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4.xml" ContentType="application/vnd.openxmlformats-officedocument.spreadsheetml.table+xml"/>
  <Override PartName="/xl/comments1.xml" ContentType="application/vnd.openxmlformats-officedocument.spreadsheetml.comments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hidePivotFieldList="1" autoCompressPictures="0"/>
  <mc:AlternateContent xmlns:mc="http://schemas.openxmlformats.org/markup-compatibility/2006">
    <mc:Choice Requires="x15">
      <x15ac:absPath xmlns:x15ac="http://schemas.microsoft.com/office/spreadsheetml/2010/11/ac" url="C:\Users\elian\Documents\SAIL\2020\"/>
    </mc:Choice>
  </mc:AlternateContent>
  <xr:revisionPtr revIDLastSave="0" documentId="13_ncr:1_{D6B4FBD2-DA08-440C-AD38-010A50DC967C}" xr6:coauthVersionLast="47" xr6:coauthVersionMax="47" xr10:uidLastSave="{00000000-0000-0000-0000-000000000000}"/>
  <bookViews>
    <workbookView xWindow="380" yWindow="380" windowWidth="19200" windowHeight="10510" xr2:uid="{00000000-000D-0000-FFFF-FFFF00000000}"/>
  </bookViews>
  <sheets>
    <sheet name="Boeking" sheetId="4" r:id="rId1"/>
    <sheet name="verkoop in tijd gezet" sheetId="16" r:id="rId2"/>
    <sheet name="Verkoop in Tijd" sheetId="5" r:id="rId3"/>
    <sheet name="Bezetting Tijdslots" sheetId="6" r:id="rId4"/>
    <sheet name="--" sheetId="8" r:id="rId5"/>
    <sheet name="Bezetting gasten" sheetId="7" state="hidden" r:id="rId6"/>
  </sheets>
  <externalReferences>
    <externalReference r:id="rId7"/>
  </externalReferences>
  <definedNames>
    <definedName name="_xlnm._FilterDatabase" localSheetId="3" hidden="1">'Bezetting Tijdslots'!#REF!</definedName>
    <definedName name="_xlnm._FilterDatabase" localSheetId="0" hidden="1">Boeking!$A$1:$CY$1</definedName>
    <definedName name="_xlnm._FilterDatabase" localSheetId="2" hidden="1">'Verkoop in Tijd'!#REF!</definedName>
    <definedName name="_xlnm._FilterDatabase" localSheetId="1" hidden="1">'verkoop in tijd gezet'!#REF!</definedName>
    <definedName name="_xlnm.Extract" localSheetId="3">'Bezetting Tijdslots'!$A$2</definedName>
    <definedName name="_xlnm.Extract" localSheetId="2">'Verkoop in Tijd'!$A$1</definedName>
  </definedNames>
  <calcPr calcId="191029"/>
  <pivotCaches>
    <pivotCache cacheId="0" r:id="rId8"/>
    <pivotCache cacheId="1" r:id="rId9"/>
    <pivotCache cacheId="2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6" l="1"/>
  <c r="CU925" i="4"/>
  <c r="G3" i="16"/>
  <c r="G4" i="16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G202" i="16"/>
  <c r="G203" i="16"/>
  <c r="G204" i="16"/>
  <c r="G205" i="16"/>
  <c r="G206" i="16"/>
  <c r="G207" i="16"/>
  <c r="G208" i="16"/>
  <c r="G209" i="16"/>
  <c r="G210" i="16"/>
  <c r="G211" i="16"/>
  <c r="G212" i="16"/>
  <c r="G213" i="16"/>
  <c r="G214" i="16"/>
  <c r="G215" i="16"/>
  <c r="G216" i="16"/>
  <c r="G217" i="16"/>
  <c r="G2" i="16"/>
  <c r="G218" i="16"/>
  <c r="B2" i="5"/>
  <c r="C2" i="5" s="1"/>
  <c r="C3" i="5" s="1"/>
  <c r="H925" i="4"/>
  <c r="I925" i="4"/>
  <c r="I926" i="4" s="1"/>
  <c r="CY925" i="4"/>
  <c r="B14" i="8"/>
  <c r="C14" i="8"/>
  <c r="E14" i="8" s="1"/>
  <c r="B15" i="8"/>
  <c r="C15" i="8"/>
  <c r="E15" i="8" s="1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11" i="8"/>
  <c r="D112" i="8"/>
  <c r="D113" i="8"/>
  <c r="D114" i="8"/>
  <c r="D115" i="8"/>
  <c r="D116" i="8"/>
  <c r="D117" i="8"/>
  <c r="D118" i="8"/>
  <c r="D119" i="8"/>
  <c r="D120" i="8"/>
  <c r="D121" i="8"/>
  <c r="D122" i="8"/>
  <c r="D123" i="8"/>
  <c r="D124" i="8"/>
  <c r="D125" i="8"/>
  <c r="D126" i="8"/>
  <c r="D127" i="8"/>
  <c r="D128" i="8"/>
  <c r="D129" i="8"/>
  <c r="D130" i="8"/>
  <c r="D131" i="8"/>
  <c r="D132" i="8"/>
  <c r="D133" i="8"/>
  <c r="D134" i="8"/>
  <c r="D135" i="8"/>
  <c r="D136" i="8"/>
  <c r="D137" i="8"/>
  <c r="D138" i="8"/>
  <c r="D139" i="8"/>
  <c r="D140" i="8"/>
  <c r="D141" i="8"/>
  <c r="D142" i="8"/>
  <c r="D143" i="8"/>
  <c r="D144" i="8"/>
  <c r="D145" i="8"/>
  <c r="D146" i="8"/>
  <c r="D147" i="8"/>
  <c r="D148" i="8"/>
  <c r="D149" i="8"/>
  <c r="D150" i="8"/>
  <c r="D151" i="8"/>
  <c r="D152" i="8"/>
  <c r="D153" i="8"/>
  <c r="D154" i="8"/>
  <c r="D155" i="8"/>
  <c r="D156" i="8"/>
  <c r="D157" i="8"/>
  <c r="D158" i="8"/>
  <c r="D159" i="8"/>
  <c r="D160" i="8"/>
  <c r="D161" i="8"/>
  <c r="D162" i="8"/>
  <c r="D163" i="8"/>
  <c r="D164" i="8"/>
  <c r="D165" i="8"/>
  <c r="D166" i="8"/>
  <c r="D167" i="8"/>
  <c r="D168" i="8"/>
  <c r="D169" i="8"/>
  <c r="D170" i="8"/>
  <c r="D171" i="8"/>
  <c r="D172" i="8"/>
  <c r="D173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57" i="8"/>
  <c r="B58" i="8"/>
  <c r="B59" i="8"/>
  <c r="B60" i="8"/>
  <c r="B61" i="8"/>
  <c r="B62" i="8"/>
  <c r="B63" i="8"/>
  <c r="B64" i="8"/>
  <c r="B65" i="8"/>
  <c r="B66" i="8"/>
  <c r="B67" i="8"/>
  <c r="B68" i="8"/>
  <c r="B69" i="8"/>
  <c r="B70" i="8"/>
  <c r="B71" i="8"/>
  <c r="B72" i="8"/>
  <c r="B73" i="8"/>
  <c r="B74" i="8"/>
  <c r="B75" i="8"/>
  <c r="B76" i="8"/>
  <c r="B77" i="8"/>
  <c r="B78" i="8"/>
  <c r="B79" i="8"/>
  <c r="B80" i="8"/>
  <c r="B81" i="8"/>
  <c r="B82" i="8"/>
  <c r="B83" i="8"/>
  <c r="B84" i="8"/>
  <c r="B85" i="8"/>
  <c r="B86" i="8"/>
  <c r="B87" i="8"/>
  <c r="B88" i="8"/>
  <c r="B89" i="8"/>
  <c r="B90" i="8"/>
  <c r="B91" i="8"/>
  <c r="B92" i="8"/>
  <c r="B93" i="8"/>
  <c r="B94" i="8"/>
  <c r="B95" i="8"/>
  <c r="B96" i="8"/>
  <c r="B97" i="8"/>
  <c r="B98" i="8"/>
  <c r="B99" i="8"/>
  <c r="B100" i="8"/>
  <c r="B101" i="8"/>
  <c r="B102" i="8"/>
  <c r="B103" i="8"/>
  <c r="B104" i="8"/>
  <c r="B105" i="8"/>
  <c r="B106" i="8"/>
  <c r="B107" i="8"/>
  <c r="B108" i="8"/>
  <c r="B109" i="8"/>
  <c r="B110" i="8"/>
  <c r="B111" i="8"/>
  <c r="B112" i="8"/>
  <c r="B113" i="8"/>
  <c r="B114" i="8"/>
  <c r="B115" i="8"/>
  <c r="B116" i="8"/>
  <c r="B117" i="8"/>
  <c r="B118" i="8"/>
  <c r="B119" i="8"/>
  <c r="B120" i="8"/>
  <c r="B121" i="8"/>
  <c r="B122" i="8"/>
  <c r="B123" i="8"/>
  <c r="B124" i="8"/>
  <c r="B125" i="8"/>
  <c r="B126" i="8"/>
  <c r="B127" i="8"/>
  <c r="B128" i="8"/>
  <c r="B129" i="8"/>
  <c r="B130" i="8"/>
  <c r="B131" i="8"/>
  <c r="B132" i="8"/>
  <c r="B133" i="8"/>
  <c r="B134" i="8"/>
  <c r="B135" i="8"/>
  <c r="B136" i="8"/>
  <c r="B137" i="8"/>
  <c r="B138" i="8"/>
  <c r="B139" i="8"/>
  <c r="B140" i="8"/>
  <c r="B141" i="8"/>
  <c r="B142" i="8"/>
  <c r="B143" i="8"/>
  <c r="B144" i="8"/>
  <c r="B145" i="8"/>
  <c r="B146" i="8"/>
  <c r="B147" i="8"/>
  <c r="B148" i="8"/>
  <c r="B149" i="8"/>
  <c r="B150" i="8"/>
  <c r="B151" i="8"/>
  <c r="B152" i="8"/>
  <c r="B153" i="8"/>
  <c r="B154" i="8"/>
  <c r="B155" i="8"/>
  <c r="B156" i="8"/>
  <c r="B157" i="8"/>
  <c r="B158" i="8"/>
  <c r="B159" i="8"/>
  <c r="B160" i="8"/>
  <c r="B161" i="8"/>
  <c r="B162" i="8"/>
  <c r="B163" i="8"/>
  <c r="B164" i="8"/>
  <c r="B165" i="8"/>
  <c r="B166" i="8"/>
  <c r="B167" i="8"/>
  <c r="B168" i="8"/>
  <c r="B169" i="8"/>
  <c r="B170" i="8"/>
  <c r="B171" i="8"/>
  <c r="B172" i="8"/>
  <c r="B173" i="8"/>
  <c r="C16" i="8"/>
  <c r="E16" i="8"/>
  <c r="C17" i="8"/>
  <c r="E17" i="8" s="1"/>
  <c r="C18" i="8"/>
  <c r="E18" i="8" s="1"/>
  <c r="C19" i="8"/>
  <c r="E19" i="8"/>
  <c r="C20" i="8"/>
  <c r="E20" i="8" s="1"/>
  <c r="C21" i="8"/>
  <c r="E21" i="8"/>
  <c r="C22" i="8"/>
  <c r="E22" i="8"/>
  <c r="C23" i="8"/>
  <c r="E23" i="8" s="1"/>
  <c r="C24" i="8"/>
  <c r="E24" i="8" s="1"/>
  <c r="C25" i="8"/>
  <c r="E25" i="8"/>
  <c r="C26" i="8"/>
  <c r="E26" i="8" s="1"/>
  <c r="C27" i="8"/>
  <c r="E27" i="8" s="1"/>
  <c r="C28" i="8"/>
  <c r="E28" i="8" s="1"/>
  <c r="C29" i="8"/>
  <c r="E29" i="8"/>
  <c r="C30" i="8"/>
  <c r="E30" i="8"/>
  <c r="C31" i="8"/>
  <c r="E31" i="8"/>
  <c r="C32" i="8"/>
  <c r="E32" i="8" s="1"/>
  <c r="C33" i="8"/>
  <c r="E33" i="8"/>
  <c r="C34" i="8"/>
  <c r="E34" i="8" s="1"/>
  <c r="C35" i="8"/>
  <c r="E35" i="8" s="1"/>
  <c r="C36" i="8"/>
  <c r="E36" i="8" s="1"/>
  <c r="C37" i="8"/>
  <c r="E37" i="8" s="1"/>
  <c r="C38" i="8"/>
  <c r="E38" i="8"/>
  <c r="C39" i="8"/>
  <c r="E39" i="8"/>
  <c r="C40" i="8"/>
  <c r="E40" i="8"/>
  <c r="C41" i="8"/>
  <c r="E41" i="8" s="1"/>
  <c r="C42" i="8"/>
  <c r="E42" i="8" s="1"/>
  <c r="C43" i="8"/>
  <c r="E43" i="8" s="1"/>
  <c r="C44" i="8"/>
  <c r="E44" i="8" s="1"/>
  <c r="C45" i="8"/>
  <c r="E45" i="8" s="1"/>
  <c r="C46" i="8"/>
  <c r="E46" i="8" s="1"/>
  <c r="C47" i="8"/>
  <c r="E47" i="8"/>
  <c r="C48" i="8"/>
  <c r="E48" i="8"/>
  <c r="C49" i="8"/>
  <c r="E49" i="8"/>
  <c r="C50" i="8"/>
  <c r="E50" i="8" s="1"/>
  <c r="C51" i="8"/>
  <c r="E51" i="8" s="1"/>
  <c r="C52" i="8"/>
  <c r="E52" i="8" s="1"/>
  <c r="C53" i="8"/>
  <c r="E53" i="8"/>
  <c r="C54" i="8"/>
  <c r="E54" i="8" s="1"/>
  <c r="C55" i="8"/>
  <c r="E55" i="8" s="1"/>
  <c r="C56" i="8"/>
  <c r="E56" i="8"/>
  <c r="C57" i="8"/>
  <c r="E57" i="8"/>
  <c r="C58" i="8"/>
  <c r="E58" i="8" s="1"/>
  <c r="C59" i="8"/>
  <c r="E59" i="8"/>
  <c r="C60" i="8"/>
  <c r="E60" i="8" s="1"/>
  <c r="C61" i="8"/>
  <c r="E61" i="8"/>
  <c r="C62" i="8"/>
  <c r="E62" i="8"/>
  <c r="C63" i="8"/>
  <c r="E63" i="8" s="1"/>
  <c r="C64" i="8"/>
  <c r="E64" i="8" s="1"/>
  <c r="C65" i="8"/>
  <c r="E65" i="8"/>
  <c r="C66" i="8"/>
  <c r="E66" i="8" s="1"/>
  <c r="C67" i="8"/>
  <c r="E67" i="8" s="1"/>
  <c r="C68" i="8"/>
  <c r="E68" i="8" s="1"/>
  <c r="C69" i="8"/>
  <c r="E69" i="8" s="1"/>
  <c r="C70" i="8"/>
  <c r="E70" i="8"/>
  <c r="C71" i="8"/>
  <c r="E71" i="8" s="1"/>
  <c r="C72" i="8"/>
  <c r="E72" i="8"/>
  <c r="C73" i="8"/>
  <c r="E73" i="8"/>
  <c r="C74" i="8"/>
  <c r="E74" i="8" s="1"/>
  <c r="C75" i="8"/>
  <c r="E75" i="8" s="1"/>
  <c r="C76" i="8"/>
  <c r="E76" i="8" s="1"/>
  <c r="C77" i="8"/>
  <c r="E77" i="8" s="1"/>
  <c r="C78" i="8"/>
  <c r="E78" i="8" s="1"/>
  <c r="C79" i="8"/>
  <c r="E79" i="8"/>
  <c r="C80" i="8"/>
  <c r="E80" i="8"/>
  <c r="C81" i="8"/>
  <c r="E81" i="8"/>
  <c r="C82" i="8"/>
  <c r="E82" i="8" s="1"/>
  <c r="C83" i="8"/>
  <c r="E83" i="8"/>
  <c r="C84" i="8"/>
  <c r="E84" i="8" s="1"/>
  <c r="C85" i="8"/>
  <c r="E85" i="8" s="1"/>
  <c r="C86" i="8"/>
  <c r="E86" i="8"/>
  <c r="C87" i="8"/>
  <c r="E87" i="8" s="1"/>
  <c r="C88" i="8"/>
  <c r="E88" i="8" s="1"/>
  <c r="C89" i="8"/>
  <c r="E89" i="8"/>
  <c r="C90" i="8"/>
  <c r="E90" i="8" s="1"/>
  <c r="C91" i="8"/>
  <c r="E91" i="8" s="1"/>
  <c r="C92" i="8"/>
  <c r="E92" i="8" s="1"/>
  <c r="C93" i="8"/>
  <c r="E93" i="8"/>
  <c r="C94" i="8"/>
  <c r="E94" i="8" s="1"/>
  <c r="C95" i="8"/>
  <c r="E95" i="8"/>
  <c r="C96" i="8"/>
  <c r="E96" i="8" s="1"/>
  <c r="C97" i="8"/>
  <c r="E97" i="8"/>
  <c r="C98" i="8"/>
  <c r="E98" i="8" s="1"/>
  <c r="C99" i="8"/>
  <c r="E99" i="8" s="1"/>
  <c r="C100" i="8"/>
  <c r="E100" i="8" s="1"/>
  <c r="C101" i="8"/>
  <c r="E101" i="8"/>
  <c r="C102" i="8"/>
  <c r="E102" i="8"/>
  <c r="C103" i="8"/>
  <c r="E103" i="8"/>
  <c r="C104" i="8"/>
  <c r="E104" i="8" s="1"/>
  <c r="C105" i="8"/>
  <c r="E105" i="8" s="1"/>
  <c r="C106" i="8"/>
  <c r="E106" i="8" s="1"/>
  <c r="C107" i="8"/>
  <c r="E107" i="8"/>
  <c r="C108" i="8"/>
  <c r="E108" i="8" s="1"/>
  <c r="C109" i="8"/>
  <c r="E109" i="8"/>
  <c r="C110" i="8"/>
  <c r="E110" i="8" s="1"/>
  <c r="C111" i="8"/>
  <c r="E111" i="8"/>
  <c r="C112" i="8"/>
  <c r="E112" i="8" s="1"/>
  <c r="C113" i="8"/>
  <c r="E113" i="8" s="1"/>
  <c r="C114" i="8"/>
  <c r="E114" i="8" s="1"/>
  <c r="C115" i="8"/>
  <c r="E115" i="8" s="1"/>
  <c r="C116" i="8"/>
  <c r="E116" i="8" s="1"/>
  <c r="C117" i="8"/>
  <c r="E117" i="8"/>
  <c r="C118" i="8"/>
  <c r="E118" i="8" s="1"/>
  <c r="C119" i="8"/>
  <c r="E119" i="8" s="1"/>
  <c r="C120" i="8"/>
  <c r="E120" i="8" s="1"/>
  <c r="C121" i="8"/>
  <c r="E121" i="8" s="1"/>
  <c r="C122" i="8"/>
  <c r="E122" i="8" s="1"/>
  <c r="C123" i="8"/>
  <c r="E123" i="8"/>
  <c r="C124" i="8"/>
  <c r="E124" i="8" s="1"/>
  <c r="C125" i="8"/>
  <c r="E125" i="8"/>
  <c r="C126" i="8"/>
  <c r="E126" i="8"/>
  <c r="C127" i="8"/>
  <c r="E127" i="8"/>
  <c r="C128" i="8"/>
  <c r="E128" i="8" s="1"/>
  <c r="C129" i="8"/>
  <c r="E129" i="8" s="1"/>
  <c r="C130" i="8"/>
  <c r="E130" i="8" s="1"/>
  <c r="C131" i="8"/>
  <c r="E131" i="8"/>
  <c r="C132" i="8"/>
  <c r="E132" i="8" s="1"/>
  <c r="C133" i="8"/>
  <c r="E133" i="8" s="1"/>
  <c r="C134" i="8"/>
  <c r="E134" i="8"/>
  <c r="C135" i="8"/>
  <c r="E135" i="8"/>
  <c r="C136" i="8"/>
  <c r="E136" i="8"/>
  <c r="C137" i="8"/>
  <c r="E137" i="8" s="1"/>
  <c r="C138" i="8"/>
  <c r="E138" i="8" s="1"/>
  <c r="C139" i="8"/>
  <c r="E139" i="8" s="1"/>
  <c r="C140" i="8"/>
  <c r="E140" i="8" s="1"/>
  <c r="C141" i="8"/>
  <c r="E141" i="8" s="1"/>
  <c r="C142" i="8"/>
  <c r="E142" i="8" s="1"/>
  <c r="C143" i="8"/>
  <c r="E143" i="8" s="1"/>
  <c r="C144" i="8"/>
  <c r="E144" i="8" s="1"/>
  <c r="C145" i="8"/>
  <c r="E145" i="8"/>
  <c r="C146" i="8"/>
  <c r="E146" i="8" s="1"/>
  <c r="C147" i="8"/>
  <c r="E147" i="8"/>
  <c r="C148" i="8"/>
  <c r="E148" i="8" s="1"/>
  <c r="C149" i="8"/>
  <c r="E149" i="8" s="1"/>
  <c r="C150" i="8"/>
  <c r="E150" i="8" s="1"/>
  <c r="C151" i="8"/>
  <c r="E151" i="8" s="1"/>
  <c r="C152" i="8"/>
  <c r="E152" i="8" s="1"/>
  <c r="C153" i="8"/>
  <c r="E153" i="8" s="1"/>
  <c r="C154" i="8"/>
  <c r="E154" i="8" s="1"/>
  <c r="C155" i="8"/>
  <c r="E155" i="8"/>
  <c r="C156" i="8"/>
  <c r="E156" i="8" s="1"/>
  <c r="C157" i="8"/>
  <c r="E157" i="8"/>
  <c r="C158" i="8"/>
  <c r="E158" i="8"/>
  <c r="C159" i="8"/>
  <c r="E159" i="8" s="1"/>
  <c r="C160" i="8"/>
  <c r="E160" i="8" s="1"/>
  <c r="C161" i="8"/>
  <c r="E161" i="8" s="1"/>
  <c r="C162" i="8"/>
  <c r="E162" i="8" s="1"/>
  <c r="C163" i="8"/>
  <c r="E163" i="8" s="1"/>
  <c r="C164" i="8"/>
  <c r="E164" i="8" s="1"/>
  <c r="C165" i="8"/>
  <c r="E165" i="8"/>
  <c r="C166" i="8"/>
  <c r="E166" i="8"/>
  <c r="C167" i="8"/>
  <c r="E167" i="8" s="1"/>
  <c r="C168" i="8"/>
  <c r="E168" i="8"/>
  <c r="C169" i="8"/>
  <c r="E169" i="8" s="1"/>
  <c r="C170" i="8"/>
  <c r="E170" i="8" s="1"/>
  <c r="C171" i="8"/>
  <c r="E171" i="8" s="1"/>
  <c r="C172" i="8"/>
  <c r="E172" i="8" s="1"/>
  <c r="C173" i="8"/>
  <c r="E173" i="8"/>
  <c r="I2" i="6"/>
  <c r="L2" i="6"/>
  <c r="B2" i="6"/>
  <c r="L3" i="6"/>
  <c r="B3" i="6"/>
  <c r="L4" i="6"/>
  <c r="B4" i="6"/>
  <c r="M4" i="6" s="1"/>
  <c r="L5" i="6"/>
  <c r="B5" i="6"/>
  <c r="L6" i="6"/>
  <c r="B6" i="6"/>
  <c r="L7" i="6"/>
  <c r="B7" i="6"/>
  <c r="L8" i="6"/>
  <c r="B8" i="6"/>
  <c r="L9" i="6"/>
  <c r="B9" i="6"/>
  <c r="L10" i="6"/>
  <c r="B10" i="6"/>
  <c r="L11" i="6"/>
  <c r="B11" i="6"/>
  <c r="L12" i="6"/>
  <c r="B12" i="6"/>
  <c r="L13" i="6"/>
  <c r="B13" i="6"/>
  <c r="L14" i="6"/>
  <c r="B14" i="6"/>
  <c r="L15" i="6"/>
  <c r="L16" i="6"/>
  <c r="B16" i="6"/>
  <c r="L17" i="6"/>
  <c r="B17" i="6"/>
  <c r="L18" i="6"/>
  <c r="B18" i="6"/>
  <c r="L19" i="6"/>
  <c r="B19" i="6"/>
  <c r="L20" i="6"/>
  <c r="B20" i="6"/>
  <c r="L21" i="6"/>
  <c r="B21" i="6"/>
  <c r="L22" i="6"/>
  <c r="B22" i="6"/>
  <c r="L23" i="6"/>
  <c r="B23" i="6"/>
  <c r="L24" i="6"/>
  <c r="B24" i="6"/>
  <c r="L25" i="6"/>
  <c r="B25" i="6"/>
  <c r="L26" i="6"/>
  <c r="B26" i="6"/>
  <c r="L27" i="6"/>
  <c r="B27" i="6"/>
  <c r="L28" i="6"/>
  <c r="B28" i="6"/>
  <c r="L29" i="6"/>
  <c r="B29" i="6"/>
  <c r="L30" i="6"/>
  <c r="B30" i="6"/>
  <c r="L31" i="6"/>
  <c r="B31" i="6"/>
  <c r="L32" i="6"/>
  <c r="B32" i="6"/>
  <c r="L33" i="6"/>
  <c r="B33" i="6"/>
  <c r="L34" i="6"/>
  <c r="B34" i="6"/>
  <c r="L35" i="6"/>
  <c r="B35" i="6"/>
  <c r="L36" i="6"/>
  <c r="B36" i="6"/>
  <c r="L37" i="6"/>
  <c r="B37" i="6"/>
  <c r="L38" i="6"/>
  <c r="B38" i="6"/>
  <c r="L39" i="6"/>
  <c r="B39" i="6"/>
  <c r="L40" i="6"/>
  <c r="B40" i="6"/>
  <c r="L41" i="6"/>
  <c r="B41" i="6"/>
  <c r="L42" i="6"/>
  <c r="B42" i="6"/>
  <c r="L43" i="6"/>
  <c r="B43" i="6"/>
  <c r="L44" i="6"/>
  <c r="B44" i="6"/>
  <c r="L45" i="6"/>
  <c r="B45" i="6"/>
  <c r="L46" i="6"/>
  <c r="M46" i="6" s="1"/>
  <c r="B46" i="6"/>
  <c r="L47" i="6"/>
  <c r="B47" i="6"/>
  <c r="L48" i="6"/>
  <c r="B48" i="6"/>
  <c r="L49" i="6"/>
  <c r="B49" i="6"/>
  <c r="L50" i="6"/>
  <c r="B50" i="6"/>
  <c r="L51" i="6"/>
  <c r="B51" i="6"/>
  <c r="L52" i="6"/>
  <c r="B52" i="6"/>
  <c r="L53" i="6"/>
  <c r="B53" i="6"/>
  <c r="L54" i="6"/>
  <c r="M54" i="6" s="1"/>
  <c r="B54" i="6"/>
  <c r="L55" i="6"/>
  <c r="B55" i="6"/>
  <c r="L56" i="6"/>
  <c r="B56" i="6"/>
  <c r="L57" i="6"/>
  <c r="B57" i="6"/>
  <c r="L58" i="6"/>
  <c r="B58" i="6"/>
  <c r="L59" i="6"/>
  <c r="B59" i="6"/>
  <c r="L60" i="6"/>
  <c r="B60" i="6"/>
  <c r="L61" i="6"/>
  <c r="B61" i="6"/>
  <c r="L62" i="6"/>
  <c r="B62" i="6"/>
  <c r="L63" i="6"/>
  <c r="M63" i="6" s="1"/>
  <c r="B63" i="6"/>
  <c r="L64" i="6"/>
  <c r="B64" i="6"/>
  <c r="L65" i="6"/>
  <c r="B65" i="6"/>
  <c r="L66" i="6"/>
  <c r="B66" i="6"/>
  <c r="L67" i="6"/>
  <c r="B67" i="6"/>
  <c r="L68" i="6"/>
  <c r="B68" i="6"/>
  <c r="L69" i="6"/>
  <c r="B69" i="6"/>
  <c r="L70" i="6"/>
  <c r="B70" i="6"/>
  <c r="L71" i="6"/>
  <c r="B71" i="6"/>
  <c r="L72" i="6"/>
  <c r="B72" i="6"/>
  <c r="L73" i="6"/>
  <c r="B73" i="6"/>
  <c r="L74" i="6"/>
  <c r="B74" i="6"/>
  <c r="L75" i="6"/>
  <c r="B75" i="6"/>
  <c r="L76" i="6"/>
  <c r="B76" i="6"/>
  <c r="L77" i="6"/>
  <c r="B77" i="6"/>
  <c r="L78" i="6"/>
  <c r="B78" i="6"/>
  <c r="L79" i="6"/>
  <c r="B79" i="6"/>
  <c r="L80" i="6"/>
  <c r="B80" i="6"/>
  <c r="L81" i="6"/>
  <c r="B81" i="6"/>
  <c r="L82" i="6"/>
  <c r="B82" i="6"/>
  <c r="L83" i="6"/>
  <c r="B83" i="6"/>
  <c r="L84" i="6"/>
  <c r="B84" i="6"/>
  <c r="M84" i="6" s="1"/>
  <c r="L85" i="6"/>
  <c r="B85" i="6"/>
  <c r="L86" i="6"/>
  <c r="M86" i="6" s="1"/>
  <c r="B86" i="6"/>
  <c r="L87" i="6"/>
  <c r="B87" i="6"/>
  <c r="L88" i="6"/>
  <c r="B88" i="6"/>
  <c r="L89" i="6"/>
  <c r="B89" i="6"/>
  <c r="L90" i="6"/>
  <c r="B90" i="6"/>
  <c r="L91" i="6"/>
  <c r="B91" i="6"/>
  <c r="L92" i="6"/>
  <c r="B92" i="6"/>
  <c r="L93" i="6"/>
  <c r="B93" i="6"/>
  <c r="L94" i="6"/>
  <c r="B94" i="6"/>
  <c r="L95" i="6"/>
  <c r="B95" i="6"/>
  <c r="L96" i="6"/>
  <c r="B96" i="6"/>
  <c r="L97" i="6"/>
  <c r="B97" i="6"/>
  <c r="L98" i="6"/>
  <c r="B98" i="6"/>
  <c r="L99" i="6"/>
  <c r="B99" i="6"/>
  <c r="L100" i="6"/>
  <c r="B100" i="6"/>
  <c r="L101" i="6"/>
  <c r="B101" i="6"/>
  <c r="L102" i="6"/>
  <c r="B102" i="6"/>
  <c r="L103" i="6"/>
  <c r="B103" i="6"/>
  <c r="L104" i="6"/>
  <c r="B104" i="6"/>
  <c r="L105" i="6"/>
  <c r="M105" i="6" s="1"/>
  <c r="B105" i="6"/>
  <c r="L106" i="6"/>
  <c r="B106" i="6"/>
  <c r="L107" i="6"/>
  <c r="M107" i="6" s="1"/>
  <c r="B107" i="6"/>
  <c r="L108" i="6"/>
  <c r="B108" i="6"/>
  <c r="L109" i="6"/>
  <c r="B109" i="6"/>
  <c r="L110" i="6"/>
  <c r="M110" i="6" s="1"/>
  <c r="B110" i="6"/>
  <c r="L111" i="6"/>
  <c r="B111" i="6"/>
  <c r="L112" i="6"/>
  <c r="B112" i="6"/>
  <c r="L113" i="6"/>
  <c r="B113" i="6"/>
  <c r="L114" i="6"/>
  <c r="M114" i="6" s="1"/>
  <c r="B114" i="6"/>
  <c r="L115" i="6"/>
  <c r="B115" i="6"/>
  <c r="L116" i="6"/>
  <c r="B116" i="6"/>
  <c r="L117" i="6"/>
  <c r="B117" i="6"/>
  <c r="L118" i="6"/>
  <c r="B118" i="6"/>
  <c r="L119" i="6"/>
  <c r="B119" i="6"/>
  <c r="L120" i="6"/>
  <c r="B120" i="6"/>
  <c r="L121" i="6"/>
  <c r="B121" i="6"/>
  <c r="L122" i="6"/>
  <c r="B122" i="6"/>
  <c r="L123" i="6"/>
  <c r="B123" i="6"/>
  <c r="L124" i="6"/>
  <c r="B124" i="6"/>
  <c r="L125" i="6"/>
  <c r="B125" i="6"/>
  <c r="L126" i="6"/>
  <c r="B126" i="6"/>
  <c r="L127" i="6"/>
  <c r="B127" i="6"/>
  <c r="L128" i="6"/>
  <c r="B128" i="6"/>
  <c r="L129" i="6"/>
  <c r="B129" i="6"/>
  <c r="L130" i="6"/>
  <c r="B130" i="6"/>
  <c r="L131" i="6"/>
  <c r="B131" i="6"/>
  <c r="L132" i="6"/>
  <c r="B132" i="6"/>
  <c r="L133" i="6"/>
  <c r="B133" i="6"/>
  <c r="L134" i="6"/>
  <c r="B134" i="6"/>
  <c r="L135" i="6"/>
  <c r="B135" i="6"/>
  <c r="L136" i="6"/>
  <c r="B136" i="6"/>
  <c r="L137" i="6"/>
  <c r="B137" i="6"/>
  <c r="L138" i="6"/>
  <c r="B138" i="6"/>
  <c r="L139" i="6"/>
  <c r="B139" i="6"/>
  <c r="L140" i="6"/>
  <c r="B140" i="6"/>
  <c r="L141" i="6"/>
  <c r="B141" i="6"/>
  <c r="L142" i="6"/>
  <c r="B142" i="6"/>
  <c r="L143" i="6"/>
  <c r="B143" i="6"/>
  <c r="L144" i="6"/>
  <c r="B144" i="6"/>
  <c r="L145" i="6"/>
  <c r="B145" i="6"/>
  <c r="L146" i="6"/>
  <c r="B146" i="6"/>
  <c r="L147" i="6"/>
  <c r="B147" i="6"/>
  <c r="L148" i="6"/>
  <c r="B148" i="6"/>
  <c r="L149" i="6"/>
  <c r="B149" i="6"/>
  <c r="L150" i="6"/>
  <c r="B150" i="6"/>
  <c r="L151" i="6"/>
  <c r="B151" i="6"/>
  <c r="L152" i="6"/>
  <c r="B152" i="6"/>
  <c r="L153" i="6"/>
  <c r="B153" i="6"/>
  <c r="L154" i="6"/>
  <c r="B154" i="6"/>
  <c r="L155" i="6"/>
  <c r="B155" i="6"/>
  <c r="L156" i="6"/>
  <c r="B156" i="6"/>
  <c r="L157" i="6"/>
  <c r="B157" i="6"/>
  <c r="L158" i="6"/>
  <c r="B158" i="6"/>
  <c r="L159" i="6"/>
  <c r="B159" i="6"/>
  <c r="L160" i="6"/>
  <c r="B160" i="6"/>
  <c r="L161" i="6"/>
  <c r="B161" i="6"/>
  <c r="I3" i="6"/>
  <c r="I4" i="6"/>
  <c r="I5" i="6"/>
  <c r="J5" i="6"/>
  <c r="I6" i="6"/>
  <c r="J6" i="6" s="1"/>
  <c r="I7" i="6"/>
  <c r="J7" i="6" s="1"/>
  <c r="I8" i="6"/>
  <c r="I9" i="6"/>
  <c r="I10" i="6"/>
  <c r="I11" i="6"/>
  <c r="I12" i="6"/>
  <c r="I13" i="6"/>
  <c r="J13" i="6" s="1"/>
  <c r="I14" i="6"/>
  <c r="I15" i="6"/>
  <c r="I16" i="6"/>
  <c r="I17" i="6"/>
  <c r="I18" i="6"/>
  <c r="J18" i="6" s="1"/>
  <c r="I19" i="6"/>
  <c r="I20" i="6"/>
  <c r="I21" i="6"/>
  <c r="J21" i="6" s="1"/>
  <c r="I22" i="6"/>
  <c r="J22" i="6" s="1"/>
  <c r="I23" i="6"/>
  <c r="J23" i="6" s="1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J37" i="6" s="1"/>
  <c r="I38" i="6"/>
  <c r="J38" i="6" s="1"/>
  <c r="I39" i="6"/>
  <c r="J39" i="6" s="1"/>
  <c r="I40" i="6"/>
  <c r="I41" i="6"/>
  <c r="J41" i="6" s="1"/>
  <c r="I42" i="6"/>
  <c r="I43" i="6"/>
  <c r="I44" i="6"/>
  <c r="I45" i="6"/>
  <c r="I46" i="6"/>
  <c r="I47" i="6"/>
  <c r="I48" i="6"/>
  <c r="I49" i="6"/>
  <c r="I50" i="6"/>
  <c r="I51" i="6"/>
  <c r="I52" i="6"/>
  <c r="I53" i="6"/>
  <c r="J53" i="6" s="1"/>
  <c r="I54" i="6"/>
  <c r="J54" i="6" s="1"/>
  <c r="I55" i="6"/>
  <c r="J55" i="6" s="1"/>
  <c r="I56" i="6"/>
  <c r="I57" i="6"/>
  <c r="I58" i="6"/>
  <c r="I59" i="6"/>
  <c r="I60" i="6"/>
  <c r="I61" i="6"/>
  <c r="J61" i="6" s="1"/>
  <c r="I62" i="6"/>
  <c r="I63" i="6"/>
  <c r="J63" i="6" s="1"/>
  <c r="I64" i="6"/>
  <c r="I65" i="6"/>
  <c r="I66" i="6"/>
  <c r="J66" i="6" s="1"/>
  <c r="I67" i="6"/>
  <c r="I68" i="6"/>
  <c r="I69" i="6"/>
  <c r="J69" i="6" s="1"/>
  <c r="I70" i="6"/>
  <c r="J70" i="6" s="1"/>
  <c r="I71" i="6"/>
  <c r="J71" i="6" s="1"/>
  <c r="I72" i="6"/>
  <c r="I73" i="6"/>
  <c r="I74" i="6"/>
  <c r="I75" i="6"/>
  <c r="I76" i="6"/>
  <c r="I77" i="6"/>
  <c r="I78" i="6"/>
  <c r="I79" i="6"/>
  <c r="J79" i="6" s="1"/>
  <c r="I80" i="6"/>
  <c r="I81" i="6"/>
  <c r="J81" i="6" s="1"/>
  <c r="I82" i="6"/>
  <c r="J82" i="6" s="1"/>
  <c r="I83" i="6"/>
  <c r="J83" i="6" s="1"/>
  <c r="I84" i="6"/>
  <c r="I85" i="6"/>
  <c r="I86" i="6"/>
  <c r="I87" i="6"/>
  <c r="I88" i="6"/>
  <c r="I89" i="6"/>
  <c r="I90" i="6"/>
  <c r="J90" i="6" s="1"/>
  <c r="I91" i="6"/>
  <c r="I92" i="6"/>
  <c r="I93" i="6"/>
  <c r="I94" i="6"/>
  <c r="I95" i="6"/>
  <c r="I96" i="6"/>
  <c r="J96" i="6" s="1"/>
  <c r="I97" i="6"/>
  <c r="I98" i="6"/>
  <c r="J98" i="6" s="1"/>
  <c r="I99" i="6"/>
  <c r="J99" i="6" s="1"/>
  <c r="I100" i="6"/>
  <c r="I101" i="6"/>
  <c r="J101" i="6" s="1"/>
  <c r="I102" i="6"/>
  <c r="I103" i="6"/>
  <c r="I104" i="6"/>
  <c r="I105" i="6"/>
  <c r="J105" i="6" s="1"/>
  <c r="I106" i="6"/>
  <c r="I107" i="6"/>
  <c r="I108" i="6"/>
  <c r="I109" i="6"/>
  <c r="I110" i="6"/>
  <c r="I111" i="6"/>
  <c r="I112" i="6"/>
  <c r="I113" i="6"/>
  <c r="J113" i="6" s="1"/>
  <c r="I114" i="6"/>
  <c r="J114" i="6" s="1"/>
  <c r="I115" i="6"/>
  <c r="I116" i="6"/>
  <c r="I117" i="6"/>
  <c r="I118" i="6"/>
  <c r="I119" i="6"/>
  <c r="I120" i="6"/>
  <c r="J120" i="6" s="1"/>
  <c r="I121" i="6"/>
  <c r="I122" i="6"/>
  <c r="I123" i="6"/>
  <c r="I124" i="6"/>
  <c r="I125" i="6"/>
  <c r="I126" i="6"/>
  <c r="I127" i="6"/>
  <c r="I128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5" i="6"/>
  <c r="I146" i="6"/>
  <c r="I147" i="6"/>
  <c r="I148" i="6"/>
  <c r="I149" i="6"/>
  <c r="I150" i="6"/>
  <c r="I151" i="6"/>
  <c r="I152" i="6"/>
  <c r="I153" i="6"/>
  <c r="I154" i="6"/>
  <c r="I155" i="6"/>
  <c r="I156" i="6"/>
  <c r="I157" i="6"/>
  <c r="I158" i="6"/>
  <c r="I159" i="6"/>
  <c r="I160" i="6"/>
  <c r="I161" i="6"/>
  <c r="C2" i="6"/>
  <c r="F2" i="6" s="1"/>
  <c r="C3" i="6"/>
  <c r="F3" i="6" s="1"/>
  <c r="C4" i="6"/>
  <c r="F4" i="6" s="1"/>
  <c r="C5" i="6"/>
  <c r="F5" i="6" s="1"/>
  <c r="C6" i="6"/>
  <c r="F6" i="6" s="1"/>
  <c r="C7" i="6"/>
  <c r="D7" i="6" s="1"/>
  <c r="C8" i="6"/>
  <c r="C9" i="6"/>
  <c r="F9" i="6" s="1"/>
  <c r="G9" i="6" s="1"/>
  <c r="C10" i="6"/>
  <c r="D10" i="6" s="1"/>
  <c r="C11" i="6"/>
  <c r="F11" i="6" s="1"/>
  <c r="C12" i="6"/>
  <c r="C13" i="6"/>
  <c r="F13" i="6" s="1"/>
  <c r="C14" i="6"/>
  <c r="F14" i="6" s="1"/>
  <c r="C15" i="6"/>
  <c r="D15" i="6" s="1"/>
  <c r="C16" i="6"/>
  <c r="F16" i="6" s="1"/>
  <c r="C17" i="6"/>
  <c r="F17" i="6" s="1"/>
  <c r="C18" i="6"/>
  <c r="D18" i="6" s="1"/>
  <c r="C19" i="6"/>
  <c r="F19" i="6" s="1"/>
  <c r="G19" i="6" s="1"/>
  <c r="C20" i="6"/>
  <c r="F20" i="6"/>
  <c r="C21" i="6"/>
  <c r="C22" i="6"/>
  <c r="D22" i="6" s="1"/>
  <c r="C23" i="6"/>
  <c r="F23" i="6" s="1"/>
  <c r="G23" i="6" s="1"/>
  <c r="C24" i="6"/>
  <c r="F24" i="6" s="1"/>
  <c r="C25" i="6"/>
  <c r="C26" i="6"/>
  <c r="F26" i="6" s="1"/>
  <c r="G26" i="6" s="1"/>
  <c r="C27" i="6"/>
  <c r="F27" i="6" s="1"/>
  <c r="C28" i="6"/>
  <c r="F28" i="6" s="1"/>
  <c r="G28" i="6" s="1"/>
  <c r="C29" i="6"/>
  <c r="F29" i="6" s="1"/>
  <c r="C30" i="6"/>
  <c r="C31" i="6"/>
  <c r="D31" i="6" s="1"/>
  <c r="C32" i="6"/>
  <c r="F32" i="6" s="1"/>
  <c r="C33" i="6"/>
  <c r="C34" i="6"/>
  <c r="F34" i="6" s="1"/>
  <c r="G34" i="6" s="1"/>
  <c r="C35" i="6"/>
  <c r="F35" i="6" s="1"/>
  <c r="C36" i="6"/>
  <c r="F36" i="6" s="1"/>
  <c r="C37" i="6"/>
  <c r="D37" i="6" s="1"/>
  <c r="C38" i="6"/>
  <c r="C39" i="6"/>
  <c r="F39" i="6" s="1"/>
  <c r="G39" i="6" s="1"/>
  <c r="C40" i="6"/>
  <c r="C41" i="6"/>
  <c r="C42" i="6"/>
  <c r="D42" i="6" s="1"/>
  <c r="C43" i="6"/>
  <c r="F43" i="6" s="1"/>
  <c r="C44" i="6"/>
  <c r="C45" i="6"/>
  <c r="F45" i="6" s="1"/>
  <c r="G45" i="6" s="1"/>
  <c r="C46" i="6"/>
  <c r="D46" i="6" s="1"/>
  <c r="C47" i="6"/>
  <c r="F47" i="6" s="1"/>
  <c r="G47" i="6" s="1"/>
  <c r="C48" i="6"/>
  <c r="F48" i="6" s="1"/>
  <c r="C49" i="6"/>
  <c r="C50" i="6"/>
  <c r="C51" i="6"/>
  <c r="F51" i="6" s="1"/>
  <c r="C52" i="6"/>
  <c r="F52" i="6" s="1"/>
  <c r="C53" i="6"/>
  <c r="F53" i="6" s="1"/>
  <c r="C54" i="6"/>
  <c r="F54" i="6" s="1"/>
  <c r="G54" i="6" s="1"/>
  <c r="C55" i="6"/>
  <c r="F55" i="6" s="1"/>
  <c r="G55" i="6" s="1"/>
  <c r="C56" i="6"/>
  <c r="F56" i="6" s="1"/>
  <c r="C57" i="6"/>
  <c r="F57" i="6"/>
  <c r="C58" i="6"/>
  <c r="C59" i="6"/>
  <c r="F59" i="6" s="1"/>
  <c r="C60" i="6"/>
  <c r="C61" i="6"/>
  <c r="F61" i="6" s="1"/>
  <c r="G61" i="6" s="1"/>
  <c r="C62" i="6"/>
  <c r="F62" i="6" s="1"/>
  <c r="G62" i="6" s="1"/>
  <c r="C63" i="6"/>
  <c r="F63" i="6" s="1"/>
  <c r="C64" i="6"/>
  <c r="F64" i="6" s="1"/>
  <c r="C65" i="6"/>
  <c r="C66" i="6"/>
  <c r="F66" i="6" s="1"/>
  <c r="G66" i="6" s="1"/>
  <c r="C67" i="6"/>
  <c r="C68" i="6"/>
  <c r="F68" i="6" s="1"/>
  <c r="C69" i="6"/>
  <c r="F69" i="6" s="1"/>
  <c r="C70" i="6"/>
  <c r="F70" i="6" s="1"/>
  <c r="C71" i="6"/>
  <c r="F71" i="6" s="1"/>
  <c r="G71" i="6" s="1"/>
  <c r="C72" i="6"/>
  <c r="F72" i="6" s="1"/>
  <c r="C73" i="6"/>
  <c r="F73" i="6" s="1"/>
  <c r="G73" i="6" s="1"/>
  <c r="C74" i="6"/>
  <c r="F74" i="6" s="1"/>
  <c r="G74" i="6" s="1"/>
  <c r="C75" i="6"/>
  <c r="F75" i="6" s="1"/>
  <c r="C76" i="6"/>
  <c r="C77" i="6"/>
  <c r="F77" i="6" s="1"/>
  <c r="G77" i="6" s="1"/>
  <c r="C78" i="6"/>
  <c r="F78" i="6" s="1"/>
  <c r="C79" i="6"/>
  <c r="F79" i="6" s="1"/>
  <c r="G79" i="6" s="1"/>
  <c r="C80" i="6"/>
  <c r="F80" i="6" s="1"/>
  <c r="C81" i="6"/>
  <c r="F81" i="6" s="1"/>
  <c r="C82" i="6"/>
  <c r="F82" i="6" s="1"/>
  <c r="G82" i="6" s="1"/>
  <c r="C83" i="6"/>
  <c r="C84" i="6"/>
  <c r="C85" i="6"/>
  <c r="F85" i="6" s="1"/>
  <c r="C86" i="6"/>
  <c r="F86" i="6" s="1"/>
  <c r="C87" i="6"/>
  <c r="F87" i="6" s="1"/>
  <c r="C88" i="6"/>
  <c r="C89" i="6"/>
  <c r="D89" i="6" s="1"/>
  <c r="C90" i="6"/>
  <c r="C91" i="6"/>
  <c r="D91" i="6" s="1"/>
  <c r="C92" i="6"/>
  <c r="C93" i="6"/>
  <c r="F93" i="6" s="1"/>
  <c r="G93" i="6" s="1"/>
  <c r="C94" i="6"/>
  <c r="F94" i="6" s="1"/>
  <c r="C95" i="6"/>
  <c r="F95" i="6" s="1"/>
  <c r="C96" i="6"/>
  <c r="F96" i="6" s="1"/>
  <c r="C97" i="6"/>
  <c r="C98" i="6"/>
  <c r="F98" i="6" s="1"/>
  <c r="C99" i="6"/>
  <c r="F99" i="6" s="1"/>
  <c r="G99" i="6" s="1"/>
  <c r="C100" i="6"/>
  <c r="C101" i="6"/>
  <c r="F101" i="6" s="1"/>
  <c r="C102" i="6"/>
  <c r="D102" i="6" s="1"/>
  <c r="C103" i="6"/>
  <c r="F103" i="6" s="1"/>
  <c r="C104" i="6"/>
  <c r="F104" i="6" s="1"/>
  <c r="C105" i="6"/>
  <c r="F105" i="6" s="1"/>
  <c r="G105" i="6" s="1"/>
  <c r="C106" i="6"/>
  <c r="F106" i="6" s="1"/>
  <c r="G106" i="6" s="1"/>
  <c r="C107" i="6"/>
  <c r="F107" i="6" s="1"/>
  <c r="G107" i="6" s="1"/>
  <c r="C108" i="6"/>
  <c r="C109" i="6"/>
  <c r="F109" i="6" s="1"/>
  <c r="C110" i="6"/>
  <c r="F110" i="6" s="1"/>
  <c r="C111" i="6"/>
  <c r="F111" i="6" s="1"/>
  <c r="C112" i="6"/>
  <c r="C113" i="6"/>
  <c r="F113" i="6" s="1"/>
  <c r="G113" i="6" s="1"/>
  <c r="C114" i="6"/>
  <c r="C115" i="6"/>
  <c r="C116" i="6"/>
  <c r="F116" i="6" s="1"/>
  <c r="C117" i="6"/>
  <c r="F117" i="6" s="1"/>
  <c r="C118" i="6"/>
  <c r="F118" i="6" s="1"/>
  <c r="C119" i="6"/>
  <c r="F119" i="6" s="1"/>
  <c r="C120" i="6"/>
  <c r="F120" i="6" s="1"/>
  <c r="G120" i="6" s="1"/>
  <c r="C121" i="6"/>
  <c r="F121" i="6" s="1"/>
  <c r="C122" i="6"/>
  <c r="C123" i="6"/>
  <c r="C124" i="6"/>
  <c r="F124" i="6" s="1"/>
  <c r="C125" i="6"/>
  <c r="F125" i="6" s="1"/>
  <c r="C126" i="6"/>
  <c r="F126" i="6" s="1"/>
  <c r="G126" i="6" s="1"/>
  <c r="C127" i="6"/>
  <c r="F127" i="6" s="1"/>
  <c r="C128" i="6"/>
  <c r="C129" i="6"/>
  <c r="F129" i="6" s="1"/>
  <c r="G129" i="6" s="1"/>
  <c r="C130" i="6"/>
  <c r="F130" i="6" s="1"/>
  <c r="C131" i="6"/>
  <c r="F131" i="6" s="1"/>
  <c r="G131" i="6" s="1"/>
  <c r="C132" i="6"/>
  <c r="F132" i="6" s="1"/>
  <c r="C133" i="6"/>
  <c r="C134" i="6"/>
  <c r="C135" i="6"/>
  <c r="F135" i="6" s="1"/>
  <c r="C136" i="6"/>
  <c r="F136" i="6" s="1"/>
  <c r="G136" i="6" s="1"/>
  <c r="C137" i="6"/>
  <c r="F137" i="6" s="1"/>
  <c r="C138" i="6"/>
  <c r="F138" i="6" s="1"/>
  <c r="C139" i="6"/>
  <c r="F139" i="6" s="1"/>
  <c r="G139" i="6" s="1"/>
  <c r="C140" i="6"/>
  <c r="C141" i="6"/>
  <c r="F141" i="6" s="1"/>
  <c r="C142" i="6"/>
  <c r="F142" i="6" s="1"/>
  <c r="C143" i="6"/>
  <c r="F143" i="6" s="1"/>
  <c r="C144" i="6"/>
  <c r="C145" i="6"/>
  <c r="F145" i="6" s="1"/>
  <c r="G145" i="6" s="1"/>
  <c r="C146" i="6"/>
  <c r="C147" i="6"/>
  <c r="F147" i="6" s="1"/>
  <c r="C148" i="6"/>
  <c r="C149" i="6"/>
  <c r="F149" i="6" s="1"/>
  <c r="C150" i="6"/>
  <c r="F150" i="6" s="1"/>
  <c r="C151" i="6"/>
  <c r="F151" i="6" s="1"/>
  <c r="C152" i="6"/>
  <c r="F152" i="6" s="1"/>
  <c r="G152" i="6" s="1"/>
  <c r="C153" i="6"/>
  <c r="D153" i="6" s="1"/>
  <c r="C154" i="6"/>
  <c r="C155" i="6"/>
  <c r="F155" i="6" s="1"/>
  <c r="C156" i="6"/>
  <c r="C157" i="6"/>
  <c r="F157" i="6" s="1"/>
  <c r="C158" i="6"/>
  <c r="F158" i="6" s="1"/>
  <c r="C159" i="6"/>
  <c r="C160" i="6"/>
  <c r="F160" i="6" s="1"/>
  <c r="G160" i="6" s="1"/>
  <c r="C161" i="6"/>
  <c r="F161" i="6" s="1"/>
  <c r="G161" i="6" s="1"/>
  <c r="AH8" i="6"/>
  <c r="AI8" i="6" s="1"/>
  <c r="AD7" i="6"/>
  <c r="AE7" i="6" s="1"/>
  <c r="AF7" i="6"/>
  <c r="AG7" i="6" s="1"/>
  <c r="AH7" i="6"/>
  <c r="AI7" i="6" s="1"/>
  <c r="AJ7" i="6"/>
  <c r="AK7" i="6" s="1"/>
  <c r="AD8" i="6"/>
  <c r="AE8" i="6" s="1"/>
  <c r="AF8" i="6"/>
  <c r="AG8" i="6" s="1"/>
  <c r="AJ8" i="6"/>
  <c r="AK8" i="6" s="1"/>
  <c r="AD9" i="6"/>
  <c r="AE9" i="6" s="1"/>
  <c r="AF9" i="6"/>
  <c r="AG9" i="6" s="1"/>
  <c r="AH9" i="6"/>
  <c r="AI9" i="6" s="1"/>
  <c r="AJ9" i="6"/>
  <c r="AK9" i="6" s="1"/>
  <c r="AD10" i="6"/>
  <c r="AE10" i="6" s="1"/>
  <c r="AF10" i="6"/>
  <c r="AG10" i="6" s="1"/>
  <c r="AH10" i="6"/>
  <c r="AI10" i="6" s="1"/>
  <c r="AJ10" i="6"/>
  <c r="AK10" i="6" s="1"/>
  <c r="AD11" i="6"/>
  <c r="AE11" i="6" s="1"/>
  <c r="AF11" i="6"/>
  <c r="AG11" i="6" s="1"/>
  <c r="AH11" i="6"/>
  <c r="AI11" i="6" s="1"/>
  <c r="AJ11" i="6"/>
  <c r="AK11" i="6" s="1"/>
  <c r="AD6" i="6"/>
  <c r="AE6" i="6" s="1"/>
  <c r="AF6" i="6"/>
  <c r="AG6" i="6" s="1"/>
  <c r="AH6" i="6"/>
  <c r="AI6" i="6" s="1"/>
  <c r="AJ6" i="6"/>
  <c r="AK6" i="6" s="1"/>
  <c r="B75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14" i="5"/>
  <c r="B215" i="5"/>
  <c r="B216" i="5"/>
  <c r="B217" i="5"/>
  <c r="B218" i="5"/>
  <c r="B219" i="5"/>
  <c r="D98" i="6"/>
  <c r="J10" i="6"/>
  <c r="J28" i="6"/>
  <c r="J50" i="6"/>
  <c r="J44" i="6"/>
  <c r="M69" i="6"/>
  <c r="J136" i="6"/>
  <c r="J4" i="6"/>
  <c r="M152" i="6"/>
  <c r="M144" i="6"/>
  <c r="M136" i="6"/>
  <c r="M128" i="6"/>
  <c r="J145" i="6"/>
  <c r="J129" i="6"/>
  <c r="J89" i="6"/>
  <c r="M161" i="6"/>
  <c r="M153" i="6"/>
  <c r="J34" i="6"/>
  <c r="J26" i="6"/>
  <c r="M36" i="6"/>
  <c r="F12" i="6"/>
  <c r="G12" i="6" s="1"/>
  <c r="D94" i="6"/>
  <c r="D86" i="6"/>
  <c r="F76" i="6"/>
  <c r="J15" i="6"/>
  <c r="J62" i="6"/>
  <c r="J46" i="6"/>
  <c r="J30" i="6"/>
  <c r="J31" i="6"/>
  <c r="F21" i="6"/>
  <c r="G21" i="6" s="1"/>
  <c r="M83" i="6"/>
  <c r="M55" i="6"/>
  <c r="D137" i="6"/>
  <c r="M121" i="6"/>
  <c r="F84" i="6"/>
  <c r="G84" i="6" s="1"/>
  <c r="D93" i="6"/>
  <c r="F41" i="6"/>
  <c r="K25" i="5"/>
  <c r="G116" i="6" l="1"/>
  <c r="D84" i="6"/>
  <c r="G68" i="6"/>
  <c r="M76" i="6"/>
  <c r="M68" i="6"/>
  <c r="M60" i="6"/>
  <c r="G52" i="6"/>
  <c r="G36" i="6"/>
  <c r="G20" i="6"/>
  <c r="D20" i="6"/>
  <c r="G4" i="6"/>
  <c r="J84" i="6"/>
  <c r="J68" i="6"/>
  <c r="J52" i="6"/>
  <c r="J36" i="6"/>
  <c r="J20" i="6"/>
  <c r="D108" i="6"/>
  <c r="J60" i="6"/>
  <c r="D159" i="6"/>
  <c r="F108" i="6"/>
  <c r="G108" i="6" s="1"/>
  <c r="J138" i="6"/>
  <c r="J150" i="6"/>
  <c r="J147" i="6"/>
  <c r="M99" i="6"/>
  <c r="M123" i="6"/>
  <c r="M98" i="6"/>
  <c r="M122" i="6"/>
  <c r="M97" i="6"/>
  <c r="J144" i="6"/>
  <c r="J128" i="6"/>
  <c r="J151" i="6"/>
  <c r="M102" i="6"/>
  <c r="M38" i="6"/>
  <c r="M37" i="6"/>
  <c r="M13" i="6"/>
  <c r="M5" i="6"/>
  <c r="M131" i="6"/>
  <c r="M115" i="6"/>
  <c r="F159" i="6"/>
  <c r="G159" i="6" s="1"/>
  <c r="D129" i="6"/>
  <c r="M139" i="6"/>
  <c r="J106" i="6"/>
  <c r="M67" i="6"/>
  <c r="G158" i="6"/>
  <c r="J161" i="6"/>
  <c r="M154" i="6"/>
  <c r="M146" i="6"/>
  <c r="J80" i="6"/>
  <c r="M113" i="6"/>
  <c r="M90" i="6"/>
  <c r="J74" i="6"/>
  <c r="J58" i="6"/>
  <c r="J42" i="6"/>
  <c r="F102" i="6"/>
  <c r="J159" i="6"/>
  <c r="M145" i="6"/>
  <c r="M137" i="6"/>
  <c r="J2" i="6"/>
  <c r="G56" i="6"/>
  <c r="D152" i="6"/>
  <c r="G137" i="6"/>
  <c r="F10" i="6"/>
  <c r="G10" i="6" s="1"/>
  <c r="M159" i="6"/>
  <c r="M151" i="6"/>
  <c r="J87" i="6"/>
  <c r="M80" i="6"/>
  <c r="M56" i="6"/>
  <c r="J47" i="6"/>
  <c r="J102" i="6"/>
  <c r="M39" i="6"/>
  <c r="M7" i="6"/>
  <c r="G151" i="6"/>
  <c r="D64" i="6"/>
  <c r="D8" i="6"/>
  <c r="J56" i="6"/>
  <c r="J133" i="6"/>
  <c r="J125" i="6"/>
  <c r="J117" i="6"/>
  <c r="J109" i="6"/>
  <c r="M94" i="6"/>
  <c r="J14" i="6"/>
  <c r="F153" i="6"/>
  <c r="G153" i="6" s="1"/>
  <c r="F91" i="6"/>
  <c r="G91" i="6" s="1"/>
  <c r="J40" i="6"/>
  <c r="J24" i="6"/>
  <c r="J8" i="6"/>
  <c r="J93" i="6"/>
  <c r="M30" i="6"/>
  <c r="M22" i="6"/>
  <c r="M14" i="6"/>
  <c r="J148" i="6"/>
  <c r="M116" i="6"/>
  <c r="M101" i="6"/>
  <c r="J77" i="6"/>
  <c r="M61" i="6"/>
  <c r="M45" i="6"/>
  <c r="J29" i="6"/>
  <c r="D155" i="6"/>
  <c r="G76" i="6"/>
  <c r="G27" i="6"/>
  <c r="D113" i="6"/>
  <c r="D121" i="6"/>
  <c r="AM10" i="6"/>
  <c r="D136" i="6"/>
  <c r="D111" i="6"/>
  <c r="D147" i="6"/>
  <c r="D151" i="6"/>
  <c r="F31" i="6"/>
  <c r="G31" i="6" s="1"/>
  <c r="F7" i="6"/>
  <c r="G7" i="6" s="1"/>
  <c r="D63" i="6"/>
  <c r="D54" i="6"/>
  <c r="D69" i="6"/>
  <c r="D53" i="6"/>
  <c r="J85" i="6"/>
  <c r="J146" i="6"/>
  <c r="M130" i="6"/>
  <c r="M100" i="6"/>
  <c r="M92" i="6"/>
  <c r="M85" i="6"/>
  <c r="M21" i="6"/>
  <c r="M70" i="6"/>
  <c r="M108" i="6"/>
  <c r="C4" i="5"/>
  <c r="C5" i="5" s="1"/>
  <c r="C6" i="5" s="1"/>
  <c r="C7" i="5" s="1"/>
  <c r="C8" i="5" s="1"/>
  <c r="C9" i="5" s="1"/>
  <c r="C10" i="5" s="1"/>
  <c r="C11" i="5" s="1"/>
  <c r="C12" i="5" s="1"/>
  <c r="C13" i="5" s="1"/>
  <c r="C14" i="5" s="1"/>
  <c r="C15" i="5" s="1"/>
  <c r="C16" i="5" s="1"/>
  <c r="C17" i="5" s="1"/>
  <c r="C18" i="5" s="1"/>
  <c r="C19" i="5" s="1"/>
  <c r="C20" i="5" s="1"/>
  <c r="C21" i="5" s="1"/>
  <c r="C22" i="5" s="1"/>
  <c r="C23" i="5" s="1"/>
  <c r="C24" i="5" s="1"/>
  <c r="C25" i="5" s="1"/>
  <c r="C26" i="5" s="1"/>
  <c r="C27" i="5" s="1"/>
  <c r="C28" i="5" s="1"/>
  <c r="C29" i="5" s="1"/>
  <c r="C30" i="5" s="1"/>
  <c r="C31" i="5" s="1"/>
  <c r="C32" i="5" s="1"/>
  <c r="C33" i="5" s="1"/>
  <c r="C34" i="5" s="1"/>
  <c r="C35" i="5" s="1"/>
  <c r="C36" i="5" s="1"/>
  <c r="C37" i="5" s="1"/>
  <c r="C38" i="5" s="1"/>
  <c r="C39" i="5" s="1"/>
  <c r="C40" i="5" s="1"/>
  <c r="C41" i="5" s="1"/>
  <c r="C42" i="5" s="1"/>
  <c r="C43" i="5" s="1"/>
  <c r="C44" i="5" s="1"/>
  <c r="C45" i="5" s="1"/>
  <c r="C46" i="5" s="1"/>
  <c r="C47" i="5" s="1"/>
  <c r="C48" i="5" s="1"/>
  <c r="C49" i="5" s="1"/>
  <c r="C50" i="5" s="1"/>
  <c r="C51" i="5" s="1"/>
  <c r="C52" i="5" s="1"/>
  <c r="C53" i="5" s="1"/>
  <c r="C54" i="5" s="1"/>
  <c r="C55" i="5" s="1"/>
  <c r="C56" i="5" s="1"/>
  <c r="C57" i="5" s="1"/>
  <c r="C58" i="5" s="1"/>
  <c r="C59" i="5" s="1"/>
  <c r="C60" i="5" s="1"/>
  <c r="C61" i="5" s="1"/>
  <c r="C62" i="5" s="1"/>
  <c r="C63" i="5" s="1"/>
  <c r="C64" i="5" s="1"/>
  <c r="C65" i="5" s="1"/>
  <c r="C66" i="5" s="1"/>
  <c r="C67" i="5" s="1"/>
  <c r="C68" i="5" s="1"/>
  <c r="C69" i="5" s="1"/>
  <c r="C70" i="5" s="1"/>
  <c r="C71" i="5" s="1"/>
  <c r="C72" i="5" s="1"/>
  <c r="C73" i="5" s="1"/>
  <c r="C74" i="5" s="1"/>
  <c r="C75" i="5" s="1"/>
  <c r="C76" i="5" s="1"/>
  <c r="C77" i="5" s="1"/>
  <c r="C78" i="5" s="1"/>
  <c r="C79" i="5" s="1"/>
  <c r="C80" i="5" s="1"/>
  <c r="C81" i="5" s="1"/>
  <c r="C82" i="5" s="1"/>
  <c r="C83" i="5" s="1"/>
  <c r="C84" i="5" s="1"/>
  <c r="C85" i="5" s="1"/>
  <c r="C86" i="5" s="1"/>
  <c r="C87" i="5" s="1"/>
  <c r="C88" i="5" s="1"/>
  <c r="C89" i="5" s="1"/>
  <c r="C90" i="5" s="1"/>
  <c r="C91" i="5" s="1"/>
  <c r="C92" i="5" s="1"/>
  <c r="C93" i="5" s="1"/>
  <c r="C94" i="5" s="1"/>
  <c r="C95" i="5" s="1"/>
  <c r="C96" i="5" s="1"/>
  <c r="C97" i="5" s="1"/>
  <c r="C98" i="5" s="1"/>
  <c r="C99" i="5" s="1"/>
  <c r="C100" i="5" s="1"/>
  <c r="C101" i="5" s="1"/>
  <c r="C102" i="5" s="1"/>
  <c r="C103" i="5" s="1"/>
  <c r="C104" i="5" s="1"/>
  <c r="C105" i="5" s="1"/>
  <c r="C106" i="5" s="1"/>
  <c r="C107" i="5" s="1"/>
  <c r="C108" i="5" s="1"/>
  <c r="C109" i="5" s="1"/>
  <c r="C110" i="5" s="1"/>
  <c r="C111" i="5" s="1"/>
  <c r="C112" i="5" s="1"/>
  <c r="C113" i="5" s="1"/>
  <c r="C114" i="5" s="1"/>
  <c r="C115" i="5" s="1"/>
  <c r="C116" i="5" s="1"/>
  <c r="C117" i="5" s="1"/>
  <c r="C118" i="5" s="1"/>
  <c r="C119" i="5" s="1"/>
  <c r="C120" i="5" s="1"/>
  <c r="C121" i="5" s="1"/>
  <c r="C122" i="5" s="1"/>
  <c r="C123" i="5" s="1"/>
  <c r="C124" i="5" s="1"/>
  <c r="C125" i="5" s="1"/>
  <c r="C126" i="5" s="1"/>
  <c r="C127" i="5" s="1"/>
  <c r="C128" i="5" s="1"/>
  <c r="C129" i="5" s="1"/>
  <c r="C130" i="5" s="1"/>
  <c r="C131" i="5" s="1"/>
  <c r="C132" i="5" s="1"/>
  <c r="C133" i="5" s="1"/>
  <c r="C134" i="5" s="1"/>
  <c r="C135" i="5" s="1"/>
  <c r="C136" i="5" s="1"/>
  <c r="C137" i="5" s="1"/>
  <c r="C138" i="5" s="1"/>
  <c r="C139" i="5" s="1"/>
  <c r="C140" i="5" s="1"/>
  <c r="C141" i="5" s="1"/>
  <c r="C142" i="5" s="1"/>
  <c r="C143" i="5" s="1"/>
  <c r="C144" i="5" s="1"/>
  <c r="C145" i="5" s="1"/>
  <c r="C146" i="5" s="1"/>
  <c r="C147" i="5" s="1"/>
  <c r="C148" i="5" s="1"/>
  <c r="C149" i="5" s="1"/>
  <c r="C150" i="5" s="1"/>
  <c r="C151" i="5" s="1"/>
  <c r="C152" i="5" s="1"/>
  <c r="C153" i="5" s="1"/>
  <c r="C154" i="5" s="1"/>
  <c r="C155" i="5" s="1"/>
  <c r="C156" i="5" s="1"/>
  <c r="C157" i="5" s="1"/>
  <c r="C158" i="5" s="1"/>
  <c r="C159" i="5" s="1"/>
  <c r="C160" i="5" s="1"/>
  <c r="C161" i="5" s="1"/>
  <c r="C162" i="5" s="1"/>
  <c r="C163" i="5" s="1"/>
  <c r="C164" i="5" s="1"/>
  <c r="C165" i="5" s="1"/>
  <c r="C166" i="5" s="1"/>
  <c r="C167" i="5" s="1"/>
  <c r="C168" i="5" s="1"/>
  <c r="C169" i="5" s="1"/>
  <c r="C170" i="5" s="1"/>
  <c r="C171" i="5" s="1"/>
  <c r="C172" i="5" s="1"/>
  <c r="C173" i="5" s="1"/>
  <c r="C174" i="5" s="1"/>
  <c r="C175" i="5" s="1"/>
  <c r="C176" i="5" s="1"/>
  <c r="C177" i="5" s="1"/>
  <c r="C178" i="5" s="1"/>
  <c r="C179" i="5" s="1"/>
  <c r="C180" i="5" s="1"/>
  <c r="C181" i="5" s="1"/>
  <c r="C182" i="5" s="1"/>
  <c r="C183" i="5" s="1"/>
  <c r="C184" i="5" s="1"/>
  <c r="C185" i="5" s="1"/>
  <c r="C186" i="5" s="1"/>
  <c r="C187" i="5" s="1"/>
  <c r="C188" i="5" s="1"/>
  <c r="C189" i="5" s="1"/>
  <c r="C190" i="5" s="1"/>
  <c r="C191" i="5" s="1"/>
  <c r="C192" i="5" s="1"/>
  <c r="C193" i="5" s="1"/>
  <c r="C194" i="5" s="1"/>
  <c r="C195" i="5" s="1"/>
  <c r="C196" i="5" s="1"/>
  <c r="C197" i="5" s="1"/>
  <c r="C198" i="5" s="1"/>
  <c r="C199" i="5" s="1"/>
  <c r="C200" i="5" s="1"/>
  <c r="C201" i="5" s="1"/>
  <c r="C202" i="5" s="1"/>
  <c r="C203" i="5" s="1"/>
  <c r="C204" i="5" s="1"/>
  <c r="C205" i="5" s="1"/>
  <c r="C206" i="5" s="1"/>
  <c r="C207" i="5" s="1"/>
  <c r="C208" i="5" s="1"/>
  <c r="C209" i="5" s="1"/>
  <c r="C210" i="5" s="1"/>
  <c r="C211" i="5" s="1"/>
  <c r="C212" i="5" s="1"/>
  <c r="C213" i="5" s="1"/>
  <c r="C214" i="5" s="1"/>
  <c r="C215" i="5" s="1"/>
  <c r="C216" i="5" s="1"/>
  <c r="C217" i="5" s="1"/>
  <c r="C218" i="5" s="1"/>
  <c r="C219" i="5" s="1"/>
  <c r="J155" i="6"/>
  <c r="D106" i="6"/>
  <c r="D76" i="6"/>
  <c r="G147" i="6"/>
  <c r="G101" i="6"/>
  <c r="D55" i="6"/>
  <c r="G29" i="6"/>
  <c r="M129" i="6"/>
  <c r="J19" i="6"/>
  <c r="D11" i="6"/>
  <c r="D13" i="6"/>
  <c r="D107" i="6"/>
  <c r="D23" i="6"/>
  <c r="D116" i="6"/>
  <c r="G124" i="6"/>
  <c r="D101" i="6"/>
  <c r="F89" i="6"/>
  <c r="G89" i="6" s="1"/>
  <c r="D29" i="6"/>
  <c r="J76" i="6"/>
  <c r="M160" i="6"/>
  <c r="M75" i="6"/>
  <c r="D12" i="6"/>
  <c r="J154" i="6"/>
  <c r="D62" i="6"/>
  <c r="M6" i="6"/>
  <c r="J141" i="6"/>
  <c r="M93" i="6"/>
  <c r="F37" i="6"/>
  <c r="G37" i="6" s="1"/>
  <c r="D48" i="6"/>
  <c r="J156" i="6"/>
  <c r="J124" i="6"/>
  <c r="D5" i="6"/>
  <c r="J123" i="6"/>
  <c r="F46" i="6"/>
  <c r="G46" i="6" s="1"/>
  <c r="D123" i="6"/>
  <c r="D100" i="6"/>
  <c r="G5" i="6"/>
  <c r="J91" i="6"/>
  <c r="D82" i="6"/>
  <c r="D39" i="6"/>
  <c r="M53" i="6"/>
  <c r="D99" i="6"/>
  <c r="D28" i="6"/>
  <c r="F15" i="6"/>
  <c r="G15" i="6" s="1"/>
  <c r="M143" i="6"/>
  <c r="D127" i="6"/>
  <c r="M120" i="6"/>
  <c r="D104" i="6"/>
  <c r="M82" i="6"/>
  <c r="M74" i="6"/>
  <c r="M66" i="6"/>
  <c r="M58" i="6"/>
  <c r="M50" i="6"/>
  <c r="M42" i="6"/>
  <c r="M34" i="6"/>
  <c r="M26" i="6"/>
  <c r="M18" i="6"/>
  <c r="M10" i="6"/>
  <c r="M2" i="6"/>
  <c r="G69" i="6"/>
  <c r="J33" i="6"/>
  <c r="J17" i="6"/>
  <c r="M62" i="6"/>
  <c r="J140" i="6"/>
  <c r="D36" i="6"/>
  <c r="G125" i="6"/>
  <c r="J108" i="6"/>
  <c r="D77" i="6"/>
  <c r="M29" i="6"/>
  <c r="D139" i="6"/>
  <c r="F22" i="6"/>
  <c r="G22" i="6" s="1"/>
  <c r="G14" i="6"/>
  <c r="G98" i="6"/>
  <c r="G75" i="6"/>
  <c r="G63" i="6"/>
  <c r="D4" i="6"/>
  <c r="J12" i="6"/>
  <c r="D96" i="6"/>
  <c r="G121" i="6"/>
  <c r="D75" i="6"/>
  <c r="D38" i="6"/>
  <c r="J27" i="6"/>
  <c r="D150" i="6"/>
  <c r="G142" i="6"/>
  <c r="M57" i="6"/>
  <c r="J110" i="6"/>
  <c r="AM9" i="6"/>
  <c r="J139" i="6"/>
  <c r="J94" i="6"/>
  <c r="J78" i="6"/>
  <c r="D145" i="6"/>
  <c r="D61" i="6"/>
  <c r="F123" i="6"/>
  <c r="G123" i="6" s="1"/>
  <c r="D71" i="6"/>
  <c r="D120" i="6"/>
  <c r="D85" i="6"/>
  <c r="D74" i="6"/>
  <c r="D26" i="6"/>
  <c r="J131" i="6"/>
  <c r="J116" i="6"/>
  <c r="M118" i="6"/>
  <c r="J48" i="6"/>
  <c r="M40" i="6"/>
  <c r="Q7" i="8"/>
  <c r="R7" i="8" s="1"/>
  <c r="D126" i="6"/>
  <c r="D146" i="6"/>
  <c r="F146" i="6"/>
  <c r="G146" i="6" s="1"/>
  <c r="G111" i="6"/>
  <c r="D66" i="6"/>
  <c r="D68" i="6"/>
  <c r="J132" i="6"/>
  <c r="M119" i="6"/>
  <c r="F92" i="6"/>
  <c r="G92" i="6" s="1"/>
  <c r="D92" i="6"/>
  <c r="O4" i="8"/>
  <c r="P4" i="8" s="1"/>
  <c r="F90" i="6"/>
  <c r="G90" i="6" s="1"/>
  <c r="D90" i="6"/>
  <c r="G6" i="8"/>
  <c r="H6" i="8" s="1"/>
  <c r="D56" i="6"/>
  <c r="G11" i="6"/>
  <c r="M16" i="6"/>
  <c r="D16" i="6"/>
  <c r="D124" i="6"/>
  <c r="M8" i="6"/>
  <c r="F44" i="6"/>
  <c r="G44" i="6" s="1"/>
  <c r="D44" i="6"/>
  <c r="Q3" i="8"/>
  <c r="R3" i="8" s="1"/>
  <c r="D154" i="6"/>
  <c r="F154" i="6"/>
  <c r="G154" i="6" s="1"/>
  <c r="G96" i="6"/>
  <c r="M142" i="6"/>
  <c r="M134" i="6"/>
  <c r="M126" i="6"/>
  <c r="M111" i="6"/>
  <c r="M96" i="6"/>
  <c r="D81" i="6"/>
  <c r="G41" i="6"/>
  <c r="F100" i="6"/>
  <c r="G100" i="6" s="1"/>
  <c r="AG12" i="6"/>
  <c r="D142" i="6"/>
  <c r="J9" i="6"/>
  <c r="D149" i="6"/>
  <c r="G149" i="6"/>
  <c r="D125" i="6"/>
  <c r="M65" i="6"/>
  <c r="D80" i="6"/>
  <c r="G64" i="6"/>
  <c r="M64" i="6"/>
  <c r="F42" i="6"/>
  <c r="G42" i="6" s="1"/>
  <c r="D58" i="6"/>
  <c r="F58" i="6"/>
  <c r="G58" i="6" s="1"/>
  <c r="D33" i="6"/>
  <c r="F33" i="6"/>
  <c r="G33" i="6" s="1"/>
  <c r="J158" i="6"/>
  <c r="J142" i="6"/>
  <c r="J126" i="6"/>
  <c r="J111" i="6"/>
  <c r="G155" i="6"/>
  <c r="M140" i="6"/>
  <c r="D14" i="6"/>
  <c r="G87" i="6"/>
  <c r="G6" i="6"/>
  <c r="J153" i="6"/>
  <c r="J137" i="6"/>
  <c r="J122" i="6"/>
  <c r="J107" i="6"/>
  <c r="M71" i="6"/>
  <c r="D131" i="6"/>
  <c r="G86" i="6"/>
  <c r="D52" i="6"/>
  <c r="J152" i="6"/>
  <c r="J121" i="6"/>
  <c r="J92" i="6"/>
  <c r="M78" i="6"/>
  <c r="M47" i="6"/>
  <c r="M31" i="6"/>
  <c r="M23" i="6"/>
  <c r="M15" i="6"/>
  <c r="J100" i="6"/>
  <c r="AM11" i="6"/>
  <c r="G85" i="6"/>
  <c r="D50" i="6"/>
  <c r="J134" i="6"/>
  <c r="G2" i="6"/>
  <c r="M77" i="6"/>
  <c r="J45" i="6"/>
  <c r="F50" i="6"/>
  <c r="G50" i="6" s="1"/>
  <c r="D161" i="6"/>
  <c r="G138" i="6"/>
  <c r="G13" i="6"/>
  <c r="D160" i="6"/>
  <c r="D138" i="6"/>
  <c r="G70" i="6"/>
  <c r="M91" i="6"/>
  <c r="D70" i="6"/>
  <c r="D47" i="6"/>
  <c r="D34" i="6"/>
  <c r="J86" i="6"/>
  <c r="J75" i="6"/>
  <c r="M52" i="6"/>
  <c r="M44" i="6"/>
  <c r="M28" i="6"/>
  <c r="M20" i="6"/>
  <c r="M12" i="6"/>
  <c r="J59" i="6"/>
  <c r="M59" i="6"/>
  <c r="D43" i="6"/>
  <c r="G43" i="6"/>
  <c r="M43" i="6"/>
  <c r="J43" i="6"/>
  <c r="M127" i="6"/>
  <c r="M35" i="6"/>
  <c r="D157" i="6"/>
  <c r="G157" i="6"/>
  <c r="D103" i="6"/>
  <c r="J103" i="6"/>
  <c r="J157" i="6"/>
  <c r="M103" i="6"/>
  <c r="M73" i="6"/>
  <c r="O6" i="8"/>
  <c r="P6" i="8" s="1"/>
  <c r="F134" i="6"/>
  <c r="G134" i="6" s="1"/>
  <c r="D134" i="6"/>
  <c r="M133" i="6"/>
  <c r="D133" i="6"/>
  <c r="F133" i="6"/>
  <c r="G133" i="6" s="1"/>
  <c r="J65" i="6"/>
  <c r="M148" i="6"/>
  <c r="G17" i="6"/>
  <c r="Q6" i="8"/>
  <c r="R6" i="8" s="1"/>
  <c r="D19" i="6"/>
  <c r="F8" i="6"/>
  <c r="G8" i="6" s="1"/>
  <c r="AI12" i="6"/>
  <c r="F97" i="6"/>
  <c r="G97" i="6" s="1"/>
  <c r="D97" i="6"/>
  <c r="J97" i="6"/>
  <c r="G95" i="6"/>
  <c r="D95" i="6"/>
  <c r="D144" i="6"/>
  <c r="F144" i="6"/>
  <c r="G144" i="6" s="1"/>
  <c r="D110" i="6"/>
  <c r="G110" i="6"/>
  <c r="M49" i="6"/>
  <c r="M25" i="6"/>
  <c r="D51" i="6"/>
  <c r="M51" i="6"/>
  <c r="D35" i="6"/>
  <c r="G35" i="6"/>
  <c r="J35" i="6"/>
  <c r="J3" i="6"/>
  <c r="M11" i="6"/>
  <c r="J143" i="6"/>
  <c r="D73" i="6"/>
  <c r="J73" i="6"/>
  <c r="J67" i="6"/>
  <c r="M157" i="6"/>
  <c r="D118" i="6"/>
  <c r="J118" i="6"/>
  <c r="M81" i="6"/>
  <c r="J57" i="6"/>
  <c r="D57" i="6"/>
  <c r="F65" i="6"/>
  <c r="G65" i="6" s="1"/>
  <c r="D65" i="6"/>
  <c r="M125" i="6"/>
  <c r="K7" i="8"/>
  <c r="L7" i="8" s="1"/>
  <c r="D45" i="6"/>
  <c r="I3" i="8"/>
  <c r="J3" i="8" s="1"/>
  <c r="G135" i="6"/>
  <c r="D135" i="6"/>
  <c r="M135" i="6"/>
  <c r="J135" i="6"/>
  <c r="D30" i="6"/>
  <c r="F30" i="6"/>
  <c r="G30" i="6" s="1"/>
  <c r="M149" i="6"/>
  <c r="D141" i="6"/>
  <c r="G141" i="6"/>
  <c r="M88" i="6"/>
  <c r="G118" i="6"/>
  <c r="D3" i="6"/>
  <c r="F122" i="6"/>
  <c r="G122" i="6" s="1"/>
  <c r="D122" i="6"/>
  <c r="J95" i="6"/>
  <c r="M141" i="6"/>
  <c r="M95" i="6"/>
  <c r="G143" i="6"/>
  <c r="D87" i="6"/>
  <c r="D72" i="6"/>
  <c r="J72" i="6"/>
  <c r="M41" i="6"/>
  <c r="M9" i="6"/>
  <c r="B220" i="5"/>
  <c r="I29" i="5" s="1"/>
  <c r="J51" i="6"/>
  <c r="M156" i="6"/>
  <c r="D132" i="6"/>
  <c r="G132" i="6"/>
  <c r="M87" i="6"/>
  <c r="M72" i="6"/>
  <c r="D32" i="6"/>
  <c r="G32" i="6"/>
  <c r="M24" i="6"/>
  <c r="D24" i="6"/>
  <c r="O7" i="8"/>
  <c r="P7" i="8" s="1"/>
  <c r="O5" i="8"/>
  <c r="P5" i="8" s="1"/>
  <c r="K8" i="8"/>
  <c r="L8" i="8" s="1"/>
  <c r="G117" i="6"/>
  <c r="J64" i="6"/>
  <c r="M132" i="6"/>
  <c r="M124" i="6"/>
  <c r="M117" i="6"/>
  <c r="G109" i="6"/>
  <c r="D109" i="6"/>
  <c r="M109" i="6"/>
  <c r="D79" i="6"/>
  <c r="M79" i="6"/>
  <c r="D158" i="6"/>
  <c r="D128" i="6"/>
  <c r="F128" i="6"/>
  <c r="G128" i="6" s="1"/>
  <c r="G51" i="6"/>
  <c r="D17" i="6"/>
  <c r="I7" i="8"/>
  <c r="J7" i="8" s="1"/>
  <c r="G8" i="8"/>
  <c r="H8" i="8" s="1"/>
  <c r="G94" i="6"/>
  <c r="AM8" i="6"/>
  <c r="G127" i="6"/>
  <c r="D105" i="6"/>
  <c r="D83" i="6"/>
  <c r="F83" i="6"/>
  <c r="G83" i="6" s="1"/>
  <c r="F38" i="6"/>
  <c r="G38" i="6" s="1"/>
  <c r="G16" i="6"/>
  <c r="M17" i="6"/>
  <c r="M33" i="6"/>
  <c r="D40" i="6"/>
  <c r="F40" i="6"/>
  <c r="G40" i="6" s="1"/>
  <c r="F148" i="6"/>
  <c r="G148" i="6" s="1"/>
  <c r="D148" i="6"/>
  <c r="M8" i="8"/>
  <c r="N8" i="8" s="1"/>
  <c r="J16" i="6"/>
  <c r="F49" i="6"/>
  <c r="G49" i="6" s="1"/>
  <c r="D49" i="6"/>
  <c r="M3" i="8"/>
  <c r="N3" i="8" s="1"/>
  <c r="G3" i="8"/>
  <c r="H3" i="8" s="1"/>
  <c r="K3" i="8"/>
  <c r="L3" i="8" s="1"/>
  <c r="G72" i="6"/>
  <c r="G103" i="6"/>
  <c r="G81" i="6"/>
  <c r="G59" i="6"/>
  <c r="G48" i="6"/>
  <c r="G7" i="8"/>
  <c r="H7" i="8" s="1"/>
  <c r="G102" i="6"/>
  <c r="D117" i="6"/>
  <c r="G24" i="6"/>
  <c r="M7" i="8"/>
  <c r="N7" i="8" s="1"/>
  <c r="D6" i="6"/>
  <c r="M32" i="6"/>
  <c r="G80" i="6"/>
  <c r="D112" i="6"/>
  <c r="F112" i="6"/>
  <c r="G112" i="6" s="1"/>
  <c r="D115" i="6"/>
  <c r="F115" i="6"/>
  <c r="G115" i="6" s="1"/>
  <c r="D27" i="6"/>
  <c r="M5" i="8"/>
  <c r="N5" i="8" s="1"/>
  <c r="K5" i="8"/>
  <c r="L5" i="8" s="1"/>
  <c r="Q5" i="8"/>
  <c r="R5" i="8" s="1"/>
  <c r="G4" i="8"/>
  <c r="H4" i="8" s="1"/>
  <c r="K6" i="8"/>
  <c r="L6" i="8" s="1"/>
  <c r="M4" i="8"/>
  <c r="N4" i="8" s="1"/>
  <c r="Q8" i="8"/>
  <c r="R8" i="8" s="1"/>
  <c r="I6" i="8"/>
  <c r="J6" i="8" s="1"/>
  <c r="M6" i="8"/>
  <c r="N6" i="8" s="1"/>
  <c r="G5" i="8"/>
  <c r="H5" i="8" s="1"/>
  <c r="Q4" i="8"/>
  <c r="R4" i="8" s="1"/>
  <c r="I4" i="8"/>
  <c r="J4" i="8" s="1"/>
  <c r="O8" i="8"/>
  <c r="P8" i="8" s="1"/>
  <c r="I8" i="8"/>
  <c r="J8" i="8" s="1"/>
  <c r="K4" i="8"/>
  <c r="L4" i="8" s="1"/>
  <c r="I5" i="8"/>
  <c r="J5" i="8" s="1"/>
  <c r="O3" i="8"/>
  <c r="P3" i="8" s="1"/>
  <c r="AM6" i="6"/>
  <c r="AE12" i="6"/>
  <c r="D114" i="6"/>
  <c r="F114" i="6"/>
  <c r="G114" i="6" s="1"/>
  <c r="D60" i="6"/>
  <c r="F60" i="6"/>
  <c r="G60" i="6" s="1"/>
  <c r="M48" i="6"/>
  <c r="J32" i="6"/>
  <c r="F18" i="6"/>
  <c r="G18" i="6" s="1"/>
  <c r="AK12" i="6"/>
  <c r="D140" i="6"/>
  <c r="F140" i="6"/>
  <c r="G140" i="6" s="1"/>
  <c r="D88" i="6"/>
  <c r="F88" i="6"/>
  <c r="G88" i="6" s="1"/>
  <c r="D78" i="6"/>
  <c r="D67" i="6"/>
  <c r="F67" i="6"/>
  <c r="G67" i="6" s="1"/>
  <c r="D25" i="6"/>
  <c r="F25" i="6"/>
  <c r="G25" i="6" s="1"/>
  <c r="G3" i="6"/>
  <c r="J149" i="6"/>
  <c r="J119" i="6"/>
  <c r="J104" i="6"/>
  <c r="J49" i="6"/>
  <c r="G78" i="6"/>
  <c r="D130" i="6"/>
  <c r="G130" i="6"/>
  <c r="D59" i="6"/>
  <c r="J11" i="6"/>
  <c r="D119" i="6"/>
  <c r="G119" i="6"/>
  <c r="M112" i="6"/>
  <c r="M27" i="6"/>
  <c r="M19" i="6"/>
  <c r="M3" i="6"/>
  <c r="G104" i="6"/>
  <c r="F156" i="6"/>
  <c r="G156" i="6" s="1"/>
  <c r="D156" i="6"/>
  <c r="D41" i="6"/>
  <c r="D9" i="6"/>
  <c r="J127" i="6"/>
  <c r="J112" i="6"/>
  <c r="J25" i="6"/>
  <c r="M158" i="6"/>
  <c r="M150" i="6"/>
  <c r="M104" i="6"/>
  <c r="M89" i="6"/>
  <c r="AM7" i="6"/>
  <c r="G57" i="6"/>
  <c r="M155" i="6"/>
  <c r="M147" i="6"/>
  <c r="D143" i="6"/>
  <c r="M106" i="6"/>
  <c r="G150" i="6"/>
  <c r="G53" i="6"/>
  <c r="D21" i="6"/>
  <c r="J160" i="6"/>
  <c r="J130" i="6"/>
  <c r="J115" i="6"/>
  <c r="M138" i="6"/>
  <c r="D2" i="6"/>
  <c r="J88" i="6"/>
  <c r="W7" i="6" l="1"/>
  <c r="Q10" i="8"/>
  <c r="Z10" i="6"/>
  <c r="Q8" i="6"/>
  <c r="Q10" i="6"/>
  <c r="Q7" i="6"/>
  <c r="T6" i="6"/>
  <c r="T7" i="6"/>
  <c r="T9" i="6"/>
  <c r="W10" i="6"/>
  <c r="T11" i="6"/>
  <c r="Z6" i="6"/>
  <c r="Q9" i="6"/>
  <c r="Q11" i="6"/>
  <c r="W8" i="6"/>
  <c r="O10" i="8"/>
  <c r="T8" i="6"/>
  <c r="Z7" i="6"/>
  <c r="Q6" i="6"/>
  <c r="T10" i="6"/>
  <c r="W6" i="6"/>
  <c r="W9" i="6"/>
  <c r="K10" i="8"/>
  <c r="G10" i="8"/>
  <c r="I10" i="8"/>
  <c r="M10" i="8"/>
  <c r="W11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lina de heer</author>
  </authors>
  <commentList>
    <comment ref="C12" authorId="0" shapeId="0" xr:uid="{4F57C4DD-17A9-4232-AE4D-3E53B02A9AFD}">
      <text>
        <r>
          <rPr>
            <b/>
            <sz val="9"/>
            <color indexed="81"/>
            <rFont val="Tahoma"/>
            <family val="2"/>
          </rPr>
          <t>lina de heer:</t>
        </r>
        <r>
          <rPr>
            <sz val="9"/>
            <color indexed="81"/>
            <rFont val="Tahoma"/>
            <family val="2"/>
          </rPr>
          <t xml:space="preserve">
Serviceschip</t>
        </r>
      </text>
    </comment>
    <comment ref="C24" authorId="0" shapeId="0" xr:uid="{917901E6-DE31-4BC4-9697-5007FB9A907B}">
      <text>
        <r>
          <rPr>
            <b/>
            <sz val="9"/>
            <color indexed="81"/>
            <rFont val="Tahoma"/>
            <family val="2"/>
          </rPr>
          <t xml:space="preserve">lina de Heer: 
</t>
        </r>
        <r>
          <rPr>
            <sz val="9"/>
            <color indexed="81"/>
            <rFont val="Tahoma"/>
            <family val="2"/>
          </rPr>
          <t xml:space="preserve">Sponsor te lang in optie. Niet doorgegaan. Te laat &amp; niet meer kunnen verkopen
</t>
        </r>
      </text>
    </comment>
    <comment ref="C46" authorId="0" shapeId="0" xr:uid="{3EB68854-CD2A-4AD2-ABA3-527739B53158}">
      <text>
        <r>
          <rPr>
            <b/>
            <sz val="9"/>
            <color indexed="81"/>
            <rFont val="Tahoma"/>
            <family val="2"/>
          </rPr>
          <t>lina de heer:</t>
        </r>
        <r>
          <rPr>
            <sz val="9"/>
            <color indexed="81"/>
            <rFont val="Tahoma"/>
            <family val="2"/>
          </rPr>
          <t xml:space="preserve">
Rechtstreekse deal klant schip
</t>
        </r>
      </text>
    </comment>
    <comment ref="C52" authorId="0" shapeId="0" xr:uid="{E2E5EEB4-9580-4E23-A178-EFA13B298E3D}">
      <text>
        <r>
          <rPr>
            <b/>
            <sz val="9"/>
            <color indexed="81"/>
            <rFont val="Tahoma"/>
            <family val="2"/>
          </rPr>
          <t>lina de heer:</t>
        </r>
        <r>
          <rPr>
            <sz val="9"/>
            <color indexed="81"/>
            <rFont val="Tahoma"/>
            <family val="2"/>
          </rPr>
          <t xml:space="preserve">
Sponsor te lang in optie. Niet doorgegaan. Te laat &amp; niet meer kunnen verkopen
</t>
        </r>
      </text>
    </comment>
  </commentList>
</comments>
</file>

<file path=xl/sharedStrings.xml><?xml version="1.0" encoding="utf-8"?>
<sst xmlns="http://schemas.openxmlformats.org/spreadsheetml/2006/main" count="49832" uniqueCount="10761">
  <si>
    <t>Max capaciteit</t>
  </si>
  <si>
    <t>Project ID</t>
  </si>
  <si>
    <t>Status #</t>
  </si>
  <si>
    <t>Arrangement</t>
  </si>
  <si>
    <t>CreatedOn</t>
  </si>
  <si>
    <t>LOA</t>
  </si>
  <si>
    <t>WOA</t>
  </si>
  <si>
    <t>Atradius Credit Insurance</t>
  </si>
  <si>
    <t>Abel Tasman</t>
  </si>
  <si>
    <t>Ja</t>
  </si>
  <si>
    <t>Middag</t>
  </si>
  <si>
    <t>Classic</t>
  </si>
  <si>
    <t>Kaars Sijpesteijn T.</t>
  </si>
  <si>
    <t>100% Definitief</t>
  </si>
  <si>
    <t>Sterk L.</t>
  </si>
  <si>
    <t>Abel Tasman2015</t>
  </si>
  <si>
    <t>09-07</t>
  </si>
  <si>
    <t>Hunze</t>
  </si>
  <si>
    <t>11:45</t>
  </si>
  <si>
    <t>Luxe traditionele charter schepen</t>
  </si>
  <si>
    <t>Eigen catering schip</t>
  </si>
  <si>
    <t>10-02</t>
  </si>
  <si>
    <t>2015.07</t>
  </si>
  <si>
    <t>vrijdag</t>
  </si>
  <si>
    <t>21-08-2015 11:45</t>
  </si>
  <si>
    <t>margriet.hunze@atradius.com</t>
  </si>
  <si>
    <t>CH HKA (C05)</t>
  </si>
  <si>
    <t>Geel</t>
  </si>
  <si>
    <t>A17</t>
  </si>
  <si>
    <t>2015-08-21</t>
  </si>
  <si>
    <t>vrouw</t>
  </si>
  <si>
    <t>David Ricardostraat 1</t>
  </si>
  <si>
    <t>Amsterdam</t>
  </si>
  <si>
    <t>1066 JS</t>
  </si>
  <si>
    <t>Margriet Hunze</t>
  </si>
  <si>
    <t>11:00</t>
  </si>
  <si>
    <t>Pier Westerhoofd</t>
  </si>
  <si>
    <t>1962</t>
  </si>
  <si>
    <t>Parkeren</t>
  </si>
  <si>
    <t>1247</t>
  </si>
  <si>
    <t>f</t>
  </si>
  <si>
    <t>Margriet</t>
  </si>
  <si>
    <t>(020) 553 23 40</t>
  </si>
  <si>
    <t>M.</t>
  </si>
  <si>
    <t>16:45</t>
  </si>
  <si>
    <t>Varend arrangement</t>
  </si>
  <si>
    <t>020-5532340</t>
  </si>
  <si>
    <t>621525897</t>
  </si>
  <si>
    <t>000040-005</t>
  </si>
  <si>
    <t>Carwise Holding BV</t>
  </si>
  <si>
    <t>Avond</t>
  </si>
  <si>
    <t>Elshout B.</t>
  </si>
  <si>
    <t>NAUPAR</t>
  </si>
  <si>
    <t>08-07</t>
  </si>
  <si>
    <t>19:00</t>
  </si>
  <si>
    <t>18:45</t>
  </si>
  <si>
    <t>Koomen</t>
  </si>
  <si>
    <t>19-08</t>
  </si>
  <si>
    <t>2014.34</t>
  </si>
  <si>
    <t>zaterdag</t>
  </si>
  <si>
    <t>22-08-2015 18:45</t>
  </si>
  <si>
    <t>p.koomen@carwise.nl</t>
  </si>
  <si>
    <t>2015-08-22</t>
  </si>
  <si>
    <t>De Binderij 68</t>
  </si>
  <si>
    <t>Almere</t>
  </si>
  <si>
    <t>1321 EK</t>
  </si>
  <si>
    <t>B. Elshout</t>
  </si>
  <si>
    <t>18:00</t>
  </si>
  <si>
    <t>2101</t>
  </si>
  <si>
    <t>Nee</t>
  </si>
  <si>
    <t>1460</t>
  </si>
  <si>
    <t>Elshout</t>
  </si>
  <si>
    <t>m</t>
  </si>
  <si>
    <t>B.</t>
  </si>
  <si>
    <t>23:45</t>
  </si>
  <si>
    <t>629585637</t>
  </si>
  <si>
    <t>000040-008</t>
  </si>
  <si>
    <t>DTZ Zadelhoff</t>
  </si>
  <si>
    <t>Korving L.</t>
  </si>
  <si>
    <t>Korving</t>
  </si>
  <si>
    <t>donderdag</t>
  </si>
  <si>
    <t>20-08-2015 18:45</t>
  </si>
  <si>
    <t>lkorving@dtz.nl</t>
  </si>
  <si>
    <t>2015-08-20</t>
  </si>
  <si>
    <t>Utrecht</t>
  </si>
  <si>
    <t>Wendy Schellekens</t>
  </si>
  <si>
    <t>2070</t>
  </si>
  <si>
    <t>4142</t>
  </si>
  <si>
    <t>wschellens@dtz.nl</t>
  </si>
  <si>
    <t>Schellekens</t>
  </si>
  <si>
    <t>Wendy</t>
  </si>
  <si>
    <t>W.</t>
  </si>
  <si>
    <t>Postbus 19125</t>
  </si>
  <si>
    <t>0031651788268</t>
  </si>
  <si>
    <t>000040-004</t>
  </si>
  <si>
    <t xml:space="preserve">iiyama International Corporate  </t>
  </si>
  <si>
    <t>Pettinga J.</t>
  </si>
  <si>
    <t xml:space="preserve">Pettinga </t>
  </si>
  <si>
    <t>22-09</t>
  </si>
  <si>
    <t>2014.39</t>
  </si>
  <si>
    <t>woensdag</t>
  </si>
  <si>
    <t>19-08-2015 18:45</t>
  </si>
  <si>
    <t>rimke@naupar.nl</t>
  </si>
  <si>
    <t>alubczynska@iiyama.com</t>
  </si>
  <si>
    <t>2015-08-19</t>
  </si>
  <si>
    <t>Wijkermeerstraat 8</t>
  </si>
  <si>
    <t>Hoofddorp</t>
  </si>
  <si>
    <t>2131 HA</t>
  </si>
  <si>
    <t>J. Pettinga</t>
  </si>
  <si>
    <t>2184</t>
  </si>
  <si>
    <t>1526</t>
  </si>
  <si>
    <t>Pettinga</t>
  </si>
  <si>
    <t>J.</t>
  </si>
  <si>
    <t>0031653745106</t>
  </si>
  <si>
    <t>000040-002</t>
  </si>
  <si>
    <t>Rhima</t>
  </si>
  <si>
    <t>Nieman A.</t>
  </si>
  <si>
    <t>Nieman</t>
  </si>
  <si>
    <t>05-09</t>
  </si>
  <si>
    <t>2014.36</t>
  </si>
  <si>
    <t>22-08-2015 11:45</t>
  </si>
  <si>
    <t>l.ruissenn@naupar.com</t>
  </si>
  <si>
    <t>a.nieman@rhima.com</t>
  </si>
  <si>
    <t>Energieweg 4 6</t>
  </si>
  <si>
    <t>Soest</t>
  </si>
  <si>
    <t>3762 ET</t>
  </si>
  <si>
    <t>A. Nieman</t>
  </si>
  <si>
    <t>2115</t>
  </si>
  <si>
    <t>1426</t>
  </si>
  <si>
    <t>A.</t>
  </si>
  <si>
    <t>651879994</t>
  </si>
  <si>
    <t>000040-007</t>
  </si>
  <si>
    <t>Smurfit Kappa Twincorr</t>
  </si>
  <si>
    <t>Afdeling SSC</t>
  </si>
  <si>
    <t>Kimmels</t>
  </si>
  <si>
    <t>21-08-2015 18:45</t>
  </si>
  <si>
    <t>ed.brouwer@ziggo.nl</t>
  </si>
  <si>
    <t>Anneke.kimmels@smurfitkappa.nl</t>
  </si>
  <si>
    <t>Industrieweg 17</t>
  </si>
  <si>
    <t>Hoogeveen</t>
  </si>
  <si>
    <t>7903 AH</t>
  </si>
  <si>
    <t>Anneke Kimmels</t>
  </si>
  <si>
    <t>2082</t>
  </si>
  <si>
    <t>4092</t>
  </si>
  <si>
    <t>Anneke</t>
  </si>
  <si>
    <t>0031613401360</t>
  </si>
  <si>
    <t>000040-006</t>
  </si>
  <si>
    <t>TelecityGroup Netherlands B.V.</t>
  </si>
  <si>
    <t>SAIL In</t>
  </si>
  <si>
    <t>Balen M. van</t>
  </si>
  <si>
    <t>22-07</t>
  </si>
  <si>
    <t>07:45</t>
  </si>
  <si>
    <t>Balen van</t>
  </si>
  <si>
    <t>19-08-2015 07:45</t>
  </si>
  <si>
    <t>Mariella.vanBalen@telecity.com</t>
  </si>
  <si>
    <t>H.J.E. Wenckebachweg 127</t>
  </si>
  <si>
    <t>1096 AM</t>
  </si>
  <si>
    <t>Mariella van Balen</t>
  </si>
  <si>
    <t>07:00</t>
  </si>
  <si>
    <t>2069</t>
  </si>
  <si>
    <t>1376</t>
  </si>
  <si>
    <t>Balen</t>
  </si>
  <si>
    <t>Mariella</t>
  </si>
  <si>
    <t>(020) 564 08 00</t>
  </si>
  <si>
    <t>van</t>
  </si>
  <si>
    <t>15:00</t>
  </si>
  <si>
    <t>0031620471617</t>
  </si>
  <si>
    <t>000040-001</t>
  </si>
  <si>
    <t xml:space="preserve">Call Support </t>
  </si>
  <si>
    <t>Admiraal Heijn</t>
  </si>
  <si>
    <t>Lunch</t>
  </si>
  <si>
    <t>Salon</t>
  </si>
  <si>
    <t>Wulffelé M.</t>
  </si>
  <si>
    <t>Koning A.</t>
  </si>
  <si>
    <t>Admiraal Heijn2015</t>
  </si>
  <si>
    <t>12:30</t>
  </si>
  <si>
    <t>Amsterdamse salonboten</t>
  </si>
  <si>
    <t>H2U Consortium</t>
  </si>
  <si>
    <t xml:space="preserve">Schamhart </t>
  </si>
  <si>
    <t>08-04</t>
  </si>
  <si>
    <t>2015.15</t>
  </si>
  <si>
    <t>21-08-2015 12:30</t>
  </si>
  <si>
    <t>mirella.wulffele@callsupport.nl</t>
  </si>
  <si>
    <t>Oosterdok (O01)</t>
  </si>
  <si>
    <t>O12</t>
  </si>
  <si>
    <t>Nieuwstad 100 e</t>
  </si>
  <si>
    <t>Weesp</t>
  </si>
  <si>
    <t>1381 CE</t>
  </si>
  <si>
    <t>Mirella Wulffelé</t>
  </si>
  <si>
    <t>12:00</t>
  </si>
  <si>
    <t>Oosterdok Oostzijde</t>
  </si>
  <si>
    <t>3138</t>
  </si>
  <si>
    <t>2234</t>
  </si>
  <si>
    <t>Wulffelé</t>
  </si>
  <si>
    <t>Mirella</t>
  </si>
  <si>
    <t>(0294) 49 09 70</t>
  </si>
  <si>
    <t>Oosterdok</t>
  </si>
  <si>
    <t>0031651390014</t>
  </si>
  <si>
    <t>000193-009</t>
  </si>
  <si>
    <t>Housingonline BV</t>
  </si>
  <si>
    <t>Vuurwerk</t>
  </si>
  <si>
    <t>Pesman J.</t>
  </si>
  <si>
    <t>Spliet M.P.J.</t>
  </si>
  <si>
    <t>14-07</t>
  </si>
  <si>
    <t>Pesman</t>
  </si>
  <si>
    <t>20:30</t>
  </si>
  <si>
    <t>01-07</t>
  </si>
  <si>
    <t>2015.27</t>
  </si>
  <si>
    <t>21-08-2015 20:30</t>
  </si>
  <si>
    <t>jan@housingonline.nl</t>
  </si>
  <si>
    <t>man</t>
  </si>
  <si>
    <t>Amsterdamseweg 354</t>
  </si>
  <si>
    <t>Amstelveen</t>
  </si>
  <si>
    <t>1182 HS</t>
  </si>
  <si>
    <t>Jan Pesman</t>
  </si>
  <si>
    <t>20:00</t>
  </si>
  <si>
    <t>6214</t>
  </si>
  <si>
    <t>4155</t>
  </si>
  <si>
    <t>06 - 54 78 08 48</t>
  </si>
  <si>
    <t>Jan</t>
  </si>
  <si>
    <t>23:30</t>
  </si>
  <si>
    <t>0654780848</t>
  </si>
  <si>
    <t>000193-011</t>
  </si>
  <si>
    <t>Interlloyd Averij BV</t>
  </si>
  <si>
    <t>Borrel</t>
  </si>
  <si>
    <t>Van Riessen B.</t>
  </si>
  <si>
    <t>28-07</t>
  </si>
  <si>
    <t>16:30</t>
  </si>
  <si>
    <t>20-08-2015 16:30</t>
  </si>
  <si>
    <t>bert.vanriessen@interlloydclaims.nl</t>
  </si>
  <si>
    <t>Corsicaweg 10</t>
  </si>
  <si>
    <t>1044 AB</t>
  </si>
  <si>
    <t>Ben Van Riessen</t>
  </si>
  <si>
    <t>16:00</t>
  </si>
  <si>
    <t>6179</t>
  </si>
  <si>
    <t>4112</t>
  </si>
  <si>
    <t>Van Riessen</t>
  </si>
  <si>
    <t>06 - 53 26 86 09</t>
  </si>
  <si>
    <t>Ben</t>
  </si>
  <si>
    <t>000193-006</t>
  </si>
  <si>
    <t>LN de Vries BV</t>
  </si>
  <si>
    <t>Vries L.N. de</t>
  </si>
  <si>
    <t>10-03</t>
  </si>
  <si>
    <t>2015.11</t>
  </si>
  <si>
    <t>20-08-2015 12:30</t>
  </si>
  <si>
    <t>lutien@takdevries.nl</t>
  </si>
  <si>
    <t>Statenlaan 102</t>
  </si>
  <si>
    <t>Den Haag</t>
  </si>
  <si>
    <t>2582 GV</t>
  </si>
  <si>
    <t>Lutien de Vries</t>
  </si>
  <si>
    <t>2779</t>
  </si>
  <si>
    <t>2035</t>
  </si>
  <si>
    <t>Vries</t>
  </si>
  <si>
    <t>Lutien</t>
  </si>
  <si>
    <t>de</t>
  </si>
  <si>
    <t>L.N.</t>
  </si>
  <si>
    <t>000193-005</t>
  </si>
  <si>
    <t>MSL Group</t>
  </si>
  <si>
    <t>Kleiweg C.E.G.</t>
  </si>
  <si>
    <t>17:00</t>
  </si>
  <si>
    <t>Guitjens</t>
  </si>
  <si>
    <t>06-07</t>
  </si>
  <si>
    <t>2015.28</t>
  </si>
  <si>
    <t>19-08-2015 17:00</t>
  </si>
  <si>
    <t>fieke.kalkman@msl.nl</t>
  </si>
  <si>
    <t>Danzigerkade 23 b</t>
  </si>
  <si>
    <t>1013 AP</t>
  </si>
  <si>
    <t>Fieke Kalkman</t>
  </si>
  <si>
    <t>6204</t>
  </si>
  <si>
    <t>4150</t>
  </si>
  <si>
    <t>Kalkman</t>
  </si>
  <si>
    <t>Fieke</t>
  </si>
  <si>
    <t>(020) 305 59 25</t>
  </si>
  <si>
    <t>F.</t>
  </si>
  <si>
    <t>19:30</t>
  </si>
  <si>
    <t>0031641035685</t>
  </si>
  <si>
    <t>000193-002</t>
  </si>
  <si>
    <t>Vijverhof Advies</t>
  </si>
  <si>
    <t>Welcome the Tall Ships</t>
  </si>
  <si>
    <t>Jong R.</t>
  </si>
  <si>
    <t>13:00</t>
  </si>
  <si>
    <t>Jong de</t>
  </si>
  <si>
    <t>27-03</t>
  </si>
  <si>
    <t>2015.13</t>
  </si>
  <si>
    <t>19-08-2015 13:00</t>
  </si>
  <si>
    <t>rinse.de.jong@vijverhofadvies.nl</t>
  </si>
  <si>
    <t>Doorwerthsestraat 41</t>
  </si>
  <si>
    <t>Heelsum</t>
  </si>
  <si>
    <t>6866 NH</t>
  </si>
  <si>
    <t>Jong Jong</t>
  </si>
  <si>
    <t>3094</t>
  </si>
  <si>
    <t>2160</t>
  </si>
  <si>
    <t>Jong</t>
  </si>
  <si>
    <t>06 - 52 57 04 20</t>
  </si>
  <si>
    <t>R.</t>
  </si>
  <si>
    <t>06 525 70 420</t>
  </si>
  <si>
    <t>0031652570420</t>
  </si>
  <si>
    <t>000193-001</t>
  </si>
  <si>
    <t>ABN AMRO Third Party Banking</t>
  </si>
  <si>
    <t>Admiraal van Kinsbergen</t>
  </si>
  <si>
    <t>Bolland M.</t>
  </si>
  <si>
    <t>Adm v Kinsbergen2015</t>
  </si>
  <si>
    <t>16-07</t>
  </si>
  <si>
    <t>18:30</t>
  </si>
  <si>
    <t>18:15</t>
  </si>
  <si>
    <t>Kielema</t>
  </si>
  <si>
    <t>24-09</t>
  </si>
  <si>
    <t>19-08-2015 18:15</t>
  </si>
  <si>
    <t>Linda@naupar.nl</t>
  </si>
  <si>
    <t>frank.kielema@nl.abnamro.com</t>
  </si>
  <si>
    <t>CH HKA (C06)</t>
  </si>
  <si>
    <t>Groen</t>
  </si>
  <si>
    <t>A12</t>
  </si>
  <si>
    <t>Foppingadreef 22</t>
  </si>
  <si>
    <t>1102 BS</t>
  </si>
  <si>
    <t>M. Bolland</t>
  </si>
  <si>
    <t>17:30</t>
  </si>
  <si>
    <t>2126</t>
  </si>
  <si>
    <t>1445</t>
  </si>
  <si>
    <t>Bolland</t>
  </si>
  <si>
    <t>23:15</t>
  </si>
  <si>
    <t>683641009</t>
  </si>
  <si>
    <t>000041-002</t>
  </si>
  <si>
    <t>AGMI Traffic</t>
  </si>
  <si>
    <t>Janssen E.</t>
  </si>
  <si>
    <t>11:15</t>
  </si>
  <si>
    <t>Hoeben</t>
  </si>
  <si>
    <t>21-01</t>
  </si>
  <si>
    <t>2015.04</t>
  </si>
  <si>
    <t>21-08-2015 11:15</t>
  </si>
  <si>
    <t>ehoeben@agmi.nl</t>
  </si>
  <si>
    <t>Tegelen</t>
  </si>
  <si>
    <t>E. Janssen</t>
  </si>
  <si>
    <t>10:30</t>
  </si>
  <si>
    <t>2595</t>
  </si>
  <si>
    <t>1806</t>
  </si>
  <si>
    <t>Janssen</t>
  </si>
  <si>
    <t>(077) 373 91 00</t>
  </si>
  <si>
    <t>E.</t>
  </si>
  <si>
    <t>16:15</t>
  </si>
  <si>
    <t>Postbus 3028</t>
  </si>
  <si>
    <t>655794982</t>
  </si>
  <si>
    <t>000041-005</t>
  </si>
  <si>
    <t>Antalis B.V.</t>
  </si>
  <si>
    <t>Jong D. de</t>
  </si>
  <si>
    <t>Brundel</t>
  </si>
  <si>
    <t>21-11</t>
  </si>
  <si>
    <t>2014.47</t>
  </si>
  <si>
    <t>21-08-2015 18:15</t>
  </si>
  <si>
    <t>eva.cordewener@antalis.nl</t>
  </si>
  <si>
    <t>Wittevrouwen 15</t>
  </si>
  <si>
    <t>1358 CD</t>
  </si>
  <si>
    <t>Maureen van Althuis</t>
  </si>
  <si>
    <t>2431</t>
  </si>
  <si>
    <t>4135</t>
  </si>
  <si>
    <t>maureen.vanalthuis@ANTALIS.COM</t>
  </si>
  <si>
    <t>Althuis</t>
  </si>
  <si>
    <t>Maureen</t>
  </si>
  <si>
    <t>0031651423341</t>
  </si>
  <si>
    <t>000041-006</t>
  </si>
  <si>
    <t>B&amp;C International</t>
  </si>
  <si>
    <t>Berg M. van den</t>
  </si>
  <si>
    <t>Berg van den</t>
  </si>
  <si>
    <t>18-11</t>
  </si>
  <si>
    <t>20-08-2015 18:15</t>
  </si>
  <si>
    <t>kirsten.krooman@bece.nl</t>
  </si>
  <si>
    <t>Nunspeet</t>
  </si>
  <si>
    <t>Willeke Kroneman</t>
  </si>
  <si>
    <t>2243</t>
  </si>
  <si>
    <t>4136</t>
  </si>
  <si>
    <t>willeke.kroneman@bece.nl</t>
  </si>
  <si>
    <t>Kroneman</t>
  </si>
  <si>
    <t>Willeke</t>
  </si>
  <si>
    <t>(0341) 27 77 77</t>
  </si>
  <si>
    <t>van den</t>
  </si>
  <si>
    <t>Postbus 164</t>
  </si>
  <si>
    <t>0341-277777</t>
  </si>
  <si>
    <t>0031654992451</t>
  </si>
  <si>
    <t>000041-004</t>
  </si>
  <si>
    <t>Boer &amp; Croon Corporate Finance B.V.</t>
  </si>
  <si>
    <t>Kroon M.</t>
  </si>
  <si>
    <t>Kroon</t>
  </si>
  <si>
    <t>10-04</t>
  </si>
  <si>
    <t>20-08-2015 11:15</t>
  </si>
  <si>
    <t>m.kroon@boercrooncf.nl</t>
  </si>
  <si>
    <t>Piet Heinkade 95 a</t>
  </si>
  <si>
    <t>1019 GM</t>
  </si>
  <si>
    <t>M Kroon</t>
  </si>
  <si>
    <t>3161</t>
  </si>
  <si>
    <t>2260</t>
  </si>
  <si>
    <t>M</t>
  </si>
  <si>
    <t>618708124</t>
  </si>
  <si>
    <t>000041-003</t>
  </si>
  <si>
    <t>Continental Automotive Trading Nederland BV</t>
  </si>
  <si>
    <t>Eersel M. van</t>
  </si>
  <si>
    <t>Hesselmans</t>
  </si>
  <si>
    <t>22-08-2015 18:15</t>
  </si>
  <si>
    <t>maarten.van.eersel@continental-corporation.com</t>
  </si>
  <si>
    <t>Het Schakelplein 22</t>
  </si>
  <si>
    <t>Eindhoven</t>
  </si>
  <si>
    <t>5651 GR</t>
  </si>
  <si>
    <t>Maarten van Eersel</t>
  </si>
  <si>
    <t>2099</t>
  </si>
  <si>
    <t>1405</t>
  </si>
  <si>
    <t>Eersel</t>
  </si>
  <si>
    <t>Maarten</t>
  </si>
  <si>
    <t>(040) 302 35 00</t>
  </si>
  <si>
    <t>040-3023500</t>
  </si>
  <si>
    <t>610204407</t>
  </si>
  <si>
    <t>000041-008</t>
  </si>
  <si>
    <t>Rabobank Westland</t>
  </si>
  <si>
    <t>Halverhout W.T.C.</t>
  </si>
  <si>
    <t>07:15</t>
  </si>
  <si>
    <t>Struijf van der</t>
  </si>
  <si>
    <t>11-12</t>
  </si>
  <si>
    <t>2014.50</t>
  </si>
  <si>
    <t>19-08-2015 07:15</t>
  </si>
  <si>
    <t>j.struif@westland.rabobank.nl</t>
  </si>
  <si>
    <t>J.Struif@westland.rabobank.nl</t>
  </si>
  <si>
    <t>Leehove 65</t>
  </si>
  <si>
    <t>De Lier</t>
  </si>
  <si>
    <t>2678 MB</t>
  </si>
  <si>
    <t>Jannie van der Struif</t>
  </si>
  <si>
    <t>06:30</t>
  </si>
  <si>
    <t>2326</t>
  </si>
  <si>
    <t>1653</t>
  </si>
  <si>
    <t>Struif</t>
  </si>
  <si>
    <t>Jannie</t>
  </si>
  <si>
    <t>(0174) 21 52 15</t>
  </si>
  <si>
    <t>14:30</t>
  </si>
  <si>
    <t>0174-215215</t>
  </si>
  <si>
    <t>0031654395952</t>
  </si>
  <si>
    <t>000041-001</t>
  </si>
  <si>
    <t>CA Technologies</t>
  </si>
  <si>
    <t>Ambiance</t>
  </si>
  <si>
    <t>Vos R.</t>
  </si>
  <si>
    <t>Dijck S.N.D. van</t>
  </si>
  <si>
    <t>Ambiance2015</t>
  </si>
  <si>
    <t>Traditionele charter schepen</t>
  </si>
  <si>
    <t>Binsbergen van</t>
  </si>
  <si>
    <t>06-02</t>
  </si>
  <si>
    <t>2015.06</t>
  </si>
  <si>
    <t>21-08-2015 18:00</t>
  </si>
  <si>
    <t>Tineke.Mantel@contractor.ca.com</t>
  </si>
  <si>
    <t>daisy.vanbinsbergen@ca.com</t>
  </si>
  <si>
    <t>C05</t>
  </si>
  <si>
    <t>Orteliuslaan 1001</t>
  </si>
  <si>
    <t>3528 BE</t>
  </si>
  <si>
    <t>Tineke Mantel</t>
  </si>
  <si>
    <t>17:15</t>
  </si>
  <si>
    <t>2633</t>
  </si>
  <si>
    <t>3951</t>
  </si>
  <si>
    <t>Mantel</t>
  </si>
  <si>
    <t>06 - 41 97 14 49</t>
  </si>
  <si>
    <t>Tineke</t>
  </si>
  <si>
    <t>(030) 604 83 45</t>
  </si>
  <si>
    <t>T.</t>
  </si>
  <si>
    <t>06-41971449</t>
  </si>
  <si>
    <t>615881174</t>
  </si>
  <si>
    <t>000101-006</t>
  </si>
  <si>
    <t xml:space="preserve">Dynamic Web Marketing B.V.  </t>
  </si>
  <si>
    <t>Roes P.</t>
  </si>
  <si>
    <t>Roes</t>
  </si>
  <si>
    <t>18-03</t>
  </si>
  <si>
    <t>2015.12</t>
  </si>
  <si>
    <t>22-08-2015 18:00</t>
  </si>
  <si>
    <t>peter@dwmarketing.com</t>
  </si>
  <si>
    <t>Hoofdstraat 9 a</t>
  </si>
  <si>
    <t>Didam</t>
  </si>
  <si>
    <t>6942 AP</t>
  </si>
  <si>
    <t>P. Roes</t>
  </si>
  <si>
    <t>3139</t>
  </si>
  <si>
    <t>2235</t>
  </si>
  <si>
    <t>P.</t>
  </si>
  <si>
    <t>619389175</t>
  </si>
  <si>
    <t>000101-008</t>
  </si>
  <si>
    <t>Isero IJzerwaren</t>
  </si>
  <si>
    <t>Bunschoten B.</t>
  </si>
  <si>
    <t>Makkink</t>
  </si>
  <si>
    <t>Huizinga</t>
  </si>
  <si>
    <t>09-10</t>
  </si>
  <si>
    <t>2014.41</t>
  </si>
  <si>
    <t>19-08-2015 18:00</t>
  </si>
  <si>
    <t>marketing@gerritse.nl</t>
  </si>
  <si>
    <t>Barwoutswaarder 1</t>
  </si>
  <si>
    <t>Woerden</t>
  </si>
  <si>
    <t>3449 HE</t>
  </si>
  <si>
    <t>Kim van Dijk</t>
  </si>
  <si>
    <t>2139</t>
  </si>
  <si>
    <t>4226</t>
  </si>
  <si>
    <t>kimvandijk@vdwinkel.nl</t>
  </si>
  <si>
    <t>Dijk</t>
  </si>
  <si>
    <t>Kim</t>
  </si>
  <si>
    <t>K.</t>
  </si>
  <si>
    <t>0348-421521</t>
  </si>
  <si>
    <t>654276589</t>
  </si>
  <si>
    <t>000101-002</t>
  </si>
  <si>
    <t>20-08-2015 18:00</t>
  </si>
  <si>
    <t>Bert Bunschoten</t>
  </si>
  <si>
    <t>1468</t>
  </si>
  <si>
    <t>Bunschoten</t>
  </si>
  <si>
    <t>Bert</t>
  </si>
  <si>
    <t>000101-004</t>
  </si>
  <si>
    <t>Joulz Energy Solutions B.V.</t>
  </si>
  <si>
    <t>Vijselaar A.D.</t>
  </si>
  <si>
    <t>Vijselaar</t>
  </si>
  <si>
    <t>03-04</t>
  </si>
  <si>
    <t>2015.14</t>
  </si>
  <si>
    <t>21-08-2015 11:00</t>
  </si>
  <si>
    <t>renee.bonte@joulz.nl</t>
  </si>
  <si>
    <t>Zalmstraat 7 a</t>
  </si>
  <si>
    <t>Rotterdam</t>
  </si>
  <si>
    <t>3016 DS</t>
  </si>
  <si>
    <t>Anja Vijselaar</t>
  </si>
  <si>
    <t>10:15</t>
  </si>
  <si>
    <t>3122</t>
  </si>
  <si>
    <t>2246</t>
  </si>
  <si>
    <t>06 - 11 71 46 04</t>
  </si>
  <si>
    <t>Anja</t>
  </si>
  <si>
    <t>088 - 8956101</t>
  </si>
  <si>
    <t>A.D.</t>
  </si>
  <si>
    <t>0031631662564</t>
  </si>
  <si>
    <t>000101-005</t>
  </si>
  <si>
    <t>MTD Group</t>
  </si>
  <si>
    <t>Verhoeven H.</t>
  </si>
  <si>
    <t>Crielaers</t>
  </si>
  <si>
    <t>14-04</t>
  </si>
  <si>
    <t>2015.16</t>
  </si>
  <si>
    <t>20-08-2015 11:00</t>
  </si>
  <si>
    <t>MTD group</t>
  </si>
  <si>
    <t>karen.de.jong@mtd.net</t>
  </si>
  <si>
    <t>Clara Zetkinweg 4</t>
  </si>
  <si>
    <t>Tilburg</t>
  </si>
  <si>
    <t>5032 ML</t>
  </si>
  <si>
    <t>Karen de Jong</t>
  </si>
  <si>
    <t>3167</t>
  </si>
  <si>
    <t>4139</t>
  </si>
  <si>
    <t>Karen</t>
  </si>
  <si>
    <t>088 - 7755000</t>
  </si>
  <si>
    <t>088 77 55 000</t>
  </si>
  <si>
    <t>0031655326841</t>
  </si>
  <si>
    <t>000101-003</t>
  </si>
  <si>
    <t>Sunny Cars</t>
  </si>
  <si>
    <t>Knottnerus H.</t>
  </si>
  <si>
    <t>Hage</t>
  </si>
  <si>
    <t>19-08-2015 07:00</t>
  </si>
  <si>
    <t>l.hage@sunnycars.nl</t>
  </si>
  <si>
    <t>i.hage@sunnycars.nl</t>
  </si>
  <si>
    <t>Saturnusstraat 17b</t>
  </si>
  <si>
    <t>2132 HB</t>
  </si>
  <si>
    <t>Hans Knottnerus</t>
  </si>
  <si>
    <t>06:15</t>
  </si>
  <si>
    <t>2130</t>
  </si>
  <si>
    <t>1474</t>
  </si>
  <si>
    <t>Knottnerus</t>
  </si>
  <si>
    <t>Hans</t>
  </si>
  <si>
    <t>H.</t>
  </si>
  <si>
    <t>624690774</t>
  </si>
  <si>
    <t>000101-001</t>
  </si>
  <si>
    <t xml:space="preserve">Beer &amp; van Stapele   </t>
  </si>
  <si>
    <t>Anna Maria</t>
  </si>
  <si>
    <t>Ley E. van der</t>
  </si>
  <si>
    <t>Anna Maria2015</t>
  </si>
  <si>
    <t>23-04</t>
  </si>
  <si>
    <t>2015.17</t>
  </si>
  <si>
    <t>E.vanderley@beerstap.nl</t>
  </si>
  <si>
    <t>O01</t>
  </si>
  <si>
    <t>Herengracht 450</t>
  </si>
  <si>
    <t>1017 CA</t>
  </si>
  <si>
    <t>E. van der Ley</t>
  </si>
  <si>
    <t>5939</t>
  </si>
  <si>
    <t>3795</t>
  </si>
  <si>
    <t>Ley</t>
  </si>
  <si>
    <t>(020) 570 78 08</t>
  </si>
  <si>
    <t>van der</t>
  </si>
  <si>
    <t>000120-001</t>
  </si>
  <si>
    <t>CSN Groep B.V.</t>
  </si>
  <si>
    <t>Barneveld S. van</t>
  </si>
  <si>
    <t>22-04</t>
  </si>
  <si>
    <t>19-08-2015 20:30</t>
  </si>
  <si>
    <t>s.barneveld@csngroep.nl</t>
  </si>
  <si>
    <t>Fokkerstraat 7</t>
  </si>
  <si>
    <t>Leusden</t>
  </si>
  <si>
    <t>3833 LD</t>
  </si>
  <si>
    <t>Sjoerd van Barneveld</t>
  </si>
  <si>
    <t>3213</t>
  </si>
  <si>
    <t>2471</t>
  </si>
  <si>
    <t>Barneveld</t>
  </si>
  <si>
    <t>Sjoerd</t>
  </si>
  <si>
    <t>S.</t>
  </si>
  <si>
    <t>000120-003</t>
  </si>
  <si>
    <t xml:space="preserve">De Persgroep Online Services B.V. </t>
  </si>
  <si>
    <t>Blaazer C.</t>
  </si>
  <si>
    <t>21-08-2015 16:30</t>
  </si>
  <si>
    <t>chy</t>
  </si>
  <si>
    <t>cynthia.blaazer@autotrack.nl</t>
  </si>
  <si>
    <t>Loetje aan het IJ (Loetje)</t>
  </si>
  <si>
    <t>Mt. Lincolnweg 40-7</t>
  </si>
  <si>
    <t>1033 SN</t>
  </si>
  <si>
    <t>Cynthia Blaazer</t>
  </si>
  <si>
    <t>15:45</t>
  </si>
  <si>
    <t>Loetje aan het IJ</t>
  </si>
  <si>
    <t>2787</t>
  </si>
  <si>
    <t>2044</t>
  </si>
  <si>
    <t>Blaazer</t>
  </si>
  <si>
    <t>06 - 39 41 79 20</t>
  </si>
  <si>
    <t>Cynthia</t>
  </si>
  <si>
    <t>(020) 204 27 02</t>
  </si>
  <si>
    <t>C.</t>
  </si>
  <si>
    <t>000120-010</t>
  </si>
  <si>
    <t>chyn</t>
  </si>
  <si>
    <t>12:15</t>
  </si>
  <si>
    <t>000120-009</t>
  </si>
  <si>
    <t>000120-006</t>
  </si>
  <si>
    <t>blaazer</t>
  </si>
  <si>
    <t>000120-005</t>
  </si>
  <si>
    <t>Grip op Finance</t>
  </si>
  <si>
    <t>Veenhuisen R. van</t>
  </si>
  <si>
    <t>09-03</t>
  </si>
  <si>
    <t>20-08-2015 20:30</t>
  </si>
  <si>
    <t>info@gripopfinance.nl</t>
  </si>
  <si>
    <t>robin@gripopfinance.nl</t>
  </si>
  <si>
    <t>Paasheuvelweg 15</t>
  </si>
  <si>
    <t>Amsterdam-Zuidoost</t>
  </si>
  <si>
    <t>1105 BE</t>
  </si>
  <si>
    <t>Robin van Veenhuisen</t>
  </si>
  <si>
    <t>2775</t>
  </si>
  <si>
    <t>2033</t>
  </si>
  <si>
    <t>Veenhuisen</t>
  </si>
  <si>
    <t>Robin</t>
  </si>
  <si>
    <t>088 - 5555100</t>
  </si>
  <si>
    <t>000120-007</t>
  </si>
  <si>
    <t>Mansveld Expotech</t>
  </si>
  <si>
    <t>Janssen J.</t>
  </si>
  <si>
    <t>25-02</t>
  </si>
  <si>
    <t>2015.09</t>
  </si>
  <si>
    <t>jacqueline.janssen@mansveldexpotech.nl</t>
  </si>
  <si>
    <t>Kollenbergweg 56</t>
  </si>
  <si>
    <t>1101 AR</t>
  </si>
  <si>
    <t>Jacqueline Janssen</t>
  </si>
  <si>
    <t>2735</t>
  </si>
  <si>
    <t>1978</t>
  </si>
  <si>
    <t>Jacqueline</t>
  </si>
  <si>
    <t>(020) 312 80 80</t>
  </si>
  <si>
    <t>000120-011</t>
  </si>
  <si>
    <t>22-08-2015 20:30</t>
  </si>
  <si>
    <t>000120-015</t>
  </si>
  <si>
    <t>TVM Verzekeringen</t>
  </si>
  <si>
    <t>Annie Lavinia</t>
  </si>
  <si>
    <t>Houthaven</t>
  </si>
  <si>
    <t>Vries - Tabak A. de</t>
  </si>
  <si>
    <t>Annie Lavinia2015</t>
  </si>
  <si>
    <t>04-08</t>
  </si>
  <si>
    <t>08:30</t>
  </si>
  <si>
    <t>08:15</t>
  </si>
  <si>
    <t>Luxe charter schepen (max. 24p)</t>
  </si>
  <si>
    <t>Geen catering</t>
  </si>
  <si>
    <t>21-07</t>
  </si>
  <si>
    <t>2015.30</t>
  </si>
  <si>
    <t>19-08-2015 00:00</t>
  </si>
  <si>
    <t>Houthaven (H01)</t>
  </si>
  <si>
    <t>Van Limburg Stirumstraat 250</t>
  </si>
  <si>
    <t>7901 AW</t>
  </si>
  <si>
    <t>Annetta de Vries - Tabak</t>
  </si>
  <si>
    <t>07:30</t>
  </si>
  <si>
    <t>Danzigerkade 5 Amsterdam</t>
  </si>
  <si>
    <t>6269</t>
  </si>
  <si>
    <t>4248</t>
  </si>
  <si>
    <t>Vries - Tabak</t>
  </si>
  <si>
    <t>ac.devries@tvm.nl</t>
  </si>
  <si>
    <t>Annetta</t>
  </si>
  <si>
    <t>(0528) 29 23 95</t>
  </si>
  <si>
    <t>15:30</t>
  </si>
  <si>
    <t>000238-001</t>
  </si>
  <si>
    <t>19-08-2015</t>
  </si>
  <si>
    <t>24:00</t>
  </si>
  <si>
    <t>000238-002</t>
  </si>
  <si>
    <t>20-08-2015 00:00</t>
  </si>
  <si>
    <t>000238-003</t>
  </si>
  <si>
    <t>000238-004</t>
  </si>
  <si>
    <t>21-08-2015 00:00</t>
  </si>
  <si>
    <t>000238-005</t>
  </si>
  <si>
    <t>000238-006</t>
  </si>
  <si>
    <t>22-08-2015 00:00</t>
  </si>
  <si>
    <t>000238-007</t>
  </si>
  <si>
    <t>000238-008</t>
  </si>
  <si>
    <t>Sail thank you parade</t>
  </si>
  <si>
    <t>14:45</t>
  </si>
  <si>
    <t>zondag</t>
  </si>
  <si>
    <t>23-08-2015 00:00</t>
  </si>
  <si>
    <t>2015-08-23</t>
  </si>
  <si>
    <t>14:00</t>
  </si>
  <si>
    <t>000238-009</t>
  </si>
  <si>
    <t xml:space="preserve">HGH Business Consultancy BV   </t>
  </si>
  <si>
    <t>Antoinette</t>
  </si>
  <si>
    <t>Wild B. de</t>
  </si>
  <si>
    <t>Antoinette2015</t>
  </si>
  <si>
    <t>19:15</t>
  </si>
  <si>
    <t>26-03</t>
  </si>
  <si>
    <t>20-08-2015 19:15</t>
  </si>
  <si>
    <t>aess@hgh.nl</t>
  </si>
  <si>
    <t>CH HKA (C02)</t>
  </si>
  <si>
    <t>Rood</t>
  </si>
  <si>
    <t>A27</t>
  </si>
  <si>
    <t>Stroombaan 8</t>
  </si>
  <si>
    <t>1181 VX</t>
  </si>
  <si>
    <t>B. de Wild</t>
  </si>
  <si>
    <t>3129</t>
  </si>
  <si>
    <t>2225</t>
  </si>
  <si>
    <t>Wild</t>
  </si>
  <si>
    <t>00:15</t>
  </si>
  <si>
    <t>000165-004</t>
  </si>
  <si>
    <t>JAA Training Organisation</t>
  </si>
  <si>
    <t>Hoogenboom M.</t>
  </si>
  <si>
    <t>Hoogenboom</t>
  </si>
  <si>
    <t>27-01</t>
  </si>
  <si>
    <t>2015.05</t>
  </si>
  <si>
    <t>19-08-2015 08:15</t>
  </si>
  <si>
    <t>mhoogenboom@jaato.com</t>
  </si>
  <si>
    <t>Saturnusstraat 40-44</t>
  </si>
  <si>
    <t>M. Hoogenboom</t>
  </si>
  <si>
    <t>2601</t>
  </si>
  <si>
    <t>1815</t>
  </si>
  <si>
    <t>(023) 567 97 93</t>
  </si>
  <si>
    <t>643888117</t>
  </si>
  <si>
    <t>000165-001</t>
  </si>
  <si>
    <t>Nationale Borg-Maatschappij N.V.</t>
  </si>
  <si>
    <t>Kroon J.</t>
  </si>
  <si>
    <t>Kuijper</t>
  </si>
  <si>
    <t>28-05</t>
  </si>
  <si>
    <t>2015.22</t>
  </si>
  <si>
    <t>21-08-2015 19:15</t>
  </si>
  <si>
    <t>nationale borg</t>
  </si>
  <si>
    <t>MASHA.KUIJPER@NATIONALEBORG.NL</t>
  </si>
  <si>
    <t>Masha Kuijper</t>
  </si>
  <si>
    <t>2172</t>
  </si>
  <si>
    <t>3972</t>
  </si>
  <si>
    <t>Masha</t>
  </si>
  <si>
    <t>(020) 553 39 58</t>
  </si>
  <si>
    <t>Postbus 955</t>
  </si>
  <si>
    <t>0031652189533</t>
  </si>
  <si>
    <t>000165-006</t>
  </si>
  <si>
    <t>W. Heeren &amp; Zoon B.V.</t>
  </si>
  <si>
    <t>Zonjee P.</t>
  </si>
  <si>
    <t>Albers</t>
  </si>
  <si>
    <t>22-08-2015 19:15</t>
  </si>
  <si>
    <t>pzonjee@epifanes.nl</t>
  </si>
  <si>
    <t>Aalsmeer</t>
  </si>
  <si>
    <t>P. Zonjee</t>
  </si>
  <si>
    <t>2269</t>
  </si>
  <si>
    <t>1618</t>
  </si>
  <si>
    <t>Zonjee</t>
  </si>
  <si>
    <t>Postbus 166</t>
  </si>
  <si>
    <t>0031646042524</t>
  </si>
  <si>
    <t>000165-008</t>
  </si>
  <si>
    <t>United Homes</t>
  </si>
  <si>
    <t>Aquastar Royal</t>
  </si>
  <si>
    <t>Hogendijk W.</t>
  </si>
  <si>
    <t>Straten F. van</t>
  </si>
  <si>
    <t>Aquastar Royal2015</t>
  </si>
  <si>
    <t>Luxe motorschepen</t>
  </si>
  <si>
    <t>17-06</t>
  </si>
  <si>
    <t>2015.25</t>
  </si>
  <si>
    <t>19-08-2015 07:30</t>
  </si>
  <si>
    <t>Laanweg 6</t>
  </si>
  <si>
    <t>Spijkenisse</t>
  </si>
  <si>
    <t>3208 LC</t>
  </si>
  <si>
    <t>Willem Hogendijk</t>
  </si>
  <si>
    <t>06:45</t>
  </si>
  <si>
    <t>6108</t>
  </si>
  <si>
    <t>4028</t>
  </si>
  <si>
    <t>Hogendijk</t>
  </si>
  <si>
    <t>willem@unitedhomes.eu</t>
  </si>
  <si>
    <t>Willem</t>
  </si>
  <si>
    <t>(0181) 47 31 22</t>
  </si>
  <si>
    <t>000223-001</t>
  </si>
  <si>
    <t>000223-002</t>
  </si>
  <si>
    <t>11:30</t>
  </si>
  <si>
    <t>000223-003</t>
  </si>
  <si>
    <t>000223-004</t>
  </si>
  <si>
    <t>000223-005</t>
  </si>
  <si>
    <t>000223-006</t>
  </si>
  <si>
    <t>22-08-2015 11:15</t>
  </si>
  <si>
    <t>000223-007</t>
  </si>
  <si>
    <t>000223-008</t>
  </si>
  <si>
    <t>14:15</t>
  </si>
  <si>
    <t>23-08-2015 14:15</t>
  </si>
  <si>
    <t>13:30</t>
  </si>
  <si>
    <t>000223-009</t>
  </si>
  <si>
    <t>Fa-med B.V.</t>
  </si>
  <si>
    <t>Artemis</t>
  </si>
  <si>
    <t>Dock</t>
  </si>
  <si>
    <t>Voeten M.</t>
  </si>
  <si>
    <t>Artemis2015</t>
  </si>
  <si>
    <t>Nederlandse Tall Ships</t>
  </si>
  <si>
    <t>Voeten</t>
  </si>
  <si>
    <t>20-08</t>
  </si>
  <si>
    <t>19-08-2015 06:30</t>
  </si>
  <si>
    <t>moet nog ingevuld worden</t>
  </si>
  <si>
    <t>CH HKA (C01)</t>
  </si>
  <si>
    <t>We hebben de tijd wel besproken maar moeten eigenlijk vanaf Westerhoofd vetrekken ivm eigen lounge in Sail Village</t>
  </si>
  <si>
    <t>D03</t>
  </si>
  <si>
    <t>CH HKB (D03)</t>
  </si>
  <si>
    <t>Amersfoort</t>
  </si>
  <si>
    <t>Mary Voeten</t>
  </si>
  <si>
    <t>2798</t>
  </si>
  <si>
    <t>4108</t>
  </si>
  <si>
    <t>maryvoetenevents@gmail.com</t>
  </si>
  <si>
    <t>06 - 51 09 29 60</t>
  </si>
  <si>
    <t>Mary</t>
  </si>
  <si>
    <t>Postbus 1570</t>
  </si>
  <si>
    <t>Reeds ingevuld te worden</t>
  </si>
  <si>
    <t>0031651092960</t>
  </si>
  <si>
    <t>000062-001</t>
  </si>
  <si>
    <t>15:15</t>
  </si>
  <si>
    <t>20-08-2015 13:00</t>
  </si>
  <si>
    <t>Moet nog ingevuld worden</t>
  </si>
  <si>
    <t>CH HKA (C03)</t>
  </si>
  <si>
    <t>Oranje</t>
  </si>
  <si>
    <t>CH HKA (C11)</t>
  </si>
  <si>
    <t>CH HKA</t>
  </si>
  <si>
    <t>000062-003</t>
  </si>
  <si>
    <t>20-08-2015 18:30</t>
  </si>
  <si>
    <t>CH HKA (C09)</t>
  </si>
  <si>
    <t>Paars</t>
  </si>
  <si>
    <t>moet nog ingevud worden</t>
  </si>
  <si>
    <t>000062-004</t>
  </si>
  <si>
    <t>21-08-2015 13:00</t>
  </si>
  <si>
    <t>17:45</t>
  </si>
  <si>
    <t>000062-005</t>
  </si>
  <si>
    <t>19:45</t>
  </si>
  <si>
    <t>00:45</t>
  </si>
  <si>
    <t>000062-006</t>
  </si>
  <si>
    <t>22-08-2015 13:00</t>
  </si>
  <si>
    <t>000062-007</t>
  </si>
  <si>
    <t>000062-008</t>
  </si>
  <si>
    <t>Amvest</t>
  </si>
  <si>
    <t>Atlantis</t>
  </si>
  <si>
    <t>Bodewes W.</t>
  </si>
  <si>
    <t>Atlantis2015</t>
  </si>
  <si>
    <t>directiesecretariaat@amvest.nl</t>
  </si>
  <si>
    <t>Harbour Club (harbourcl)</t>
  </si>
  <si>
    <t>C08</t>
  </si>
  <si>
    <t>De Entree 43</t>
  </si>
  <si>
    <t>1100 AK</t>
  </si>
  <si>
    <t>Kim de Bruijn</t>
  </si>
  <si>
    <t>Harbour Club - Cruquiusweg 67</t>
  </si>
  <si>
    <t>1341</t>
  </si>
  <si>
    <t>3926</t>
  </si>
  <si>
    <t>Bruijn</t>
  </si>
  <si>
    <t>(020) 430 12 95</t>
  </si>
  <si>
    <t>Harbour Club</t>
  </si>
  <si>
    <t>000061-004</t>
  </si>
  <si>
    <t>000061-006</t>
  </si>
  <si>
    <t>000061-008</t>
  </si>
  <si>
    <t>ATP Event Experts 1</t>
  </si>
  <si>
    <t>Berg J. van den</t>
  </si>
  <si>
    <t>Tiessen</t>
  </si>
  <si>
    <t>ederik.tiessen@atpi.com</t>
  </si>
  <si>
    <t>CH HKA (C08)</t>
  </si>
  <si>
    <t>Blauw</t>
  </si>
  <si>
    <t>klant wil na sail in op andere locatie worden afgezet</t>
  </si>
  <si>
    <t>Overig (Eigen locatie)</t>
  </si>
  <si>
    <t>Beechavenue 101</t>
  </si>
  <si>
    <t>Schiphol-Rijk</t>
  </si>
  <si>
    <t>1119 RB</t>
  </si>
  <si>
    <t>Ederik Tiessen</t>
  </si>
  <si>
    <t>Alklima</t>
  </si>
  <si>
    <t>1352</t>
  </si>
  <si>
    <t>1878</t>
  </si>
  <si>
    <t>06 - 53 57 05 46</t>
  </si>
  <si>
    <t>Ederik</t>
  </si>
  <si>
    <t>(020) 201 12 55</t>
  </si>
  <si>
    <t>020-2011255</t>
  </si>
  <si>
    <t>0031653570546</t>
  </si>
  <si>
    <t>000061-001</t>
  </si>
  <si>
    <t>ABN AMRO Lease</t>
  </si>
  <si>
    <t>Avanti</t>
  </si>
  <si>
    <t>Kuis S.</t>
  </si>
  <si>
    <t>Avanti2015</t>
  </si>
  <si>
    <t>Meekes</t>
  </si>
  <si>
    <t>06-10</t>
  </si>
  <si>
    <t>20-08-2015 11:45</t>
  </si>
  <si>
    <t>sara.kuis@nl.abnamrolease.com</t>
  </si>
  <si>
    <t>A16</t>
  </si>
  <si>
    <t>Franz Lisztplantsoen 100</t>
  </si>
  <si>
    <t>3533 JG</t>
  </si>
  <si>
    <t>Sara Kuis</t>
  </si>
  <si>
    <t>2129</t>
  </si>
  <si>
    <t>1448</t>
  </si>
  <si>
    <t>Kuis</t>
  </si>
  <si>
    <t>Sara</t>
  </si>
  <si>
    <t>06-10558745</t>
  </si>
  <si>
    <t>627062488</t>
  </si>
  <si>
    <t>000098-003</t>
  </si>
  <si>
    <t>ABN AMRO Participaties Management BV</t>
  </si>
  <si>
    <t>Catarinella-Jansen G.M.A.</t>
  </si>
  <si>
    <t>Catarinella</t>
  </si>
  <si>
    <t>emmy.catarinella@abnamroparticipaties.nl</t>
  </si>
  <si>
    <t>Gustav Mahlerplein 106</t>
  </si>
  <si>
    <t>1082 MA</t>
  </si>
  <si>
    <t>Emmy Catarinella-Jansen</t>
  </si>
  <si>
    <t>2168</t>
  </si>
  <si>
    <t>1502</t>
  </si>
  <si>
    <t>Catarinella-Jansen</t>
  </si>
  <si>
    <t>Emmy</t>
  </si>
  <si>
    <t>G.M.A.</t>
  </si>
  <si>
    <t>611182310</t>
  </si>
  <si>
    <t>000098-002</t>
  </si>
  <si>
    <t xml:space="preserve">Akamai Technologies Netherlands BV </t>
  </si>
  <si>
    <t>Dellepoort B.</t>
  </si>
  <si>
    <t>Dellepoort</t>
  </si>
  <si>
    <t>24-10</t>
  </si>
  <si>
    <t>2014.43</t>
  </si>
  <si>
    <t>bregje@akamai.com</t>
  </si>
  <si>
    <t>Kingsfordweg 151</t>
  </si>
  <si>
    <t>1043 GR</t>
  </si>
  <si>
    <t>Bregje Dellepoort</t>
  </si>
  <si>
    <t>2161</t>
  </si>
  <si>
    <t>1490</t>
  </si>
  <si>
    <t>Bregje</t>
  </si>
  <si>
    <t>(020) 799 54 12</t>
  </si>
  <si>
    <t>+31207995412</t>
  </si>
  <si>
    <t>655343421</t>
  </si>
  <si>
    <t>000098-001</t>
  </si>
  <si>
    <t>Bieze Food Group</t>
  </si>
  <si>
    <t>Bieze F.</t>
  </si>
  <si>
    <t>Sand van de</t>
  </si>
  <si>
    <t>14-01</t>
  </si>
  <si>
    <t>2015.03</t>
  </si>
  <si>
    <t>v.sand@biezefoodgroup.nl</t>
  </si>
  <si>
    <t>Galvanistraat 16</t>
  </si>
  <si>
    <t>Nijkerk</t>
  </si>
  <si>
    <t>3861 NJ</t>
  </si>
  <si>
    <t>Veroniqué van de Sand</t>
  </si>
  <si>
    <t>2545</t>
  </si>
  <si>
    <t>1766</t>
  </si>
  <si>
    <t>Sand</t>
  </si>
  <si>
    <t>Veroniqué</t>
  </si>
  <si>
    <t>(033) 247 71 04</t>
  </si>
  <si>
    <t>V.</t>
  </si>
  <si>
    <t>631581482</t>
  </si>
  <si>
    <t>000098-006</t>
  </si>
  <si>
    <t>Hunkemoller</t>
  </si>
  <si>
    <t>Sassen M.</t>
  </si>
  <si>
    <t>Sassen</t>
  </si>
  <si>
    <t>mariska.sassen@hunkemoller.com</t>
  </si>
  <si>
    <t>Liebergerweg 28</t>
  </si>
  <si>
    <t>Hilversum</t>
  </si>
  <si>
    <t>1221 JS</t>
  </si>
  <si>
    <t>Mariska Sassen</t>
  </si>
  <si>
    <t>2128</t>
  </si>
  <si>
    <t>1447</t>
  </si>
  <si>
    <t>Mariska</t>
  </si>
  <si>
    <t>612216448</t>
  </si>
  <si>
    <t>000098-004</t>
  </si>
  <si>
    <t>Rembrandt Fusies en Overnames</t>
  </si>
  <si>
    <t>Urk M. van</t>
  </si>
  <si>
    <t>Jolie</t>
  </si>
  <si>
    <t>06-01</t>
  </si>
  <si>
    <t>2015.02</t>
  </si>
  <si>
    <t>bas.kooij@rembrandt-fo.nl</t>
  </si>
  <si>
    <t>Koningslaan 34</t>
  </si>
  <si>
    <t>1075 AD</t>
  </si>
  <si>
    <t>Bas Kooij</t>
  </si>
  <si>
    <t>2484</t>
  </si>
  <si>
    <t>1735</t>
  </si>
  <si>
    <t>Kooij</t>
  </si>
  <si>
    <t>Bas</t>
  </si>
  <si>
    <t>0031205745885</t>
  </si>
  <si>
    <t>020 4711 200</t>
  </si>
  <si>
    <t>651713638</t>
  </si>
  <si>
    <t>000098-005</t>
  </si>
  <si>
    <t>Techvisie</t>
  </si>
  <si>
    <t>Schaepkens E.</t>
  </si>
  <si>
    <t>etienne schaepkens</t>
  </si>
  <si>
    <t>B_hnke</t>
  </si>
  <si>
    <t>mdbruin@techvisie.nl</t>
  </si>
  <si>
    <t>Oostenburgervoorstraat 92</t>
  </si>
  <si>
    <t>1018 MR</t>
  </si>
  <si>
    <t>Meike de Bruin</t>
  </si>
  <si>
    <t>2634</t>
  </si>
  <si>
    <t>1870</t>
  </si>
  <si>
    <t>Bruin</t>
  </si>
  <si>
    <t>Meike</t>
  </si>
  <si>
    <t>(020) 423 27 87</t>
  </si>
  <si>
    <t>0031681177059</t>
  </si>
  <si>
    <t>000098-008</t>
  </si>
  <si>
    <t xml:space="preserve">Rabobank Bommelerwaard  </t>
  </si>
  <si>
    <t>Claessen J.</t>
  </si>
  <si>
    <t>Gefactureerd</t>
  </si>
  <si>
    <t>Gefactureerd (3/3 termijn)</t>
  </si>
  <si>
    <t>Overwater I.</t>
  </si>
  <si>
    <t>28-10</t>
  </si>
  <si>
    <t>2014.44</t>
  </si>
  <si>
    <t>b.kesler@bommelerwaard.rabobank.nl</t>
  </si>
  <si>
    <t>Hogeweg 55</t>
  </si>
  <si>
    <t>Zaltbommel</t>
  </si>
  <si>
    <t>5301 LJ</t>
  </si>
  <si>
    <t>B. Kesler</t>
  </si>
  <si>
    <t>2200</t>
  </si>
  <si>
    <t>2233</t>
  </si>
  <si>
    <t>Kesler</t>
  </si>
  <si>
    <t>06 - 27 54 22 28</t>
  </si>
  <si>
    <t>(0418) 68 87 20</t>
  </si>
  <si>
    <t>0031612989581</t>
  </si>
  <si>
    <t>000098-007</t>
  </si>
  <si>
    <t>Bergwijkstadspark BV</t>
  </si>
  <si>
    <t>Avatar</t>
  </si>
  <si>
    <t>Snippe A.</t>
  </si>
  <si>
    <t>Avatar2015</t>
  </si>
  <si>
    <t>16-12</t>
  </si>
  <si>
    <t>2014.51</t>
  </si>
  <si>
    <t>snippe</t>
  </si>
  <si>
    <t>hospitality@saileventpartners.nl</t>
  </si>
  <si>
    <t>CH HKA (C10)</t>
  </si>
  <si>
    <t>C10</t>
  </si>
  <si>
    <t>Marie-Louise Cremers</t>
  </si>
  <si>
    <t>2448</t>
  </si>
  <si>
    <t>1367</t>
  </si>
  <si>
    <t>marielouise@snippe.nl</t>
  </si>
  <si>
    <t>Cremers</t>
  </si>
  <si>
    <t>Marie-Louise</t>
  </si>
  <si>
    <t>M. E.</t>
  </si>
  <si>
    <t>Postbus 94121</t>
  </si>
  <si>
    <t>020-5209560</t>
  </si>
  <si>
    <t>000111-004</t>
  </si>
  <si>
    <t>GA Sports Management</t>
  </si>
  <si>
    <t>Weimer C.</t>
  </si>
  <si>
    <t>Rietkerk R.</t>
  </si>
  <si>
    <t>23-06</t>
  </si>
  <si>
    <t>2015.26</t>
  </si>
  <si>
    <t>Carmen@gasportsmanagement.com</t>
  </si>
  <si>
    <t>carmen@gasportsmanagement.com</t>
  </si>
  <si>
    <t>200 Northsight Blvd</t>
  </si>
  <si>
    <t>Scottsdale</t>
  </si>
  <si>
    <t>AZ 85260</t>
  </si>
  <si>
    <t>Carmen Weimer</t>
  </si>
  <si>
    <t>6135</t>
  </si>
  <si>
    <t>4065</t>
  </si>
  <si>
    <t>Weimer</t>
  </si>
  <si>
    <t>Carmen</t>
  </si>
  <si>
    <t>12148860679</t>
  </si>
  <si>
    <t>0031655787240</t>
  </si>
  <si>
    <t>000111-001</t>
  </si>
  <si>
    <t>Hoegh Autoliners B.V.</t>
  </si>
  <si>
    <t>Faijdherbe Y.</t>
  </si>
  <si>
    <t>NEB</t>
  </si>
  <si>
    <t xml:space="preserve">Faijdherbe </t>
  </si>
  <si>
    <t>26-02</t>
  </si>
  <si>
    <t>dip@hoegh.com</t>
  </si>
  <si>
    <t>yvonne@ilomar-agencies.nl</t>
  </si>
  <si>
    <t>Yvonne Faijdherbe</t>
  </si>
  <si>
    <t>110081</t>
  </si>
  <si>
    <t>2661</t>
  </si>
  <si>
    <t>4020</t>
  </si>
  <si>
    <t>Faijdherbe</t>
  </si>
  <si>
    <t>06 - 53 68 66 34</t>
  </si>
  <si>
    <t>Yvonne</t>
  </si>
  <si>
    <t>(020) 611 67 64</t>
  </si>
  <si>
    <t>Y.</t>
  </si>
  <si>
    <t>0031653686634</t>
  </si>
  <si>
    <t>000111-006</t>
  </si>
  <si>
    <t>Manpower Group</t>
  </si>
  <si>
    <t>Rietveld C.</t>
  </si>
  <si>
    <t>Mulken van</t>
  </si>
  <si>
    <t>05-12</t>
  </si>
  <si>
    <t>2014.49</t>
  </si>
  <si>
    <t>annette.van.grinsen@manpowergroup.nl</t>
  </si>
  <si>
    <t>nicoline.van.mulken@manpowergroup.nl</t>
  </si>
  <si>
    <t>Diemerhoff 16-18</t>
  </si>
  <si>
    <t>Diemen</t>
  </si>
  <si>
    <t>1112 XN</t>
  </si>
  <si>
    <t>Cora Rietveld</t>
  </si>
  <si>
    <t>2195</t>
  </si>
  <si>
    <t>4171</t>
  </si>
  <si>
    <t>cora.rietveld@experis.nl</t>
  </si>
  <si>
    <t>Rietveld</t>
  </si>
  <si>
    <t>Cora</t>
  </si>
  <si>
    <t>0031655128558</t>
  </si>
  <si>
    <t>000111-002</t>
  </si>
  <si>
    <t>SBOH</t>
  </si>
  <si>
    <t>Schmidt H.</t>
  </si>
  <si>
    <t>Schmidt</t>
  </si>
  <si>
    <t>26-11</t>
  </si>
  <si>
    <t>2014.48</t>
  </si>
  <si>
    <t>22-08-2015 11:00</t>
  </si>
  <si>
    <t>h.schmidt@sboh.nl</t>
  </si>
  <si>
    <t>Postbus 19025</t>
  </si>
  <si>
    <t>3501 DA</t>
  </si>
  <si>
    <t>Hans Schmidt</t>
  </si>
  <si>
    <t>2242</t>
  </si>
  <si>
    <t>1595</t>
  </si>
  <si>
    <t>653313065</t>
  </si>
  <si>
    <t>000111-007</t>
  </si>
  <si>
    <t>TMG Landelijke Media B.V.</t>
  </si>
  <si>
    <t>Bohnenn W.</t>
  </si>
  <si>
    <t>13:45</t>
  </si>
  <si>
    <t>23-07</t>
  </si>
  <si>
    <t>23-08-2015 13:45</t>
  </si>
  <si>
    <t>Basisweg 30</t>
  </si>
  <si>
    <t>1043 AP</t>
  </si>
  <si>
    <t>Wim Bohnenn</t>
  </si>
  <si>
    <t>2198</t>
  </si>
  <si>
    <t>3847</t>
  </si>
  <si>
    <t>Bohnenn</t>
  </si>
  <si>
    <t>w.bohnenn@telegraaf.nl</t>
  </si>
  <si>
    <t>06 - 53 99 11 70</t>
  </si>
  <si>
    <t>Wim</t>
  </si>
  <si>
    <t>000111-009</t>
  </si>
  <si>
    <t>Van Leeuwen Buizen</t>
  </si>
  <si>
    <t>Kam C.G.I. de</t>
  </si>
  <si>
    <t>Dijksman</t>
  </si>
  <si>
    <t>cgidekam@vanleeuwen.nl</t>
  </si>
  <si>
    <t>idijksman@vanleeuwen.nl</t>
  </si>
  <si>
    <t>Lindtsedijk 100</t>
  </si>
  <si>
    <t>Zwijndrecht</t>
  </si>
  <si>
    <t>3336 LE</t>
  </si>
  <si>
    <t>Ilse Dijksman</t>
  </si>
  <si>
    <t>110113</t>
  </si>
  <si>
    <t>2718</t>
  </si>
  <si>
    <t>3980</t>
  </si>
  <si>
    <t>Ilse</t>
  </si>
  <si>
    <t>(079) 625 25 34</t>
  </si>
  <si>
    <t>I.</t>
  </si>
  <si>
    <t>0031642128972</t>
  </si>
  <si>
    <t>000111-005</t>
  </si>
  <si>
    <t>Zoelen B.V.</t>
  </si>
  <si>
    <t>Kappe W.H.</t>
  </si>
  <si>
    <t>Beukema</t>
  </si>
  <si>
    <t>m.kappe@vanzoelen.nl</t>
  </si>
  <si>
    <t>W.H. Kappe</t>
  </si>
  <si>
    <t>110064</t>
  </si>
  <si>
    <t>2670</t>
  </si>
  <si>
    <t>1916</t>
  </si>
  <si>
    <t>Kappe</t>
  </si>
  <si>
    <t>(030) 263 11 11</t>
  </si>
  <si>
    <t>W.H.</t>
  </si>
  <si>
    <t>Postbus 8079</t>
  </si>
  <si>
    <t>653323263</t>
  </si>
  <si>
    <t>000111-008</t>
  </si>
  <si>
    <t xml:space="preserve">ABN AMRO, Commodities Clients Netherlands </t>
  </si>
  <si>
    <t>Avondrood</t>
  </si>
  <si>
    <t>Goudappel L.</t>
  </si>
  <si>
    <t>Avondrood2015</t>
  </si>
  <si>
    <t>Vogelzang</t>
  </si>
  <si>
    <t>liesbeth.goudappel@nl.abnamro.com</t>
  </si>
  <si>
    <t>A09</t>
  </si>
  <si>
    <t>Liesbeth Goudappel</t>
  </si>
  <si>
    <t>2118</t>
  </si>
  <si>
    <t>1438</t>
  </si>
  <si>
    <t>Goudappel</t>
  </si>
  <si>
    <t>Liesbeth</t>
  </si>
  <si>
    <t>L.</t>
  </si>
  <si>
    <t>P.O. Box 749</t>
  </si>
  <si>
    <t>0031653263478</t>
  </si>
  <si>
    <t>000042-004</t>
  </si>
  <si>
    <t>Adelbrecht Vastgoed Beheer B.V.</t>
  </si>
  <si>
    <t>Amsterdam J. van</t>
  </si>
  <si>
    <t>van Amsterdam</t>
  </si>
  <si>
    <t>Amsterdam van</t>
  </si>
  <si>
    <t>10-11</t>
  </si>
  <si>
    <t>2014.46</t>
  </si>
  <si>
    <t>jeroen@adelbrecht.nl</t>
  </si>
  <si>
    <t>Maassluisstraat 572a</t>
  </si>
  <si>
    <t>1062 GZ</t>
  </si>
  <si>
    <t>Jeroen van Amsterdam</t>
  </si>
  <si>
    <t>2205</t>
  </si>
  <si>
    <t>1565</t>
  </si>
  <si>
    <t>Jeroen</t>
  </si>
  <si>
    <t>06-22601114</t>
  </si>
  <si>
    <t>622601114</t>
  </si>
  <si>
    <t>000042-002</t>
  </si>
  <si>
    <t>AXA Investment Managers</t>
  </si>
  <si>
    <t>Leeuwen M. van</t>
  </si>
  <si>
    <t>van Leeuwen</t>
  </si>
  <si>
    <t>Leeuwen van</t>
  </si>
  <si>
    <t>menso.vanleeuwen@axa-im.com</t>
  </si>
  <si>
    <t>Strawinskylaan 2701</t>
  </si>
  <si>
    <t>1077 ZZ</t>
  </si>
  <si>
    <t>Menso van Leeuwen</t>
  </si>
  <si>
    <t>1966</t>
  </si>
  <si>
    <t>1250</t>
  </si>
  <si>
    <t>Leeuwen</t>
  </si>
  <si>
    <t>Menso</t>
  </si>
  <si>
    <t>0207951914</t>
  </si>
  <si>
    <t>653773800</t>
  </si>
  <si>
    <t>000042-005</t>
  </si>
  <si>
    <t>Copaco</t>
  </si>
  <si>
    <t>Gulick J. van</t>
  </si>
  <si>
    <t>Gulick van</t>
  </si>
  <si>
    <t>joyce.van.gulick@copaco.nl</t>
  </si>
  <si>
    <t>Hoevenweg 21</t>
  </si>
  <si>
    <t>5652 AW</t>
  </si>
  <si>
    <t>Joyce van Gulick</t>
  </si>
  <si>
    <t>2073</t>
  </si>
  <si>
    <t>1381</t>
  </si>
  <si>
    <t>Gulick</t>
  </si>
  <si>
    <t>Joyce</t>
  </si>
  <si>
    <t>612599898</t>
  </si>
  <si>
    <t>000042-001</t>
  </si>
  <si>
    <t>Eventonizer</t>
  </si>
  <si>
    <t>Veghel H. van</t>
  </si>
  <si>
    <t>van Veghel</t>
  </si>
  <si>
    <t>Veghel van</t>
  </si>
  <si>
    <t>30-10</t>
  </si>
  <si>
    <t>harold@eventonizer.nl</t>
  </si>
  <si>
    <t>Hoofdstraat 43</t>
  </si>
  <si>
    <t>Schijndel</t>
  </si>
  <si>
    <t>5481 AA</t>
  </si>
  <si>
    <t>Harold van Veghel</t>
  </si>
  <si>
    <t>2204</t>
  </si>
  <si>
    <t>1564</t>
  </si>
  <si>
    <t>Veghel</t>
  </si>
  <si>
    <t>Harold</t>
  </si>
  <si>
    <t>040-2070233 / 06-29040493</t>
  </si>
  <si>
    <t>629040493</t>
  </si>
  <si>
    <t>000042-008</t>
  </si>
  <si>
    <t>Geodis Wilson Netherlands BV</t>
  </si>
  <si>
    <t>Kwartsz J.</t>
  </si>
  <si>
    <t>Bosio</t>
  </si>
  <si>
    <t>judit.kwartsz@nl.geodiwilson.com</t>
  </si>
  <si>
    <t>judit.kwartsz@nl.geodiswilson.com</t>
  </si>
  <si>
    <t>Douglassingel 3</t>
  </si>
  <si>
    <t>1119 MB</t>
  </si>
  <si>
    <t>Judit Kwartsz</t>
  </si>
  <si>
    <t>2085</t>
  </si>
  <si>
    <t>1393</t>
  </si>
  <si>
    <t>Kwartsz</t>
  </si>
  <si>
    <t>Judit</t>
  </si>
  <si>
    <t>620031161</t>
  </si>
  <si>
    <t>000042-006</t>
  </si>
  <si>
    <t>Transvision</t>
  </si>
  <si>
    <t>Veer C.J. van der</t>
  </si>
  <si>
    <t>Bijker</t>
  </si>
  <si>
    <t>mbijker@transvision.nl</t>
  </si>
  <si>
    <t>Postbus 402</t>
  </si>
  <si>
    <t>Capelle aan den IJssel</t>
  </si>
  <si>
    <t>2900 AK</t>
  </si>
  <si>
    <t>C.J. van der Veer</t>
  </si>
  <si>
    <t>2483</t>
  </si>
  <si>
    <t>1734</t>
  </si>
  <si>
    <t>Veer</t>
  </si>
  <si>
    <t>C.J.</t>
  </si>
  <si>
    <t>651902115</t>
  </si>
  <si>
    <t>000042-003</t>
  </si>
  <si>
    <t xml:space="preserve">Amlin Europe
</t>
  </si>
  <si>
    <t>Avontuur</t>
  </si>
  <si>
    <t>Benjamin K.</t>
  </si>
  <si>
    <t>Avontuur2015</t>
  </si>
  <si>
    <t>Benjamin</t>
  </si>
  <si>
    <t>29-01</t>
  </si>
  <si>
    <t>katie.benjamin@amelin.com</t>
  </si>
  <si>
    <t>Katie.Benjamin@amlin.com</t>
  </si>
  <si>
    <t>A05</t>
  </si>
  <si>
    <t>Van Heuven Goedhartlaan 939</t>
  </si>
  <si>
    <t>1181 LD</t>
  </si>
  <si>
    <t>Katie Benjamin</t>
  </si>
  <si>
    <t>2600</t>
  </si>
  <si>
    <t>1813</t>
  </si>
  <si>
    <t>Katie</t>
  </si>
  <si>
    <t>(020) 503 16 77</t>
  </si>
  <si>
    <t>+31 (0)20 503 16 77</t>
  </si>
  <si>
    <t>620957666</t>
  </si>
  <si>
    <t>000110-006</t>
  </si>
  <si>
    <t>Caransa Groep B.V.</t>
  </si>
  <si>
    <t>Caransa M.S.</t>
  </si>
  <si>
    <t>15-07</t>
  </si>
  <si>
    <t>Broekhuizen</t>
  </si>
  <si>
    <t>12-02</t>
  </si>
  <si>
    <t>secretariaat@caransa.nl</t>
  </si>
  <si>
    <t>Paasheuvelweg 26</t>
  </si>
  <si>
    <t>1105 BJ</t>
  </si>
  <si>
    <t>Pauline Broekhuizen</t>
  </si>
  <si>
    <t>2648</t>
  </si>
  <si>
    <t>1889</t>
  </si>
  <si>
    <t>Pauline</t>
  </si>
  <si>
    <t>(020) 662 56 25</t>
  </si>
  <si>
    <t>0206625625</t>
  </si>
  <si>
    <t>610122433</t>
  </si>
  <si>
    <t>000110-008</t>
  </si>
  <si>
    <t>Saint-Gobain Building Distribution</t>
  </si>
  <si>
    <t>Andriessen</t>
  </si>
  <si>
    <t>31-07</t>
  </si>
  <si>
    <t>marie-helene.andriessen@saint-gobain.com</t>
  </si>
  <si>
    <t>Atlasstraat 1</t>
  </si>
  <si>
    <t>5047 RG</t>
  </si>
  <si>
    <t>2444</t>
  </si>
  <si>
    <t>4973</t>
  </si>
  <si>
    <t>(013) 458 00 00</t>
  </si>
  <si>
    <t>06-51614935</t>
  </si>
  <si>
    <t>0031622498194</t>
  </si>
  <si>
    <t>000110-001</t>
  </si>
  <si>
    <t>19-08-2015 19:15</t>
  </si>
  <si>
    <t>000110-002</t>
  </si>
  <si>
    <t>20-08-2015 12:15</t>
  </si>
  <si>
    <t>000110-003</t>
  </si>
  <si>
    <t>000110-004</t>
  </si>
  <si>
    <t>HSV</t>
  </si>
  <si>
    <t>Babbelaer</t>
  </si>
  <si>
    <t>Flantua B.</t>
  </si>
  <si>
    <t>Babbelaer2015</t>
  </si>
  <si>
    <t>Flantua</t>
  </si>
  <si>
    <t>21-08</t>
  </si>
  <si>
    <t>bf@hsv.nl</t>
  </si>
  <si>
    <t>CH HKB (D07)</t>
  </si>
  <si>
    <t>A02</t>
  </si>
  <si>
    <t>Marconistraat 3</t>
  </si>
  <si>
    <t>Ede</t>
  </si>
  <si>
    <t>6716 AK</t>
  </si>
  <si>
    <t>Brenda Flantua</t>
  </si>
  <si>
    <t>Pier Azië</t>
  </si>
  <si>
    <t>1988</t>
  </si>
  <si>
    <t>1272</t>
  </si>
  <si>
    <t>Brenda</t>
  </si>
  <si>
    <t>(0318) 64 89 99</t>
  </si>
  <si>
    <t>CH HKB</t>
  </si>
  <si>
    <t>0318-648999</t>
  </si>
  <si>
    <t>0031612950072</t>
  </si>
  <si>
    <t>000024-001</t>
  </si>
  <si>
    <t xml:space="preserve">Ibuildings </t>
  </si>
  <si>
    <t>Overbosch J.</t>
  </si>
  <si>
    <t>Overbosch</t>
  </si>
  <si>
    <t>09-04</t>
  </si>
  <si>
    <t>20-08-2015 20:00</t>
  </si>
  <si>
    <t>joni@ibuildings.nl</t>
  </si>
  <si>
    <t>CH HKA (C07)</t>
  </si>
  <si>
    <t>Gildeweg 39 a</t>
  </si>
  <si>
    <t>Vlissingen</t>
  </si>
  <si>
    <t>4383 NJ</t>
  </si>
  <si>
    <t>Angela Sleutel</t>
  </si>
  <si>
    <t>3187</t>
  </si>
  <si>
    <t>3968</t>
  </si>
  <si>
    <t>angela@ibuildings.nl</t>
  </si>
  <si>
    <t>Sleutel</t>
  </si>
  <si>
    <t>06 - 41 76 44 60</t>
  </si>
  <si>
    <t>Angela</t>
  </si>
  <si>
    <t>0031880024050</t>
  </si>
  <si>
    <t>+31646195081</t>
  </si>
  <si>
    <t>0031646195081</t>
  </si>
  <si>
    <t>000024-005</t>
  </si>
  <si>
    <t>Infoblox</t>
  </si>
  <si>
    <t>Calkoen C.</t>
  </si>
  <si>
    <t>Calkoen</t>
  </si>
  <si>
    <t>15-04</t>
  </si>
  <si>
    <t>20-08-2015 15:30</t>
  </si>
  <si>
    <t>fcalkoen@infoblox.com</t>
  </si>
  <si>
    <t>Piet Heinkade 55</t>
  </si>
  <si>
    <t>Cis Calkoen</t>
  </si>
  <si>
    <t>3171</t>
  </si>
  <si>
    <t>2274</t>
  </si>
  <si>
    <t>06 - 41 01 53 43</t>
  </si>
  <si>
    <t>Cis</t>
  </si>
  <si>
    <t>(020) 354 41 00</t>
  </si>
  <si>
    <t>0641015343</t>
  </si>
  <si>
    <t>0031641015343</t>
  </si>
  <si>
    <t>000024-004</t>
  </si>
  <si>
    <t>Mavom B.V.</t>
  </si>
  <si>
    <t>Deutekom S.</t>
  </si>
  <si>
    <t>Haan R. de</t>
  </si>
  <si>
    <t>Deutekom</t>
  </si>
  <si>
    <t>19-08-2015 20:00</t>
  </si>
  <si>
    <t>deutekom@mavom.nl</t>
  </si>
  <si>
    <t>Deutekom@mavom.nl</t>
  </si>
  <si>
    <t>Handelsweg 6</t>
  </si>
  <si>
    <t>Alphen a/d Rijn</t>
  </si>
  <si>
    <t>2404 CD</t>
  </si>
  <si>
    <t>Sander Deutekom</t>
  </si>
  <si>
    <t>3035</t>
  </si>
  <si>
    <t>2104</t>
  </si>
  <si>
    <t>Sander</t>
  </si>
  <si>
    <t>(0172) 43 63 61</t>
  </si>
  <si>
    <t>628977305</t>
  </si>
  <si>
    <t>000024-002</t>
  </si>
  <si>
    <t>PV Temptation</t>
  </si>
  <si>
    <t>Slot J.</t>
  </si>
  <si>
    <t>18-12</t>
  </si>
  <si>
    <t>22-08-2015 20:00</t>
  </si>
  <si>
    <t>John Slot &lt;jslot@tempress.nl&gt;</t>
  </si>
  <si>
    <t>jslot@tempress.nl</t>
  </si>
  <si>
    <t>Radeweg 31</t>
  </si>
  <si>
    <t>Vaassen</t>
  </si>
  <si>
    <t>8171 MD</t>
  </si>
  <si>
    <t>Pascal Slagter</t>
  </si>
  <si>
    <t>2301</t>
  </si>
  <si>
    <t>4168</t>
  </si>
  <si>
    <t>finance@tempress.nl</t>
  </si>
  <si>
    <t>Slagter</t>
  </si>
  <si>
    <t>Pascal</t>
  </si>
  <si>
    <t>+31 (0) 578 699 200</t>
  </si>
  <si>
    <t>0031655118066</t>
  </si>
  <si>
    <t>000024-011</t>
  </si>
  <si>
    <t>Saint-GobainGyproc</t>
  </si>
  <si>
    <t>Joris A.</t>
  </si>
  <si>
    <t>Joris</t>
  </si>
  <si>
    <t>02-09</t>
  </si>
  <si>
    <t>21-08-2015 20:00</t>
  </si>
  <si>
    <t>anke.joris@gyproc.nl</t>
  </si>
  <si>
    <t>Anke.joris@gyproc.nl</t>
  </si>
  <si>
    <t>Anke Joris</t>
  </si>
  <si>
    <t>2015</t>
  </si>
  <si>
    <t>1300</t>
  </si>
  <si>
    <t>06 - 51 83 40 03</t>
  </si>
  <si>
    <t>Anke</t>
  </si>
  <si>
    <t>(076) 548 15 00</t>
  </si>
  <si>
    <t>0651834003</t>
  </si>
  <si>
    <t>651834004</t>
  </si>
  <si>
    <t>000024-008</t>
  </si>
  <si>
    <t>Zeebroeck van</t>
  </si>
  <si>
    <t>22-08-2015 15:30</t>
  </si>
  <si>
    <t>0032495290799</t>
  </si>
  <si>
    <t>000024-010</t>
  </si>
  <si>
    <t>Svitzer Amsterdam B.V.</t>
  </si>
  <si>
    <t>Broersma R.</t>
  </si>
  <si>
    <t>Gefactureerd (1/1 termijn)</t>
  </si>
  <si>
    <t>Hagen</t>
  </si>
  <si>
    <t>2015.29</t>
  </si>
  <si>
    <t>21-08-2015 15:30</t>
  </si>
  <si>
    <t>Rick</t>
  </si>
  <si>
    <t>ralph.franjul@svitzer.com</t>
  </si>
  <si>
    <t>Westerduinweg 3</t>
  </si>
  <si>
    <t>IJmuiden</t>
  </si>
  <si>
    <t>1976 BV</t>
  </si>
  <si>
    <t>Rick Broersma</t>
  </si>
  <si>
    <t>1773</t>
  </si>
  <si>
    <t>4233</t>
  </si>
  <si>
    <t>Broersma</t>
  </si>
  <si>
    <t>Rick.Broersma@svitzer.com</t>
  </si>
  <si>
    <t>06 - 29 70 45 38</t>
  </si>
  <si>
    <t>627062066</t>
  </si>
  <si>
    <t>000024-007</t>
  </si>
  <si>
    <t>KIC InnoEnergy SE 
Benelux</t>
  </si>
  <si>
    <t>Belem</t>
  </si>
  <si>
    <t>Deck</t>
  </si>
  <si>
    <t>Schuring K.J.</t>
  </si>
  <si>
    <t>Belem2015</t>
  </si>
  <si>
    <t>Internationale Tall Ships</t>
  </si>
  <si>
    <t>Overwater</t>
  </si>
  <si>
    <t>02-04</t>
  </si>
  <si>
    <t>ria.overwater@kic-innoenergy.com</t>
  </si>
  <si>
    <t>Zandhaven (Z01)</t>
  </si>
  <si>
    <t>High Tech Campus 69</t>
  </si>
  <si>
    <t>5656 AG</t>
  </si>
  <si>
    <t>Ria Overwater</t>
  </si>
  <si>
    <t>Zandhaven (Zeeburg)</t>
  </si>
  <si>
    <t>3041</t>
  </si>
  <si>
    <t>2108</t>
  </si>
  <si>
    <t>06 - 34 86 92 35</t>
  </si>
  <si>
    <t>Ria</t>
  </si>
  <si>
    <t>Zandhaven</t>
  </si>
  <si>
    <t>Dekken verhuur</t>
  </si>
  <si>
    <t>0031634869235</t>
  </si>
  <si>
    <t>000149-003</t>
  </si>
  <si>
    <t>KPN BV</t>
  </si>
  <si>
    <t>Kremer M.</t>
  </si>
  <si>
    <t>Bevestigd</t>
  </si>
  <si>
    <t>Gefactureerd (0/1 termijn)</t>
  </si>
  <si>
    <t>26-06</t>
  </si>
  <si>
    <t>mk</t>
  </si>
  <si>
    <t>Maanplein 55</t>
  </si>
  <si>
    <t>Karianne Gielen</t>
  </si>
  <si>
    <t>1556</t>
  </si>
  <si>
    <t>5164</t>
  </si>
  <si>
    <t>Gielen</t>
  </si>
  <si>
    <t>karianne.gielen@kpn.com</t>
  </si>
  <si>
    <t>Karianne</t>
  </si>
  <si>
    <t>000149-004</t>
  </si>
  <si>
    <t>Vlasman bv</t>
  </si>
  <si>
    <t>Vlasman R.</t>
  </si>
  <si>
    <t>Vlasman</t>
  </si>
  <si>
    <t>info@vlasman.nl</t>
  </si>
  <si>
    <t>P Bazaar (Vissershaven)</t>
  </si>
  <si>
    <t>IJhaven (IJ)</t>
  </si>
  <si>
    <t>Steekterweg 27</t>
  </si>
  <si>
    <t>2407 BD</t>
  </si>
  <si>
    <t>Desi Vlasman</t>
  </si>
  <si>
    <t>P Bazaar Beverwijk</t>
  </si>
  <si>
    <t>2784</t>
  </si>
  <si>
    <t>5161</t>
  </si>
  <si>
    <t>d.vlasman@vlasman.nl</t>
  </si>
  <si>
    <t>06 - 13 21 76 46</t>
  </si>
  <si>
    <t>Desi</t>
  </si>
  <si>
    <t>(0172) 49 57 70</t>
  </si>
  <si>
    <t>613217646</t>
  </si>
  <si>
    <t>000149-001</t>
  </si>
  <si>
    <t>Blycolin Textile Sevices B.V.</t>
  </si>
  <si>
    <t>Bisschop van Arkel</t>
  </si>
  <si>
    <t>Mommer J.</t>
  </si>
  <si>
    <t>Bissch v Arkel2015</t>
  </si>
  <si>
    <t>Scheepens</t>
  </si>
  <si>
    <t>l.scheepens@blycolin.com</t>
  </si>
  <si>
    <t>crediteuren.nl@blycolin.com</t>
  </si>
  <si>
    <t>A13</t>
  </si>
  <si>
    <t>CH HKB (D06)</t>
  </si>
  <si>
    <t>Heksekamp 33</t>
  </si>
  <si>
    <t>5301 LX</t>
  </si>
  <si>
    <t>Jacqueline Mommer</t>
  </si>
  <si>
    <t>3143</t>
  </si>
  <si>
    <t>2281</t>
  </si>
  <si>
    <t>Mommer</t>
  </si>
  <si>
    <t>(0418) 54 18 00</t>
  </si>
  <si>
    <t>00:00</t>
  </si>
  <si>
    <t>0031623325306</t>
  </si>
  <si>
    <t>000049-002</t>
  </si>
  <si>
    <t>Enterprise IT Solutions B.V.</t>
  </si>
  <si>
    <t>Bijma M.</t>
  </si>
  <si>
    <t>Bijma</t>
  </si>
  <si>
    <t>15-06</t>
  </si>
  <si>
    <t>20-08-2015 16:00</t>
  </si>
  <si>
    <t>mbijma@eis.nl</t>
  </si>
  <si>
    <t>Televisieweg 159</t>
  </si>
  <si>
    <t>1322 BH</t>
  </si>
  <si>
    <t>Marjolein Bijma</t>
  </si>
  <si>
    <t>6104</t>
  </si>
  <si>
    <t>4017</t>
  </si>
  <si>
    <t>06 - 50 42 94 09</t>
  </si>
  <si>
    <t>Marjolein</t>
  </si>
  <si>
    <t>(036) 547 78 77</t>
  </si>
  <si>
    <t>0031650429409</t>
  </si>
  <si>
    <t>000049-004</t>
  </si>
  <si>
    <t>Eperium</t>
  </si>
  <si>
    <t>Spits Warnars B.</t>
  </si>
  <si>
    <t>Spits-Warnars</t>
  </si>
  <si>
    <t>16-03</t>
  </si>
  <si>
    <t>bsw@eperium.com</t>
  </si>
  <si>
    <t>Arjen.de.Groot@eperium.com</t>
  </si>
  <si>
    <t>Leeuwenveldseweg 14</t>
  </si>
  <si>
    <t>1382 LX</t>
  </si>
  <si>
    <t>Bianca Spits</t>
  </si>
  <si>
    <t>2801</t>
  </si>
  <si>
    <t>4169</t>
  </si>
  <si>
    <t>Spits</t>
  </si>
  <si>
    <t>06 - 50 90 00 03</t>
  </si>
  <si>
    <t>Bianca</t>
  </si>
  <si>
    <t>(0294) 46 13 28</t>
  </si>
  <si>
    <t>idem</t>
  </si>
  <si>
    <t>000049-008</t>
  </si>
  <si>
    <t>Lavans</t>
  </si>
  <si>
    <t>Janmaat W.</t>
  </si>
  <si>
    <t>Janmaat</t>
  </si>
  <si>
    <t>17-10</t>
  </si>
  <si>
    <t>2014.42</t>
  </si>
  <si>
    <t>wout. janmaat@lavans.nl</t>
  </si>
  <si>
    <t>wout.janmaat@lavans.nl</t>
  </si>
  <si>
    <t>Ringdijk 20</t>
  </si>
  <si>
    <t>Helmond</t>
  </si>
  <si>
    <t>5700 AE</t>
  </si>
  <si>
    <t>Wout Janmaat</t>
  </si>
  <si>
    <t>2038</t>
  </si>
  <si>
    <t>1322</t>
  </si>
  <si>
    <t>06 - 27 03 01 01</t>
  </si>
  <si>
    <t>Wout</t>
  </si>
  <si>
    <t>06-27030101</t>
  </si>
  <si>
    <t>0031627030101</t>
  </si>
  <si>
    <t>000049-005</t>
  </si>
  <si>
    <t>Marop Beheer BV</t>
  </si>
  <si>
    <t>Stoop R.</t>
  </si>
  <si>
    <t>Stoop</t>
  </si>
  <si>
    <t>08:00</t>
  </si>
  <si>
    <t>22-08</t>
  </si>
  <si>
    <t>19-08-2015 08:00</t>
  </si>
  <si>
    <t>robin.stoop@maropbeheer.nl</t>
  </si>
  <si>
    <t>Strawinskylaan 1433</t>
  </si>
  <si>
    <t>1077 XX</t>
  </si>
  <si>
    <t>Robin Stoop</t>
  </si>
  <si>
    <t>2001</t>
  </si>
  <si>
    <t>1285</t>
  </si>
  <si>
    <t>0654258780</t>
  </si>
  <si>
    <t>654258780</t>
  </si>
  <si>
    <t>000049-001</t>
  </si>
  <si>
    <t>Rabobank Salland</t>
  </si>
  <si>
    <t>Otten S.</t>
  </si>
  <si>
    <t>Otten</t>
  </si>
  <si>
    <t>Maas</t>
  </si>
  <si>
    <t>s.otten-veldkamp@salland.rabobank.nl</t>
  </si>
  <si>
    <t>Hanzeweg 3</t>
  </si>
  <si>
    <t>Deventer</t>
  </si>
  <si>
    <t>7418 AW</t>
  </si>
  <si>
    <t>Sylvia Otten</t>
  </si>
  <si>
    <t>3221</t>
  </si>
  <si>
    <t>2478</t>
  </si>
  <si>
    <t>06 - 10 18 71 08</t>
  </si>
  <si>
    <t>Sylvia</t>
  </si>
  <si>
    <t>0610187108</t>
  </si>
  <si>
    <t>657567744</t>
  </si>
  <si>
    <t>0031610187108</t>
  </si>
  <si>
    <t>000049-011</t>
  </si>
  <si>
    <t>Kabegro</t>
  </si>
  <si>
    <t>Bontekoe</t>
  </si>
  <si>
    <t>Kauffman</t>
  </si>
  <si>
    <t>Bontekoe2015</t>
  </si>
  <si>
    <t>Panne van de</t>
  </si>
  <si>
    <t>29-05</t>
  </si>
  <si>
    <t>23-08-2015 14:30</t>
  </si>
  <si>
    <t>rimke naupar</t>
  </si>
  <si>
    <t>ahkauffman@kabegro.com</t>
  </si>
  <si>
    <t>A04</t>
  </si>
  <si>
    <t>Oosterhoutseweg 7</t>
  </si>
  <si>
    <t>Oostvoorne</t>
  </si>
  <si>
    <t>3233 EN</t>
  </si>
  <si>
    <t>A.H. Kauffman</t>
  </si>
  <si>
    <t>6111</t>
  </si>
  <si>
    <t>4032</t>
  </si>
  <si>
    <t>A.H.</t>
  </si>
  <si>
    <t>653170620</t>
  </si>
  <si>
    <t>000043-013</t>
  </si>
  <si>
    <t>Morpho B.V.</t>
  </si>
  <si>
    <t>Zijp J. van</t>
  </si>
  <si>
    <t>fictoor</t>
  </si>
  <si>
    <t>Fictoor</t>
  </si>
  <si>
    <t>monique.fictoor@morpho.com</t>
  </si>
  <si>
    <t>CH HKA (C04)</t>
  </si>
  <si>
    <t>Oudeweg 32</t>
  </si>
  <si>
    <t>Haarlem</t>
  </si>
  <si>
    <t>2031 CC</t>
  </si>
  <si>
    <t>Monique Fictoor</t>
  </si>
  <si>
    <t>2449</t>
  </si>
  <si>
    <t>1709</t>
  </si>
  <si>
    <t>Monique</t>
  </si>
  <si>
    <t>(023) 799 55 73</t>
  </si>
  <si>
    <t>0237995573</t>
  </si>
  <si>
    <t>653276709</t>
  </si>
  <si>
    <t>000043-001</t>
  </si>
  <si>
    <t>Nova Dia</t>
  </si>
  <si>
    <t>Van Bladeren T.</t>
  </si>
  <si>
    <t>Preusting</t>
  </si>
  <si>
    <t>02-02</t>
  </si>
  <si>
    <t>ton.van.bladeren@novadia.nl</t>
  </si>
  <si>
    <t>CH HKB (D05)</t>
  </si>
  <si>
    <t>Oude Utrechtseweg 30</t>
  </si>
  <si>
    <t>Baarn</t>
  </si>
  <si>
    <t>3745 KN</t>
  </si>
  <si>
    <t>Ton Van Bladeren</t>
  </si>
  <si>
    <t>2653</t>
  </si>
  <si>
    <t>1900</t>
  </si>
  <si>
    <t>Van Bladeren</t>
  </si>
  <si>
    <t>Ton</t>
  </si>
  <si>
    <t>653959218</t>
  </si>
  <si>
    <t>000043-007</t>
  </si>
  <si>
    <t>Panerai RLG Europe BV</t>
  </si>
  <si>
    <t>Gelaudie Q.</t>
  </si>
  <si>
    <t>Gefactureerd (0/0 termijn)</t>
  </si>
  <si>
    <t>femk</t>
  </si>
  <si>
    <t>Herengracht 436</t>
  </si>
  <si>
    <t>1017 BZ</t>
  </si>
  <si>
    <t>Quinta Gelaudie</t>
  </si>
  <si>
    <t>3131</t>
  </si>
  <si>
    <t>2226</t>
  </si>
  <si>
    <t>Gelaudie</t>
  </si>
  <si>
    <t>quinta.gelaudie@panerai.com</t>
  </si>
  <si>
    <t>06 - 29 51 21 02</t>
  </si>
  <si>
    <t>Quinta</t>
  </si>
  <si>
    <t>(020) 342 86 62</t>
  </si>
  <si>
    <t>Q.</t>
  </si>
  <si>
    <t>00:30</t>
  </si>
  <si>
    <t>000043-008</t>
  </si>
  <si>
    <t xml:space="preserve">SoftwareONE B.V. </t>
  </si>
  <si>
    <t>Lutter M.</t>
  </si>
  <si>
    <t>06-08</t>
  </si>
  <si>
    <t>Lems</t>
  </si>
  <si>
    <t>10-06</t>
  </si>
  <si>
    <t>2015.24</t>
  </si>
  <si>
    <t>marjolein.lems@softwareone.com</t>
  </si>
  <si>
    <t>Teleportboulevard 110</t>
  </si>
  <si>
    <t>1043 EJ</t>
  </si>
  <si>
    <t>Marjolein Lutter</t>
  </si>
  <si>
    <t>6082</t>
  </si>
  <si>
    <t>3984</t>
  </si>
  <si>
    <t>Lutter</t>
  </si>
  <si>
    <t>(020) 760 68 31</t>
  </si>
  <si>
    <t>627078291</t>
  </si>
  <si>
    <t>000043-002</t>
  </si>
  <si>
    <t>Tica Aalsmeer B.V.</t>
  </si>
  <si>
    <t>Rohling P.</t>
  </si>
  <si>
    <t>Rohling</t>
  </si>
  <si>
    <t>prohling@tica.nl</t>
  </si>
  <si>
    <t>Randweg 155</t>
  </si>
  <si>
    <t>Uithoorn</t>
  </si>
  <si>
    <t>1422 ND</t>
  </si>
  <si>
    <t>Patricia Rohling</t>
  </si>
  <si>
    <t>3222</t>
  </si>
  <si>
    <t>2481</t>
  </si>
  <si>
    <t>Patricia</t>
  </si>
  <si>
    <t>(020) 426 36 53</t>
  </si>
  <si>
    <t>0204263653</t>
  </si>
  <si>
    <t>613889824</t>
  </si>
  <si>
    <t>000043-005</t>
  </si>
  <si>
    <t xml:space="preserve">Deloitte Accountancy &amp; Advies B.V.
</t>
  </si>
  <si>
    <t>Bota Fogo</t>
  </si>
  <si>
    <t>Bierenbroodspot L.</t>
  </si>
  <si>
    <t>Bota Fogo2015</t>
  </si>
  <si>
    <t>O02</t>
  </si>
  <si>
    <t>Gustav Mahlerlaan 2970</t>
  </si>
  <si>
    <t>1040 HC</t>
  </si>
  <si>
    <t>Loes Bierenbroodspot</t>
  </si>
  <si>
    <t>6252</t>
  </si>
  <si>
    <t>4175</t>
  </si>
  <si>
    <t>Bierenbroodspot</t>
  </si>
  <si>
    <t>lbierenbroodspot@deloitte.nl</t>
  </si>
  <si>
    <t>06 - 55 85 34 88</t>
  </si>
  <si>
    <t>Loes</t>
  </si>
  <si>
    <t>088 - 2880671</t>
  </si>
  <si>
    <t>000124-011</t>
  </si>
  <si>
    <t>Gemeente Amsterdam | Orde &amp; Veiligheid</t>
  </si>
  <si>
    <t>Ochtend</t>
  </si>
  <si>
    <t>IJzelendoorn R.</t>
  </si>
  <si>
    <t>09:00</t>
  </si>
  <si>
    <t>Barsom</t>
  </si>
  <si>
    <t>02-07</t>
  </si>
  <si>
    <t>20-08-2015 09:00</t>
  </si>
  <si>
    <t>temme</t>
  </si>
  <si>
    <t>B.Temme@amsterdam.nl</t>
  </si>
  <si>
    <t>Amstel 1</t>
  </si>
  <si>
    <t>1011 PN</t>
  </si>
  <si>
    <t>Berend Temme</t>
  </si>
  <si>
    <t>6203</t>
  </si>
  <si>
    <t>1022</t>
  </si>
  <si>
    <t>Temme</t>
  </si>
  <si>
    <t>06 - 12 98 72 07</t>
  </si>
  <si>
    <t>Berend</t>
  </si>
  <si>
    <t>614148930</t>
  </si>
  <si>
    <t>000124-004</t>
  </si>
  <si>
    <t>Harvest &amp; Millten B.V</t>
  </si>
  <si>
    <t>Bruinsma M.</t>
  </si>
  <si>
    <t>02-06</t>
  </si>
  <si>
    <t>2015.23</t>
  </si>
  <si>
    <t>office@Harvestmillten.nl</t>
  </si>
  <si>
    <t>1001 RB</t>
  </si>
  <si>
    <t>M. Bruinsma</t>
  </si>
  <si>
    <t>6047</t>
  </si>
  <si>
    <t>3931</t>
  </si>
  <si>
    <t>Bruinsma</t>
  </si>
  <si>
    <t>(020) 689 89 25</t>
  </si>
  <si>
    <t>Postbus 16589</t>
  </si>
  <si>
    <t>000124-006</t>
  </si>
  <si>
    <t>IQ Events</t>
  </si>
  <si>
    <t>Herk M. van</t>
  </si>
  <si>
    <t>Koch I.</t>
  </si>
  <si>
    <t>11-06</t>
  </si>
  <si>
    <t>mischa</t>
  </si>
  <si>
    <t>micha@iqevents.nl</t>
  </si>
  <si>
    <t>Buitenwatersloot 333</t>
  </si>
  <si>
    <t>Delft</t>
  </si>
  <si>
    <t>2614 GS</t>
  </si>
  <si>
    <t>Ilja Koch</t>
  </si>
  <si>
    <t>5595</t>
  </si>
  <si>
    <t>4172</t>
  </si>
  <si>
    <t>Koch</t>
  </si>
  <si>
    <t>iljakoch@iqevents.nl</t>
  </si>
  <si>
    <t>06 - 29 46 50 67</t>
  </si>
  <si>
    <t>Ilja</t>
  </si>
  <si>
    <t>(015) 219 54 99</t>
  </si>
  <si>
    <t>000124-010</t>
  </si>
  <si>
    <t xml:space="preserve">Savills Nederland Holding </t>
  </si>
  <si>
    <t>Sybesma P.C.</t>
  </si>
  <si>
    <t xml:space="preserve">Sterk </t>
  </si>
  <si>
    <t>m.sterk@savills.nl</t>
  </si>
  <si>
    <t>Geldersekade (GK01)</t>
  </si>
  <si>
    <t>Claude Debussylaan 48</t>
  </si>
  <si>
    <t>1082 MD</t>
  </si>
  <si>
    <t>Manon Sterk</t>
  </si>
  <si>
    <t>Warehouse Chandlers - Geldersekade 8</t>
  </si>
  <si>
    <t>2733</t>
  </si>
  <si>
    <t>1982</t>
  </si>
  <si>
    <t>Sterk</t>
  </si>
  <si>
    <t>Manon</t>
  </si>
  <si>
    <t>(020) 301 20 10</t>
  </si>
  <si>
    <t>Geldersekade</t>
  </si>
  <si>
    <t>0031622377561</t>
  </si>
  <si>
    <t>000124-007</t>
  </si>
  <si>
    <t>Searchresult B.V.</t>
  </si>
  <si>
    <t>Delcliseur G.</t>
  </si>
  <si>
    <t>Uffing</t>
  </si>
  <si>
    <t>Maat de</t>
  </si>
  <si>
    <t>24-03</t>
  </si>
  <si>
    <t>k.uffing@searchresult.nl</t>
  </si>
  <si>
    <t>m.demaat@searchresult.nl</t>
  </si>
  <si>
    <t>Prins Bernhardstraat 14</t>
  </si>
  <si>
    <t>'S-Hertogenbosch</t>
  </si>
  <si>
    <t>5211 HE</t>
  </si>
  <si>
    <t>Marieke de Maat</t>
  </si>
  <si>
    <t>3103</t>
  </si>
  <si>
    <t>2176</t>
  </si>
  <si>
    <t>Maat</t>
  </si>
  <si>
    <t>06 - 24 54 32 72</t>
  </si>
  <si>
    <t>Marieke</t>
  </si>
  <si>
    <t>(073) 681 10 07</t>
  </si>
  <si>
    <t>0736811007</t>
  </si>
  <si>
    <t>0031624543272</t>
  </si>
  <si>
    <t>000124-003</t>
  </si>
  <si>
    <t>Van den Pol Elektrotechniek B.V.</t>
  </si>
  <si>
    <t>Pol I. van den</t>
  </si>
  <si>
    <t>ike@overijssel1882.nl</t>
  </si>
  <si>
    <t>Aardvletterweg 14</t>
  </si>
  <si>
    <t>Montfoort</t>
  </si>
  <si>
    <t>3417 XL</t>
  </si>
  <si>
    <t>Ike van den Pol</t>
  </si>
  <si>
    <t>2731</t>
  </si>
  <si>
    <t>1974</t>
  </si>
  <si>
    <t>Pol</t>
  </si>
  <si>
    <t>Ike</t>
  </si>
  <si>
    <t>(0348) 47 34 34</t>
  </si>
  <si>
    <t>000124-001</t>
  </si>
  <si>
    <t>Rabobank Alkmaar</t>
  </si>
  <si>
    <t>Bounty</t>
  </si>
  <si>
    <t>Classic Blaauw</t>
  </si>
  <si>
    <t>Disma M.</t>
  </si>
  <si>
    <t>Bounty2015</t>
  </si>
  <si>
    <t>Gefactureerd (2/2 termijn)</t>
  </si>
  <si>
    <t>16-04</t>
  </si>
  <si>
    <t>m.disma@alkmaar.rabobank.nl</t>
  </si>
  <si>
    <t>Cacaohaven (N09)</t>
  </si>
  <si>
    <t>N09</t>
  </si>
  <si>
    <t>Alkmaar</t>
  </si>
  <si>
    <t>M. Disma</t>
  </si>
  <si>
    <t>110202</t>
  </si>
  <si>
    <t>Cacaohaven</t>
  </si>
  <si>
    <t>3074</t>
  </si>
  <si>
    <t>2141</t>
  </si>
  <si>
    <t>Disma</t>
  </si>
  <si>
    <t>(072) 567 44 00</t>
  </si>
  <si>
    <t>Postbus 133</t>
  </si>
  <si>
    <t>000171-001</t>
  </si>
  <si>
    <t>Bounty Partyschip</t>
  </si>
  <si>
    <t>Klaveren A. van</t>
  </si>
  <si>
    <t>Nieuwboer van den</t>
  </si>
  <si>
    <t>info@zeilschipbounty.nl</t>
  </si>
  <si>
    <t>Visserseiland 194</t>
  </si>
  <si>
    <t>Hoorn</t>
  </si>
  <si>
    <t>1621 AA</t>
  </si>
  <si>
    <t>A. van Klaveren</t>
  </si>
  <si>
    <t>Holland Hydraulics</t>
  </si>
  <si>
    <t>110345</t>
  </si>
  <si>
    <t>5938</t>
  </si>
  <si>
    <t>3793</t>
  </si>
  <si>
    <t>Klaveren</t>
  </si>
  <si>
    <t>06 - 51 17 30 43</t>
  </si>
  <si>
    <t>0031651403824</t>
  </si>
  <si>
    <t>000171-004</t>
  </si>
  <si>
    <t>110346</t>
  </si>
  <si>
    <t>000171-006</t>
  </si>
  <si>
    <t>110347</t>
  </si>
  <si>
    <t>000171-008</t>
  </si>
  <si>
    <t>HSB Bouw</t>
  </si>
  <si>
    <t>Maalman P.J.W.</t>
  </si>
  <si>
    <t>Maalman</t>
  </si>
  <si>
    <t>19-03</t>
  </si>
  <si>
    <t>DirectieSecretariaat@hsb-bouw.nl</t>
  </si>
  <si>
    <t>Volendam</t>
  </si>
  <si>
    <t>Sita Weel</t>
  </si>
  <si>
    <t>2822</t>
  </si>
  <si>
    <t>2092</t>
  </si>
  <si>
    <t>Weel</t>
  </si>
  <si>
    <t>Sita</t>
  </si>
  <si>
    <t>(0299) 39 89 00</t>
  </si>
  <si>
    <t>Postbus 8</t>
  </si>
  <si>
    <t>653213179</t>
  </si>
  <si>
    <t>000171-002</t>
  </si>
  <si>
    <t>Boer &amp; Olij Securities BV</t>
  </si>
  <si>
    <t>Brandaris</t>
  </si>
  <si>
    <t>Baarle W. van</t>
  </si>
  <si>
    <t>Brandaris2015</t>
  </si>
  <si>
    <t>Baarle van</t>
  </si>
  <si>
    <t>20-08-2015 19:45</t>
  </si>
  <si>
    <t>vanbaarle@boerolij.nl</t>
  </si>
  <si>
    <t>D05</t>
  </si>
  <si>
    <t>Veemkade 240-242</t>
  </si>
  <si>
    <t>1019 HD</t>
  </si>
  <si>
    <t>Willem van Baarle</t>
  </si>
  <si>
    <t>1914</t>
  </si>
  <si>
    <t>1206</t>
  </si>
  <si>
    <t>Baarle</t>
  </si>
  <si>
    <t>(020) 623 88 83</t>
  </si>
  <si>
    <t>627007486</t>
  </si>
  <si>
    <t>000044-005</t>
  </si>
  <si>
    <t>Clicit BV</t>
  </si>
  <si>
    <t>Morsing P.</t>
  </si>
  <si>
    <t>Morsing</t>
  </si>
  <si>
    <t>21-08-2015 19:45</t>
  </si>
  <si>
    <t>p.morsing@clicit.nl</t>
  </si>
  <si>
    <t>Overdam 11</t>
  </si>
  <si>
    <t>1081 CE</t>
  </si>
  <si>
    <t>Peter Morsing</t>
  </si>
  <si>
    <t>6017</t>
  </si>
  <si>
    <t>3901</t>
  </si>
  <si>
    <t>06 - 22 20 27 33</t>
  </si>
  <si>
    <t>Peter</t>
  </si>
  <si>
    <t>0622202733</t>
  </si>
  <si>
    <t>0031622202733</t>
  </si>
  <si>
    <t>000044-008</t>
  </si>
  <si>
    <t>Credon</t>
  </si>
  <si>
    <t>Beckers R.H.M</t>
  </si>
  <si>
    <t>van Polanen Petel</t>
  </si>
  <si>
    <t>Polanen-Petel van</t>
  </si>
  <si>
    <t>25-03</t>
  </si>
  <si>
    <t>20-08-2015 15:15</t>
  </si>
  <si>
    <t>rvpp@credon.eu</t>
  </si>
  <si>
    <t>Kokermolen 11</t>
  </si>
  <si>
    <t>Houten</t>
  </si>
  <si>
    <t>3994 DG</t>
  </si>
  <si>
    <t>R.H.M Beckers</t>
  </si>
  <si>
    <t>13:15</t>
  </si>
  <si>
    <t>3081</t>
  </si>
  <si>
    <t>2441</t>
  </si>
  <si>
    <t>Beckers</t>
  </si>
  <si>
    <t>06 - 15 02 11 80</t>
  </si>
  <si>
    <t>R.H.M</t>
  </si>
  <si>
    <t>0615021180</t>
  </si>
  <si>
    <t>0031615021180</t>
  </si>
  <si>
    <t>000044-004</t>
  </si>
  <si>
    <t>femke@sail.nl</t>
  </si>
  <si>
    <t>000044-001</t>
  </si>
  <si>
    <t xml:space="preserve">HFM talentindex
</t>
  </si>
  <si>
    <t>Wattimena A.</t>
  </si>
  <si>
    <t xml:space="preserve">Wattimena </t>
  </si>
  <si>
    <t>07-07</t>
  </si>
  <si>
    <t>19-08-2015 19:45</t>
  </si>
  <si>
    <t>awattimena@hfm.nl</t>
  </si>
  <si>
    <t>Cruquiusweg 111 F</t>
  </si>
  <si>
    <t>1019 AG</t>
  </si>
  <si>
    <t>A. Wattimena</t>
  </si>
  <si>
    <t>6208</t>
  </si>
  <si>
    <t>4153</t>
  </si>
  <si>
    <t>Wattimena</t>
  </si>
  <si>
    <t>085 - 4015050</t>
  </si>
  <si>
    <t>641453832</t>
  </si>
  <si>
    <t>000044-002</t>
  </si>
  <si>
    <t>P&amp;O Ferrymasters</t>
  </si>
  <si>
    <t>Klinkenberg M.</t>
  </si>
  <si>
    <t>Klinkenberg</t>
  </si>
  <si>
    <t>06-11</t>
  </si>
  <si>
    <t>2014.45</t>
  </si>
  <si>
    <t>21-08-2015 15:15</t>
  </si>
  <si>
    <t>mira.klinkenberg@pofm.com</t>
  </si>
  <si>
    <t>Isarweg 6</t>
  </si>
  <si>
    <t>1043 AK</t>
  </si>
  <si>
    <t>Mira Klinkenberg</t>
  </si>
  <si>
    <t>2179</t>
  </si>
  <si>
    <t>1518</t>
  </si>
  <si>
    <t>06 - 46 73 55 12</t>
  </si>
  <si>
    <t>Mira</t>
  </si>
  <si>
    <t>(020) 448 71 84</t>
  </si>
  <si>
    <t>+31 (0) 6 467 35 512</t>
  </si>
  <si>
    <t>0031646735512</t>
  </si>
  <si>
    <t>000044-007</t>
  </si>
  <si>
    <t>Ster</t>
  </si>
  <si>
    <t>Hoekstra S.</t>
  </si>
  <si>
    <t xml:space="preserve">Hoekstra </t>
  </si>
  <si>
    <t>22-08-2015 15:15</t>
  </si>
  <si>
    <t>sieta.hoekstra@ster.nl</t>
  </si>
  <si>
    <t>Laapersveld 70</t>
  </si>
  <si>
    <t>1200 AH</t>
  </si>
  <si>
    <t>Sieta Hoekstra</t>
  </si>
  <si>
    <t>6180</t>
  </si>
  <si>
    <t>4115</t>
  </si>
  <si>
    <t>Hoekstra</t>
  </si>
  <si>
    <t>Sieta</t>
  </si>
  <si>
    <t>(035) 372 55 41</t>
  </si>
  <si>
    <t>0031639753401</t>
  </si>
  <si>
    <t>000044-010</t>
  </si>
  <si>
    <t>Alphabet Nederland BV</t>
  </si>
  <si>
    <t>Bree Sant</t>
  </si>
  <si>
    <t>Sprenkels- Van Liempt L.</t>
  </si>
  <si>
    <t>Bree Sant2015</t>
  </si>
  <si>
    <t>Sprenkels- Van Liempt</t>
  </si>
  <si>
    <t>Sprenkels</t>
  </si>
  <si>
    <t>leandra.sprenkels@alphabet.com</t>
  </si>
  <si>
    <t>D06</t>
  </si>
  <si>
    <t>Breda</t>
  </si>
  <si>
    <t>Léandra Sprenkels- Van Liempt</t>
  </si>
  <si>
    <t>1972</t>
  </si>
  <si>
    <t>1259</t>
  </si>
  <si>
    <t>Léandra</t>
  </si>
  <si>
    <t>(076) 579 32 00</t>
  </si>
  <si>
    <t>Postbus 6890</t>
  </si>
  <si>
    <t>0031654778612</t>
  </si>
  <si>
    <t>000016-001</t>
  </si>
  <si>
    <t>DLA Piper Nederland N.V.</t>
  </si>
  <si>
    <t>Nolte S.</t>
  </si>
  <si>
    <t>08-05</t>
  </si>
  <si>
    <t>2015.19</t>
  </si>
  <si>
    <t>patrick.degroot@dlapiper.com</t>
  </si>
  <si>
    <t>Patrick de Groot</t>
  </si>
  <si>
    <t>4211</t>
  </si>
  <si>
    <t>3815</t>
  </si>
  <si>
    <t>Groot</t>
  </si>
  <si>
    <t>Patrick</t>
  </si>
  <si>
    <t>(020) 541 93 05</t>
  </si>
  <si>
    <t>Postbus 75258</t>
  </si>
  <si>
    <t>000016-002</t>
  </si>
  <si>
    <t>Leeuw de</t>
  </si>
  <si>
    <t>622290263</t>
  </si>
  <si>
    <t>000016-005</t>
  </si>
  <si>
    <t>Salo</t>
  </si>
  <si>
    <t>Boer N. de</t>
  </si>
  <si>
    <t>Boer-Schut de</t>
  </si>
  <si>
    <t>nancy@salo.nl</t>
  </si>
  <si>
    <t>Toermalijnstraat 6</t>
  </si>
  <si>
    <t>1812 RL</t>
  </si>
  <si>
    <t>Nancy de Boer</t>
  </si>
  <si>
    <t>5986</t>
  </si>
  <si>
    <t>3870</t>
  </si>
  <si>
    <t>Boer</t>
  </si>
  <si>
    <t>Nancy</t>
  </si>
  <si>
    <t>(072) 514 50 00</t>
  </si>
  <si>
    <t>N.</t>
  </si>
  <si>
    <t>620923094</t>
  </si>
  <si>
    <t>000016-004</t>
  </si>
  <si>
    <t>Amsterdamse Orde van Advocaten</t>
  </si>
  <si>
    <t>Carpe Diem</t>
  </si>
  <si>
    <t>Reijnders A.S.</t>
  </si>
  <si>
    <t>Carpe Diem2015</t>
  </si>
  <si>
    <t>11-03</t>
  </si>
  <si>
    <t>21-08-2015 11:30</t>
  </si>
  <si>
    <t>a.reijnders@aova.nl</t>
  </si>
  <si>
    <t>Cacaohaven (N04)</t>
  </si>
  <si>
    <t>N04</t>
  </si>
  <si>
    <t>Paulus Potterstraat 18</t>
  </si>
  <si>
    <t>1071 DA</t>
  </si>
  <si>
    <t>A.S. Reijnders</t>
  </si>
  <si>
    <t>110154</t>
  </si>
  <si>
    <t>10:45</t>
  </si>
  <si>
    <t>2789</t>
  </si>
  <si>
    <t>2046</t>
  </si>
  <si>
    <t>Reijnders</t>
  </si>
  <si>
    <t>(020) 589 60 00</t>
  </si>
  <si>
    <t>A.S.</t>
  </si>
  <si>
    <t>000177-005</t>
  </si>
  <si>
    <t>Brabant Groep</t>
  </si>
  <si>
    <t>Does H.C.H.M.</t>
  </si>
  <si>
    <t>22-08-2015 18:30</t>
  </si>
  <si>
    <t>hvddoes@brabantgroep.nl</t>
  </si>
  <si>
    <t>Gooikensdam 4</t>
  </si>
  <si>
    <t>Oosterhout</t>
  </si>
  <si>
    <t>4905 BN</t>
  </si>
  <si>
    <t>H.C.H.M. Does</t>
  </si>
  <si>
    <t>110156</t>
  </si>
  <si>
    <t>2811</t>
  </si>
  <si>
    <t>2077</t>
  </si>
  <si>
    <t>Does</t>
  </si>
  <si>
    <t>(0162) 42 81 60</t>
  </si>
  <si>
    <t>H.C.H.M.</t>
  </si>
  <si>
    <t>000177-008</t>
  </si>
  <si>
    <t>Burgers Carrosserie</t>
  </si>
  <si>
    <t>Daalhuizen W.</t>
  </si>
  <si>
    <t>21-08-2015 18:30</t>
  </si>
  <si>
    <t>w.daalhuizen@burgers-carrosserie.nl</t>
  </si>
  <si>
    <t>Lakenblekerstraat 26</t>
  </si>
  <si>
    <t>1431 GG</t>
  </si>
  <si>
    <t>W. Daalhuizen</t>
  </si>
  <si>
    <t>110073</t>
  </si>
  <si>
    <t>2671</t>
  </si>
  <si>
    <t>1917</t>
  </si>
  <si>
    <t>Daalhuizen</t>
  </si>
  <si>
    <t>(0297) 32 45 53</t>
  </si>
  <si>
    <t>000177-006</t>
  </si>
  <si>
    <t>Croon Elektrotechniek B.V.</t>
  </si>
  <si>
    <t>Andringa J.M.</t>
  </si>
  <si>
    <t>judith.andringa@croon.nl</t>
  </si>
  <si>
    <t>Judith Andringa</t>
  </si>
  <si>
    <t>110065</t>
  </si>
  <si>
    <t>2302</t>
  </si>
  <si>
    <t>1640</t>
  </si>
  <si>
    <t>Andringa</t>
  </si>
  <si>
    <t>Judith</t>
  </si>
  <si>
    <t>088 - 9233786</t>
  </si>
  <si>
    <t>J.M.</t>
  </si>
  <si>
    <t>Postbus 6073</t>
  </si>
  <si>
    <t>000177-004</t>
  </si>
  <si>
    <t>ETTU</t>
  </si>
  <si>
    <t>Heijckmann V.</t>
  </si>
  <si>
    <t>Scheffer</t>
  </si>
  <si>
    <t>01-06</t>
  </si>
  <si>
    <t>19-08-2015 18:30</t>
  </si>
  <si>
    <t>marketing@ettu.nl</t>
  </si>
  <si>
    <t>Kampenringweg 46 B</t>
  </si>
  <si>
    <t>Gouda</t>
  </si>
  <si>
    <t>2803 PE</t>
  </si>
  <si>
    <t>Bart Scheffer</t>
  </si>
  <si>
    <t>6033</t>
  </si>
  <si>
    <t>3920</t>
  </si>
  <si>
    <t>b.scheffer@ettu.nl</t>
  </si>
  <si>
    <t>Bart</t>
  </si>
  <si>
    <t>(0182) 68 60 00</t>
  </si>
  <si>
    <t>618559961</t>
  </si>
  <si>
    <t>000177-002</t>
  </si>
  <si>
    <t>Kwik-fit</t>
  </si>
  <si>
    <t>Pijkeren D. van</t>
  </si>
  <si>
    <t>Pijkeren  van</t>
  </si>
  <si>
    <t>20-08-2015 11:30</t>
  </si>
  <si>
    <t>d.van.pijkeren@kwik-fit.nl</t>
  </si>
  <si>
    <t>Harderwijk</t>
  </si>
  <si>
    <t>D. van Pijkeren</t>
  </si>
  <si>
    <t>110125</t>
  </si>
  <si>
    <t>2722</t>
  </si>
  <si>
    <t>1965</t>
  </si>
  <si>
    <t>Pijkeren</t>
  </si>
  <si>
    <t>(0341) 46 22 97</t>
  </si>
  <si>
    <t>D.</t>
  </si>
  <si>
    <t>Postbus 458</t>
  </si>
  <si>
    <t>0031623766533</t>
  </si>
  <si>
    <t>000177-003</t>
  </si>
  <si>
    <t>Van Lanschot Chabot B.V.</t>
  </si>
  <si>
    <t>Doms S.</t>
  </si>
  <si>
    <t>s.doms@vanlanschotchabot.com</t>
  </si>
  <si>
    <t>S. Doms</t>
  </si>
  <si>
    <t>110038</t>
  </si>
  <si>
    <t>2665</t>
  </si>
  <si>
    <t>1913</t>
  </si>
  <si>
    <t>Doms</t>
  </si>
  <si>
    <t>(073) 692 46 92</t>
  </si>
  <si>
    <t>Postbus 1999</t>
  </si>
  <si>
    <t>000177-001</t>
  </si>
  <si>
    <t>Bouwinvest</t>
  </si>
  <si>
    <t>Catharinaplaat</t>
  </si>
  <si>
    <t>Martin C.</t>
  </si>
  <si>
    <t>Catharinaplaat2015</t>
  </si>
  <si>
    <t>20-05</t>
  </si>
  <si>
    <t>2015.21</t>
  </si>
  <si>
    <t>A15</t>
  </si>
  <si>
    <t>La Guardiaweg 4</t>
  </si>
  <si>
    <t>1043 DG</t>
  </si>
  <si>
    <t>Peter Verweij</t>
  </si>
  <si>
    <t>1374</t>
  </si>
  <si>
    <t>4983</t>
  </si>
  <si>
    <t>Verweij</t>
  </si>
  <si>
    <t>p.verweij@bouwinvest.nl</t>
  </si>
  <si>
    <t>000208-001</t>
  </si>
  <si>
    <t>Clifford Chance LLP</t>
  </si>
  <si>
    <t>Christian Radich</t>
  </si>
  <si>
    <t>Doesschate R. ten</t>
  </si>
  <si>
    <t>Christian Radich2015</t>
  </si>
  <si>
    <t>Leonarduskade (Leonarduskade)</t>
  </si>
  <si>
    <t>Droogbak 1a</t>
  </si>
  <si>
    <t>1013 GE</t>
  </si>
  <si>
    <t>Roos ten Doesschate</t>
  </si>
  <si>
    <t>Leonarduskade - IJmuiden</t>
  </si>
  <si>
    <t>1387</t>
  </si>
  <si>
    <t>290</t>
  </si>
  <si>
    <t>Doesschate</t>
  </si>
  <si>
    <t>06 - 21 55 67 07</t>
  </si>
  <si>
    <t>Roos</t>
  </si>
  <si>
    <t>ten</t>
  </si>
  <si>
    <t>000151-001</t>
  </si>
  <si>
    <t>000151-003</t>
  </si>
  <si>
    <t>000151-004</t>
  </si>
  <si>
    <t>Maandag</t>
  </si>
  <si>
    <t>Witkamp C.</t>
  </si>
  <si>
    <t>corine</t>
  </si>
  <si>
    <t>corine.witkamp@maandag.nl</t>
  </si>
  <si>
    <t>Wielingenstraat 12 b</t>
  </si>
  <si>
    <t>Purmerend</t>
  </si>
  <si>
    <t>1441 ZR</t>
  </si>
  <si>
    <t>Corina Witkamp</t>
  </si>
  <si>
    <t>3115</t>
  </si>
  <si>
    <t>Witkamp</t>
  </si>
  <si>
    <t>06 - 22 95 43 07</t>
  </si>
  <si>
    <t>Corina</t>
  </si>
  <si>
    <t>(0299) 40 53 05</t>
  </si>
  <si>
    <t>000151-005</t>
  </si>
  <si>
    <t>Bangarage</t>
  </si>
  <si>
    <t>Couperus</t>
  </si>
  <si>
    <t>Ikelen M. van</t>
  </si>
  <si>
    <t>Couperus 2015</t>
  </si>
  <si>
    <t>22-08-2015 12:30</t>
  </si>
  <si>
    <t>m.vanikelen@bangarage.nl</t>
  </si>
  <si>
    <t>O04</t>
  </si>
  <si>
    <t>Kollenbergweg 15</t>
  </si>
  <si>
    <t>6304</t>
  </si>
  <si>
    <t>000128-013</t>
  </si>
  <si>
    <t>Marcel van Ikelen</t>
  </si>
  <si>
    <t>4273</t>
  </si>
  <si>
    <t>Ikelen</t>
  </si>
  <si>
    <t>06 - 31 02 56 14</t>
  </si>
  <si>
    <t>Marcel</t>
  </si>
  <si>
    <t>(020) 452 20 20</t>
  </si>
  <si>
    <t>000128-009</t>
  </si>
  <si>
    <t>17-07</t>
  </si>
  <si>
    <t>000128-005</t>
  </si>
  <si>
    <t>CCA Containers Netherlands</t>
  </si>
  <si>
    <t>Diesbergen E.</t>
  </si>
  <si>
    <t>smidtje</t>
  </si>
  <si>
    <t>ediesbergen@ccacontainers.com</t>
  </si>
  <si>
    <t>Corsicaweg 6</t>
  </si>
  <si>
    <t>Elco Diesbergen</t>
  </si>
  <si>
    <t>2264</t>
  </si>
  <si>
    <t>3817</t>
  </si>
  <si>
    <t>Diesbergen</t>
  </si>
  <si>
    <t>06 - 11 91 39 00</t>
  </si>
  <si>
    <t>Elco</t>
  </si>
  <si>
    <t>(020) 611 56 56</t>
  </si>
  <si>
    <t>020 611 56 56</t>
  </si>
  <si>
    <t>000128-011</t>
  </si>
  <si>
    <t>Maritime Shipcleaning Rotterdam B.V.</t>
  </si>
  <si>
    <t>’t Hof A. van</t>
  </si>
  <si>
    <t>Hof  van 't</t>
  </si>
  <si>
    <t>06-03</t>
  </si>
  <si>
    <t>2015.10</t>
  </si>
  <si>
    <t>info@maritimeshipcleaning.nl</t>
  </si>
  <si>
    <t>beulha@maritimeshipcleaning.nl</t>
  </si>
  <si>
    <t>Maassluissedijk 101</t>
  </si>
  <si>
    <t>Vlaardingen</t>
  </si>
  <si>
    <t>3133 KA</t>
  </si>
  <si>
    <t>Arjan van ’t Hof</t>
  </si>
  <si>
    <t>3099</t>
  </si>
  <si>
    <t>2167</t>
  </si>
  <si>
    <t>’t Hof</t>
  </si>
  <si>
    <t>Arjan</t>
  </si>
  <si>
    <t>(010) 303 32 15</t>
  </si>
  <si>
    <t>610885418</t>
  </si>
  <si>
    <t>000128-001</t>
  </si>
  <si>
    <t>Personeelsvereniging Zeeland Refinery</t>
  </si>
  <si>
    <t>Peene L. van</t>
  </si>
  <si>
    <t>Peene van</t>
  </si>
  <si>
    <t>09-06</t>
  </si>
  <si>
    <t>Leo vn Peene</t>
  </si>
  <si>
    <t>leo.van-peene@zrefinery.nl</t>
  </si>
  <si>
    <t>Luxemburgweg 1</t>
  </si>
  <si>
    <t>Nieuwdorp</t>
  </si>
  <si>
    <t>4455 TM</t>
  </si>
  <si>
    <t>Leo van Peene</t>
  </si>
  <si>
    <t>6122</t>
  </si>
  <si>
    <t>4054</t>
  </si>
  <si>
    <t>Peene</t>
  </si>
  <si>
    <t>Leo</t>
  </si>
  <si>
    <t>(0113) 61 95 92</t>
  </si>
  <si>
    <t>0031654955355</t>
  </si>
  <si>
    <t>000128-010</t>
  </si>
  <si>
    <t xml:space="preserve">Puur Amsterdam </t>
  </si>
  <si>
    <t>Mantel E.</t>
  </si>
  <si>
    <t>Willemsen</t>
  </si>
  <si>
    <t>27-02</t>
  </si>
  <si>
    <t>edward@puuramsterdam.nl | Puur Amsterdam | puuramsterdam.nl</t>
  </si>
  <si>
    <t>edward@puuramsterdam.nl</t>
  </si>
  <si>
    <t>Edward Mantel</t>
  </si>
  <si>
    <t>2767</t>
  </si>
  <si>
    <t>2023</t>
  </si>
  <si>
    <t>Edward</t>
  </si>
  <si>
    <t>(020) 626 00 16</t>
  </si>
  <si>
    <t>Postbus 10196</t>
  </si>
  <si>
    <t>0206260016</t>
  </si>
  <si>
    <t>000128-015</t>
  </si>
  <si>
    <t xml:space="preserve">Redevco Nederland B.V.
</t>
  </si>
  <si>
    <t>Brenninkmeijer C.F.N.</t>
  </si>
  <si>
    <t>02-03</t>
  </si>
  <si>
    <t>Anne.francois@redevco.com</t>
  </si>
  <si>
    <t>Amstelplein 1</t>
  </si>
  <si>
    <t>1090 GL</t>
  </si>
  <si>
    <t>Anne Francois</t>
  </si>
  <si>
    <t>3117</t>
  </si>
  <si>
    <t>2207</t>
  </si>
  <si>
    <t>Francois</t>
  </si>
  <si>
    <t>Anne</t>
  </si>
  <si>
    <t>(020) 521 87 30</t>
  </si>
  <si>
    <t>000128-007</t>
  </si>
  <si>
    <t>XL Concept BV</t>
  </si>
  <si>
    <t>Berg M. van de</t>
  </si>
  <si>
    <t>27-05</t>
  </si>
  <si>
    <t>wacht nog op klantgevens / is bevestigd door klant</t>
  </si>
  <si>
    <t>berg@xlconcept.eu</t>
  </si>
  <si>
    <t>Pilotenstraat 41</t>
  </si>
  <si>
    <t>1059 CH</t>
  </si>
  <si>
    <t>Michael van de Berg</t>
  </si>
  <si>
    <t>3316</t>
  </si>
  <si>
    <t>3945</t>
  </si>
  <si>
    <t>Berg</t>
  </si>
  <si>
    <t>Michael</t>
  </si>
  <si>
    <t>(020) 794 20 00</t>
  </si>
  <si>
    <t>van de</t>
  </si>
  <si>
    <t>000128-006</t>
  </si>
  <si>
    <t>Rabobank Amsterdam</t>
  </si>
  <si>
    <t>Dageraad</t>
  </si>
  <si>
    <t>Veldhuis L.</t>
  </si>
  <si>
    <t>Dageraad2015</t>
  </si>
  <si>
    <t>Reversma</t>
  </si>
  <si>
    <t>Verhart</t>
  </si>
  <si>
    <t>21-10</t>
  </si>
  <si>
    <t>j.hofland@amsterdam.rabobank.nl</t>
  </si>
  <si>
    <t>factuur.ab@crg.rabobank.nl</t>
  </si>
  <si>
    <t>Amstelplein 8</t>
  </si>
  <si>
    <t>1096 BC</t>
  </si>
  <si>
    <t>Jenny Hofland</t>
  </si>
  <si>
    <t>2131</t>
  </si>
  <si>
    <t>4127</t>
  </si>
  <si>
    <t>Hofland</t>
  </si>
  <si>
    <t>Jenny</t>
  </si>
  <si>
    <t>651303148</t>
  </si>
  <si>
    <t>000104-001</t>
  </si>
  <si>
    <t>AMS-IX</t>
  </si>
  <si>
    <t>Wensing P.</t>
  </si>
  <si>
    <t>Kranendonk</t>
  </si>
  <si>
    <t>Wensing</t>
  </si>
  <si>
    <t>henrica.kranendonk@ams-ix.net</t>
  </si>
  <si>
    <t>Frederiksplein 42</t>
  </si>
  <si>
    <t>1017 XN</t>
  </si>
  <si>
    <t>Petra Wensing</t>
  </si>
  <si>
    <t>2486</t>
  </si>
  <si>
    <t>1765</t>
  </si>
  <si>
    <t>Petra</t>
  </si>
  <si>
    <t>(020) 520 03 12</t>
  </si>
  <si>
    <t>0205200312</t>
  </si>
  <si>
    <t>622312849</t>
  </si>
  <si>
    <t>000104-003</t>
  </si>
  <si>
    <t>De Friesland Zorgverzekeraar</t>
  </si>
  <si>
    <t>Hainja N.</t>
  </si>
  <si>
    <t>Hainja</t>
  </si>
  <si>
    <t>inkoop@defriesland.nl</t>
  </si>
  <si>
    <t>Nienke.Hainja@defriesland.nl</t>
  </si>
  <si>
    <t>Harlingertrekweg 53</t>
  </si>
  <si>
    <t>Leeuwarden</t>
  </si>
  <si>
    <t>8913 HR</t>
  </si>
  <si>
    <t>Nienke Hainja</t>
  </si>
  <si>
    <t>2635</t>
  </si>
  <si>
    <t>1872</t>
  </si>
  <si>
    <t>06 - 23 98 63 16</t>
  </si>
  <si>
    <t>Nienke</t>
  </si>
  <si>
    <t>0031623986316</t>
  </si>
  <si>
    <t>(058) 291 36 14</t>
  </si>
  <si>
    <t>000104-005</t>
  </si>
  <si>
    <t>MSI-ACI Europe BV</t>
  </si>
  <si>
    <t>Beijerbacht A.</t>
  </si>
  <si>
    <t>Jorna</t>
  </si>
  <si>
    <t>ajorna@msi-aci.com</t>
  </si>
  <si>
    <t>Joop Geesinkweg 175</t>
  </si>
  <si>
    <t>1096 AT</t>
  </si>
  <si>
    <t>A. Beijerbacht</t>
  </si>
  <si>
    <t>2581</t>
  </si>
  <si>
    <t>1795</t>
  </si>
  <si>
    <t>Beijerbacht</t>
  </si>
  <si>
    <t>619820689</t>
  </si>
  <si>
    <t>000104-002</t>
  </si>
  <si>
    <t xml:space="preserve">Procam </t>
  </si>
  <si>
    <t>11-11</t>
  </si>
  <si>
    <t>Rimke</t>
  </si>
  <si>
    <t>d.dejong@procam.nl</t>
  </si>
  <si>
    <t>Koningin Wilhelminalaan 15</t>
  </si>
  <si>
    <t>3818 HN</t>
  </si>
  <si>
    <t>D de Jong</t>
  </si>
  <si>
    <t>2187</t>
  </si>
  <si>
    <t>1530</t>
  </si>
  <si>
    <t>D</t>
  </si>
  <si>
    <t>650287871</t>
  </si>
  <si>
    <t>000104-004</t>
  </si>
  <si>
    <t xml:space="preserve">Toyota Material Handling Nederland B.V. </t>
  </si>
  <si>
    <t>Vos W.</t>
  </si>
  <si>
    <t>Bogaard van den</t>
  </si>
  <si>
    <t>04-11</t>
  </si>
  <si>
    <t>lydia.vandenbogaard@nl.toyota-industries.eu</t>
  </si>
  <si>
    <t>W. Vos</t>
  </si>
  <si>
    <t>2182</t>
  </si>
  <si>
    <t>1521</t>
  </si>
  <si>
    <t>Vos</t>
  </si>
  <si>
    <t>088 - 8642000</t>
  </si>
  <si>
    <t>Postbus 371   </t>
  </si>
  <si>
    <t>0888-642000</t>
  </si>
  <si>
    <t>651395820</t>
  </si>
  <si>
    <t>000104-006</t>
  </si>
  <si>
    <t>Ventus</t>
  </si>
  <si>
    <t>Horst S. ter</t>
  </si>
  <si>
    <t>ter Horst</t>
  </si>
  <si>
    <t>Horst ter</t>
  </si>
  <si>
    <t>15-12</t>
  </si>
  <si>
    <t>S.ter.horst@ventus.nl</t>
  </si>
  <si>
    <t>s.ter.horst@ventus.nl</t>
  </si>
  <si>
    <t>De Opslach 79</t>
  </si>
  <si>
    <t>Heerenveen</t>
  </si>
  <si>
    <t>8448 GV</t>
  </si>
  <si>
    <t>Sandra ter Horst</t>
  </si>
  <si>
    <t>2433</t>
  </si>
  <si>
    <t>1698</t>
  </si>
  <si>
    <t>Horst</t>
  </si>
  <si>
    <t>06 - 51 50 34 08</t>
  </si>
  <si>
    <t>Sandra</t>
  </si>
  <si>
    <t>ter</t>
  </si>
  <si>
    <t>(0)6-51503408</t>
  </si>
  <si>
    <t>0031651503408</t>
  </si>
  <si>
    <t>000104-008</t>
  </si>
  <si>
    <t>IJbouw BV</t>
  </si>
  <si>
    <t>Dar Mlodziezy</t>
  </si>
  <si>
    <t>Hermes C.J.P.</t>
  </si>
  <si>
    <t>Dar Mlodziezy2015</t>
  </si>
  <si>
    <t>Hermes</t>
  </si>
  <si>
    <t>19-02</t>
  </si>
  <si>
    <t>2015.08</t>
  </si>
  <si>
    <t>Hermes@ijbouw.nl</t>
  </si>
  <si>
    <t>Hardwareweg 10</t>
  </si>
  <si>
    <t>1033 MX</t>
  </si>
  <si>
    <t>Kurt Hermes</t>
  </si>
  <si>
    <t>1516</t>
  </si>
  <si>
    <t>465</t>
  </si>
  <si>
    <t>06 - 41 72 78 87</t>
  </si>
  <si>
    <t>Kurt</t>
  </si>
  <si>
    <t>(020) 486 80 65</t>
  </si>
  <si>
    <t>C.J.P.</t>
  </si>
  <si>
    <t>0031641727887</t>
  </si>
  <si>
    <t>000155-005</t>
  </si>
  <si>
    <t>Provincie Noord Holland</t>
  </si>
  <si>
    <t>Gugten G.E. van der</t>
  </si>
  <si>
    <t>Wiedijk</t>
  </si>
  <si>
    <t>gugteng@noord-holland.nl</t>
  </si>
  <si>
    <t>Houtplein 33</t>
  </si>
  <si>
    <t>2012 DE</t>
  </si>
  <si>
    <t>Monique Wiedijk</t>
  </si>
  <si>
    <t>1660</t>
  </si>
  <si>
    <t>4166</t>
  </si>
  <si>
    <t>wiedijkm@noord-holland.nl</t>
  </si>
  <si>
    <t>06 - 21 84 45 57</t>
  </si>
  <si>
    <t>(023) 514 34 97</t>
  </si>
  <si>
    <t>0031618609462</t>
  </si>
  <si>
    <t>000155-004</t>
  </si>
  <si>
    <t>SAIL Sociëteit Amsterdam</t>
  </si>
  <si>
    <t>Bredius M.W.M.</t>
  </si>
  <si>
    <t>09:30</t>
  </si>
  <si>
    <t>24-02</t>
  </si>
  <si>
    <t>19-08-2015 09:30</t>
  </si>
  <si>
    <t>societeit@sail.nl</t>
  </si>
  <si>
    <t>sociëteit@sail.nl</t>
  </si>
  <si>
    <t>Grote Houtkade (GH02)</t>
  </si>
  <si>
    <t>P/a Jan Luijkenstraat 11</t>
  </si>
  <si>
    <t>1071 CJ</t>
  </si>
  <si>
    <t>A.J.M. Beljaars</t>
  </si>
  <si>
    <t>Grote Houtkade - Velsen-Noord</t>
  </si>
  <si>
    <t>1703</t>
  </si>
  <si>
    <t>111</t>
  </si>
  <si>
    <t>Beljaars</t>
  </si>
  <si>
    <t>A.J.M.</t>
  </si>
  <si>
    <t>000155-001</t>
  </si>
  <si>
    <t xml:space="preserve">Brongers Holding B.V. </t>
  </si>
  <si>
    <t>De Amstel</t>
  </si>
  <si>
    <t>Brongers K.</t>
  </si>
  <si>
    <t>Amstel2015</t>
  </si>
  <si>
    <t>Brongers</t>
  </si>
  <si>
    <t>22-08-2015 16:30</t>
  </si>
  <si>
    <t>k.brongers@solutions4u.nl</t>
  </si>
  <si>
    <t>O15</t>
  </si>
  <si>
    <t>Ligusterhof 9</t>
  </si>
  <si>
    <t>1087 SK</t>
  </si>
  <si>
    <t>Klaas Brongers</t>
  </si>
  <si>
    <t>6112</t>
  </si>
  <si>
    <t>4033</t>
  </si>
  <si>
    <t>06 - 20 14 24 96</t>
  </si>
  <si>
    <t>Klaas</t>
  </si>
  <si>
    <t>0620142496</t>
  </si>
  <si>
    <t>000129-014</t>
  </si>
  <si>
    <t>Capital Support</t>
  </si>
  <si>
    <t>Teixeira de Mattos R.</t>
  </si>
  <si>
    <t>Teixeira de Mattos</t>
  </si>
  <si>
    <t>29-06</t>
  </si>
  <si>
    <t>teixeira@capitalsupport.nl</t>
  </si>
  <si>
    <t>Churchillplein 5E</t>
  </si>
  <si>
    <t>2500 BS</t>
  </si>
  <si>
    <t>Reinier Teixeira de Mattos</t>
  </si>
  <si>
    <t>6169</t>
  </si>
  <si>
    <t>4100</t>
  </si>
  <si>
    <t>+65 85 82 33</t>
  </si>
  <si>
    <t>Reinier</t>
  </si>
  <si>
    <t>(070) 711 23 00</t>
  </si>
  <si>
    <t>+650858233</t>
  </si>
  <si>
    <t>000129-006</t>
  </si>
  <si>
    <t xml:space="preserve">Daphnes Diary B.V. </t>
  </si>
  <si>
    <t>Bemboom H.</t>
  </si>
  <si>
    <t>marketing@daphnesdiary.com</t>
  </si>
  <si>
    <t>Utrechtseweg 63</t>
  </si>
  <si>
    <t>1213 TL</t>
  </si>
  <si>
    <t>Henk Bemboom</t>
  </si>
  <si>
    <t>6226</t>
  </si>
  <si>
    <t>4184</t>
  </si>
  <si>
    <t>Bemboom</t>
  </si>
  <si>
    <t>Henk</t>
  </si>
  <si>
    <t>(035) 656 94 88</t>
  </si>
  <si>
    <t>000129-009</t>
  </si>
  <si>
    <t>Dhr. P.J. Klaassen</t>
  </si>
  <si>
    <t>Klaassen P.J.</t>
  </si>
  <si>
    <t>gjjansen@me.com</t>
  </si>
  <si>
    <t>Prinsengracht 711 E</t>
  </si>
  <si>
    <t>1017 JW</t>
  </si>
  <si>
    <t>Gert-Jan Jansen</t>
  </si>
  <si>
    <t>6277</t>
  </si>
  <si>
    <t>4257</t>
  </si>
  <si>
    <t>Jansen</t>
  </si>
  <si>
    <t>06 - 50 66 47 09</t>
  </si>
  <si>
    <t>Gert-Jan</t>
  </si>
  <si>
    <t>G.J.</t>
  </si>
  <si>
    <t>000129-015</t>
  </si>
  <si>
    <t>Jan van Uhm</t>
  </si>
  <si>
    <t>Uhm J. van</t>
  </si>
  <si>
    <t>Uhm van</t>
  </si>
  <si>
    <t>20-04</t>
  </si>
  <si>
    <t>janvanuhm@home.nl</t>
  </si>
  <si>
    <t>Oude Deldensestraat 23 a</t>
  </si>
  <si>
    <t>Borne</t>
  </si>
  <si>
    <t>7622 LM</t>
  </si>
  <si>
    <t>3198</t>
  </si>
  <si>
    <t>2451</t>
  </si>
  <si>
    <t>Uhm</t>
  </si>
  <si>
    <t>06 - 53 22 35 51</t>
  </si>
  <si>
    <t>0031653223551</t>
  </si>
  <si>
    <t>000129-001</t>
  </si>
  <si>
    <t>Össur Europe</t>
  </si>
  <si>
    <t>Leest M. van de</t>
  </si>
  <si>
    <t>Leest van de</t>
  </si>
  <si>
    <t>30-06</t>
  </si>
  <si>
    <t>fleur</t>
  </si>
  <si>
    <t>mvdleest@ossur.com</t>
  </si>
  <si>
    <t>Son en Breugel</t>
  </si>
  <si>
    <t>Maurice van de Leest</t>
  </si>
  <si>
    <t>6173</t>
  </si>
  <si>
    <t>4105</t>
  </si>
  <si>
    <t>Leest</t>
  </si>
  <si>
    <t>06 - 31 90 16 84</t>
  </si>
  <si>
    <t>Maurice</t>
  </si>
  <si>
    <t>(0499) 75 17 23</t>
  </si>
  <si>
    <t>Postbus 120</t>
  </si>
  <si>
    <t>31631901684</t>
  </si>
  <si>
    <t>000129-002</t>
  </si>
  <si>
    <t>Stichting Sail Amsterdam</t>
  </si>
  <si>
    <t>Raalten M. van</t>
  </si>
  <si>
    <t>noami@sail.nl</t>
  </si>
  <si>
    <t>mitra@sail.nl</t>
  </si>
  <si>
    <t>Kattenburgerstraat 7</t>
  </si>
  <si>
    <t>1018 JA</t>
  </si>
  <si>
    <t>Noemie Smit</t>
  </si>
  <si>
    <t>1760</t>
  </si>
  <si>
    <t>4981</t>
  </si>
  <si>
    <t>noemie@sail.nl</t>
  </si>
  <si>
    <t>Smit</t>
  </si>
  <si>
    <t>Noemie</t>
  </si>
  <si>
    <t>000129-010</t>
  </si>
  <si>
    <t>Successus Management &amp; Organisatie</t>
  </si>
  <si>
    <t>Ernst P.</t>
  </si>
  <si>
    <t>Ernst</t>
  </si>
  <si>
    <t>info@successus.nl</t>
  </si>
  <si>
    <t>Menno van Coehoornstraat 49</t>
  </si>
  <si>
    <t>4811 AV</t>
  </si>
  <si>
    <t>Patrick Ernst</t>
  </si>
  <si>
    <t>6170</t>
  </si>
  <si>
    <t>4101</t>
  </si>
  <si>
    <t>06 - 28 77 02 93</t>
  </si>
  <si>
    <t>0628770293</t>
  </si>
  <si>
    <t>000129-003</t>
  </si>
  <si>
    <t>Tandartspraktijk P.Visser</t>
  </si>
  <si>
    <t>Visser P.</t>
  </si>
  <si>
    <t>Visser</t>
  </si>
  <si>
    <t>03-06</t>
  </si>
  <si>
    <t>Piet0@me.com</t>
  </si>
  <si>
    <t>Ds.Heldringstraat 1</t>
  </si>
  <si>
    <t>Anna Paulowna</t>
  </si>
  <si>
    <t>1761 DJ</t>
  </si>
  <si>
    <t>Piet Visser</t>
  </si>
  <si>
    <t>6052</t>
  </si>
  <si>
    <t>3938</t>
  </si>
  <si>
    <t>06 - 51 61 01 94</t>
  </si>
  <si>
    <t>Piet</t>
  </si>
  <si>
    <t>0651610194</t>
  </si>
  <si>
    <t>0031651610194</t>
  </si>
  <si>
    <t>000129-011</t>
  </si>
  <si>
    <t>Restaurant De Lindenhof</t>
  </si>
  <si>
    <t>De Jonge Linde</t>
  </si>
  <si>
    <t>Bijkerk-Haaitsma S.</t>
  </si>
  <si>
    <t>10-07</t>
  </si>
  <si>
    <t>Beulakerweg 77</t>
  </si>
  <si>
    <t>Giethoorn</t>
  </si>
  <si>
    <t>8355 AC</t>
  </si>
  <si>
    <t>Sigrid Bijkerk-Haaitsma</t>
  </si>
  <si>
    <t>6211</t>
  </si>
  <si>
    <t>4190</t>
  </si>
  <si>
    <t>Bijkerk-Haaitsma</t>
  </si>
  <si>
    <t>sigrid@restaurantdelindenhof.nl</t>
  </si>
  <si>
    <t>06 - 14 53 69 68</t>
  </si>
  <si>
    <t>Sigrid</t>
  </si>
  <si>
    <t>000230-001</t>
  </si>
  <si>
    <t>000230-002</t>
  </si>
  <si>
    <t>000230-003</t>
  </si>
  <si>
    <t>000230-004</t>
  </si>
  <si>
    <t>000230-005</t>
  </si>
  <si>
    <t>000230-006</t>
  </si>
  <si>
    <t>000230-007</t>
  </si>
  <si>
    <t>000230-008</t>
  </si>
  <si>
    <t>2015.32</t>
  </si>
  <si>
    <t>23-08-2015 15:00</t>
  </si>
  <si>
    <t>000230-018</t>
  </si>
  <si>
    <t>Events2Be</t>
  </si>
  <si>
    <t>De Liefde</t>
  </si>
  <si>
    <t>Kuilen L. van de</t>
  </si>
  <si>
    <t>Liefde 2015</t>
  </si>
  <si>
    <t xml:space="preserve">Wierikx </t>
  </si>
  <si>
    <t>04-05</t>
  </si>
  <si>
    <t>lisanne@events2be.com</t>
  </si>
  <si>
    <t>O16</t>
  </si>
  <si>
    <t>Fonteinkruid 6 c</t>
  </si>
  <si>
    <t>Woudenberg</t>
  </si>
  <si>
    <t>3931 WX</t>
  </si>
  <si>
    <t>Lisanne van de Kuilen</t>
  </si>
  <si>
    <t>Ymor</t>
  </si>
  <si>
    <t>5937</t>
  </si>
  <si>
    <t>3790</t>
  </si>
  <si>
    <t>Kuilen</t>
  </si>
  <si>
    <t>Lisanne</t>
  </si>
  <si>
    <t>(033) 888 67 70</t>
  </si>
  <si>
    <t>621132195</t>
  </si>
  <si>
    <t>000130-001</t>
  </si>
  <si>
    <t>Les Trois Sages</t>
  </si>
  <si>
    <t>Bakker B.</t>
  </si>
  <si>
    <t>Bakker</t>
  </si>
  <si>
    <t>13-04</t>
  </si>
  <si>
    <t>brigitte.bakker@lestroissages.nl</t>
  </si>
  <si>
    <t>Bellevuelaan 108</t>
  </si>
  <si>
    <t>2012 BX</t>
  </si>
  <si>
    <t>Brigitte Bakker</t>
  </si>
  <si>
    <t>3155</t>
  </si>
  <si>
    <t>2254</t>
  </si>
  <si>
    <t>Brigitte</t>
  </si>
  <si>
    <t>06 - 20 95 61 57</t>
  </si>
  <si>
    <t>0620956157</t>
  </si>
  <si>
    <t>000130-010</t>
  </si>
  <si>
    <t>LPC BV</t>
  </si>
  <si>
    <t>Beekman J.</t>
  </si>
  <si>
    <t>Beekman</t>
  </si>
  <si>
    <t>jurrian.beekman@lpc-bv.com</t>
  </si>
  <si>
    <t>Nijverheidsweg 30</t>
  </si>
  <si>
    <t>Beverwijk</t>
  </si>
  <si>
    <t>1948 PV</t>
  </si>
  <si>
    <t>Jurrian Beekman</t>
  </si>
  <si>
    <t>6163</t>
  </si>
  <si>
    <t>4087</t>
  </si>
  <si>
    <t>06 - 13 18 36 82</t>
  </si>
  <si>
    <t>Jurrian</t>
  </si>
  <si>
    <t>0613183682</t>
  </si>
  <si>
    <t>0031613183682</t>
  </si>
  <si>
    <t>000130-006</t>
  </si>
  <si>
    <t>MKB-Expert</t>
  </si>
  <si>
    <t>Rietvelt B.</t>
  </si>
  <si>
    <t>office@mkb-expert.nl</t>
  </si>
  <si>
    <t>Van Heuven Goedhartlaan 701</t>
  </si>
  <si>
    <t>1181 KZ</t>
  </si>
  <si>
    <t>Bianca Rietvelt</t>
  </si>
  <si>
    <t>6106</t>
  </si>
  <si>
    <t>4026</t>
  </si>
  <si>
    <t>Rietvelt</t>
  </si>
  <si>
    <t>(020) 820 23 74</t>
  </si>
  <si>
    <t>000130-013</t>
  </si>
  <si>
    <t xml:space="preserve">SchoonmaakSupport B.V. </t>
  </si>
  <si>
    <t>Plattel A.</t>
  </si>
  <si>
    <t>Plattel</t>
  </si>
  <si>
    <t>18-06</t>
  </si>
  <si>
    <t>Daphne</t>
  </si>
  <si>
    <t>A.Plattel@schoonmaaksupport.nl</t>
  </si>
  <si>
    <t>Arnold Plattel</t>
  </si>
  <si>
    <t>6157</t>
  </si>
  <si>
    <t>4075</t>
  </si>
  <si>
    <t>06 - 51 15 33 15</t>
  </si>
  <si>
    <t>Arnold</t>
  </si>
  <si>
    <t>088 - 7704704</t>
  </si>
  <si>
    <t>0031651153315</t>
  </si>
  <si>
    <t>000130-009</t>
  </si>
  <si>
    <t>Ton Vorstenborsch</t>
  </si>
  <si>
    <t>Vorstenborsch T.</t>
  </si>
  <si>
    <t>Vorstenbosch</t>
  </si>
  <si>
    <t>Elize</t>
  </si>
  <si>
    <t>th.a.m.vorstenbosch@kpnmail.nl</t>
  </si>
  <si>
    <t>Spiekermanweg 1</t>
  </si>
  <si>
    <t>Halle</t>
  </si>
  <si>
    <t>7025 DV</t>
  </si>
  <si>
    <t>Tom Vorstenborsch</t>
  </si>
  <si>
    <t>6009</t>
  </si>
  <si>
    <t>3889</t>
  </si>
  <si>
    <t>Vorstenborsch</t>
  </si>
  <si>
    <t>Tom</t>
  </si>
  <si>
    <t>0031617179050</t>
  </si>
  <si>
    <t>000130-015</t>
  </si>
  <si>
    <t>tVOC Consultancy &amp; Services</t>
  </si>
  <si>
    <t>Os T. van</t>
  </si>
  <si>
    <t>van Os</t>
  </si>
  <si>
    <t>01-05</t>
  </si>
  <si>
    <t>2015.18</t>
  </si>
  <si>
    <t>Thomas.vanos@TVOC.nl</t>
  </si>
  <si>
    <t>thomas.vanos@TVOC.nl</t>
  </si>
  <si>
    <t>Graaf Willem de Oudelaan 215</t>
  </si>
  <si>
    <t>Naarden</t>
  </si>
  <si>
    <t>1412 AS</t>
  </si>
  <si>
    <t>Thomas van Os</t>
  </si>
  <si>
    <t>5936</t>
  </si>
  <si>
    <t>3789</t>
  </si>
  <si>
    <t>Os</t>
  </si>
  <si>
    <t>06 - 11 95 93 98</t>
  </si>
  <si>
    <t>Thomas</t>
  </si>
  <si>
    <t>0611959398</t>
  </si>
  <si>
    <t>000130-011</t>
  </si>
  <si>
    <t>Xpo Factory</t>
  </si>
  <si>
    <t>Baert R.</t>
  </si>
  <si>
    <t>Baert</t>
  </si>
  <si>
    <t>roelbaert@home.nl</t>
  </si>
  <si>
    <t>Staarten 10</t>
  </si>
  <si>
    <t>Boxtel</t>
  </si>
  <si>
    <t>5281 PL</t>
  </si>
  <si>
    <t>Roel Baert</t>
  </si>
  <si>
    <t>3156</t>
  </si>
  <si>
    <t>2255</t>
  </si>
  <si>
    <t>Roel</t>
  </si>
  <si>
    <t>06 - 22 40 67 27</t>
  </si>
  <si>
    <t>0622406727</t>
  </si>
  <si>
    <t>0031622406727</t>
  </si>
  <si>
    <t>000130-003</t>
  </si>
  <si>
    <t>4D-Solutions bv</t>
  </si>
  <si>
    <t>Dolce Vita</t>
  </si>
  <si>
    <t>Boer C.A. de</t>
  </si>
  <si>
    <t>Dolce Vita2015</t>
  </si>
  <si>
    <t>Boer de</t>
  </si>
  <si>
    <t>30-01</t>
  </si>
  <si>
    <t>c.a.deboer@4dsolutions.nl</t>
  </si>
  <si>
    <t>H. Walaardt Sacréstraat 409</t>
  </si>
  <si>
    <t>Schiphol-Oost</t>
  </si>
  <si>
    <t>1117 BM</t>
  </si>
  <si>
    <t>Chris de Boer</t>
  </si>
  <si>
    <t>2623</t>
  </si>
  <si>
    <t>1845</t>
  </si>
  <si>
    <t>06 - 10 91 31 64</t>
  </si>
  <si>
    <t>Chris</t>
  </si>
  <si>
    <t>C.A.</t>
  </si>
  <si>
    <t>0031610913164</t>
  </si>
  <si>
    <t>000017-002</t>
  </si>
  <si>
    <t>Akerendam</t>
  </si>
  <si>
    <t>Stegers T.</t>
  </si>
  <si>
    <t>Stegers</t>
  </si>
  <si>
    <t>19-12</t>
  </si>
  <si>
    <t>toos.stegers@akerendam.nl</t>
  </si>
  <si>
    <t>Comeniuslaan 25</t>
  </si>
  <si>
    <t>Bussum</t>
  </si>
  <si>
    <t>1404 AB</t>
  </si>
  <si>
    <t>Toos Stegers</t>
  </si>
  <si>
    <t>2463</t>
  </si>
  <si>
    <t>1721</t>
  </si>
  <si>
    <t>Toos</t>
  </si>
  <si>
    <t>0031650734457</t>
  </si>
  <si>
    <t>000017-008</t>
  </si>
  <si>
    <t>Corporate Housing Factory</t>
  </si>
  <si>
    <t>Baaima J.</t>
  </si>
  <si>
    <t>Berendsen</t>
  </si>
  <si>
    <t>j.baaima@corporatehousingfactory.com</t>
  </si>
  <si>
    <t>e.vanzijl@corporatehousingfactory.com</t>
  </si>
  <si>
    <t>Claude Debussylaan 235</t>
  </si>
  <si>
    <t>1082 MC</t>
  </si>
  <si>
    <t>Jouke Baaima</t>
  </si>
  <si>
    <t>6046</t>
  </si>
  <si>
    <t>3929</t>
  </si>
  <si>
    <t>Baaima</t>
  </si>
  <si>
    <t>Jouke</t>
  </si>
  <si>
    <t>06 - 29 41 93 48</t>
  </si>
  <si>
    <t>651118470</t>
  </si>
  <si>
    <t>000017-004</t>
  </si>
  <si>
    <t>Data Management Professionals</t>
  </si>
  <si>
    <t>Eshof R. van den</t>
  </si>
  <si>
    <t>Pastoor</t>
  </si>
  <si>
    <t>rvdeshof@dm-p.com</t>
  </si>
  <si>
    <t>jkana@dm-p.com</t>
  </si>
  <si>
    <t>Utrechtseweg 92</t>
  </si>
  <si>
    <t>Zeist</t>
  </si>
  <si>
    <t>3702 AD</t>
  </si>
  <si>
    <t>Rob van den Eshof</t>
  </si>
  <si>
    <t>3151</t>
  </si>
  <si>
    <t>2249</t>
  </si>
  <si>
    <t>Eshof</t>
  </si>
  <si>
    <t>06 - 50 87 40 22</t>
  </si>
  <si>
    <t>Rob</t>
  </si>
  <si>
    <t>629590437</t>
  </si>
  <si>
    <t>000017-005</t>
  </si>
  <si>
    <t>Skagen Funds</t>
  </si>
  <si>
    <t>Barends Gambetta C.</t>
  </si>
  <si>
    <t>Barends Gambetta</t>
  </si>
  <si>
    <t>Barends-Gambetta</t>
  </si>
  <si>
    <t>cbg@skagenfunds.nl</t>
  </si>
  <si>
    <t>Museumplein 5 d</t>
  </si>
  <si>
    <t>1071 DJ</t>
  </si>
  <si>
    <t>Camela Barends Gambetta</t>
  </si>
  <si>
    <t>2016</t>
  </si>
  <si>
    <t>1301</t>
  </si>
  <si>
    <t>06 - 14 30 10 31</t>
  </si>
  <si>
    <t>Camela</t>
  </si>
  <si>
    <t>0614301031</t>
  </si>
  <si>
    <t>0031614301031</t>
  </si>
  <si>
    <t>000017-001</t>
  </si>
  <si>
    <t>Vriend Flower Bulbs BV</t>
  </si>
  <si>
    <t>Vriend A.</t>
  </si>
  <si>
    <t>Vriend</t>
  </si>
  <si>
    <t>jack.arianne.vriend@quicknet.nl</t>
  </si>
  <si>
    <t>Westerstraat 118</t>
  </si>
  <si>
    <t>Sijbekarspel</t>
  </si>
  <si>
    <t>1655 LG</t>
  </si>
  <si>
    <t>Arianne Vriend</t>
  </si>
  <si>
    <t>3114</t>
  </si>
  <si>
    <t>06 - 12 70 23 79</t>
  </si>
  <si>
    <t>Arianne</t>
  </si>
  <si>
    <t>+31612702379</t>
  </si>
  <si>
    <t>000017-011</t>
  </si>
  <si>
    <t>HSO Customer Service BV</t>
  </si>
  <si>
    <t>Dy Abt fan Starum</t>
  </si>
  <si>
    <t>Dy Abt fan Starum2015</t>
  </si>
  <si>
    <t>Smits</t>
  </si>
  <si>
    <t>asmits@hso.com</t>
  </si>
  <si>
    <t>Newtonstraat 27</t>
  </si>
  <si>
    <t>Veenendaal</t>
  </si>
  <si>
    <t>3902 HP</t>
  </si>
  <si>
    <t>Astrid Smits</t>
  </si>
  <si>
    <t>2435</t>
  </si>
  <si>
    <t>1700</t>
  </si>
  <si>
    <t>Astrid</t>
  </si>
  <si>
    <t>0318 509400</t>
  </si>
  <si>
    <t>610893825</t>
  </si>
  <si>
    <t>000018-005</t>
  </si>
  <si>
    <t xml:space="preserve">MCI Group Amsterdam 
</t>
  </si>
  <si>
    <t>Savakis S.</t>
  </si>
  <si>
    <t>Strating</t>
  </si>
  <si>
    <t>Savakis</t>
  </si>
  <si>
    <t>09-09</t>
  </si>
  <si>
    <t>2014.37</t>
  </si>
  <si>
    <t>simone@performance-improvement.nl</t>
  </si>
  <si>
    <t>suzanne.savakis@mci-group.com</t>
  </si>
  <si>
    <t>Jan van Goyenkade 11</t>
  </si>
  <si>
    <t>1075 HP</t>
  </si>
  <si>
    <t>Suzanne Savakis</t>
  </si>
  <si>
    <t>Sharp</t>
  </si>
  <si>
    <t>1943</t>
  </si>
  <si>
    <t>1985</t>
  </si>
  <si>
    <t>Suzanne</t>
  </si>
  <si>
    <t>(020) 679 34 11</t>
  </si>
  <si>
    <t>653351052</t>
  </si>
  <si>
    <t>000018-001</t>
  </si>
  <si>
    <t>000018-002</t>
  </si>
  <si>
    <t>Swinkels</t>
  </si>
  <si>
    <t>19-06</t>
  </si>
  <si>
    <t>q</t>
  </si>
  <si>
    <t>0031646808292</t>
  </si>
  <si>
    <t>000018-010</t>
  </si>
  <si>
    <t>Voor STER</t>
  </si>
  <si>
    <t>000018-004</t>
  </si>
  <si>
    <t>000018-007</t>
  </si>
  <si>
    <t>Kyocera Nederland</t>
  </si>
  <si>
    <t>Eendracht</t>
  </si>
  <si>
    <t>Hendriks F.E.</t>
  </si>
  <si>
    <t>Eendracht2015</t>
  </si>
  <si>
    <t>Burger</t>
  </si>
  <si>
    <t>bianca.burger@dnl.kyocera.com</t>
  </si>
  <si>
    <t>Beechavenue 25</t>
  </si>
  <si>
    <t>1119 RA</t>
  </si>
  <si>
    <t>Bianca Burger</t>
  </si>
  <si>
    <t>6171</t>
  </si>
  <si>
    <t>4102</t>
  </si>
  <si>
    <t>620214337</t>
  </si>
  <si>
    <t>000106-006</t>
  </si>
  <si>
    <t>Pon Power BV</t>
  </si>
  <si>
    <t>Haas T. de</t>
  </si>
  <si>
    <t>Vogelaar</t>
  </si>
  <si>
    <t>22-12</t>
  </si>
  <si>
    <t>2014.52</t>
  </si>
  <si>
    <t>jessica.menkel@pon-cat.com</t>
  </si>
  <si>
    <t>Trawlerkade (Trawlerkade)</t>
  </si>
  <si>
    <t>Ketelweg 20</t>
  </si>
  <si>
    <t>Papendrecht</t>
  </si>
  <si>
    <t>3356 LE</t>
  </si>
  <si>
    <t>Thomas de Haas</t>
  </si>
  <si>
    <t>08:45</t>
  </si>
  <si>
    <t>Trawlerkade - IJmuiden</t>
  </si>
  <si>
    <t>2465</t>
  </si>
  <si>
    <t>1724</t>
  </si>
  <si>
    <t>Haas</t>
  </si>
  <si>
    <t>(078) 642 04 20</t>
  </si>
  <si>
    <t>078-6420420</t>
  </si>
  <si>
    <t>649879876</t>
  </si>
  <si>
    <t>000106-001</t>
  </si>
  <si>
    <t>SPIE Nederland</t>
  </si>
  <si>
    <t>Muller J.</t>
  </si>
  <si>
    <t>Muller</t>
  </si>
  <si>
    <t>jolanda.muller@spie.com</t>
  </si>
  <si>
    <t>Rivercruise (RV01)</t>
  </si>
  <si>
    <t>De Brauwweg 74-82</t>
  </si>
  <si>
    <t>Schiedam</t>
  </si>
  <si>
    <t>3125 AE</t>
  </si>
  <si>
    <t>Jolanda Muller</t>
  </si>
  <si>
    <t>Rivercruise steiger - Ruijterkade Oost</t>
  </si>
  <si>
    <t>2241</t>
  </si>
  <si>
    <t>3878</t>
  </si>
  <si>
    <t>Jolanda</t>
  </si>
  <si>
    <t>Rivercruise</t>
  </si>
  <si>
    <t>010-4090400</t>
  </si>
  <si>
    <t>0031610015893</t>
  </si>
  <si>
    <t>000106-008</t>
  </si>
  <si>
    <t>Vopak Management Netherlands B.V.</t>
  </si>
  <si>
    <t>Hoogerwaard P.</t>
  </si>
  <si>
    <t>Straten van</t>
  </si>
  <si>
    <t>simone.vasilikos@vopak.com</t>
  </si>
  <si>
    <t>Westerlaan 16</t>
  </si>
  <si>
    <t>3016 CK</t>
  </si>
  <si>
    <t>Simone Vasilikos</t>
  </si>
  <si>
    <t>Vopak</t>
  </si>
  <si>
    <t>2024</t>
  </si>
  <si>
    <t>3986</t>
  </si>
  <si>
    <t>Vasilikos</t>
  </si>
  <si>
    <t>Simone</t>
  </si>
  <si>
    <t>06 - 23 07 17 75</t>
  </si>
  <si>
    <t>0031624453575</t>
  </si>
  <si>
    <t>(010) 400 28 07</t>
  </si>
  <si>
    <t>000106-005</t>
  </si>
  <si>
    <t>VTTI</t>
  </si>
  <si>
    <t>Doornbosch M.</t>
  </si>
  <si>
    <t>07-11</t>
  </si>
  <si>
    <t>22-08-2015 12:00</t>
  </si>
  <si>
    <t>mrd@vtti.com</t>
  </si>
  <si>
    <t>K.P. van der Mandelelaan 130</t>
  </si>
  <si>
    <t>3062 MB</t>
  </si>
  <si>
    <t>Margreeth Doornbosch</t>
  </si>
  <si>
    <t>2181</t>
  </si>
  <si>
    <t>1523</t>
  </si>
  <si>
    <t>Doornbosch</t>
  </si>
  <si>
    <t>Margreeth</t>
  </si>
  <si>
    <t>000106-003</t>
  </si>
  <si>
    <t>000106-004</t>
  </si>
  <si>
    <t>Vereniging Achmea</t>
  </si>
  <si>
    <t>Eersteling</t>
  </si>
  <si>
    <t>Luijendijk B.</t>
  </si>
  <si>
    <t>Eersteling2015</t>
  </si>
  <si>
    <t>Handelsweg 2</t>
  </si>
  <si>
    <t>3707 NH</t>
  </si>
  <si>
    <t>Birgita Luijendijk</t>
  </si>
  <si>
    <t>6130</t>
  </si>
  <si>
    <t>4061</t>
  </si>
  <si>
    <t>Luijendijk</t>
  </si>
  <si>
    <t>birgita.luijendijk@verenigingachmea.nl</t>
  </si>
  <si>
    <t>Birgita</t>
  </si>
  <si>
    <t>000241-010</t>
  </si>
  <si>
    <t>Bechtle Direct B.V.</t>
  </si>
  <si>
    <t>Egelantier</t>
  </si>
  <si>
    <t>Wennekes W.</t>
  </si>
  <si>
    <t>Egelantier2015</t>
  </si>
  <si>
    <t>Gefactureerd (1/2 termijn)</t>
  </si>
  <si>
    <t>willem.wennekes@bechtle.nl</t>
  </si>
  <si>
    <t>Cacaohaven (N06)</t>
  </si>
  <si>
    <t>N06</t>
  </si>
  <si>
    <t>Meerakkerplein 18</t>
  </si>
  <si>
    <t>5652 BJ</t>
  </si>
  <si>
    <t>W. Wennekes</t>
  </si>
  <si>
    <t>110072</t>
  </si>
  <si>
    <t>2673</t>
  </si>
  <si>
    <t>1919</t>
  </si>
  <si>
    <t>Wennekes</t>
  </si>
  <si>
    <t>06 - 11 92 79 15</t>
  </si>
  <si>
    <t>000172-006</t>
  </si>
  <si>
    <t>Geometius</t>
  </si>
  <si>
    <t>Ambagtsheer J.</t>
  </si>
  <si>
    <t>Ambagtsheer</t>
  </si>
  <si>
    <t>12-05</t>
  </si>
  <si>
    <t>2015.20</t>
  </si>
  <si>
    <t>j.ambagtsheer@geometius.nl</t>
  </si>
  <si>
    <t>m.windhausen@geometius.nl</t>
  </si>
  <si>
    <t>Maatschapslaan 39</t>
  </si>
  <si>
    <t>ALPHEN AAN DEN RIJN</t>
  </si>
  <si>
    <t>2404 CL</t>
  </si>
  <si>
    <t>Jasper Ambagtsheer</t>
  </si>
  <si>
    <t>5952</t>
  </si>
  <si>
    <t>3828</t>
  </si>
  <si>
    <t>06 - 54 75 39 94</t>
  </si>
  <si>
    <t>Jasper</t>
  </si>
  <si>
    <t>0031654753994</t>
  </si>
  <si>
    <t>000172-005</t>
  </si>
  <si>
    <t>Hampshire Hotels</t>
  </si>
  <si>
    <t>Poeth – Gerritsen D.</t>
  </si>
  <si>
    <t xml:space="preserve">Poeth - Gerritsen </t>
  </si>
  <si>
    <t>d.poeth-gerritsen@hampshire-hotels.com</t>
  </si>
  <si>
    <t>D. Poeth – Gerritsen</t>
  </si>
  <si>
    <t>110162</t>
  </si>
  <si>
    <t>3068</t>
  </si>
  <si>
    <t>2135</t>
  </si>
  <si>
    <t>Poeth – Gerritsen</t>
  </si>
  <si>
    <t>(020) 520 55 07</t>
  </si>
  <si>
    <t>Postbus 7942</t>
  </si>
  <si>
    <t>654954892</t>
  </si>
  <si>
    <t>000172-002</t>
  </si>
  <si>
    <t>Ontwikkelcombinatie Amsterdam Arche VOF</t>
  </si>
  <si>
    <t>Krop P.C.M.</t>
  </si>
  <si>
    <t>Kooten van</t>
  </si>
  <si>
    <t>kk@vankootenraadgevers.nl</t>
  </si>
  <si>
    <t>Karin van Kooten</t>
  </si>
  <si>
    <t>3210</t>
  </si>
  <si>
    <t>3958</t>
  </si>
  <si>
    <t>Kooten</t>
  </si>
  <si>
    <t>06 - 21 52 31 92</t>
  </si>
  <si>
    <t>Karin</t>
  </si>
  <si>
    <t>(030) 634 79 14</t>
  </si>
  <si>
    <t>Postbus 429</t>
  </si>
  <si>
    <t>030 - 634 79 14</t>
  </si>
  <si>
    <t>0031621523192</t>
  </si>
  <si>
    <t>000172-001</t>
  </si>
  <si>
    <t>Vesting Finance</t>
  </si>
  <si>
    <t>Mahne S.</t>
  </si>
  <si>
    <t>Aken van</t>
  </si>
  <si>
    <t>s.mahne@vestingfinance.nl</t>
  </si>
  <si>
    <t>S. Mahne</t>
  </si>
  <si>
    <t>110059</t>
  </si>
  <si>
    <t>2717</t>
  </si>
  <si>
    <t>1960</t>
  </si>
  <si>
    <t>Mahne</t>
  </si>
  <si>
    <t>(035) 799 92 50</t>
  </si>
  <si>
    <t>Postbus 1080</t>
  </si>
  <si>
    <t>0031624816340</t>
  </si>
  <si>
    <t>000172-004</t>
  </si>
  <si>
    <t>ARGO</t>
  </si>
  <si>
    <t>Eldorado</t>
  </si>
  <si>
    <t>Holst T. van der</t>
  </si>
  <si>
    <t>Eldorado2015</t>
  </si>
  <si>
    <t>Holst van der</t>
  </si>
  <si>
    <t>argo@argo4you.nl</t>
  </si>
  <si>
    <t>laura.de.jong@sogeti.com</t>
  </si>
  <si>
    <t>Cacaohaven (N08)</t>
  </si>
  <si>
    <t>N08</t>
  </si>
  <si>
    <t>Roelofarendsveen</t>
  </si>
  <si>
    <t>Theo van der Holst</t>
  </si>
  <si>
    <t>ACA / Divide</t>
  </si>
  <si>
    <t>110056</t>
  </si>
  <si>
    <t>2809</t>
  </si>
  <si>
    <t>2074</t>
  </si>
  <si>
    <t>Holst</t>
  </si>
  <si>
    <t>Theo</t>
  </si>
  <si>
    <t>(071) 331 21 92</t>
  </si>
  <si>
    <t>Postbus 96</t>
  </si>
  <si>
    <t>0031654376998</t>
  </si>
  <si>
    <t>000175-004</t>
  </si>
  <si>
    <t>First Service Business Events</t>
  </si>
  <si>
    <t>Alders K.</t>
  </si>
  <si>
    <t>info@firstservice.nl</t>
  </si>
  <si>
    <t>Noordeinde 159</t>
  </si>
  <si>
    <t>2514 GG</t>
  </si>
  <si>
    <t>K. Alders</t>
  </si>
  <si>
    <t>Staalbankiers</t>
  </si>
  <si>
    <t>110246</t>
  </si>
  <si>
    <t>3065</t>
  </si>
  <si>
    <t>Alders</t>
  </si>
  <si>
    <t>(070) 362 25 83</t>
  </si>
  <si>
    <t>000175-002</t>
  </si>
  <si>
    <t>JLL</t>
  </si>
  <si>
    <t>Swinkels J.</t>
  </si>
  <si>
    <t>jacky.swinkels@eu.jll.com</t>
  </si>
  <si>
    <t>Strawinskilaan 3103</t>
  </si>
  <si>
    <t>1077 ZX</t>
  </si>
  <si>
    <t>Jacky Swinkels</t>
  </si>
  <si>
    <t>3148</t>
  </si>
  <si>
    <t>2244</t>
  </si>
  <si>
    <t>Jacky</t>
  </si>
  <si>
    <t>(020) 540 79 05</t>
  </si>
  <si>
    <t>000175-006</t>
  </si>
  <si>
    <t>Pinta-Nieuwburg</t>
  </si>
  <si>
    <t>Deurloo H.</t>
  </si>
  <si>
    <t>20-03</t>
  </si>
  <si>
    <t>h.deurloo@nieuwburg.nl</t>
  </si>
  <si>
    <t>Nikkelstraat 5a</t>
  </si>
  <si>
    <t>Ridderkerk</t>
  </si>
  <si>
    <t>2984 AM</t>
  </si>
  <si>
    <t>H. Deurloo</t>
  </si>
  <si>
    <t>110158</t>
  </si>
  <si>
    <t>3029</t>
  </si>
  <si>
    <t>2098</t>
  </si>
  <si>
    <t>Deurloo</t>
  </si>
  <si>
    <t>(0180) 53 05 30</t>
  </si>
  <si>
    <t>000175-005</t>
  </si>
  <si>
    <t>Vermaat Groep</t>
  </si>
  <si>
    <t>Kitschmann F.</t>
  </si>
  <si>
    <t xml:space="preserve">Kitschmann </t>
  </si>
  <si>
    <t>f.kitschmann@vermaatgroep.nl</t>
  </si>
  <si>
    <t>Produktieweg 1</t>
  </si>
  <si>
    <t>IJsselstein</t>
  </si>
  <si>
    <t>3401 MG</t>
  </si>
  <si>
    <t>F. Kitschmann</t>
  </si>
  <si>
    <t>110102</t>
  </si>
  <si>
    <t>2721</t>
  </si>
  <si>
    <t>1964</t>
  </si>
  <si>
    <t>Kitschmann</t>
  </si>
  <si>
    <t>(030) 688 01 81</t>
  </si>
  <si>
    <t>643705684</t>
  </si>
  <si>
    <t>000175-001</t>
  </si>
  <si>
    <t>110103</t>
  </si>
  <si>
    <t>000175-003</t>
  </si>
  <si>
    <t>Hijman Schoonmaakartikelen</t>
  </si>
  <si>
    <t>Elizabeth</t>
  </si>
  <si>
    <t>Bron P.</t>
  </si>
  <si>
    <t>Elizabeth2015</t>
  </si>
  <si>
    <t>Bron</t>
  </si>
  <si>
    <t>21-04</t>
  </si>
  <si>
    <t>p.bron@hijman.nl</t>
  </si>
  <si>
    <t>D04</t>
  </si>
  <si>
    <t>CH HKB (D04)</t>
  </si>
  <si>
    <t>De Flinesstraat 26</t>
  </si>
  <si>
    <t>1114 AL</t>
  </si>
  <si>
    <t>P. Bron</t>
  </si>
  <si>
    <t>2748</t>
  </si>
  <si>
    <t>1996</t>
  </si>
  <si>
    <t>(020) 665 95 01</t>
  </si>
  <si>
    <t>641705223</t>
  </si>
  <si>
    <t>000026-005</t>
  </si>
  <si>
    <t>Multivac</t>
  </si>
  <si>
    <t>Geer E. van de</t>
  </si>
  <si>
    <t>Geer  van de</t>
  </si>
  <si>
    <t>elise.vandegeer@multivac.nl</t>
  </si>
  <si>
    <t>Bij terug komst nog 2 uur naborrel aan boord - zwarte gate</t>
  </si>
  <si>
    <t>Pompmolenlaan 15</t>
  </si>
  <si>
    <t>3447 GK</t>
  </si>
  <si>
    <t>Elise van de Geer</t>
  </si>
  <si>
    <t>1920</t>
  </si>
  <si>
    <t>1212</t>
  </si>
  <si>
    <t>Geer</t>
  </si>
  <si>
    <t>Elise</t>
  </si>
  <si>
    <t>(0348) 43 65 70</t>
  </si>
  <si>
    <t>0348-436570</t>
  </si>
  <si>
    <t>0031617392896</t>
  </si>
  <si>
    <t>000026-001</t>
  </si>
  <si>
    <t>Sealex Trading BV</t>
  </si>
  <si>
    <t>Schaap L.</t>
  </si>
  <si>
    <t>Schaap</t>
  </si>
  <si>
    <t>18-09</t>
  </si>
  <si>
    <t>2014.38</t>
  </si>
  <si>
    <t>lexschaap@yahoo.com</t>
  </si>
  <si>
    <t>Wateringweg 50</t>
  </si>
  <si>
    <t>2031 EJ</t>
  </si>
  <si>
    <t>Lex Schaap</t>
  </si>
  <si>
    <t>Lex</t>
  </si>
  <si>
    <t>0653203358</t>
  </si>
  <si>
    <t>653203358</t>
  </si>
  <si>
    <t>000026-008</t>
  </si>
  <si>
    <t>14-11</t>
  </si>
  <si>
    <t>22-08-2015 19:45</t>
  </si>
  <si>
    <t>000026-011</t>
  </si>
  <si>
    <t>ING Nederland</t>
  </si>
  <si>
    <t>Etoile du Roy</t>
  </si>
  <si>
    <t>Hont-Stork C. de</t>
  </si>
  <si>
    <t>Etoile du Roy2015</t>
  </si>
  <si>
    <t>19-07</t>
  </si>
  <si>
    <t>Halkade (Halkade)</t>
  </si>
  <si>
    <t>Bijlmerdreef 24</t>
  </si>
  <si>
    <t>1102 CT</t>
  </si>
  <si>
    <t>Caroline de Hont-Stork</t>
  </si>
  <si>
    <t>Halkade - IJmuiden</t>
  </si>
  <si>
    <t>2373</t>
  </si>
  <si>
    <t>Hont-Stork</t>
  </si>
  <si>
    <t>06 - 30 85 26 58</t>
  </si>
  <si>
    <t>Caroline</t>
  </si>
  <si>
    <t>000161-001</t>
  </si>
  <si>
    <t>Staatsloterij</t>
  </si>
  <si>
    <t>Europa</t>
  </si>
  <si>
    <t>Van Thiel M.</t>
  </si>
  <si>
    <t>Europa2015</t>
  </si>
  <si>
    <t>31-03</t>
  </si>
  <si>
    <t>marije.van.thiel@staatsloterij.com</t>
  </si>
  <si>
    <t>Paleisstraat 5</t>
  </si>
  <si>
    <t>2514 JA</t>
  </si>
  <si>
    <t>Sanne Wierda</t>
  </si>
  <si>
    <t>5165</t>
  </si>
  <si>
    <t>sanne.wierda@staatsloterij.com</t>
  </si>
  <si>
    <t>Wierda</t>
  </si>
  <si>
    <t>Sanne</t>
  </si>
  <si>
    <t>000145-001</t>
  </si>
  <si>
    <t>Toet O.</t>
  </si>
  <si>
    <t>pendelschip moet eerst een extra rondvaart doen alvorens gasten bij europa af te zetten</t>
  </si>
  <si>
    <t>000145-002</t>
  </si>
  <si>
    <t>20-08-2015 17:00</t>
  </si>
  <si>
    <t>000145-003</t>
  </si>
  <si>
    <t>21-08-2015 17:30</t>
  </si>
  <si>
    <t>000145-004</t>
  </si>
  <si>
    <t>22-08-2015 17:00</t>
  </si>
  <si>
    <t>000145-005</t>
  </si>
  <si>
    <t>Termijnen aanwezig (1)</t>
  </si>
  <si>
    <t>000145-006</t>
  </si>
  <si>
    <t>Boom uitgevers Amsterdam</t>
  </si>
  <si>
    <t>Fortuna</t>
  </si>
  <si>
    <t>Remy</t>
  </si>
  <si>
    <t>Fortuna2015</t>
  </si>
  <si>
    <t>a.aldenberg@boomamsterdam.nl  24 juli paul p.remy@boomamster</t>
  </si>
  <si>
    <t>p.remy@boomamsterdam.nl</t>
  </si>
  <si>
    <t>A11</t>
  </si>
  <si>
    <t>Prinsengracht 747-751</t>
  </si>
  <si>
    <t>1017 JX</t>
  </si>
  <si>
    <t>Paul Remy</t>
  </si>
  <si>
    <t>1922</t>
  </si>
  <si>
    <t>4252</t>
  </si>
  <si>
    <t>623666916</t>
  </si>
  <si>
    <t>Paul</t>
  </si>
  <si>
    <t>(020) 622 61 07</t>
  </si>
  <si>
    <t>020-6226107</t>
  </si>
  <si>
    <t>000074-001</t>
  </si>
  <si>
    <t>Energy Incentives Events</t>
  </si>
  <si>
    <t>Raaf C. de</t>
  </si>
  <si>
    <t>20:15</t>
  </si>
  <si>
    <t>Raaf de</t>
  </si>
  <si>
    <t>15-05</t>
  </si>
  <si>
    <t>21-08-2015 20:15</t>
  </si>
  <si>
    <t>chantal de raaf</t>
  </si>
  <si>
    <t>cderaaf@energy-incentives.nl</t>
  </si>
  <si>
    <t>Straatweg 19 a</t>
  </si>
  <si>
    <t>Maarssen</t>
  </si>
  <si>
    <t>3603 CV</t>
  </si>
  <si>
    <t>Chantal de Raaf</t>
  </si>
  <si>
    <t>Vodafone</t>
  </si>
  <si>
    <t>3149</t>
  </si>
  <si>
    <t>2245</t>
  </si>
  <si>
    <t>Raaf</t>
  </si>
  <si>
    <t>Chantal</t>
  </si>
  <si>
    <t>(0346) 56 77 07</t>
  </si>
  <si>
    <t>0031615875554</t>
  </si>
  <si>
    <t>000074-008</t>
  </si>
  <si>
    <t>Madern International B.V.</t>
  </si>
  <si>
    <t>Madern J.H.R.</t>
  </si>
  <si>
    <t>Speijer</t>
  </si>
  <si>
    <t>21-08-2015 15:45</t>
  </si>
  <si>
    <t>secretary@madern.com</t>
  </si>
  <si>
    <t>Vikingbank 1</t>
  </si>
  <si>
    <t>3133 KX</t>
  </si>
  <si>
    <t>Josina Speyer</t>
  </si>
  <si>
    <t>3217</t>
  </si>
  <si>
    <t>3908</t>
  </si>
  <si>
    <t>Speyer</t>
  </si>
  <si>
    <t>Josina</t>
  </si>
  <si>
    <t>(010) 248 54 60</t>
  </si>
  <si>
    <t>652391540</t>
  </si>
  <si>
    <t>000074-007</t>
  </si>
  <si>
    <t>Shell Nederland Verkoopmaatschappij B.V.</t>
  </si>
  <si>
    <t>Laar S. van de</t>
  </si>
  <si>
    <t>Chin</t>
  </si>
  <si>
    <t>jie-heda.j.chin@shell.com</t>
  </si>
  <si>
    <t>Jie-Heda Chin</t>
  </si>
  <si>
    <t>4011</t>
  </si>
  <si>
    <t>3933</t>
  </si>
  <si>
    <t>Jie-Heda</t>
  </si>
  <si>
    <t>(010) 441 50 00</t>
  </si>
  <si>
    <t>Postbus 1222</t>
  </si>
  <si>
    <t>0031648182032</t>
  </si>
  <si>
    <t>000074-002</t>
  </si>
  <si>
    <t>Van Lanschot Private Office</t>
  </si>
  <si>
    <t>Maarleveld W.</t>
  </si>
  <si>
    <t>Maarleveld</t>
  </si>
  <si>
    <t>19-09</t>
  </si>
  <si>
    <t>20-08-2015 15:45</t>
  </si>
  <si>
    <t>wieke.maarleveld@vanlanschot.com/ ilse@signature.nu</t>
  </si>
  <si>
    <t>wieke.maarleveld@vanlanschot.com</t>
  </si>
  <si>
    <t>Apollolaan 150</t>
  </si>
  <si>
    <t>1077 BG</t>
  </si>
  <si>
    <t>W. Maarleveld</t>
  </si>
  <si>
    <t>2059</t>
  </si>
  <si>
    <t>1362</t>
  </si>
  <si>
    <t>ilse@signature.nu</t>
  </si>
  <si>
    <t>06 83597608</t>
  </si>
  <si>
    <t>000074-004</t>
  </si>
  <si>
    <t>CONO Kaasmakers</t>
  </si>
  <si>
    <t>Frisian Queen</t>
  </si>
  <si>
    <t>Valk S. van der</t>
  </si>
  <si>
    <t>Frisian Queen2015</t>
  </si>
  <si>
    <t>Valk van der</t>
  </si>
  <si>
    <t>s.vandervalk@cono.nl</t>
  </si>
  <si>
    <t>Cacaohaven (N07)</t>
  </si>
  <si>
    <t>N07</t>
  </si>
  <si>
    <t>Rijperweg 20</t>
  </si>
  <si>
    <t>Westbeemster</t>
  </si>
  <si>
    <t>1464 MB</t>
  </si>
  <si>
    <t>Saskia van der Valk</t>
  </si>
  <si>
    <t>Cono Kaasmakers</t>
  </si>
  <si>
    <t>6267</t>
  </si>
  <si>
    <t>4245</t>
  </si>
  <si>
    <t>Valk</t>
  </si>
  <si>
    <t>06 - 15 94 11 22</t>
  </si>
  <si>
    <t>Saskia</t>
  </si>
  <si>
    <t>(0299) 68 92 11</t>
  </si>
  <si>
    <t>0031615941122</t>
  </si>
  <si>
    <t>000186-006</t>
  </si>
  <si>
    <t>NYDJ Europe B.V.</t>
  </si>
  <si>
    <t>Schilte K.</t>
  </si>
  <si>
    <t xml:space="preserve">Schilte </t>
  </si>
  <si>
    <t>kim@nydj.eu</t>
  </si>
  <si>
    <t>Koningin Wilhelminaplein 13</t>
  </si>
  <si>
    <t>1062 HH</t>
  </si>
  <si>
    <t>Kim Schilte</t>
  </si>
  <si>
    <t>110107</t>
  </si>
  <si>
    <t>2724</t>
  </si>
  <si>
    <t>1967</t>
  </si>
  <si>
    <t>Schilte</t>
  </si>
  <si>
    <t>(020) 511 06 11</t>
  </si>
  <si>
    <t>654225500</t>
  </si>
  <si>
    <t>000186-008</t>
  </si>
  <si>
    <t>Sportclub Heerenveen</t>
  </si>
  <si>
    <t>Derwig N.</t>
  </si>
  <si>
    <t>Derwig</t>
  </si>
  <si>
    <t>Nicole.derwig@sc-heerenveen.nl</t>
  </si>
  <si>
    <t>Nicole Derwig</t>
  </si>
  <si>
    <t>6223</t>
  </si>
  <si>
    <t>4159</t>
  </si>
  <si>
    <t>Nicole</t>
  </si>
  <si>
    <t>(0513) 61 21 00</t>
  </si>
  <si>
    <t>Afdeling Commerciële zaken Postbus 513</t>
  </si>
  <si>
    <t>0031630610585</t>
  </si>
  <si>
    <t>000186-004</t>
  </si>
  <si>
    <t>Stadsdeel Amsterdam Noord</t>
  </si>
  <si>
    <t>Gupffert W.</t>
  </si>
  <si>
    <t>Gupffert</t>
  </si>
  <si>
    <t>w.gupffert@noord.amsterdam.nl</t>
  </si>
  <si>
    <t>w.gupffert@amsterdam.nl</t>
  </si>
  <si>
    <t>Buikslotermeerplein 2000</t>
  </si>
  <si>
    <t>1025 XL</t>
  </si>
  <si>
    <t>W. Gupffert</t>
  </si>
  <si>
    <t>110106</t>
  </si>
  <si>
    <t>1737</t>
  </si>
  <si>
    <t>1980</t>
  </si>
  <si>
    <t>06 - 83 64 23 55</t>
  </si>
  <si>
    <t>(020) 252 94 55</t>
  </si>
  <si>
    <t>0031683642355</t>
  </si>
  <si>
    <t>000186-001</t>
  </si>
  <si>
    <t>TKP Pensioen B.V.</t>
  </si>
  <si>
    <t>Zunneberg-Veerkamp K.</t>
  </si>
  <si>
    <t xml:space="preserve">Zunneberg </t>
  </si>
  <si>
    <t>22-08-2015 11:30</t>
  </si>
  <si>
    <t>zunneberg.k@tkppensioen.nl</t>
  </si>
  <si>
    <t>Groningen</t>
  </si>
  <si>
    <t>Karin Zunneberg-Veerkamp</t>
  </si>
  <si>
    <t>110151</t>
  </si>
  <si>
    <t>2590</t>
  </si>
  <si>
    <t>1800</t>
  </si>
  <si>
    <t>Zunneberg-Veerkamp</t>
  </si>
  <si>
    <t>(050) 582 18 18</t>
  </si>
  <si>
    <t>Postbus 501</t>
  </si>
  <si>
    <t>0031622470878</t>
  </si>
  <si>
    <t>000186-007</t>
  </si>
  <si>
    <t>Dechesne &amp; Boertje</t>
  </si>
  <si>
    <t>Frisius van Adel</t>
  </si>
  <si>
    <t>Dalhuisen I.</t>
  </si>
  <si>
    <t>Frisius v Adel2015</t>
  </si>
  <si>
    <t>Dalhuisen</t>
  </si>
  <si>
    <t>16-09</t>
  </si>
  <si>
    <t>ilse@db-online.nl</t>
  </si>
  <si>
    <t>A01</t>
  </si>
  <si>
    <t>Herengracht 33</t>
  </si>
  <si>
    <t>Muiden</t>
  </si>
  <si>
    <t>1398 AB</t>
  </si>
  <si>
    <t>Ilse Dalhuisen</t>
  </si>
  <si>
    <t>ONVZ</t>
  </si>
  <si>
    <t>1948</t>
  </si>
  <si>
    <t>1487</t>
  </si>
  <si>
    <t>0294261517</t>
  </si>
  <si>
    <t>0031623449453</t>
  </si>
  <si>
    <t>000089-001</t>
  </si>
  <si>
    <t>Zorg TTP</t>
  </si>
  <si>
    <t>Verhage C.G.</t>
  </si>
  <si>
    <t>Verhage</t>
  </si>
  <si>
    <t>cees.verhage@zorgttp.nl</t>
  </si>
  <si>
    <t>Randhoeve 225</t>
  </si>
  <si>
    <t>3995 GA</t>
  </si>
  <si>
    <t>Cees Verhage</t>
  </si>
  <si>
    <t>2029</t>
  </si>
  <si>
    <t>1310</t>
  </si>
  <si>
    <t>06 - 51 33 05 83</t>
  </si>
  <si>
    <t>Cees</t>
  </si>
  <si>
    <t>C.G.</t>
  </si>
  <si>
    <t>0031651330583</t>
  </si>
  <si>
    <t>000089-005</t>
  </si>
  <si>
    <t xml:space="preserve">CB&amp;I Nederland B.V. </t>
  </si>
  <si>
    <t>Gaasterland</t>
  </si>
  <si>
    <t>Kawash T.</t>
  </si>
  <si>
    <t>Gaasterland2015</t>
  </si>
  <si>
    <t>Luxe directieschepen</t>
  </si>
  <si>
    <t>Oosten van</t>
  </si>
  <si>
    <t>22-08-2015 15:45</t>
  </si>
  <si>
    <t>cvanoosten@CBI.com</t>
  </si>
  <si>
    <t>cvanoosten@cbi.com</t>
  </si>
  <si>
    <t>A14</t>
  </si>
  <si>
    <t>Prinses Beatrixlaan 35</t>
  </si>
  <si>
    <t>2595 AK</t>
  </si>
  <si>
    <t>Caroline Van Oosten</t>
  </si>
  <si>
    <t>3057</t>
  </si>
  <si>
    <t>2123</t>
  </si>
  <si>
    <t>Van Oosten</t>
  </si>
  <si>
    <t>(070) 373 20 02</t>
  </si>
  <si>
    <t>651797787</t>
  </si>
  <si>
    <t>000073-010</t>
  </si>
  <si>
    <t xml:space="preserve">Crédit Agricole Consumer Finance Nederland B.V.
</t>
  </si>
  <si>
    <t>Stolwijk J.</t>
  </si>
  <si>
    <t>Stolwijk</t>
  </si>
  <si>
    <t>17-02</t>
  </si>
  <si>
    <t>jaap.stolwijk@ca-cf.nl</t>
  </si>
  <si>
    <t>Entrada 600</t>
  </si>
  <si>
    <t>1114 AA</t>
  </si>
  <si>
    <t>Jaap Stolwijk</t>
  </si>
  <si>
    <t>2652</t>
  </si>
  <si>
    <t>1899</t>
  </si>
  <si>
    <t>06 - 53 33 36 14</t>
  </si>
  <si>
    <t>Jaap</t>
  </si>
  <si>
    <t>(020) 312 51 91</t>
  </si>
  <si>
    <t>0031653333614</t>
  </si>
  <si>
    <t>000073-008</t>
  </si>
  <si>
    <t>Dappere Dirk BV</t>
  </si>
  <si>
    <t>Jonker Roelants M.A.</t>
  </si>
  <si>
    <t>Marja</t>
  </si>
  <si>
    <t>Tesselschadestraat 10</t>
  </si>
  <si>
    <t>8913 HB</t>
  </si>
  <si>
    <t>M.A. Jonker Roelants</t>
  </si>
  <si>
    <t>5925</t>
  </si>
  <si>
    <t>3778</t>
  </si>
  <si>
    <t>Jonker Roelants</t>
  </si>
  <si>
    <t>m.jonkerroelants@dehaanlaw.nl</t>
  </si>
  <si>
    <t>(058) 215 11 15</t>
  </si>
  <si>
    <t>M.A.</t>
  </si>
  <si>
    <t>058-2151115</t>
  </si>
  <si>
    <t>000073-001</t>
  </si>
  <si>
    <t>FD Mediagroep</t>
  </si>
  <si>
    <t>Kuijer V.</t>
  </si>
  <si>
    <t xml:space="preserve">Kuijer </t>
  </si>
  <si>
    <t>04-02</t>
  </si>
  <si>
    <t>Jan.van.Drooge@fdmediagroep.nl</t>
  </si>
  <si>
    <t>Valesca.Kuijer@fdmediagroep.nl</t>
  </si>
  <si>
    <t>Prins Bernhardplein 173</t>
  </si>
  <si>
    <t>1097 BL</t>
  </si>
  <si>
    <t>Valesca Kuijer</t>
  </si>
  <si>
    <t>3016</t>
  </si>
  <si>
    <t>4084</t>
  </si>
  <si>
    <t>Kuijer</t>
  </si>
  <si>
    <t>06 - 55 88 36 02</t>
  </si>
  <si>
    <t>Valesca</t>
  </si>
  <si>
    <t>(020) 592 84 80</t>
  </si>
  <si>
    <t>0031623616225</t>
  </si>
  <si>
    <t>000073-007</t>
  </si>
  <si>
    <t>TNS NIPO</t>
  </si>
  <si>
    <t>Tan S.</t>
  </si>
  <si>
    <t>Klok</t>
  </si>
  <si>
    <t>20-08-2015 20:15</t>
  </si>
  <si>
    <t>helena.klok@tns-nipo.com</t>
  </si>
  <si>
    <t>shirley.tan@tns-groep.nl</t>
  </si>
  <si>
    <t>Grote Bickerstraat 74</t>
  </si>
  <si>
    <t>1013 KS</t>
  </si>
  <si>
    <t>Helena Klok</t>
  </si>
  <si>
    <t>3152</t>
  </si>
  <si>
    <t>2250</t>
  </si>
  <si>
    <t>Helena</t>
  </si>
  <si>
    <t>(020) 522 54 44</t>
  </si>
  <si>
    <t>618642199</t>
  </si>
  <si>
    <t>000073-005</t>
  </si>
  <si>
    <t>Fetim B.V.</t>
  </si>
  <si>
    <t>Gallant</t>
  </si>
  <si>
    <t>Van den Berg D.</t>
  </si>
  <si>
    <t>Gallant2015</t>
  </si>
  <si>
    <t>30-04</t>
  </si>
  <si>
    <t>20-08-2015 19:00</t>
  </si>
  <si>
    <t>d.vd.berg@fetimgroup.com</t>
  </si>
  <si>
    <t>Kopraweg 1</t>
  </si>
  <si>
    <t>1047 BP</t>
  </si>
  <si>
    <t>Daphne Van den Berg</t>
  </si>
  <si>
    <t>4993</t>
  </si>
  <si>
    <t>3791</t>
  </si>
  <si>
    <t>Van den Berg</t>
  </si>
  <si>
    <t>(020) 580 52 11</t>
  </si>
  <si>
    <t>0031620396999</t>
  </si>
  <si>
    <t>(020) 580 53 33</t>
  </si>
  <si>
    <t>000086-005</t>
  </si>
  <si>
    <t>21-08-2015 19:00</t>
  </si>
  <si>
    <t>000086-008</t>
  </si>
  <si>
    <t>First Paces GmbH</t>
  </si>
  <si>
    <t>Steyling W.</t>
  </si>
  <si>
    <t>22-08-2015 19:00</t>
  </si>
  <si>
    <t>steyling@firstpaces.com</t>
  </si>
  <si>
    <t>Schlüterstrasse 39</t>
  </si>
  <si>
    <t>Berlijn</t>
  </si>
  <si>
    <t>10629</t>
  </si>
  <si>
    <t>W. Steyling</t>
  </si>
  <si>
    <t>110214</t>
  </si>
  <si>
    <t>3064</t>
  </si>
  <si>
    <t>Steyling</t>
  </si>
  <si>
    <t>+49 152 02 90 89 00</t>
  </si>
  <si>
    <t>000086-011</t>
  </si>
  <si>
    <t>JOBB</t>
  </si>
  <si>
    <t>Berg J.</t>
  </si>
  <si>
    <t>Veen van</t>
  </si>
  <si>
    <t>jb@job-b.nl</t>
  </si>
  <si>
    <t>Flevolaan 36</t>
  </si>
  <si>
    <t>1411 KD</t>
  </si>
  <si>
    <t>J. Berg</t>
  </si>
  <si>
    <t>110165</t>
  </si>
  <si>
    <t>3069</t>
  </si>
  <si>
    <t>2136</t>
  </si>
  <si>
    <t>06 - 11 00 12 13</t>
  </si>
  <si>
    <t>06-11001213</t>
  </si>
  <si>
    <t>646220799</t>
  </si>
  <si>
    <t>000086-001</t>
  </si>
  <si>
    <t xml:space="preserve">LM Wind Power (Schiphol) BV </t>
  </si>
  <si>
    <t>De Jong M.</t>
  </si>
  <si>
    <t>Breukeveld</t>
  </si>
  <si>
    <t>19-08-2015 19:00</t>
  </si>
  <si>
    <t>sbe@lmwindpower.com</t>
  </si>
  <si>
    <t>Schiphol Boulevard 357</t>
  </si>
  <si>
    <t>Schiphol</t>
  </si>
  <si>
    <t>1118 BJ</t>
  </si>
  <si>
    <t>Susie Beukeveld</t>
  </si>
  <si>
    <t>6151</t>
  </si>
  <si>
    <t>4070</t>
  </si>
  <si>
    <t>Beukeveld</t>
  </si>
  <si>
    <t>Susie</t>
  </si>
  <si>
    <t>(020) 304 37 18</t>
  </si>
  <si>
    <t>639114818</t>
  </si>
  <si>
    <t>000086-002</t>
  </si>
  <si>
    <t>N.V. Nuon Energy</t>
  </si>
  <si>
    <t>Götheborg</t>
  </si>
  <si>
    <t>Smink P.H.</t>
  </si>
  <si>
    <t>Götheborg2015</t>
  </si>
  <si>
    <t>Griffioen</t>
  </si>
  <si>
    <t>13-02</t>
  </si>
  <si>
    <t>evelyne.griffioen@nuon.com</t>
  </si>
  <si>
    <t>Evelyne Griffioen</t>
  </si>
  <si>
    <t>2651</t>
  </si>
  <si>
    <t>1895</t>
  </si>
  <si>
    <t>06 - 21 88 05 29</t>
  </si>
  <si>
    <t>Evelyne</t>
  </si>
  <si>
    <t>Postbus 41920</t>
  </si>
  <si>
    <t>06-21880529</t>
  </si>
  <si>
    <t>0031621880529</t>
  </si>
  <si>
    <t>000162-002</t>
  </si>
  <si>
    <t>ING Commercial Banking - Structured Acquisition Finance</t>
  </si>
  <si>
    <t>Gouwzee</t>
  </si>
  <si>
    <t>McCaughey T.</t>
  </si>
  <si>
    <t>Gefactureerd (1/0 termijn)</t>
  </si>
  <si>
    <t>hjshkf</t>
  </si>
  <si>
    <t>Bijlmerplein 888</t>
  </si>
  <si>
    <t>1102 MG</t>
  </si>
  <si>
    <t>Tom McCaughey</t>
  </si>
  <si>
    <t>3191</t>
  </si>
  <si>
    <t>2445</t>
  </si>
  <si>
    <t>McCaughey</t>
  </si>
  <si>
    <t>000197-001</t>
  </si>
  <si>
    <t>W&amp;P/VDP Belastingadviseurs</t>
  </si>
  <si>
    <t>Dijken A.D. van</t>
  </si>
  <si>
    <t>Breijer</t>
  </si>
  <si>
    <t>a.breijer@vdpadvies.nl</t>
  </si>
  <si>
    <t>Melkpad 20 a</t>
  </si>
  <si>
    <t>1217 KC</t>
  </si>
  <si>
    <t>Angelique Breijer</t>
  </si>
  <si>
    <t>6160</t>
  </si>
  <si>
    <t>4083</t>
  </si>
  <si>
    <t>06 - 44 24 91 56</t>
  </si>
  <si>
    <t>Angelique</t>
  </si>
  <si>
    <t>(035) 698 04 14</t>
  </si>
  <si>
    <t>0031644249156</t>
  </si>
  <si>
    <t>000197-006</t>
  </si>
  <si>
    <t>Younity Media</t>
  </si>
  <si>
    <t>Slegt M.</t>
  </si>
  <si>
    <t>Slegt</t>
  </si>
  <si>
    <t>buitenhuiswaschrm@aexp.com</t>
  </si>
  <si>
    <t>Nijverheidsweg-Noord 55 a</t>
  </si>
  <si>
    <t>3812 PK</t>
  </si>
  <si>
    <t>M. Slegt</t>
  </si>
  <si>
    <t>6066</t>
  </si>
  <si>
    <t>3948</t>
  </si>
  <si>
    <t>0031651335311</t>
  </si>
  <si>
    <t>000197-004</t>
  </si>
  <si>
    <t>Havenbedrijf Amsterdam</t>
  </si>
  <si>
    <t>Grace Kelly</t>
  </si>
  <si>
    <t>Norbart M.</t>
  </si>
  <si>
    <t>Grace Kelly2015</t>
  </si>
  <si>
    <t>Norbart</t>
  </si>
  <si>
    <t>Meta.Norbart@portofamsterdam.nl</t>
  </si>
  <si>
    <t>A07</t>
  </si>
  <si>
    <t>De Ruijterkade 7</t>
  </si>
  <si>
    <t>1013 AA</t>
  </si>
  <si>
    <t>Meta Norbart</t>
  </si>
  <si>
    <t>2050</t>
  </si>
  <si>
    <t>1345</t>
  </si>
  <si>
    <t>06 - 51 18 03 72</t>
  </si>
  <si>
    <t>Meta</t>
  </si>
  <si>
    <t>0031651180372</t>
  </si>
  <si>
    <t>000025-002</t>
  </si>
  <si>
    <t>000025-004</t>
  </si>
  <si>
    <t>Nepa Shipping BV</t>
  </si>
  <si>
    <t>Schipper J.</t>
  </si>
  <si>
    <t>Schipper</t>
  </si>
  <si>
    <t>02-10</t>
  </si>
  <si>
    <t>2014.40</t>
  </si>
  <si>
    <t>jose@nepa-shipping.nl</t>
  </si>
  <si>
    <t>Hoger Einde Noord 28</t>
  </si>
  <si>
    <t>Ouderkerk a/d Amstel</t>
  </si>
  <si>
    <t>1191 AC</t>
  </si>
  <si>
    <t>José Schipper</t>
  </si>
  <si>
    <t>1265</t>
  </si>
  <si>
    <t>José</t>
  </si>
  <si>
    <t>633655763</t>
  </si>
  <si>
    <t>000025-008</t>
  </si>
  <si>
    <t>Technische Unie B.V.</t>
  </si>
  <si>
    <t>Keuning K.</t>
  </si>
  <si>
    <t>Keuning</t>
  </si>
  <si>
    <t>k.keuning@technischeunie.com</t>
  </si>
  <si>
    <t>Kees Keuning</t>
  </si>
  <si>
    <t>2045</t>
  </si>
  <si>
    <t>3964</t>
  </si>
  <si>
    <t>Kees</t>
  </si>
  <si>
    <t>088 - 8084801</t>
  </si>
  <si>
    <t>Postbus 900</t>
  </si>
  <si>
    <t>06-10569593</t>
  </si>
  <si>
    <t>651148231</t>
  </si>
  <si>
    <t>000025-006</t>
  </si>
  <si>
    <t>20-01</t>
  </si>
  <si>
    <t>000025-001</t>
  </si>
  <si>
    <t>AO Smith Water Heaters</t>
  </si>
  <si>
    <t>O´Sullivan D.</t>
  </si>
  <si>
    <t>29-07</t>
  </si>
  <si>
    <t>2015.31</t>
  </si>
  <si>
    <t>dosullivan</t>
  </si>
  <si>
    <t>dosullivan@aosmith.co.uk</t>
  </si>
  <si>
    <t>Southwood Business Park</t>
  </si>
  <si>
    <t>HAMPSHIRE</t>
  </si>
  <si>
    <t>GU14 0NR</t>
  </si>
  <si>
    <t>3163</t>
  </si>
  <si>
    <t>00317775750521</t>
  </si>
  <si>
    <t>01794884423</t>
  </si>
  <si>
    <t>000234-003</t>
  </si>
  <si>
    <t>Banque Baring Brothers Sturdza SA</t>
  </si>
  <si>
    <t>Keegstra R.</t>
  </si>
  <si>
    <t>r.keegstra@bbbsa.ch</t>
  </si>
  <si>
    <t>ozinga@ozinga-is.nl</t>
  </si>
  <si>
    <t>Rue du Rhône 112</t>
  </si>
  <si>
    <t>Geneva</t>
  </si>
  <si>
    <t>1211</t>
  </si>
  <si>
    <t>Renze Keegstra</t>
  </si>
  <si>
    <t>6164</t>
  </si>
  <si>
    <t>4157</t>
  </si>
  <si>
    <t>Keegstra</t>
  </si>
  <si>
    <t>06 - 29 04 11 14</t>
  </si>
  <si>
    <t>Renze</t>
  </si>
  <si>
    <t>(020) 722 09 79</t>
  </si>
  <si>
    <t>000234-012</t>
  </si>
  <si>
    <t>Brink Beheer BV</t>
  </si>
  <si>
    <t>Brink S.</t>
  </si>
  <si>
    <t>s.brink@brinkassurantien.nl</t>
  </si>
  <si>
    <t>Stationsstraat 18</t>
  </si>
  <si>
    <t>7901 AB</t>
  </si>
  <si>
    <t>5931</t>
  </si>
  <si>
    <t>(0528) 27 04 20</t>
  </si>
  <si>
    <t>000234-008</t>
  </si>
  <si>
    <t>Saplaza team</t>
  </si>
  <si>
    <t>Bakkum T.</t>
  </si>
  <si>
    <t>t.bakkum@nieuweontwikkelingen.nl</t>
  </si>
  <si>
    <t>Aardbeiencroft 7</t>
  </si>
  <si>
    <t>1944 ME</t>
  </si>
  <si>
    <t>Theo Bakkum</t>
  </si>
  <si>
    <t>6326</t>
  </si>
  <si>
    <t>5162</t>
  </si>
  <si>
    <t>Bakkum</t>
  </si>
  <si>
    <t>06 - 29 07 01 77</t>
  </si>
  <si>
    <t>000234-009</t>
  </si>
  <si>
    <t>SV Concepten</t>
  </si>
  <si>
    <t>Houten M. van</t>
  </si>
  <si>
    <t>marcel.van.houten@svconcepten.nl</t>
  </si>
  <si>
    <t>Spant 24</t>
  </si>
  <si>
    <t>Assendelft</t>
  </si>
  <si>
    <t>1567 AA</t>
  </si>
  <si>
    <t>6080</t>
  </si>
  <si>
    <t>06 - 45 69 26 55</t>
  </si>
  <si>
    <t>0031645692655</t>
  </si>
  <si>
    <t>000234-005</t>
  </si>
  <si>
    <t>Templar Management BV</t>
  </si>
  <si>
    <t>Vermin M.</t>
  </si>
  <si>
    <t>m.vermin@icloud.com</t>
  </si>
  <si>
    <t>Sapporodreef 20</t>
  </si>
  <si>
    <t>Nieuw-Vennep</t>
  </si>
  <si>
    <t>2152 KJ</t>
  </si>
  <si>
    <t>Mike Vermin</t>
  </si>
  <si>
    <t>5953</t>
  </si>
  <si>
    <t>3830</t>
  </si>
  <si>
    <t>Vermin</t>
  </si>
  <si>
    <t>06 - 22 38 07 38</t>
  </si>
  <si>
    <t>Mike</t>
  </si>
  <si>
    <t>0031622380738</t>
  </si>
  <si>
    <t>000234-013</t>
  </si>
  <si>
    <t>Vivat</t>
  </si>
  <si>
    <t>Godijn D.J.C.</t>
  </si>
  <si>
    <t>05-08</t>
  </si>
  <si>
    <t>henny.aal@vivat.nl</t>
  </si>
  <si>
    <t>Apollolaan 153</t>
  </si>
  <si>
    <t>1077 AS</t>
  </si>
  <si>
    <t>6330</t>
  </si>
  <si>
    <t>06 - 22 69 94 35</t>
  </si>
  <si>
    <t>0031622699435</t>
  </si>
  <si>
    <t>000234-004</t>
  </si>
  <si>
    <t>Argos Shared Service Center BV</t>
  </si>
  <si>
    <t>Grote Beer</t>
  </si>
  <si>
    <t>Hartog A.</t>
  </si>
  <si>
    <t>Grote Beer2015</t>
  </si>
  <si>
    <t>Hartog</t>
  </si>
  <si>
    <t>anja.hartog@argosenergies.com</t>
  </si>
  <si>
    <t>A06</t>
  </si>
  <si>
    <t>Waalhaven 11</t>
  </si>
  <si>
    <t>3089 JH</t>
  </si>
  <si>
    <t>Anja Hartog</t>
  </si>
  <si>
    <t>1958</t>
  </si>
  <si>
    <t>1245</t>
  </si>
  <si>
    <t>088 - 1007624</t>
  </si>
  <si>
    <t>0881007624</t>
  </si>
  <si>
    <t>629064364</t>
  </si>
  <si>
    <t>000027-001</t>
  </si>
  <si>
    <t>BlackRock</t>
  </si>
  <si>
    <t>Gulden Leeuw</t>
  </si>
  <si>
    <t>Heel M. van</t>
  </si>
  <si>
    <t>GuldenLeeuw2015</t>
  </si>
  <si>
    <t>Elshof</t>
  </si>
  <si>
    <t>Alkema</t>
  </si>
  <si>
    <t>01-10</t>
  </si>
  <si>
    <t>michiel.elshof@blackrock.com</t>
  </si>
  <si>
    <t>sabine.alkema@blackrock.com</t>
  </si>
  <si>
    <t>C06</t>
  </si>
  <si>
    <t>1096 HA</t>
  </si>
  <si>
    <t>Michiel Elshof</t>
  </si>
  <si>
    <t>2111</t>
  </si>
  <si>
    <t>1422</t>
  </si>
  <si>
    <t>06 - 46 38 81 58</t>
  </si>
  <si>
    <t>Michiel</t>
  </si>
  <si>
    <t>06-46388158</t>
  </si>
  <si>
    <t>0031629002059</t>
  </si>
  <si>
    <t>000087-006</t>
  </si>
  <si>
    <t>Brandmarion</t>
  </si>
  <si>
    <t>Mooij M.</t>
  </si>
  <si>
    <t>info@brandmarion.com</t>
  </si>
  <si>
    <t>Van Mieroplaan 30</t>
  </si>
  <si>
    <t>Heerhugowaard</t>
  </si>
  <si>
    <t>1701 AX</t>
  </si>
  <si>
    <t>Marion Mooij</t>
  </si>
  <si>
    <t>2053</t>
  </si>
  <si>
    <t>1351</t>
  </si>
  <si>
    <t>Mooij</t>
  </si>
  <si>
    <t>Marion</t>
  </si>
  <si>
    <t>(072) 800 99 89</t>
  </si>
  <si>
    <t>000087-001</t>
  </si>
  <si>
    <t>Essharos Beheer BV</t>
  </si>
  <si>
    <t>Rosier F.T.J.</t>
  </si>
  <si>
    <t>22-08-2015 12:15</t>
  </si>
  <si>
    <t>frank.rosier@sladeglobal.com</t>
  </si>
  <si>
    <t>Cacaohaven (N02)</t>
  </si>
  <si>
    <t>Haringvliet 96</t>
  </si>
  <si>
    <t>3011 TH</t>
  </si>
  <si>
    <t>F.T.J. Rosier</t>
  </si>
  <si>
    <t>6154</t>
  </si>
  <si>
    <t>4072</t>
  </si>
  <si>
    <t>Rosier</t>
  </si>
  <si>
    <t>06 - 51 48 10 10</t>
  </si>
  <si>
    <t>085 - 4861901</t>
  </si>
  <si>
    <t>F.T.J.</t>
  </si>
  <si>
    <t>000087-007</t>
  </si>
  <si>
    <t>ING Commercial Banking - Financial Markets</t>
  </si>
  <si>
    <t>Boer M.P. de</t>
  </si>
  <si>
    <t>12-01</t>
  </si>
  <si>
    <t>SEP</t>
  </si>
  <si>
    <t>Bijlmer plein 888</t>
  </si>
  <si>
    <t>M.P. de Boer</t>
  </si>
  <si>
    <t>3174</t>
  </si>
  <si>
    <t>2277</t>
  </si>
  <si>
    <t>M.P.</t>
  </si>
  <si>
    <t>000087-004</t>
  </si>
  <si>
    <t>NMT Projects International BV</t>
  </si>
  <si>
    <t>Boorsma Y.</t>
  </si>
  <si>
    <t>whout@nmtprojects.com, yboorsma@nmtprojects.com</t>
  </si>
  <si>
    <t>yboorsma@nmtprojects.com</t>
  </si>
  <si>
    <t>Spoorhaven 56</t>
  </si>
  <si>
    <t>Berkel en Rodenrijs</t>
  </si>
  <si>
    <t>2651 AV</t>
  </si>
  <si>
    <t>Yorick Boorsma</t>
  </si>
  <si>
    <t>2007</t>
  </si>
  <si>
    <t>4120</t>
  </si>
  <si>
    <t>Boorsma</t>
  </si>
  <si>
    <t>Yorick</t>
  </si>
  <si>
    <t>(010) 222 90 00</t>
  </si>
  <si>
    <t>(0)10 222 9000</t>
  </si>
  <si>
    <t>000087-008</t>
  </si>
  <si>
    <t>Wolters Kluwer</t>
  </si>
  <si>
    <t>Schoute T.</t>
  </si>
  <si>
    <t>21-08-2015 13:15</t>
  </si>
  <si>
    <t>alexander</t>
  </si>
  <si>
    <t>tom.schoute@wolterskluwer.com</t>
  </si>
  <si>
    <t>Staverenstraat 15</t>
  </si>
  <si>
    <t>7418 CJ</t>
  </si>
  <si>
    <t>Tom Schoute</t>
  </si>
  <si>
    <t>6096</t>
  </si>
  <si>
    <t>4034</t>
  </si>
  <si>
    <t>Schoute</t>
  </si>
  <si>
    <t>(0570) 64 73 94</t>
  </si>
  <si>
    <t>000087-005</t>
  </si>
  <si>
    <t>World Trade Center Amsterdam</t>
  </si>
  <si>
    <t>Schölvinck G.</t>
  </si>
  <si>
    <t>Sch_lvinck</t>
  </si>
  <si>
    <t>20-11</t>
  </si>
  <si>
    <t>businessclub@wtcamsterdam.com</t>
  </si>
  <si>
    <t>Strawinskylaan 515</t>
  </si>
  <si>
    <t>Godfried Schölvinck</t>
  </si>
  <si>
    <t>2202</t>
  </si>
  <si>
    <t>1558</t>
  </si>
  <si>
    <t>Schölvinck</t>
  </si>
  <si>
    <t>Godfried</t>
  </si>
  <si>
    <t>G.</t>
  </si>
  <si>
    <t>020-5752023</t>
  </si>
  <si>
    <t>648342378</t>
  </si>
  <si>
    <t>000087-002</t>
  </si>
  <si>
    <t>Halve Maen Hoorn</t>
  </si>
  <si>
    <t>Halve Maen</t>
  </si>
  <si>
    <t>Tameling H.</t>
  </si>
  <si>
    <t>Optie</t>
  </si>
  <si>
    <t>Halve Maen2015</t>
  </si>
  <si>
    <t>henk</t>
  </si>
  <si>
    <t>Achterom 2-4</t>
  </si>
  <si>
    <t>1621 KV</t>
  </si>
  <si>
    <t>6314</t>
  </si>
  <si>
    <t>000239-001</t>
  </si>
  <si>
    <t>0000-00-00</t>
  </si>
  <si>
    <t>000239-003</t>
  </si>
  <si>
    <t>000239-005</t>
  </si>
  <si>
    <t>henkTameling</t>
  </si>
  <si>
    <t>000239-007</t>
  </si>
  <si>
    <t>23-08-2015 15:30</t>
  </si>
  <si>
    <t>henktameling</t>
  </si>
  <si>
    <t>000239-008</t>
  </si>
  <si>
    <t>henkt</t>
  </si>
  <si>
    <t>000239-006</t>
  </si>
  <si>
    <t>000239-004</t>
  </si>
  <si>
    <t>Gemeente Bergen</t>
  </si>
  <si>
    <t>Hanzestad</t>
  </si>
  <si>
    <t>Klinkhamer G.</t>
  </si>
  <si>
    <t>Hanzestad2015</t>
  </si>
  <si>
    <t xml:space="preserve">Klinkhamer </t>
  </si>
  <si>
    <t>g.klinkhamer@bergen-nh.nl</t>
  </si>
  <si>
    <t>Bergen</t>
  </si>
  <si>
    <t>G. Klinkhamer</t>
  </si>
  <si>
    <t>110086</t>
  </si>
  <si>
    <t>2720</t>
  </si>
  <si>
    <t>1963</t>
  </si>
  <si>
    <t>Klinkhamer</t>
  </si>
  <si>
    <t>(072) 888 01 85</t>
  </si>
  <si>
    <t>Postbus 175</t>
  </si>
  <si>
    <t>646628191</t>
  </si>
  <si>
    <t>000182-006</t>
  </si>
  <si>
    <t>Interstream Barging Netherlands B.V.</t>
  </si>
  <si>
    <t>Treuren A. van</t>
  </si>
  <si>
    <t>Treuren van</t>
  </si>
  <si>
    <t>@interstreambarging.com</t>
  </si>
  <si>
    <t>anneke.van.treuren@interstreambarging.com</t>
  </si>
  <si>
    <t>Centraleweg 9</t>
  </si>
  <si>
    <t>Geertruidenberg</t>
  </si>
  <si>
    <t>4931 NA</t>
  </si>
  <si>
    <t>Anneke van Treuren</t>
  </si>
  <si>
    <t>110215</t>
  </si>
  <si>
    <t>2641</t>
  </si>
  <si>
    <t>4161</t>
  </si>
  <si>
    <t>Treuren</t>
  </si>
  <si>
    <t>088 - 3377713</t>
  </si>
  <si>
    <t>0031629014834</t>
  </si>
  <si>
    <t>000182-004</t>
  </si>
  <si>
    <t>Veldhuizen B.V.</t>
  </si>
  <si>
    <t>Veldhuizen W.</t>
  </si>
  <si>
    <t>wilma@veldhuizen.eu</t>
  </si>
  <si>
    <t>Koningin Wilhelminaweg 259</t>
  </si>
  <si>
    <t>Groenekan</t>
  </si>
  <si>
    <t>3737 BA</t>
  </si>
  <si>
    <t>Wilma Veldhuizen</t>
  </si>
  <si>
    <t>110138</t>
  </si>
  <si>
    <t>2716</t>
  </si>
  <si>
    <t>1959</t>
  </si>
  <si>
    <t>Veldhuizen</t>
  </si>
  <si>
    <t>Wilma</t>
  </si>
  <si>
    <t>(0346) 25 96 00</t>
  </si>
  <si>
    <t>000182-007</t>
  </si>
  <si>
    <t xml:space="preserve">Koopman Logistics Group B.V.
</t>
  </si>
  <si>
    <t>Kuiper K.J.</t>
  </si>
  <si>
    <t>Helena2015</t>
  </si>
  <si>
    <t>Kuiper</t>
  </si>
  <si>
    <t>a.henstra@koopman.nl</t>
  </si>
  <si>
    <t>A.Henstra@koopman.nl</t>
  </si>
  <si>
    <t>Koopman Terminal (KT01)</t>
  </si>
  <si>
    <t>Van Starkenborghkanaal-nz 45</t>
  </si>
  <si>
    <t>Zuidhorn</t>
  </si>
  <si>
    <t>Anita Henstra</t>
  </si>
  <si>
    <t>110169</t>
  </si>
  <si>
    <t>Koopman Terminal - Maltaweg 3</t>
  </si>
  <si>
    <t>2703</t>
  </si>
  <si>
    <t>1945</t>
  </si>
  <si>
    <t>Henstra</t>
  </si>
  <si>
    <t>Anita</t>
  </si>
  <si>
    <t>(0594) 50 95 09</t>
  </si>
  <si>
    <t>Koopman Terminal</t>
  </si>
  <si>
    <t>3165398814</t>
  </si>
  <si>
    <t>000094-019</t>
  </si>
  <si>
    <t>LEF Marketing &amp; Events</t>
  </si>
  <si>
    <t>Vugt W. van</t>
  </si>
  <si>
    <t>Espen van</t>
  </si>
  <si>
    <t>22-05</t>
  </si>
  <si>
    <t>20-08-2015 12:00</t>
  </si>
  <si>
    <t>wvanvugt@lefmarketing.com</t>
  </si>
  <si>
    <t>Rijksweg 55B</t>
  </si>
  <si>
    <t>4529 JB</t>
  </si>
  <si>
    <t>Willem van Vugt</t>
  </si>
  <si>
    <t>Klant is Hitachi Data Systems</t>
  </si>
  <si>
    <t>1461</t>
  </si>
  <si>
    <t>Vugt</t>
  </si>
  <si>
    <t>06 - 12 16 04 82</t>
  </si>
  <si>
    <t>(0117) 71 26 06</t>
  </si>
  <si>
    <t>653581873</t>
  </si>
  <si>
    <t>000094-016</t>
  </si>
  <si>
    <t>Rederij Oosterschelde B.V.</t>
  </si>
  <si>
    <t>Nab G.</t>
  </si>
  <si>
    <t xml:space="preserve">Kanters </t>
  </si>
  <si>
    <t>info@oosterschelde.nl</t>
  </si>
  <si>
    <t>Waterland Terminal (WT01)</t>
  </si>
  <si>
    <t>Sail In</t>
  </si>
  <si>
    <t>Leuvehaven t/o 75</t>
  </si>
  <si>
    <t>3001 EA</t>
  </si>
  <si>
    <t>G. Nab</t>
  </si>
  <si>
    <t>110100</t>
  </si>
  <si>
    <t>Waterland Terminal</t>
  </si>
  <si>
    <t>1675</t>
  </si>
  <si>
    <t>760</t>
  </si>
  <si>
    <t>g.nab@oosterschelde.nl</t>
  </si>
  <si>
    <t>Nab</t>
  </si>
  <si>
    <t>06 - 51 85 49 57</t>
  </si>
  <si>
    <t>(010) 436 42 58</t>
  </si>
  <si>
    <t>0031620135038</t>
  </si>
  <si>
    <t>000094-014</t>
  </si>
  <si>
    <t>Solar Nederland B.V.</t>
  </si>
  <si>
    <t>Overdulve J.</t>
  </si>
  <si>
    <t>Overdulve</t>
  </si>
  <si>
    <t>j.overdulve@solarnederland.nl</t>
  </si>
  <si>
    <t>Toermalijnstraat 7</t>
  </si>
  <si>
    <t>Jacco Overdulve</t>
  </si>
  <si>
    <t>2744</t>
  </si>
  <si>
    <t>3797</t>
  </si>
  <si>
    <t>06 - 30 32 11 92</t>
  </si>
  <si>
    <t>Jacco</t>
  </si>
  <si>
    <t>(072) 519 25 31</t>
  </si>
  <si>
    <t>0031630321192</t>
  </si>
  <si>
    <t>000094-017</t>
  </si>
  <si>
    <t>BTC Teleconsult</t>
  </si>
  <si>
    <t>Hendrika Bartelds</t>
  </si>
  <si>
    <t>Horn R.</t>
  </si>
  <si>
    <t>Hendrika Bartelds2015</t>
  </si>
  <si>
    <t>Chelius</t>
  </si>
  <si>
    <t>05-06</t>
  </si>
  <si>
    <t>rimke</t>
  </si>
  <si>
    <t>chelius@btcteleconsult.nl</t>
  </si>
  <si>
    <t>A25</t>
  </si>
  <si>
    <t>Schweitzerlaan 76</t>
  </si>
  <si>
    <t>1187 JD</t>
  </si>
  <si>
    <t>Xaviera Chelius</t>
  </si>
  <si>
    <t>5987</t>
  </si>
  <si>
    <t>3873</t>
  </si>
  <si>
    <t>Xaviera</t>
  </si>
  <si>
    <t>088 - 4110033</t>
  </si>
  <si>
    <t>X.</t>
  </si>
  <si>
    <t>6460748932</t>
  </si>
  <si>
    <t>000050-003</t>
  </si>
  <si>
    <t>ERIKS BV</t>
  </si>
  <si>
    <t>Bliek E. van der</t>
  </si>
  <si>
    <t>Klaassen</t>
  </si>
  <si>
    <t>02-12</t>
  </si>
  <si>
    <t>Ellen.vanderbliek@eriks.nl</t>
  </si>
  <si>
    <t>Ellen.vanderBliek@Eriks.nl</t>
  </si>
  <si>
    <t>Toemalijnstraat 5</t>
  </si>
  <si>
    <t>Ellen van der Bliek</t>
  </si>
  <si>
    <t>2300</t>
  </si>
  <si>
    <t>1637</t>
  </si>
  <si>
    <t>Bliek</t>
  </si>
  <si>
    <t>Ellen</t>
  </si>
  <si>
    <t>(072) 514 15 14</t>
  </si>
  <si>
    <t>653705928</t>
  </si>
  <si>
    <t>000050-004</t>
  </si>
  <si>
    <t>Kuijpers</t>
  </si>
  <si>
    <t>Petrillo A.</t>
  </si>
  <si>
    <t>Loman</t>
  </si>
  <si>
    <t>25-08</t>
  </si>
  <si>
    <t>2014.35</t>
  </si>
  <si>
    <t>apetrillo@kuijpers.com</t>
  </si>
  <si>
    <t>Panovenweg 18</t>
  </si>
  <si>
    <t>5708 HR</t>
  </si>
  <si>
    <t>Angela Petrillo</t>
  </si>
  <si>
    <t>1998</t>
  </si>
  <si>
    <t>1350</t>
  </si>
  <si>
    <t>Petrillo</t>
  </si>
  <si>
    <t>(0492) 57 88 48</t>
  </si>
  <si>
    <t>0492-578848</t>
  </si>
  <si>
    <t>0031653477252</t>
  </si>
  <si>
    <t>000050-001</t>
  </si>
  <si>
    <t>Mouwrik Waardenburg BV</t>
  </si>
  <si>
    <t>Hein R.</t>
  </si>
  <si>
    <t>Hein</t>
  </si>
  <si>
    <t>05-03</t>
  </si>
  <si>
    <t>r.hein@mouwrik.nl</t>
  </si>
  <si>
    <t>Postbust 17</t>
  </si>
  <si>
    <t>Waardenburg</t>
  </si>
  <si>
    <t>4180 BA</t>
  </si>
  <si>
    <t>Roland Hein</t>
  </si>
  <si>
    <t>2762</t>
  </si>
  <si>
    <t>06 - 54 32 49 97</t>
  </si>
  <si>
    <t>Roland</t>
  </si>
  <si>
    <t>0031654324997</t>
  </si>
  <si>
    <t>000050-006</t>
  </si>
  <si>
    <t>Stichting Amsterdam Marketing</t>
  </si>
  <si>
    <t>Udo G.</t>
  </si>
  <si>
    <t xml:space="preserve">Gordon </t>
  </si>
  <si>
    <t>De Ruyterkade 5</t>
  </si>
  <si>
    <t xml:space="preserve">Selina Gordon </t>
  </si>
  <si>
    <t>6161</t>
  </si>
  <si>
    <t>4085</t>
  </si>
  <si>
    <t>s.gordon@Iamsterdam.com</t>
  </si>
  <si>
    <t>629508073</t>
  </si>
  <si>
    <t>Selina</t>
  </si>
  <si>
    <t>(020) 702 61 00</t>
  </si>
  <si>
    <t>000050-002</t>
  </si>
  <si>
    <t>ALD Automotive</t>
  </si>
  <si>
    <t>Hoge Wier</t>
  </si>
  <si>
    <t>Horst L. van der</t>
  </si>
  <si>
    <t>Hoge Wier2015</t>
  </si>
  <si>
    <t>info@muidenmaritiem.nl</t>
  </si>
  <si>
    <t>lonneke.vanderhorst@aldautomotive.com</t>
  </si>
  <si>
    <t>Cacaohaven (N05)</t>
  </si>
  <si>
    <t>N05</t>
  </si>
  <si>
    <t>Lonneke van der Horst</t>
  </si>
  <si>
    <t>110244</t>
  </si>
  <si>
    <t>6236</t>
  </si>
  <si>
    <t>4199</t>
  </si>
  <si>
    <t>Lonneke</t>
  </si>
  <si>
    <t>(020) 658 70 00</t>
  </si>
  <si>
    <t>000169-004</t>
  </si>
  <si>
    <t>Bouwfonds</t>
  </si>
  <si>
    <t>Bock-Vlaar M.</t>
  </si>
  <si>
    <t>Emmerik</t>
  </si>
  <si>
    <t>corp.secretariaat@bouwfonds.nl</t>
  </si>
  <si>
    <t>M. Bock-Vlaar</t>
  </si>
  <si>
    <t>6234</t>
  </si>
  <si>
    <t>4195</t>
  </si>
  <si>
    <t>Bock-Vlaar</t>
  </si>
  <si>
    <t>0031655195133</t>
  </si>
  <si>
    <t>000169-002</t>
  </si>
  <si>
    <t>CBRE B.V.</t>
  </si>
  <si>
    <t>Noordhuis H.</t>
  </si>
  <si>
    <t>Hank.Noordhuis@cbre.com</t>
  </si>
  <si>
    <t>Hank Noordhuis</t>
  </si>
  <si>
    <t>CBRE</t>
  </si>
  <si>
    <t>5261</t>
  </si>
  <si>
    <t>4198</t>
  </si>
  <si>
    <t>Noordhuis</t>
  </si>
  <si>
    <t>Hank</t>
  </si>
  <si>
    <t>(020) 626 26 91</t>
  </si>
  <si>
    <t>Postbus 7971</t>
  </si>
  <si>
    <t>000169-003</t>
  </si>
  <si>
    <t>DPA Professionals</t>
  </si>
  <si>
    <t>Bleeker L.</t>
  </si>
  <si>
    <t>Bleeker</t>
  </si>
  <si>
    <t>liesbeth.bleeker@dpa.nl</t>
  </si>
  <si>
    <t>Liesbeth Bleeker</t>
  </si>
  <si>
    <t>110243</t>
  </si>
  <si>
    <t>6233</t>
  </si>
  <si>
    <t>4200</t>
  </si>
  <si>
    <t>0031654227332</t>
  </si>
  <si>
    <t>000169-001</t>
  </si>
  <si>
    <t>Truston Solutions B.V.</t>
  </si>
  <si>
    <t>Veldhuisen J.W. van</t>
  </si>
  <si>
    <t xml:space="preserve">Leppers </t>
  </si>
  <si>
    <t>w.vroon@truston.com</t>
  </si>
  <si>
    <t>Duwboot 6-8</t>
  </si>
  <si>
    <t>3991 DC</t>
  </si>
  <si>
    <t>J.W. van Veldhuisen</t>
  </si>
  <si>
    <t>110043</t>
  </si>
  <si>
    <t>2663</t>
  </si>
  <si>
    <t>1911</t>
  </si>
  <si>
    <t>Veldhuisen</t>
  </si>
  <si>
    <t>(030) 600 19 00</t>
  </si>
  <si>
    <t>J.W.</t>
  </si>
  <si>
    <t>000169-006</t>
  </si>
  <si>
    <t>HRH</t>
  </si>
  <si>
    <t>HRH2015</t>
  </si>
  <si>
    <t>O05</t>
  </si>
  <si>
    <t>000125-011</t>
  </si>
  <si>
    <t>Borghese Real Estate</t>
  </si>
  <si>
    <t>Hartogsveld T.</t>
  </si>
  <si>
    <t>hartogsveld@borgheserealestate.nl</t>
  </si>
  <si>
    <t>Boekdrukker 5-7</t>
  </si>
  <si>
    <t>3861 SE</t>
  </si>
  <si>
    <t>Trudy Hartogsveld</t>
  </si>
  <si>
    <t>2816</t>
  </si>
  <si>
    <t>2084</t>
  </si>
  <si>
    <t>Hartogsveld</t>
  </si>
  <si>
    <t>Trudy</t>
  </si>
  <si>
    <t>(033) 246 40 10</t>
  </si>
  <si>
    <t>000125-001</t>
  </si>
  <si>
    <t>000125-010</t>
  </si>
  <si>
    <t>Bull Marketing</t>
  </si>
  <si>
    <t>Aal M.</t>
  </si>
  <si>
    <t>info@bullmarketing.nl</t>
  </si>
  <si>
    <t>Landfort 66</t>
  </si>
  <si>
    <t>Lelystad</t>
  </si>
  <si>
    <t>8219 AL</t>
  </si>
  <si>
    <t>Michiel Aal</t>
  </si>
  <si>
    <t>3196</t>
  </si>
  <si>
    <t>Aal</t>
  </si>
  <si>
    <t>06 - 29 17 49 10</t>
  </si>
  <si>
    <t>0031629174910</t>
  </si>
  <si>
    <t>000125-016</t>
  </si>
  <si>
    <t>COMSAVE</t>
  </si>
  <si>
    <t>Seventer M. van</t>
  </si>
  <si>
    <t>Martinez</t>
  </si>
  <si>
    <t>07-05</t>
  </si>
  <si>
    <t>matthijs.vanseventer@comsave.nl</t>
  </si>
  <si>
    <t>Thomas R. Malthusstraat 1-3</t>
  </si>
  <si>
    <t>1066 JR</t>
  </si>
  <si>
    <t>M. van Seventer</t>
  </si>
  <si>
    <t>5946</t>
  </si>
  <si>
    <t>3803</t>
  </si>
  <si>
    <t>Seventer</t>
  </si>
  <si>
    <t>088 - 9995555</t>
  </si>
  <si>
    <t>650697395</t>
  </si>
  <si>
    <t>000125-008</t>
  </si>
  <si>
    <t>Freshfields Bruckhaus Deringer</t>
  </si>
  <si>
    <t>Verkade M.</t>
  </si>
  <si>
    <t>22-06</t>
  </si>
  <si>
    <t>marieke.verkade@freshfields.com</t>
  </si>
  <si>
    <t>Strawinskylaan 10</t>
  </si>
  <si>
    <t>1077 XZ</t>
  </si>
  <si>
    <t>Marieke Verkade</t>
  </si>
  <si>
    <t>6131</t>
  </si>
  <si>
    <t>4062</t>
  </si>
  <si>
    <t>Verkade</t>
  </si>
  <si>
    <t>(020) 485 75 60</t>
  </si>
  <si>
    <t>000125-004</t>
  </si>
  <si>
    <t>HR Savvy</t>
  </si>
  <si>
    <t>Veen D. van der</t>
  </si>
  <si>
    <t>dennis@hr-savvy.com</t>
  </si>
  <si>
    <t>Jollemanhof 148</t>
  </si>
  <si>
    <t>1019 GW</t>
  </si>
  <si>
    <t>D. van der Veen</t>
  </si>
  <si>
    <t>2734</t>
  </si>
  <si>
    <t>1977</t>
  </si>
  <si>
    <t>Veen</t>
  </si>
  <si>
    <t>(020) 763 07 92</t>
  </si>
  <si>
    <t>000125-012</t>
  </si>
  <si>
    <t>Koninklijke Kampert en Helm Rotaform B.V</t>
  </si>
  <si>
    <t>Oostveen D. van</t>
  </si>
  <si>
    <t>24-06</t>
  </si>
  <si>
    <t>vanoostveend@gmail.com</t>
  </si>
  <si>
    <t>Zilverstraat 2</t>
  </si>
  <si>
    <t>8211 AN</t>
  </si>
  <si>
    <t>D. van Oostveen</t>
  </si>
  <si>
    <t>6168</t>
  </si>
  <si>
    <t>4099</t>
  </si>
  <si>
    <t>Oostveen</t>
  </si>
  <si>
    <t>06 - 53 81 79 05</t>
  </si>
  <si>
    <t>0031653817905</t>
  </si>
  <si>
    <t>000125-003</t>
  </si>
  <si>
    <t>12:45</t>
  </si>
  <si>
    <t>Weiden van der</t>
  </si>
  <si>
    <t>08-06</t>
  </si>
  <si>
    <t>Eye (Eye01)</t>
  </si>
  <si>
    <t>Nathalie van der Weiden</t>
  </si>
  <si>
    <t>EYE - IJpromenade 1</t>
  </si>
  <si>
    <t>4164</t>
  </si>
  <si>
    <t>weidenn@noord-holland.nl</t>
  </si>
  <si>
    <t>Weiden</t>
  </si>
  <si>
    <t>Nathalie</t>
  </si>
  <si>
    <t>Eye</t>
  </si>
  <si>
    <t>631690617</t>
  </si>
  <si>
    <t>000125-006</t>
  </si>
  <si>
    <t>Takken</t>
  </si>
  <si>
    <t>12-06</t>
  </si>
  <si>
    <t>georgette</t>
  </si>
  <si>
    <t>Monique Takken</t>
  </si>
  <si>
    <t>4163</t>
  </si>
  <si>
    <t>Luitingm@noord-holland.nl</t>
  </si>
  <si>
    <t>652587777</t>
  </si>
  <si>
    <t>000125-007</t>
  </si>
  <si>
    <t>Van Oostveen Investments B.V.</t>
  </si>
  <si>
    <t>Dirk van Oostveen</t>
  </si>
  <si>
    <t>2736</t>
  </si>
  <si>
    <t>1979</t>
  </si>
  <si>
    <t>Dirk</t>
  </si>
  <si>
    <t>000125-014</t>
  </si>
  <si>
    <t>Wibaut</t>
  </si>
  <si>
    <t>Meijde E. van der</t>
  </si>
  <si>
    <t>03-07</t>
  </si>
  <si>
    <t>de heer van der meijde</t>
  </si>
  <si>
    <t>ernest@wibaut.nl</t>
  </si>
  <si>
    <t>Muiderstraat 5 E</t>
  </si>
  <si>
    <t>1011 PZ</t>
  </si>
  <si>
    <t>Ernest van der Meijde</t>
  </si>
  <si>
    <t>6250</t>
  </si>
  <si>
    <t>4223</t>
  </si>
  <si>
    <t>Meijde</t>
  </si>
  <si>
    <t>06 - 42 46 22 81</t>
  </si>
  <si>
    <t>Ernest</t>
  </si>
  <si>
    <t>(020) 421 70 84</t>
  </si>
  <si>
    <t>000125-015</t>
  </si>
  <si>
    <t>ABN AMRO Amsterdam</t>
  </si>
  <si>
    <t>HVAL</t>
  </si>
  <si>
    <t>Spaan C.</t>
  </si>
  <si>
    <t>HVAL2015</t>
  </si>
  <si>
    <t>Gefactureerd (4/4 termijn)</t>
  </si>
  <si>
    <t>Spaan</t>
  </si>
  <si>
    <t>charles.spaan@nl.abnamro.com</t>
  </si>
  <si>
    <t>CH HKB (D01)</t>
  </si>
  <si>
    <t>Dinah Hunsel</t>
  </si>
  <si>
    <t>2163</t>
  </si>
  <si>
    <t>4134</t>
  </si>
  <si>
    <t>dinah.hunsel@nl.abnamro.com</t>
  </si>
  <si>
    <t>Hunsel</t>
  </si>
  <si>
    <t>Dinah</t>
  </si>
  <si>
    <t>Postbus 2241</t>
  </si>
  <si>
    <t>0031620615370</t>
  </si>
  <si>
    <t>000100-005</t>
  </si>
  <si>
    <t>Chikuba</t>
  </si>
  <si>
    <t>Munnecom M.</t>
  </si>
  <si>
    <t>Munnecom</t>
  </si>
  <si>
    <t>mirjam@chikuba.nl</t>
  </si>
  <si>
    <t>Linnaeushof 6 6 (II)</t>
  </si>
  <si>
    <t>1098 KH</t>
  </si>
  <si>
    <t>M. Munnecom</t>
  </si>
  <si>
    <t>2625</t>
  </si>
  <si>
    <t>1857</t>
  </si>
  <si>
    <t>641881045</t>
  </si>
  <si>
    <t>000100-001</t>
  </si>
  <si>
    <t>Copaco Nederland BV</t>
  </si>
  <si>
    <t>Hendriks L.</t>
  </si>
  <si>
    <t>Doop</t>
  </si>
  <si>
    <t>23-03</t>
  </si>
  <si>
    <t>lilian.hendriks@copaco.com</t>
  </si>
  <si>
    <t>Marieke.Peeters@copaco.com</t>
  </si>
  <si>
    <t>L. Hendriks</t>
  </si>
  <si>
    <t>2747</t>
  </si>
  <si>
    <t>3788</t>
  </si>
  <si>
    <t>Hendriks</t>
  </si>
  <si>
    <t>(040) 230 64 93</t>
  </si>
  <si>
    <t>0031653292680</t>
  </si>
  <si>
    <t>000100-008</t>
  </si>
  <si>
    <t>Küster-Effort B.V.</t>
  </si>
  <si>
    <t>Plaisier-Hoogland A.</t>
  </si>
  <si>
    <t>Avoird van der</t>
  </si>
  <si>
    <t>info@storevannederland.nl</t>
  </si>
  <si>
    <t>Kruiswijk 10 D</t>
  </si>
  <si>
    <t>1761 AR</t>
  </si>
  <si>
    <t>A. Plaisier-Hoogland</t>
  </si>
  <si>
    <t>3162</t>
  </si>
  <si>
    <t>2261</t>
  </si>
  <si>
    <t>Plaisier-Hoogland</t>
  </si>
  <si>
    <t>653816978</t>
  </si>
  <si>
    <t>000100-004</t>
  </si>
  <si>
    <t>Snap BV</t>
  </si>
  <si>
    <t>Moerman B.</t>
  </si>
  <si>
    <t>Moerman</t>
  </si>
  <si>
    <t>info@snapbv.nl</t>
  </si>
  <si>
    <t>Groenevelt 18</t>
  </si>
  <si>
    <t>Sluis</t>
  </si>
  <si>
    <t>4524 MB</t>
  </si>
  <si>
    <t>B. Moerman</t>
  </si>
  <si>
    <t>FHKN BV</t>
  </si>
  <si>
    <t>2475</t>
  </si>
  <si>
    <t>1730</t>
  </si>
  <si>
    <t>(0117) 42 09 70</t>
  </si>
  <si>
    <t>0031653724564</t>
  </si>
  <si>
    <t>000100-002</t>
  </si>
  <si>
    <t xml:space="preserve">Transportbedrijf Gesink B.V. </t>
  </si>
  <si>
    <t>Brunch</t>
  </si>
  <si>
    <t>Gesink A.</t>
  </si>
  <si>
    <t>Gesink</t>
  </si>
  <si>
    <t>05-02</t>
  </si>
  <si>
    <t>a.gesink@gesink.nl</t>
  </si>
  <si>
    <t>Zwart</t>
  </si>
  <si>
    <t>Burgemeester Langmanweg 2</t>
  </si>
  <si>
    <t>Zelhem</t>
  </si>
  <si>
    <t>7021 BK</t>
  </si>
  <si>
    <t>A. Gesink</t>
  </si>
  <si>
    <t>09:45</t>
  </si>
  <si>
    <t>2654</t>
  </si>
  <si>
    <t>1901</t>
  </si>
  <si>
    <t>646138617</t>
  </si>
  <si>
    <t>000100-006</t>
  </si>
  <si>
    <t>Rabobank Gelderse Vallei</t>
  </si>
  <si>
    <t>Oor J. van 't</t>
  </si>
  <si>
    <t>Geurtsen</t>
  </si>
  <si>
    <t>Rabobank</t>
  </si>
  <si>
    <t>marketing@gv.rabobank.nl</t>
  </si>
  <si>
    <t>Torenplein 2</t>
  </si>
  <si>
    <t>3772 CX</t>
  </si>
  <si>
    <t>Jeannette van 't Oor</t>
  </si>
  <si>
    <t>2636</t>
  </si>
  <si>
    <t>1873</t>
  </si>
  <si>
    <t>Oor</t>
  </si>
  <si>
    <t>Jeannette</t>
  </si>
  <si>
    <t>(0342) 34 23 42</t>
  </si>
  <si>
    <t>van 't</t>
  </si>
  <si>
    <t>612831894</t>
  </si>
  <si>
    <t>000100-011</t>
  </si>
  <si>
    <t xml:space="preserve">DP Industries BV </t>
  </si>
  <si>
    <t>Hydrograaf</t>
  </si>
  <si>
    <t>Rombout K.</t>
  </si>
  <si>
    <t>Hydrograaf2015</t>
  </si>
  <si>
    <t>Staal</t>
  </si>
  <si>
    <t>Rombout</t>
  </si>
  <si>
    <t>03-09</t>
  </si>
  <si>
    <t>f.staal@dp.nl</t>
  </si>
  <si>
    <t>A26</t>
  </si>
  <si>
    <t>Kalkovenweg 13</t>
  </si>
  <si>
    <t>2401 LJ</t>
  </si>
  <si>
    <t>Karin Rombout</t>
  </si>
  <si>
    <t>1976</t>
  </si>
  <si>
    <t>1429</t>
  </si>
  <si>
    <t>k.rombout@dp.nl</t>
  </si>
  <si>
    <t>(0172) 48 83 88</t>
  </si>
  <si>
    <t>0172-488388</t>
  </si>
  <si>
    <t>630410584</t>
  </si>
  <si>
    <t>000068-001</t>
  </si>
  <si>
    <t>03-02</t>
  </si>
  <si>
    <t>000068-003</t>
  </si>
  <si>
    <t>ING Nederland - ING Real Estate Finance</t>
  </si>
  <si>
    <t>Gobel P.</t>
  </si>
  <si>
    <t>09-01</t>
  </si>
  <si>
    <t>Bijlmer dreef 241</t>
  </si>
  <si>
    <t>Peter Gobel</t>
  </si>
  <si>
    <t>3183</t>
  </si>
  <si>
    <t>2286</t>
  </si>
  <si>
    <t>Gobel</t>
  </si>
  <si>
    <t>000068-008</t>
  </si>
  <si>
    <t>Davis</t>
  </si>
  <si>
    <t>0621884275</t>
  </si>
  <si>
    <t>000068-006</t>
  </si>
  <si>
    <t>Scania Nederland</t>
  </si>
  <si>
    <t>Hoorick K. van</t>
  </si>
  <si>
    <t>Verleg</t>
  </si>
  <si>
    <t>keije.van.hoorick@scania.com</t>
  </si>
  <si>
    <t>Spinveld 57</t>
  </si>
  <si>
    <t>4815 HV</t>
  </si>
  <si>
    <t>Keye van Hoorick</t>
  </si>
  <si>
    <t>2694</t>
  </si>
  <si>
    <t>2102</t>
  </si>
  <si>
    <t>Hoorick</t>
  </si>
  <si>
    <t>Keye</t>
  </si>
  <si>
    <t>(076) 525 40 00</t>
  </si>
  <si>
    <t>610984233</t>
  </si>
  <si>
    <t>000068-002</t>
  </si>
  <si>
    <t>2 Sisters Storteboom B.V.</t>
  </si>
  <si>
    <t>Iris</t>
  </si>
  <si>
    <t>Weijers-Sipkema P.</t>
  </si>
  <si>
    <t>Iris2015</t>
  </si>
  <si>
    <t xml:space="preserve">Weijers- Sipkema </t>
  </si>
  <si>
    <t>pia.sipkema@2sistersstorteboom.com</t>
  </si>
  <si>
    <t>Provincialeweg 70</t>
  </si>
  <si>
    <t>Kornhorn</t>
  </si>
  <si>
    <t>9864 PG</t>
  </si>
  <si>
    <t>Pia Weijers-Sipkema</t>
  </si>
  <si>
    <t>110077</t>
  </si>
  <si>
    <t>2712</t>
  </si>
  <si>
    <t>1956</t>
  </si>
  <si>
    <t>Weijers-Sipkema</t>
  </si>
  <si>
    <t>Pia</t>
  </si>
  <si>
    <t>(0594) 67 75 13</t>
  </si>
  <si>
    <t>0031622471706</t>
  </si>
  <si>
    <t>000176-004</t>
  </si>
  <si>
    <t>110078</t>
  </si>
  <si>
    <t>000176-005</t>
  </si>
  <si>
    <t>Athlon Car Lease Nederland B.V.</t>
  </si>
  <si>
    <t>Ingen I. van</t>
  </si>
  <si>
    <t>vovaningen@athloncarlease.nl</t>
  </si>
  <si>
    <t>karin.vantol@athlon.com</t>
  </si>
  <si>
    <t>Veluwezoom 4</t>
  </si>
  <si>
    <t>1327 AG</t>
  </si>
  <si>
    <t>Karin van Tol</t>
  </si>
  <si>
    <t>110055</t>
  </si>
  <si>
    <t>2707</t>
  </si>
  <si>
    <t>3969</t>
  </si>
  <si>
    <t>Tol</t>
  </si>
  <si>
    <t>06 - 13 43 72 69</t>
  </si>
  <si>
    <t>000176-009</t>
  </si>
  <si>
    <t>Bot Bouw B.V.</t>
  </si>
  <si>
    <t>Bot G.J.</t>
  </si>
  <si>
    <t>h.deboer@botbouw.nl</t>
  </si>
  <si>
    <t>G.J. Bot</t>
  </si>
  <si>
    <t>110157</t>
  </si>
  <si>
    <t>2737</t>
  </si>
  <si>
    <t>1981</t>
  </si>
  <si>
    <t>Bot</t>
  </si>
  <si>
    <t>(072) 576 38 37</t>
  </si>
  <si>
    <t>Postbus 15</t>
  </si>
  <si>
    <t>000176-001</t>
  </si>
  <si>
    <t>Pwn Waterleidingbedrijf</t>
  </si>
  <si>
    <t>Gelauff R.</t>
  </si>
  <si>
    <t>Gelauff</t>
  </si>
  <si>
    <t>renee.gelauff@pwn.nl</t>
  </si>
  <si>
    <t>Velserbroek</t>
  </si>
  <si>
    <t>Renee Gelauff</t>
  </si>
  <si>
    <t>110177</t>
  </si>
  <si>
    <t>3073</t>
  </si>
  <si>
    <t>2140</t>
  </si>
  <si>
    <t>06 - 51 33 90 72</t>
  </si>
  <si>
    <t>Renee</t>
  </si>
  <si>
    <t>Postbus 2113</t>
  </si>
  <si>
    <t>06-51339072</t>
  </si>
  <si>
    <t>000176-006</t>
  </si>
  <si>
    <t>Tomingroep B.V.</t>
  </si>
  <si>
    <t>Oskamp F.</t>
  </si>
  <si>
    <t>Ooijens</t>
  </si>
  <si>
    <t>fo@tomingroep.nl</t>
  </si>
  <si>
    <t>Franciscusweg 12</t>
  </si>
  <si>
    <t>1200 AD</t>
  </si>
  <si>
    <t>Simone Ooijens</t>
  </si>
  <si>
    <t>6197</t>
  </si>
  <si>
    <t>4225</t>
  </si>
  <si>
    <t>SO@tomingroep.nl</t>
  </si>
  <si>
    <t>06 - 21 11 15 33</t>
  </si>
  <si>
    <t>(035) 671 81 99</t>
  </si>
  <si>
    <t>611524579</t>
  </si>
  <si>
    <t>(035) 671 81 11</t>
  </si>
  <si>
    <t>000176-002</t>
  </si>
  <si>
    <t>Total Event Support</t>
  </si>
  <si>
    <t>Lijnen G.</t>
  </si>
  <si>
    <t>g.lijnen@total-e.com</t>
  </si>
  <si>
    <t>Schemkensstraat 14</t>
  </si>
  <si>
    <t>Beringen-Paal</t>
  </si>
  <si>
    <t>3580</t>
  </si>
  <si>
    <t>G. Lijnen</t>
  </si>
  <si>
    <t>Philip Morris Benelux</t>
  </si>
  <si>
    <t>110220</t>
  </si>
  <si>
    <t>3079</t>
  </si>
  <si>
    <t>2146</t>
  </si>
  <si>
    <t>Lijnen</t>
  </si>
  <si>
    <t>+32 484 11 07 35</t>
  </si>
  <si>
    <t>000176-003</t>
  </si>
  <si>
    <t>BankGiro Loterij</t>
  </si>
  <si>
    <t>Jantje</t>
  </si>
  <si>
    <t>Kuin I.</t>
  </si>
  <si>
    <t>Jantje2015</t>
  </si>
  <si>
    <t xml:space="preserve">Kuin </t>
  </si>
  <si>
    <t>Inge@postcodeloterij.nl</t>
  </si>
  <si>
    <t>I. Kuin</t>
  </si>
  <si>
    <t>110200</t>
  </si>
  <si>
    <t>3032</t>
  </si>
  <si>
    <t>Kuin</t>
  </si>
  <si>
    <t>(020) 673 24 46</t>
  </si>
  <si>
    <t>Postbus 75025</t>
  </si>
  <si>
    <t>0031649500874</t>
  </si>
  <si>
    <t>000183-009</t>
  </si>
  <si>
    <t>Blauwhoed Facilitair Bedrijf B.V.</t>
  </si>
  <si>
    <t>Scheefers J.</t>
  </si>
  <si>
    <t xml:space="preserve">Bouwman </t>
  </si>
  <si>
    <t>jscheefers@blauwhoed.nl</t>
  </si>
  <si>
    <t>J. Scheefers</t>
  </si>
  <si>
    <t>110062</t>
  </si>
  <si>
    <t>3027</t>
  </si>
  <si>
    <t>2096</t>
  </si>
  <si>
    <t>Scheefers</t>
  </si>
  <si>
    <t>(010) 453 51 97</t>
  </si>
  <si>
    <t>Postbus 2552</t>
  </si>
  <si>
    <t>0031650520307</t>
  </si>
  <si>
    <t>000183-001</t>
  </si>
  <si>
    <t>Business &amp; Bubbels</t>
  </si>
  <si>
    <t>Nijssen E.</t>
  </si>
  <si>
    <t>esther@nijssencms.nl</t>
  </si>
  <si>
    <t>info@ifthenels.nl</t>
  </si>
  <si>
    <t>Wieldrechtseweg 30</t>
  </si>
  <si>
    <t>Dordrecht</t>
  </si>
  <si>
    <t>3316 BG</t>
  </si>
  <si>
    <t>Esther Nijssen</t>
  </si>
  <si>
    <t>110122</t>
  </si>
  <si>
    <t>2726</t>
  </si>
  <si>
    <t>1969</t>
  </si>
  <si>
    <t>Nijssen</t>
  </si>
  <si>
    <t>Esther</t>
  </si>
  <si>
    <t>000183-002</t>
  </si>
  <si>
    <t>Constructor Staalbouw B.V.</t>
  </si>
  <si>
    <t>Weerd E. van der</t>
  </si>
  <si>
    <t>weerd@constructorstaalbouw.nl</t>
  </si>
  <si>
    <t>Newtonstraat 36</t>
  </si>
  <si>
    <t>1704 SB</t>
  </si>
  <si>
    <t>E. van der Weerd</t>
  </si>
  <si>
    <t>110082</t>
  </si>
  <si>
    <t>3058</t>
  </si>
  <si>
    <t>2124</t>
  </si>
  <si>
    <t>Weerd</t>
  </si>
  <si>
    <t>06 - 53 32 76 62</t>
  </si>
  <si>
    <t>06-53327662</t>
  </si>
  <si>
    <t>000183-008</t>
  </si>
  <si>
    <t>DITP Holding B.V.</t>
  </si>
  <si>
    <t>Hogenhuis P.</t>
  </si>
  <si>
    <t>p.hogenhuis@ditp.nl</t>
  </si>
  <si>
    <t>Kenaupark 31</t>
  </si>
  <si>
    <t>2011 MR</t>
  </si>
  <si>
    <t>P. Hogenhuis</t>
  </si>
  <si>
    <t>110123</t>
  </si>
  <si>
    <t>2675</t>
  </si>
  <si>
    <t>1921</t>
  </si>
  <si>
    <t>Hogenhuis</t>
  </si>
  <si>
    <t>(023) 512 53 10</t>
  </si>
  <si>
    <t>000183-003</t>
  </si>
  <si>
    <t>Easynet</t>
  </si>
  <si>
    <t>Martin E.</t>
  </si>
  <si>
    <t>Leeuwen  van</t>
  </si>
  <si>
    <t>ellis.martin@easynet.com</t>
  </si>
  <si>
    <t>amy.vanleeuwen@easynet.com</t>
  </si>
  <si>
    <t>Karspeldreef 14 14</t>
  </si>
  <si>
    <t>1101 CK</t>
  </si>
  <si>
    <t>Ellis Martin</t>
  </si>
  <si>
    <t>110096</t>
  </si>
  <si>
    <t>2154</t>
  </si>
  <si>
    <t>1478</t>
  </si>
  <si>
    <t>Martin</t>
  </si>
  <si>
    <t>Ellis</t>
  </si>
  <si>
    <t>(020) 798 97 20</t>
  </si>
  <si>
    <t>31629553043</t>
  </si>
  <si>
    <t>000183-004</t>
  </si>
  <si>
    <t>Eversheds B.V.</t>
  </si>
  <si>
    <t>Meuwissen B.</t>
  </si>
  <si>
    <t>barbarameuwissen@eversheds.nl</t>
  </si>
  <si>
    <t>Barbara Meuwissen</t>
  </si>
  <si>
    <t>110171</t>
  </si>
  <si>
    <t>3063</t>
  </si>
  <si>
    <t>Meuwissen</t>
  </si>
  <si>
    <t>Barbara</t>
  </si>
  <si>
    <t>(020) 560 05 50</t>
  </si>
  <si>
    <t>Postbus 4030</t>
  </si>
  <si>
    <t>000183-006</t>
  </si>
  <si>
    <t>Rabobank Walcheren/Noord-Beveland</t>
  </si>
  <si>
    <t>Scheppers N.</t>
  </si>
  <si>
    <t xml:space="preserve">Jansen </t>
  </si>
  <si>
    <t>07-04</t>
  </si>
  <si>
    <t>21-08-2015 12:00</t>
  </si>
  <si>
    <t>marketing@wnb.rabobank.nl</t>
  </si>
  <si>
    <t>N. Scheppers</t>
  </si>
  <si>
    <t>110145</t>
  </si>
  <si>
    <t>3075</t>
  </si>
  <si>
    <t>2142</t>
  </si>
  <si>
    <t>Scheppers</t>
  </si>
  <si>
    <t>(0118) 42 80 00</t>
  </si>
  <si>
    <t>Postbus 420</t>
  </si>
  <si>
    <t>0031610098330</t>
  </si>
  <si>
    <t>000183-005</t>
  </si>
  <si>
    <t>Betabit Nederland BV</t>
  </si>
  <si>
    <t>Jean Schmitz</t>
  </si>
  <si>
    <t>Gimbrère L.</t>
  </si>
  <si>
    <t>Jean Schmitz 2015</t>
  </si>
  <si>
    <t>Berkhemer</t>
  </si>
  <si>
    <t>m.van.ommeren@betabit.nl</t>
  </si>
  <si>
    <t>O07</t>
  </si>
  <si>
    <t>K.P. van der Mandelelaan 60</t>
  </si>
  <si>
    <t>M. van Ommeren</t>
  </si>
  <si>
    <t>6119</t>
  </si>
  <si>
    <t>4051</t>
  </si>
  <si>
    <t>Ommeren</t>
  </si>
  <si>
    <t>(010) 414 61 71</t>
  </si>
  <si>
    <t>0031625023012</t>
  </si>
  <si>
    <t>000118-005</t>
  </si>
  <si>
    <t>Central Point Nederland B.V.</t>
  </si>
  <si>
    <t>Speelman B.</t>
  </si>
  <si>
    <t>Claire</t>
  </si>
  <si>
    <t>claire@centralpoint.nl</t>
  </si>
  <si>
    <t>Gassan (Gassan)</t>
  </si>
  <si>
    <t>Biesbosch 225</t>
  </si>
  <si>
    <t>1181 JC</t>
  </si>
  <si>
    <t>Claire Meens</t>
  </si>
  <si>
    <t>Gassan - Nwe Uilenburgerstr 175</t>
  </si>
  <si>
    <t>5267</t>
  </si>
  <si>
    <t>3994</t>
  </si>
  <si>
    <t>Meens</t>
  </si>
  <si>
    <t>(020) 347 23 23</t>
  </si>
  <si>
    <t>Gassan</t>
  </si>
  <si>
    <t>000118-009</t>
  </si>
  <si>
    <t>Check Point Software Technology</t>
  </si>
  <si>
    <t>Witte M. de</t>
  </si>
  <si>
    <t>Uden van</t>
  </si>
  <si>
    <t>18-05</t>
  </si>
  <si>
    <t>mirandap@checkpoint.com (contacpersoon)</t>
  </si>
  <si>
    <t>mirandap@checkpoint.com</t>
  </si>
  <si>
    <t>Hoofdveste 7 a</t>
  </si>
  <si>
    <t>3992 DH</t>
  </si>
  <si>
    <t>Miranda de Witte</t>
  </si>
  <si>
    <t>5969</t>
  </si>
  <si>
    <t>3850</t>
  </si>
  <si>
    <t>Witte</t>
  </si>
  <si>
    <t>06 - 83 69 56 07</t>
  </si>
  <si>
    <t>Miranda</t>
  </si>
  <si>
    <t>0031622236937</t>
  </si>
  <si>
    <t>000118-003</t>
  </si>
  <si>
    <t>Maatschap reumatologie</t>
  </si>
  <si>
    <t>Moolenburgh J.D.</t>
  </si>
  <si>
    <t>Gefactureerd (1/3 termijn)</t>
  </si>
  <si>
    <t>alkmaar</t>
  </si>
  <si>
    <t>Kool</t>
  </si>
  <si>
    <t>26-05</t>
  </si>
  <si>
    <t>e.kool@mca.nl</t>
  </si>
  <si>
    <t>Wilhelminalaan 12</t>
  </si>
  <si>
    <t>1815 JD</t>
  </si>
  <si>
    <t>Esther Kool</t>
  </si>
  <si>
    <t>6005</t>
  </si>
  <si>
    <t>3884</t>
  </si>
  <si>
    <t>06 - 27 01 11 70</t>
  </si>
  <si>
    <t>06-27011170</t>
  </si>
  <si>
    <t>0031627011170</t>
  </si>
  <si>
    <t>000118-014</t>
  </si>
  <si>
    <t>Magnitude Consulting</t>
  </si>
  <si>
    <t>Doosje S.</t>
  </si>
  <si>
    <t>saskia.doosje@magnitude.nl</t>
  </si>
  <si>
    <t>Boulevard 3</t>
  </si>
  <si>
    <t>3707 BK</t>
  </si>
  <si>
    <t>Saskia Doosje</t>
  </si>
  <si>
    <t>3141</t>
  </si>
  <si>
    <t>2239</t>
  </si>
  <si>
    <t>Doosje</t>
  </si>
  <si>
    <t>(030) 693 47 00</t>
  </si>
  <si>
    <t>000118-001</t>
  </si>
  <si>
    <t>PUTkast BV</t>
  </si>
  <si>
    <t>Ekelmans M.</t>
  </si>
  <si>
    <t>marco@putkast.nl</t>
  </si>
  <si>
    <t>Witte Paardweg 28</t>
  </si>
  <si>
    <t>Wormerveer</t>
  </si>
  <si>
    <t>1521 PV</t>
  </si>
  <si>
    <t>Marco Ekelmans</t>
  </si>
  <si>
    <t>3106</t>
  </si>
  <si>
    <t>Ekelmans</t>
  </si>
  <si>
    <t>Marco</t>
  </si>
  <si>
    <t>(075) 750 22 14</t>
  </si>
  <si>
    <t>000118-015</t>
  </si>
  <si>
    <t xml:space="preserve">Schuman Europe B.V.
</t>
  </si>
  <si>
    <t>Isguzarer F.</t>
  </si>
  <si>
    <t>Isguzarer</t>
  </si>
  <si>
    <t>ferhat@schumaneurope.com</t>
  </si>
  <si>
    <t>Hoogoorddreef 9</t>
  </si>
  <si>
    <t>1101 BA</t>
  </si>
  <si>
    <t>Ferhat Isguzarer</t>
  </si>
  <si>
    <t>3034</t>
  </si>
  <si>
    <t>2103</t>
  </si>
  <si>
    <t>Ferhat</t>
  </si>
  <si>
    <t>06 - 12 52 27 27</t>
  </si>
  <si>
    <t>0031612522727</t>
  </si>
  <si>
    <t>000118-013</t>
  </si>
  <si>
    <t>Short Stay Rentals Exploitatie B.V.</t>
  </si>
  <si>
    <t>Kuijer I.</t>
  </si>
  <si>
    <t>14-06</t>
  </si>
  <si>
    <t>irene.ruysdaelkade@gmail.com</t>
  </si>
  <si>
    <t>Ruysdaelkade 119 hs</t>
  </si>
  <si>
    <t>1072 AP</t>
  </si>
  <si>
    <t>Irene Kuijer</t>
  </si>
  <si>
    <t>6102</t>
  </si>
  <si>
    <t>4015</t>
  </si>
  <si>
    <t>06 - 53 84 80 19</t>
  </si>
  <si>
    <t>Irene</t>
  </si>
  <si>
    <t>0653848019</t>
  </si>
  <si>
    <t>0031653848019</t>
  </si>
  <si>
    <t>000118-011</t>
  </si>
  <si>
    <t>Start People B.V.</t>
  </si>
  <si>
    <t>Brink K. van den</t>
  </si>
  <si>
    <t>Elting</t>
  </si>
  <si>
    <t>kvandenbrink@startpeople.nl</t>
  </si>
  <si>
    <t>P.J. Oudweg 61</t>
  </si>
  <si>
    <t>1314 CK</t>
  </si>
  <si>
    <t>Krista van den Brink</t>
  </si>
  <si>
    <t>5967</t>
  </si>
  <si>
    <t>3845</t>
  </si>
  <si>
    <t>Brink</t>
  </si>
  <si>
    <t>Krista</t>
  </si>
  <si>
    <t>06 - 30 51 52 34</t>
  </si>
  <si>
    <t>0031365382354</t>
  </si>
  <si>
    <t>0031621809155</t>
  </si>
  <si>
    <t>(036) 538 23 54</t>
  </si>
  <si>
    <t>000118-007</t>
  </si>
  <si>
    <t>Stijl advocaten</t>
  </si>
  <si>
    <t>Hovius T.</t>
  </si>
  <si>
    <t>Stavenuiter</t>
  </si>
  <si>
    <t>Hovius</t>
  </si>
  <si>
    <t>stavenuiter@stijladvocaten.nl</t>
  </si>
  <si>
    <t>hovius@stijladvocaten.nl</t>
  </si>
  <si>
    <t>Poeldijkstraat 22</t>
  </si>
  <si>
    <t>1504 KA</t>
  </si>
  <si>
    <t>Taco Hovius</t>
  </si>
  <si>
    <t>5982</t>
  </si>
  <si>
    <t>4280</t>
  </si>
  <si>
    <t>06 - 48 10 26 03</t>
  </si>
  <si>
    <t>Taco</t>
  </si>
  <si>
    <t>(020) 480 26 03</t>
  </si>
  <si>
    <t>0641016021</t>
  </si>
  <si>
    <t>0031648102603</t>
  </si>
  <si>
    <t>000118-006</t>
  </si>
  <si>
    <t>VI Company</t>
  </si>
  <si>
    <t>Koning K. de</t>
  </si>
  <si>
    <t>van der Voet</t>
  </si>
  <si>
    <t>Voet van der</t>
  </si>
  <si>
    <t>renske@vicompany.nl</t>
  </si>
  <si>
    <t>Stationsplein 45 (unit A4.194)</t>
  </si>
  <si>
    <t>3013 AK</t>
  </si>
  <si>
    <t>Renske van der Voet</t>
  </si>
  <si>
    <t>3172</t>
  </si>
  <si>
    <t>2275</t>
  </si>
  <si>
    <t>Voet</t>
  </si>
  <si>
    <t>Renske</t>
  </si>
  <si>
    <t>(010) 714 44 57</t>
  </si>
  <si>
    <t>0107144457</t>
  </si>
  <si>
    <t>0031620173119</t>
  </si>
  <si>
    <t>000118-010</t>
  </si>
  <si>
    <t>Winecom Group </t>
  </si>
  <si>
    <t>Houthuizen C.</t>
  </si>
  <si>
    <t xml:space="preserve">Houthuizen </t>
  </si>
  <si>
    <t>Rianne</t>
  </si>
  <si>
    <t>rianne.smulders@winecomgroup.nl</t>
  </si>
  <si>
    <t>Moezelhavenweg 63</t>
  </si>
  <si>
    <t>1043 AM</t>
  </si>
  <si>
    <t>Corria Houthuizen</t>
  </si>
  <si>
    <t>6155</t>
  </si>
  <si>
    <t>4246</t>
  </si>
  <si>
    <t>Houthuizen</t>
  </si>
  <si>
    <t>corria.houthuizen@winecomgroup.nl</t>
  </si>
  <si>
    <t>Corria</t>
  </si>
  <si>
    <t>(020) 354 11 76</t>
  </si>
  <si>
    <t>0031651531723</t>
  </si>
  <si>
    <t>000118-004</t>
  </si>
  <si>
    <t>Candid Group B.V.</t>
  </si>
  <si>
    <t>Johanna Engelina</t>
  </si>
  <si>
    <t>Ghazarian G.</t>
  </si>
  <si>
    <t>Johanna Engelina2015</t>
  </si>
  <si>
    <t>Eerenbeemt van den</t>
  </si>
  <si>
    <t>john</t>
  </si>
  <si>
    <t>john@headtohead.nl</t>
  </si>
  <si>
    <t>Asterweg 75</t>
  </si>
  <si>
    <t>1031 HM</t>
  </si>
  <si>
    <t>John van Hest</t>
  </si>
  <si>
    <t>6113</t>
  </si>
  <si>
    <t>4036</t>
  </si>
  <si>
    <t>Hest</t>
  </si>
  <si>
    <t>John</t>
  </si>
  <si>
    <t>(020) 303 38 91</t>
  </si>
  <si>
    <t>0031620524557</t>
  </si>
  <si>
    <t>000199-006</t>
  </si>
  <si>
    <t>Edel Grass B.V.</t>
  </si>
  <si>
    <t>Teunissen R.</t>
  </si>
  <si>
    <t>29-04</t>
  </si>
  <si>
    <t>a.vandenberg@edelgrass.com</t>
  </si>
  <si>
    <t>Fabrieksstraat 13</t>
  </si>
  <si>
    <t>Genemuiden</t>
  </si>
  <si>
    <t>8281 BW</t>
  </si>
  <si>
    <t>R. Teunissen</t>
  </si>
  <si>
    <t>5921</t>
  </si>
  <si>
    <t>3816</t>
  </si>
  <si>
    <t>Teunissen</t>
  </si>
  <si>
    <t>06 - 11 72 16 56</t>
  </si>
  <si>
    <t>(038) 425 00 54</t>
  </si>
  <si>
    <t>000199-001</t>
  </si>
  <si>
    <t>Tata Steel IJmuiden BV</t>
  </si>
  <si>
    <t>Klein Z.</t>
  </si>
  <si>
    <t>Klein</t>
  </si>
  <si>
    <t>zillah.klein@tatasteel.com</t>
  </si>
  <si>
    <t>Wenckebachstraat 1</t>
  </si>
  <si>
    <t>Velzen-Noord</t>
  </si>
  <si>
    <t>1951 JZ</t>
  </si>
  <si>
    <t>Zilllah Klein</t>
  </si>
  <si>
    <t>2922</t>
  </si>
  <si>
    <t>3905</t>
  </si>
  <si>
    <t>Zilllah</t>
  </si>
  <si>
    <t>(0251) 49 21 94</t>
  </si>
  <si>
    <t>Z.</t>
  </si>
  <si>
    <t>622397137</t>
  </si>
  <si>
    <t>000199-004</t>
  </si>
  <si>
    <t xml:space="preserve">UBecom Engineering B.V. </t>
  </si>
  <si>
    <t>Mathey P.</t>
  </si>
  <si>
    <t>Mathey</t>
  </si>
  <si>
    <t>petra.mathey@ubecom.nl</t>
  </si>
  <si>
    <t>Purmerenderweg 126</t>
  </si>
  <si>
    <t>Zuidoostbeemster</t>
  </si>
  <si>
    <t>1461 DL</t>
  </si>
  <si>
    <t>Petra Mathey</t>
  </si>
  <si>
    <t>6167</t>
  </si>
  <si>
    <t>4095</t>
  </si>
  <si>
    <t>631788655</t>
  </si>
  <si>
    <t>000199-002</t>
  </si>
  <si>
    <t>KOSKISEN benelux</t>
  </si>
  <si>
    <t>Johanna Lucretia</t>
  </si>
  <si>
    <t>Veer de</t>
  </si>
  <si>
    <t>Johanna Lucretia2015</t>
  </si>
  <si>
    <t>nicodeveer@koskisen.com</t>
  </si>
  <si>
    <t>nicodev@koskisen.com</t>
  </si>
  <si>
    <t>Nijenrode 6</t>
  </si>
  <si>
    <t>Landsmeer</t>
  </si>
  <si>
    <t>1121 HN</t>
  </si>
  <si>
    <t>Nico de Veer</t>
  </si>
  <si>
    <t>2803</t>
  </si>
  <si>
    <t>2067</t>
  </si>
  <si>
    <t>06 - 53 46 71 77</t>
  </si>
  <si>
    <t>Nico</t>
  </si>
  <si>
    <t>+31653467177</t>
  </si>
  <si>
    <t>0031653467177</t>
  </si>
  <si>
    <t>000148-006</t>
  </si>
  <si>
    <t>Jules Verne</t>
  </si>
  <si>
    <t>JulesVerne2015</t>
  </si>
  <si>
    <t>01:00</t>
  </si>
  <si>
    <t>000209-001</t>
  </si>
  <si>
    <t xml:space="preserve">Media Monks </t>
  </si>
  <si>
    <t>Seignette C.</t>
  </si>
  <si>
    <t>20-07</t>
  </si>
  <si>
    <t>coco@mediamonks.com</t>
  </si>
  <si>
    <t>Schapenkamp 2</t>
  </si>
  <si>
    <t>1211 PA</t>
  </si>
  <si>
    <t>Coco Seignette</t>
  </si>
  <si>
    <t>6265</t>
  </si>
  <si>
    <t>4239</t>
  </si>
  <si>
    <t>Seignette</t>
  </si>
  <si>
    <t>06 - 46 16 42 87</t>
  </si>
  <si>
    <t>Coco</t>
  </si>
  <si>
    <t>(035) 621 21 50</t>
  </si>
  <si>
    <t>000209-002</t>
  </si>
  <si>
    <t>Rabobank Nederland</t>
  </si>
  <si>
    <t>Kapitan Borchardt</t>
  </si>
  <si>
    <t>Broekhuizen M.</t>
  </si>
  <si>
    <t>Kapitan Borchardt2015</t>
  </si>
  <si>
    <t>Friederich</t>
  </si>
  <si>
    <t>thijs.friederich@rabobank.com</t>
  </si>
  <si>
    <t>Britt.Geerdink@rabobank.com</t>
  </si>
  <si>
    <t>D08</t>
  </si>
  <si>
    <t>CH HKB (D08)</t>
  </si>
  <si>
    <t>Croeselaan 28</t>
  </si>
  <si>
    <t>3521 CB</t>
  </si>
  <si>
    <t>Thijs Friederich</t>
  </si>
  <si>
    <t>3848</t>
  </si>
  <si>
    <t>4119</t>
  </si>
  <si>
    <t>Thijs</t>
  </si>
  <si>
    <t>(030) 712 24 76</t>
  </si>
  <si>
    <t>0653379033</t>
  </si>
  <si>
    <t>0031653379033</t>
  </si>
  <si>
    <t>000166-002</t>
  </si>
  <si>
    <t>CGI Nederland BV</t>
  </si>
  <si>
    <t>Regt M. de</t>
  </si>
  <si>
    <t>van den Born</t>
  </si>
  <si>
    <t>Regt de</t>
  </si>
  <si>
    <t>10-05</t>
  </si>
  <si>
    <t>sander.van.den.born@cgi.com</t>
  </si>
  <si>
    <t>marion.de.regt@cgi.com</t>
  </si>
  <si>
    <t>George Hintzenweg 89</t>
  </si>
  <si>
    <t>3068 AX</t>
  </si>
  <si>
    <t>Sander van den Born</t>
  </si>
  <si>
    <t>2177</t>
  </si>
  <si>
    <t>1514</t>
  </si>
  <si>
    <t>Born</t>
  </si>
  <si>
    <t>088 - 5640000</t>
  </si>
  <si>
    <t>0610883121</t>
  </si>
  <si>
    <t>0031610883473</t>
  </si>
  <si>
    <t>000166-008</t>
  </si>
  <si>
    <t>Jones Day</t>
  </si>
  <si>
    <t>Desmed Y.</t>
  </si>
  <si>
    <t>Berger</t>
  </si>
  <si>
    <t>28-01</t>
  </si>
  <si>
    <t>lberger@jonesday.com</t>
  </si>
  <si>
    <t>Museumplein 17</t>
  </si>
  <si>
    <t>Tineke Klont</t>
  </si>
  <si>
    <t>1993</t>
  </si>
  <si>
    <t>3970</t>
  </si>
  <si>
    <t>Klont</t>
  </si>
  <si>
    <t>tklont@jonesday.com</t>
  </si>
  <si>
    <t>(020) 305 42 36</t>
  </si>
  <si>
    <t>(0) 20.305.4236</t>
  </si>
  <si>
    <t>622545169</t>
  </si>
  <si>
    <t>000166-005</t>
  </si>
  <si>
    <t>Pictet Asset Management</t>
  </si>
  <si>
    <t>Smith M.</t>
  </si>
  <si>
    <t>Smith</t>
  </si>
  <si>
    <t>Mismith@pictet.com</t>
  </si>
  <si>
    <t>mismith@pictet.com</t>
  </si>
  <si>
    <t>Herengracht 456</t>
  </si>
  <si>
    <t>Michiel Smith</t>
  </si>
  <si>
    <t>1952</t>
  </si>
  <si>
    <t>1470</t>
  </si>
  <si>
    <t>(020) 240 31 40</t>
  </si>
  <si>
    <t>020 2403140</t>
  </si>
  <si>
    <t>612376464</t>
  </si>
  <si>
    <t>000166-001</t>
  </si>
  <si>
    <t xml:space="preserve">TIP Trailer Services Netherlands B.V.
</t>
  </si>
  <si>
    <t>Gierveld C.</t>
  </si>
  <si>
    <t>Gierveld</t>
  </si>
  <si>
    <t>Chantal.Gierveld@tipeurope.com</t>
  </si>
  <si>
    <t>Nieuwesluisweg 120</t>
  </si>
  <si>
    <t>3197 KV</t>
  </si>
  <si>
    <t>Chantal Gierveld</t>
  </si>
  <si>
    <t>2288</t>
  </si>
  <si>
    <t>1929</t>
  </si>
  <si>
    <t>06 - 21 83 10 25</t>
  </si>
  <si>
    <t>(010) 288 60 81</t>
  </si>
  <si>
    <t>0031621831025</t>
  </si>
  <si>
    <t>000166-004</t>
  </si>
  <si>
    <t>Accenture B.V.</t>
  </si>
  <si>
    <t>Kikkerkoning</t>
  </si>
  <si>
    <t>Jilderda B.</t>
  </si>
  <si>
    <t>Kikkerkoning2015</t>
  </si>
  <si>
    <t>bouchra.fakir@accenture.com</t>
  </si>
  <si>
    <t>D01</t>
  </si>
  <si>
    <t>Gustav Mahlerplein 90</t>
  </si>
  <si>
    <t>Noelle Jilderda</t>
  </si>
  <si>
    <t>6202</t>
  </si>
  <si>
    <t>4985</t>
  </si>
  <si>
    <t>Jilderda</t>
  </si>
  <si>
    <t>noelle.jilderda@accenture.com</t>
  </si>
  <si>
    <t>Noelle</t>
  </si>
  <si>
    <t>000115-011</t>
  </si>
  <si>
    <t>Autoschade Herstel Groep</t>
  </si>
  <si>
    <t>Dreven G. van</t>
  </si>
  <si>
    <t>Dreven van</t>
  </si>
  <si>
    <t>AnjavanOfferen@autoschadeherstelgroep.nl</t>
  </si>
  <si>
    <t>Copernicuslaan 35</t>
  </si>
  <si>
    <t>6716 BM</t>
  </si>
  <si>
    <t>Anja van Offeren</t>
  </si>
  <si>
    <t>2626</t>
  </si>
  <si>
    <t>1858</t>
  </si>
  <si>
    <t>Offeren</t>
  </si>
  <si>
    <t>(0318) 63 10 71</t>
  </si>
  <si>
    <t>624944454</t>
  </si>
  <si>
    <t>000115-008</t>
  </si>
  <si>
    <t>Deloitte Group Support Centre B.V.</t>
  </si>
  <si>
    <t>Sluiter T.</t>
  </si>
  <si>
    <t>Sluiter</t>
  </si>
  <si>
    <t xml:space="preserve">Sluiter </t>
  </si>
  <si>
    <t>tsluiter@deloitte.nl</t>
  </si>
  <si>
    <t>JGombert@deloitte.nl</t>
  </si>
  <si>
    <t>Tim Sluiter</t>
  </si>
  <si>
    <t>2684</t>
  </si>
  <si>
    <t>4230</t>
  </si>
  <si>
    <t>06 - 55 85 33 95</t>
  </si>
  <si>
    <t>Tim</t>
  </si>
  <si>
    <t>Postbus 1777</t>
  </si>
  <si>
    <t>0683555269</t>
  </si>
  <si>
    <t>0031683555269</t>
  </si>
  <si>
    <t>000115-005</t>
  </si>
  <si>
    <t>Exter B.V.</t>
  </si>
  <si>
    <t>Koning C.</t>
  </si>
  <si>
    <t>wesley.sterk@exteraroma.com</t>
  </si>
  <si>
    <t>Christian.Koning@exteraroma.com</t>
  </si>
  <si>
    <t>Gerrit Bolkade 10</t>
  </si>
  <si>
    <t>Zaandam</t>
  </si>
  <si>
    <t>1507 BR</t>
  </si>
  <si>
    <t>Christian Koning</t>
  </si>
  <si>
    <t>3088</t>
  </si>
  <si>
    <t>2213</t>
  </si>
  <si>
    <t>Koning</t>
  </si>
  <si>
    <t>06 - 83 62 19 55</t>
  </si>
  <si>
    <t>Christian</t>
  </si>
  <si>
    <t>06-83621955</t>
  </si>
  <si>
    <t>000115-007</t>
  </si>
  <si>
    <t>Inventum</t>
  </si>
  <si>
    <t>Verkouteren D.</t>
  </si>
  <si>
    <t>Verbree</t>
  </si>
  <si>
    <t>DVerkouteren@inventum.com</t>
  </si>
  <si>
    <t>Koogschip 25</t>
  </si>
  <si>
    <t>3991 CS</t>
  </si>
  <si>
    <t>Daphne Verkouteren</t>
  </si>
  <si>
    <t>2401</t>
  </si>
  <si>
    <t>4045</t>
  </si>
  <si>
    <t>Verkouteren</t>
  </si>
  <si>
    <t>(030) 274 84 37</t>
  </si>
  <si>
    <t>06-51833686/ 030 2748436</t>
  </si>
  <si>
    <t>653105035</t>
  </si>
  <si>
    <t>000115-001</t>
  </si>
  <si>
    <t>Kuiphold B.V.</t>
  </si>
  <si>
    <t>Kuiper W.L.</t>
  </si>
  <si>
    <t>Baaing R</t>
  </si>
  <si>
    <t>rjbaaima@ziggo.nl</t>
  </si>
  <si>
    <t>Fregatwal 3</t>
  </si>
  <si>
    <t>Leiden</t>
  </si>
  <si>
    <t>2317 GN</t>
  </si>
  <si>
    <t>Roel Baaima</t>
  </si>
  <si>
    <t>3186</t>
  </si>
  <si>
    <t>2291</t>
  </si>
  <si>
    <t>06 - 53 13 63 90</t>
  </si>
  <si>
    <t>(071) 513 49 97</t>
  </si>
  <si>
    <t>0031653136390</t>
  </si>
  <si>
    <t>000115-004</t>
  </si>
  <si>
    <t>Port of Amsterdam</t>
  </si>
  <si>
    <t>Oosten J. van</t>
  </si>
  <si>
    <t>Hiemstra</t>
  </si>
  <si>
    <t>Janine van Oosten</t>
  </si>
  <si>
    <t>1649</t>
  </si>
  <si>
    <t>785</t>
  </si>
  <si>
    <t>Oosten</t>
  </si>
  <si>
    <t>janine.van.oosten@portofamsterdam.nl</t>
  </si>
  <si>
    <t>06 - 51 94 54 43</t>
  </si>
  <si>
    <t>Janine</t>
  </si>
  <si>
    <t>0031651359282</t>
  </si>
  <si>
    <t>000115-009</t>
  </si>
  <si>
    <t>23-08-2015 14:00</t>
  </si>
  <si>
    <t>g</t>
  </si>
  <si>
    <t>Georgette van der Gugten</t>
  </si>
  <si>
    <t>2339</t>
  </si>
  <si>
    <t>Gugten</t>
  </si>
  <si>
    <t>Georgette</t>
  </si>
  <si>
    <t>G.E.</t>
  </si>
  <si>
    <t>000115-012</t>
  </si>
  <si>
    <t>Tangelo Software</t>
  </si>
  <si>
    <t>Groenendal E.</t>
  </si>
  <si>
    <t>Essen van</t>
  </si>
  <si>
    <t>'arie.vanessen@tangelo.nl'</t>
  </si>
  <si>
    <t>arie.vanessen@tangelo.nl</t>
  </si>
  <si>
    <t>De Dreef 19</t>
  </si>
  <si>
    <t>3706 BR</t>
  </si>
  <si>
    <t>Arie van Essen</t>
  </si>
  <si>
    <t>2517</t>
  </si>
  <si>
    <t>1755</t>
  </si>
  <si>
    <t>Essen</t>
  </si>
  <si>
    <t>06 - 16 25 17 17</t>
  </si>
  <si>
    <t>Arie</t>
  </si>
  <si>
    <t>(030) 694 04 90</t>
  </si>
  <si>
    <t>0031616251717</t>
  </si>
  <si>
    <t>000115-002</t>
  </si>
  <si>
    <t>Rabobank Zaanstreek</t>
  </si>
  <si>
    <t>Koh-i-Noor</t>
  </si>
  <si>
    <t>Hos M.</t>
  </si>
  <si>
    <t>Koh-i-Noor2015</t>
  </si>
  <si>
    <t>Hos</t>
  </si>
  <si>
    <t>Dam van</t>
  </si>
  <si>
    <t>01-09</t>
  </si>
  <si>
    <t>communicatie@zaanstreek.rabobank.nl</t>
  </si>
  <si>
    <t>CH HKB (D02)</t>
  </si>
  <si>
    <t>Martine Hos</t>
  </si>
  <si>
    <t>2011</t>
  </si>
  <si>
    <t>1296</t>
  </si>
  <si>
    <t>Martine</t>
  </si>
  <si>
    <t>206</t>
  </si>
  <si>
    <t>0758903582</t>
  </si>
  <si>
    <t>653415629</t>
  </si>
  <si>
    <t>000076-001</t>
  </si>
  <si>
    <t>Covebo Uitzendgroep</t>
  </si>
  <si>
    <t>Ruiter R.</t>
  </si>
  <si>
    <t>Ruiter</t>
  </si>
  <si>
    <t>21-08-2015 16:00</t>
  </si>
  <si>
    <t>m.bouw@covebo.nl</t>
  </si>
  <si>
    <t>Ambachtstraat 13 b</t>
  </si>
  <si>
    <t>3861 RH</t>
  </si>
  <si>
    <t>Marielle Bouw</t>
  </si>
  <si>
    <t>2592</t>
  </si>
  <si>
    <t>1804</t>
  </si>
  <si>
    <t>Bouw</t>
  </si>
  <si>
    <t>06 - 23 17 33 01</t>
  </si>
  <si>
    <t>Marielle</t>
  </si>
  <si>
    <t>(033) 245 05 17</t>
  </si>
  <si>
    <t>643069560</t>
  </si>
  <si>
    <t>000076-007</t>
  </si>
  <si>
    <t>Nederlandse Vereniging van Munthandelaren</t>
  </si>
  <si>
    <t>Kok C.H.</t>
  </si>
  <si>
    <t>Kok</t>
  </si>
  <si>
    <t>insulinde@casema.nl</t>
  </si>
  <si>
    <t>Bredyk 9</t>
  </si>
  <si>
    <t>Langweer</t>
  </si>
  <si>
    <t>8525 EP</t>
  </si>
  <si>
    <t>Chris Kok</t>
  </si>
  <si>
    <t>3205</t>
  </si>
  <si>
    <t>2462</t>
  </si>
  <si>
    <t>(070) 345 08 86</t>
  </si>
  <si>
    <t>C.H.</t>
  </si>
  <si>
    <t>0031622037573</t>
  </si>
  <si>
    <t>000076-008</t>
  </si>
  <si>
    <t>AGRO Care Diensten</t>
  </si>
  <si>
    <t>Korevaer</t>
  </si>
  <si>
    <t>Veen K. van</t>
  </si>
  <si>
    <t>Korevaer2015</t>
  </si>
  <si>
    <t>Heuschen</t>
  </si>
  <si>
    <t xml:space="preserve"> Heuschen</t>
  </si>
  <si>
    <t>jenny@agrocare.nl</t>
  </si>
  <si>
    <t>Honderdland 433</t>
  </si>
  <si>
    <t>Maasdijk</t>
  </si>
  <si>
    <t>2678 LV</t>
  </si>
  <si>
    <t>Jenny Heuschen</t>
  </si>
  <si>
    <t>2613</t>
  </si>
  <si>
    <t>1827</t>
  </si>
  <si>
    <t>(0174) 52 68 10</t>
  </si>
  <si>
    <t>0174-526810</t>
  </si>
  <si>
    <t>0031623017793</t>
  </si>
  <si>
    <t>000070-011</t>
  </si>
  <si>
    <t>Anker Verzekert B.V.</t>
  </si>
  <si>
    <t>Zijlstra S.</t>
  </si>
  <si>
    <t>Zijlstra</t>
  </si>
  <si>
    <t>koning@anker.nl</t>
  </si>
  <si>
    <t>Paterswoldseweg 812</t>
  </si>
  <si>
    <t>9728 BM</t>
  </si>
  <si>
    <t>Eefje Koning</t>
  </si>
  <si>
    <t>3054</t>
  </si>
  <si>
    <t>2120</t>
  </si>
  <si>
    <t>Eefje</t>
  </si>
  <si>
    <t>(050) 520 99 51</t>
  </si>
  <si>
    <t>610886726</t>
  </si>
  <si>
    <t>000070-006</t>
  </si>
  <si>
    <t>Brainnet</t>
  </si>
  <si>
    <t>Lugthart A.</t>
  </si>
  <si>
    <t>Lugthart</t>
  </si>
  <si>
    <t>arno.lugthart@brainnet.nl</t>
  </si>
  <si>
    <t>Marconibaan 1 A</t>
  </si>
  <si>
    <t>Nieuwegein</t>
  </si>
  <si>
    <t>3439 MR</t>
  </si>
  <si>
    <t>Arno Lugthart</t>
  </si>
  <si>
    <t>2079</t>
  </si>
  <si>
    <t>Arno</t>
  </si>
  <si>
    <t>646132110</t>
  </si>
  <si>
    <t>000070-001</t>
  </si>
  <si>
    <t>Duma Corporate Services BV</t>
  </si>
  <si>
    <t>Zanten C. van</t>
  </si>
  <si>
    <t>Zanten van</t>
  </si>
  <si>
    <t>cvz@duma.nl</t>
  </si>
  <si>
    <t>De Boelelaan 7-8HG</t>
  </si>
  <si>
    <t>1083 HJ</t>
  </si>
  <si>
    <t>C. van Zanten</t>
  </si>
  <si>
    <t>2114</t>
  </si>
  <si>
    <t>1424</t>
  </si>
  <si>
    <t>Zanten</t>
  </si>
  <si>
    <t>653354982</t>
  </si>
  <si>
    <t>000070-008</t>
  </si>
  <si>
    <t>IFS Benelux B.V.</t>
  </si>
  <si>
    <t>Tuitert P.</t>
  </si>
  <si>
    <t>Tuitert</t>
  </si>
  <si>
    <t>21-08-2015 12:15</t>
  </si>
  <si>
    <t>petra.tuitert@ifsworld.com</t>
  </si>
  <si>
    <t>Flight Forum 3450</t>
  </si>
  <si>
    <t>5667 EW</t>
  </si>
  <si>
    <t>Petra Tuitert</t>
  </si>
  <si>
    <t>2119</t>
  </si>
  <si>
    <t>1439</t>
  </si>
  <si>
    <t>611330079</t>
  </si>
  <si>
    <t>000070-007</t>
  </si>
  <si>
    <t>Konica Minolta</t>
  </si>
  <si>
    <t>Van Soest R.</t>
  </si>
  <si>
    <t>Huisman</t>
  </si>
  <si>
    <t>caroline.arts@konicaminolta.eu</t>
  </si>
  <si>
    <t>1100 CC</t>
  </si>
  <si>
    <t>Caroline Arts</t>
  </si>
  <si>
    <t>6158</t>
  </si>
  <si>
    <t>4077</t>
  </si>
  <si>
    <t>Arts</t>
  </si>
  <si>
    <t>06 - 53 93 09 65</t>
  </si>
  <si>
    <t>620543350</t>
  </si>
  <si>
    <t>0031653930965</t>
  </si>
  <si>
    <t>000070-002</t>
  </si>
  <si>
    <t>Ondernemende Advocaten Amsterdam</t>
  </si>
  <si>
    <t>Verhage N.</t>
  </si>
  <si>
    <t>niels@hzlaw.nl ; fleur.vandijk@ogadvocaten.nl</t>
  </si>
  <si>
    <t>niels@zilveradvocaten.nl</t>
  </si>
  <si>
    <t>Singel 72 A</t>
  </si>
  <si>
    <t>1015 AC</t>
  </si>
  <si>
    <t>Niels Verhage</t>
  </si>
  <si>
    <t>Lustrum Ondernemende Advocaten Amsterdam</t>
  </si>
  <si>
    <t>2008</t>
  </si>
  <si>
    <t>1519</t>
  </si>
  <si>
    <t>niels@hzlaw.nl</t>
  </si>
  <si>
    <t>Niels</t>
  </si>
  <si>
    <t>(020) 403 72 22</t>
  </si>
  <si>
    <t>(0)20 403 72 22</t>
  </si>
  <si>
    <t>0031613206183</t>
  </si>
  <si>
    <t>000070-005</t>
  </si>
  <si>
    <t>000070-004</t>
  </si>
  <si>
    <t>AVK Nederland BV</t>
  </si>
  <si>
    <t>Korneliske Ykes</t>
  </si>
  <si>
    <t>Kwakkel H.</t>
  </si>
  <si>
    <t>Korneliske Ykes2015</t>
  </si>
  <si>
    <t>Kwakkel</t>
  </si>
  <si>
    <t>hkwakkel@avknederland.nl</t>
  </si>
  <si>
    <t>D07</t>
  </si>
  <si>
    <t>Radeweg 12</t>
  </si>
  <si>
    <t>Hendrik Kwakkel</t>
  </si>
  <si>
    <t>1248</t>
  </si>
  <si>
    <t>Hendrik</t>
  </si>
  <si>
    <t>0578574490</t>
  </si>
  <si>
    <t>651352894</t>
  </si>
  <si>
    <t>000019-011</t>
  </si>
  <si>
    <t>Brouwer's Tours B.V.</t>
  </si>
  <si>
    <t>Brouwer P.</t>
  </si>
  <si>
    <t>Brouwer</t>
  </si>
  <si>
    <t>28-08</t>
  </si>
  <si>
    <t>paul@brouwerstours.nl</t>
  </si>
  <si>
    <t>Keyserweg 38 40</t>
  </si>
  <si>
    <t>Noordwijk</t>
  </si>
  <si>
    <t>2201 CW</t>
  </si>
  <si>
    <t>Paul Brouwer</t>
  </si>
  <si>
    <t>1971</t>
  </si>
  <si>
    <t>1254</t>
  </si>
  <si>
    <t>0615095405</t>
  </si>
  <si>
    <t>615095405</t>
  </si>
  <si>
    <t>000019-008</t>
  </si>
  <si>
    <t>Ceban</t>
  </si>
  <si>
    <t>Buisman L.</t>
  </si>
  <si>
    <t>Buisman</t>
  </si>
  <si>
    <t>l.buisman@ceban.nl</t>
  </si>
  <si>
    <t>Kapittelweg 22</t>
  </si>
  <si>
    <t>4827 HG</t>
  </si>
  <si>
    <t>Louwrien Buisman</t>
  </si>
  <si>
    <t>1256</t>
  </si>
  <si>
    <t>Louwrien</t>
  </si>
  <si>
    <t>06-22979905</t>
  </si>
  <si>
    <t>622979905</t>
  </si>
  <si>
    <t>000019-001</t>
  </si>
  <si>
    <t>Ciber Nederland BV</t>
  </si>
  <si>
    <t>Vink K.</t>
  </si>
  <si>
    <t>Vink</t>
  </si>
  <si>
    <t>Houk Nolten</t>
  </si>
  <si>
    <t>kristel.vink@ciber.com</t>
  </si>
  <si>
    <t>Vreedeoord 105</t>
  </si>
  <si>
    <t>5621 CX</t>
  </si>
  <si>
    <t>Kristel Vink</t>
  </si>
  <si>
    <t>6139</t>
  </si>
  <si>
    <t>4068</t>
  </si>
  <si>
    <t>Kristel</t>
  </si>
  <si>
    <t>(040) 232 90 90</t>
  </si>
  <si>
    <t>+31402329090</t>
  </si>
  <si>
    <t>654713571</t>
  </si>
  <si>
    <t>000019-002</t>
  </si>
  <si>
    <t>Kranendonk Production Systems BV</t>
  </si>
  <si>
    <t>Voerman S.</t>
  </si>
  <si>
    <t>s.voerman@kranendonk.com</t>
  </si>
  <si>
    <t>Sir Rowland Hillstraat 10</t>
  </si>
  <si>
    <t>Tiel</t>
  </si>
  <si>
    <t>4000 HC</t>
  </si>
  <si>
    <t>Sander Voerman</t>
  </si>
  <si>
    <t>6232</t>
  </si>
  <si>
    <t>4193</t>
  </si>
  <si>
    <t>Voerman</t>
  </si>
  <si>
    <t>(0344) 62 39 44</t>
  </si>
  <si>
    <t>000019-009</t>
  </si>
  <si>
    <t>Liberty Global Services</t>
  </si>
  <si>
    <t>Kadi V.</t>
  </si>
  <si>
    <t>Kadi</t>
  </si>
  <si>
    <t>vkadi@libertyglobal.com</t>
  </si>
  <si>
    <t>Boeing avenue 53</t>
  </si>
  <si>
    <t>1119 PE</t>
  </si>
  <si>
    <t>Vivian Kadi</t>
  </si>
  <si>
    <t>6049</t>
  </si>
  <si>
    <t>3934</t>
  </si>
  <si>
    <t>06 - 29 59 07 18</t>
  </si>
  <si>
    <t>Vivian</t>
  </si>
  <si>
    <t>(020) 778 93 66</t>
  </si>
  <si>
    <t>0031629590718</t>
  </si>
  <si>
    <t>000019-004</t>
  </si>
  <si>
    <t>Staffing Force Nederland</t>
  </si>
  <si>
    <t>Vessem J.F. van</t>
  </si>
  <si>
    <t>Vessem van</t>
  </si>
  <si>
    <t>info@staffingforce.nl</t>
  </si>
  <si>
    <t>Zekeringstraat 46</t>
  </si>
  <si>
    <t>1014 BT</t>
  </si>
  <si>
    <t>J.F. van Vessem</t>
  </si>
  <si>
    <t>6029</t>
  </si>
  <si>
    <t>3916</t>
  </si>
  <si>
    <t>Vessem</t>
  </si>
  <si>
    <t>06 - 24 24 22 90</t>
  </si>
  <si>
    <t>J.F.</t>
  </si>
  <si>
    <t>06-24242290</t>
  </si>
  <si>
    <t>0031624242290</t>
  </si>
  <si>
    <t>000019-007</t>
  </si>
  <si>
    <t>Bank of America Merrill Lynch</t>
  </si>
  <si>
    <t>Kruzenshtern</t>
  </si>
  <si>
    <t>Vreeze J.W. de</t>
  </si>
  <si>
    <t>Kruzenshtern2015</t>
  </si>
  <si>
    <t>jan_willem.de_vreeze@baml.com</t>
  </si>
  <si>
    <t>Amstelplein 1 11th floor</t>
  </si>
  <si>
    <t>Jan Willem de Vreeze</t>
  </si>
  <si>
    <t>6003</t>
  </si>
  <si>
    <t>3881</t>
  </si>
  <si>
    <t>Vreeze</t>
  </si>
  <si>
    <t>Jan Willem</t>
  </si>
  <si>
    <t>06 - 46 02 40 14</t>
  </si>
  <si>
    <t>000159-009</t>
  </si>
  <si>
    <t xml:space="preserve">De Beer Accountants &amp; Belastingadviseurs
</t>
  </si>
  <si>
    <t>Beer K. de</t>
  </si>
  <si>
    <t>Beer de</t>
  </si>
  <si>
    <t>H.Hoek@debeer.nl</t>
  </si>
  <si>
    <t>Ringbaan West 275</t>
  </si>
  <si>
    <t>5037 PD</t>
  </si>
  <si>
    <t>Hanny van Hoek</t>
  </si>
  <si>
    <t>5979</t>
  </si>
  <si>
    <t>4071</t>
  </si>
  <si>
    <t>Hoek</t>
  </si>
  <si>
    <t>Hanny</t>
  </si>
  <si>
    <t>653366229</t>
  </si>
  <si>
    <t>000159-008</t>
  </si>
  <si>
    <t>DVP Planontwikkeling B.V.</t>
  </si>
  <si>
    <t>Reulink R.T.H.</t>
  </si>
  <si>
    <t>Reulink</t>
  </si>
  <si>
    <t>czw@dvp.nl</t>
  </si>
  <si>
    <t>Prinses Alexialaan 6</t>
  </si>
  <si>
    <t>2496 XA</t>
  </si>
  <si>
    <t>Corine van der Zwan</t>
  </si>
  <si>
    <t>6032</t>
  </si>
  <si>
    <t>3959</t>
  </si>
  <si>
    <t>Zwan</t>
  </si>
  <si>
    <t>Corine</t>
  </si>
  <si>
    <t>088 - 0106838</t>
  </si>
  <si>
    <t>653359790</t>
  </si>
  <si>
    <t>000159-010</t>
  </si>
  <si>
    <t>E.G. Westerink</t>
  </si>
  <si>
    <t>Westerink E.</t>
  </si>
  <si>
    <t>Westerink</t>
  </si>
  <si>
    <t>egwesterink@euronet.nl</t>
  </si>
  <si>
    <t>Het Molenrecht 1</t>
  </si>
  <si>
    <t>Slochteren</t>
  </si>
  <si>
    <t>9621 BB</t>
  </si>
  <si>
    <t>Elbert Westerink</t>
  </si>
  <si>
    <t>6115</t>
  </si>
  <si>
    <t>4043</t>
  </si>
  <si>
    <t>06 - 22 93 94 95</t>
  </si>
  <si>
    <t>Elbert</t>
  </si>
  <si>
    <t>0031622939495</t>
  </si>
  <si>
    <t>000159-017</t>
  </si>
  <si>
    <t>HKS Metals</t>
  </si>
  <si>
    <t>Riedijk M.</t>
  </si>
  <si>
    <t>marianneriedijk@hksmetals.eu</t>
  </si>
  <si>
    <t>Kwadrantweg 2 12</t>
  </si>
  <si>
    <t>1042 AG</t>
  </si>
  <si>
    <t>Marianne Riedijk</t>
  </si>
  <si>
    <t>2390</t>
  </si>
  <si>
    <t>3879</t>
  </si>
  <si>
    <t>Riedijk</t>
  </si>
  <si>
    <t>Marianne</t>
  </si>
  <si>
    <t>(020) 587 71 11</t>
  </si>
  <si>
    <t>06-10512981</t>
  </si>
  <si>
    <t>000159-006</t>
  </si>
  <si>
    <t>Praktijk voor Tandheelkunde Doorn</t>
  </si>
  <si>
    <t>Swinkels G.</t>
  </si>
  <si>
    <t>info@tandheelkundedoorn.nl</t>
  </si>
  <si>
    <t>Van Heemskercklaan 48 A</t>
  </si>
  <si>
    <t>Doorn</t>
  </si>
  <si>
    <t>3941 WG</t>
  </si>
  <si>
    <t>Gabrielle Swinkels</t>
  </si>
  <si>
    <t>6133</t>
  </si>
  <si>
    <t>4064</t>
  </si>
  <si>
    <t>06 - 40 78 40 78</t>
  </si>
  <si>
    <t>Gabrielle</t>
  </si>
  <si>
    <t>0031640784078</t>
  </si>
  <si>
    <t>000159-013</t>
  </si>
  <si>
    <t>SAIL Event Partners C.V.</t>
  </si>
  <si>
    <t>Kuijpers P.</t>
  </si>
  <si>
    <t>Arrangementen@saileventpartners.nl</t>
  </si>
  <si>
    <t>Gedempt Hamerkanaal 239</t>
  </si>
  <si>
    <t>1021 KP</t>
  </si>
  <si>
    <t>Pieternel Kuijpers</t>
  </si>
  <si>
    <t>39</t>
  </si>
  <si>
    <t>4002</t>
  </si>
  <si>
    <t>pieternel@saileventpartners.nl</t>
  </si>
  <si>
    <t>Pieternel</t>
  </si>
  <si>
    <t>000159-012</t>
  </si>
  <si>
    <t>Schildersbedrijf Van de Looy</t>
  </si>
  <si>
    <t>Looy N. van de</t>
  </si>
  <si>
    <t>neel@vandelooy.nl</t>
  </si>
  <si>
    <t>De Run 4409</t>
  </si>
  <si>
    <t>Veldhoven</t>
  </si>
  <si>
    <t>5503 LS</t>
  </si>
  <si>
    <t>Neel van de Looy</t>
  </si>
  <si>
    <t>6053</t>
  </si>
  <si>
    <t>4000</t>
  </si>
  <si>
    <t>Looy</t>
  </si>
  <si>
    <t>06 - 53 12 28 90</t>
  </si>
  <si>
    <t>Neel</t>
  </si>
  <si>
    <t>000159-011</t>
  </si>
  <si>
    <t>Ter Haak Groep</t>
  </si>
  <si>
    <t>Haak R.P.F. ter</t>
  </si>
  <si>
    <t>richard</t>
  </si>
  <si>
    <t>NSintnicolaas@terhaakgroup.com</t>
  </si>
  <si>
    <t>Cacaohaven (N01)</t>
  </si>
  <si>
    <t>Ruijgoordweg 80</t>
  </si>
  <si>
    <t>1047 HM</t>
  </si>
  <si>
    <t>Nicolette Sintnicolaas</t>
  </si>
  <si>
    <t>1832</t>
  </si>
  <si>
    <t>4253</t>
  </si>
  <si>
    <t>Sintnicolaas</t>
  </si>
  <si>
    <t>Nicolette</t>
  </si>
  <si>
    <t>(020) 611 66 88</t>
  </si>
  <si>
    <t>000159-005</t>
  </si>
  <si>
    <t>Van Gent Transport</t>
  </si>
  <si>
    <t>Gent M. van</t>
  </si>
  <si>
    <t>marcel@vangenttransport.nl</t>
  </si>
  <si>
    <t>Tinstraat 13</t>
  </si>
  <si>
    <t>2984 AN</t>
  </si>
  <si>
    <t>Marcel van Gent</t>
  </si>
  <si>
    <t>3067</t>
  </si>
  <si>
    <t>2133</t>
  </si>
  <si>
    <t>Gent</t>
  </si>
  <si>
    <t>06 - 53 10 42 32</t>
  </si>
  <si>
    <t>000159-007</t>
  </si>
  <si>
    <t>Air Liquide B.V.</t>
  </si>
  <si>
    <t>La Grace</t>
  </si>
  <si>
    <t>Luijten D.F.J.M.</t>
  </si>
  <si>
    <t>La Grace2015</t>
  </si>
  <si>
    <t>Luijten</t>
  </si>
  <si>
    <t>23-02</t>
  </si>
  <si>
    <t>martine.donker@airliquide.com</t>
  </si>
  <si>
    <t>De Witbogt 1</t>
  </si>
  <si>
    <t>5652 AG</t>
  </si>
  <si>
    <t>Martine Donker</t>
  </si>
  <si>
    <t>2697</t>
  </si>
  <si>
    <t>1940</t>
  </si>
  <si>
    <t>Donker</t>
  </si>
  <si>
    <t>(040) 250 35 12</t>
  </si>
  <si>
    <t>654733591</t>
  </si>
  <si>
    <t>000157-001</t>
  </si>
  <si>
    <t xml:space="preserve">Deloitte Consulting </t>
  </si>
  <si>
    <t>Sonneveld V.</t>
  </si>
  <si>
    <t>Vera sonneveld</t>
  </si>
  <si>
    <t>VSonneveld@deloitte.nl</t>
  </si>
  <si>
    <t>1081 LA</t>
  </si>
  <si>
    <t>Vera Sonneveld</t>
  </si>
  <si>
    <t>6040</t>
  </si>
  <si>
    <t>3924</t>
  </si>
  <si>
    <t>Sonneveld</t>
  </si>
  <si>
    <t>06 - 83 33 02 82</t>
  </si>
  <si>
    <t>Vera</t>
  </si>
  <si>
    <t>088 - 2882888</t>
  </si>
  <si>
    <t>000157-003</t>
  </si>
  <si>
    <t>Eventive Business Events</t>
  </si>
  <si>
    <t>Van Engeland B.</t>
  </si>
  <si>
    <t>Engeland van</t>
  </si>
  <si>
    <t>britt@eventive.nl</t>
  </si>
  <si>
    <t>frederike@eventive.nl</t>
  </si>
  <si>
    <t>Burgemeester Stramanweg 102</t>
  </si>
  <si>
    <t>1101 AA</t>
  </si>
  <si>
    <t>Britt Van Engeland</t>
  </si>
  <si>
    <t>2774</t>
  </si>
  <si>
    <t>2157</t>
  </si>
  <si>
    <t>Van Engeland</t>
  </si>
  <si>
    <t>06 - 30 71 50 52</t>
  </si>
  <si>
    <t>Britt</t>
  </si>
  <si>
    <t>(020) 409 47 87</t>
  </si>
  <si>
    <t>0031630715052</t>
  </si>
  <si>
    <t>000157-002</t>
  </si>
  <si>
    <t>fem</t>
  </si>
  <si>
    <t>000157-004</t>
  </si>
  <si>
    <t>LE 194 (Frije Fugel)</t>
  </si>
  <si>
    <t>LE1942015</t>
  </si>
  <si>
    <t>argo@</t>
  </si>
  <si>
    <t>Econocom</t>
  </si>
  <si>
    <t>000080-013</t>
  </si>
  <si>
    <t>000080-007</t>
  </si>
  <si>
    <t xml:space="preserve">Deutsche Telekom A.G. </t>
  </si>
  <si>
    <t>Schultze C.</t>
  </si>
  <si>
    <t>Termijnen aanwezig (2)</t>
  </si>
  <si>
    <t>Damme van</t>
  </si>
  <si>
    <t>19-08-2015 20:15</t>
  </si>
  <si>
    <t>carmen.schultze@telekom.de</t>
  </si>
  <si>
    <t>Carmen Schultze</t>
  </si>
  <si>
    <t>2609</t>
  </si>
  <si>
    <t>1824</t>
  </si>
  <si>
    <t>Schultze</t>
  </si>
  <si>
    <t>+49 288 37 73 30</t>
  </si>
  <si>
    <t>491709E0011</t>
  </si>
  <si>
    <t>000080-002</t>
  </si>
  <si>
    <t>ING Commercial Banking - Investor Relations</t>
  </si>
  <si>
    <t>Brown M.</t>
  </si>
  <si>
    <t>04-03</t>
  </si>
  <si>
    <t>20-08-2015 14:00</t>
  </si>
  <si>
    <t>tijden kloppen zo met hetgeen met klant is afgesproken</t>
  </si>
  <si>
    <t>Malcolm Brown</t>
  </si>
  <si>
    <t>3192</t>
  </si>
  <si>
    <t>2446</t>
  </si>
  <si>
    <t>Brown</t>
  </si>
  <si>
    <t>Malcolm</t>
  </si>
  <si>
    <t>000080-004</t>
  </si>
  <si>
    <t>ING Corporate Finance</t>
  </si>
  <si>
    <t>Femke@Saileventpartners.nl</t>
  </si>
  <si>
    <t>P.O. Box 1800</t>
  </si>
  <si>
    <t>1000 BV</t>
  </si>
  <si>
    <t>Robert Ruiter</t>
  </si>
  <si>
    <t>3193</t>
  </si>
  <si>
    <t>2447</t>
  </si>
  <si>
    <t>Robert</t>
  </si>
  <si>
    <t>000080-001</t>
  </si>
  <si>
    <t>Ingenieursbureau Oesterbaai B.V.</t>
  </si>
  <si>
    <t>Kosters J.H.P.</t>
  </si>
  <si>
    <t>Kosters</t>
  </si>
  <si>
    <t>19-05</t>
  </si>
  <si>
    <t>jkosters@oesterbaai.nl</t>
  </si>
  <si>
    <t>Transformatorweg 28, C0.16</t>
  </si>
  <si>
    <t>1014 AK</t>
  </si>
  <si>
    <t>Jasper Kosters</t>
  </si>
  <si>
    <t>5980</t>
  </si>
  <si>
    <t>3840</t>
  </si>
  <si>
    <t>06 - 43 26 32 32</t>
  </si>
  <si>
    <t>J.H.P.</t>
  </si>
  <si>
    <t>06-43263232</t>
  </si>
  <si>
    <t>0031643263232</t>
  </si>
  <si>
    <t>000080-010</t>
  </si>
  <si>
    <t>Metis IT</t>
  </si>
  <si>
    <t>Waller F.</t>
  </si>
  <si>
    <t>Waller</t>
  </si>
  <si>
    <t>10-09</t>
  </si>
  <si>
    <t>frans.waller@metisit.com</t>
  </si>
  <si>
    <t>administratie@metisit.com</t>
  </si>
  <si>
    <t>Kalfjeslaan 70</t>
  </si>
  <si>
    <t>2623 AJ</t>
  </si>
  <si>
    <t>Frans Waller</t>
  </si>
  <si>
    <t>2002</t>
  </si>
  <si>
    <t>1286</t>
  </si>
  <si>
    <t>Frans.waller@metisit.com</t>
  </si>
  <si>
    <t>Frans</t>
  </si>
  <si>
    <t>31651515104</t>
  </si>
  <si>
    <t>651515104</t>
  </si>
  <si>
    <t>000080-005</t>
  </si>
  <si>
    <t>Snippe Projecten B.V.</t>
  </si>
  <si>
    <t>Cremers M. E.</t>
  </si>
  <si>
    <t>25-09</t>
  </si>
  <si>
    <t>Eekholt 42</t>
  </si>
  <si>
    <t>1112 XH</t>
  </si>
  <si>
    <t>2064</t>
  </si>
  <si>
    <t>0031623698692</t>
  </si>
  <si>
    <t>000080-008</t>
  </si>
  <si>
    <t>Tema B.V.</t>
  </si>
  <si>
    <t>Aller R. van</t>
  </si>
  <si>
    <t>Bijleveld</t>
  </si>
  <si>
    <t>22-08-2015 20:15</t>
  </si>
  <si>
    <t>I.Schijf@temabv.nl</t>
  </si>
  <si>
    <t>r.vanAller@temabv.nl</t>
  </si>
  <si>
    <t>Debbemeerstraat 5</t>
  </si>
  <si>
    <t>2131 HE</t>
  </si>
  <si>
    <t>Irene Schijf</t>
  </si>
  <si>
    <t>Naam scherm - Depend</t>
  </si>
  <si>
    <t>2823</t>
  </si>
  <si>
    <t>3967</t>
  </si>
  <si>
    <t>Schijf</t>
  </si>
  <si>
    <t>(023) 568 00 00</t>
  </si>
  <si>
    <t>0031643161567</t>
  </si>
  <si>
    <t>000080-011</t>
  </si>
  <si>
    <t>Rabobank Oss Bernheze</t>
  </si>
  <si>
    <t>LE 7 (Brandende Liefde)</t>
  </si>
  <si>
    <t>Radsma S.</t>
  </si>
  <si>
    <t>LE72015</t>
  </si>
  <si>
    <t>Selman</t>
  </si>
  <si>
    <t>S.Radsma@ossbernheze.rabobank.nl</t>
  </si>
  <si>
    <t>s.radsma@ossbernheze.rabobank.nl</t>
  </si>
  <si>
    <t>Cereslaan 2</t>
  </si>
  <si>
    <t>Heesch</t>
  </si>
  <si>
    <t>5384 VT</t>
  </si>
  <si>
    <t>Sanne Radsma</t>
  </si>
  <si>
    <t>6121</t>
  </si>
  <si>
    <t>4053</t>
  </si>
  <si>
    <t>Radsma</t>
  </si>
  <si>
    <t>(0412) 45 77 20</t>
  </si>
  <si>
    <t>0031610534362</t>
  </si>
  <si>
    <t>000090-003</t>
  </si>
  <si>
    <t>Bouwbedrijf M.J. de Nijs de Zonen B.V.</t>
  </si>
  <si>
    <t>Nijs M. de</t>
  </si>
  <si>
    <t>marjorie.de.nijd@denijs.nl</t>
  </si>
  <si>
    <t>marjorie.de.nijs@denijs.nl</t>
  </si>
  <si>
    <t>Oudewal 21</t>
  </si>
  <si>
    <t>Warmenhuizen</t>
  </si>
  <si>
    <t>1749 CA</t>
  </si>
  <si>
    <t>Marjorie de Nijs</t>
  </si>
  <si>
    <t>1970</t>
  </si>
  <si>
    <t>1253</t>
  </si>
  <si>
    <t>marjorie.de.nijs@mjdenijs.nl</t>
  </si>
  <si>
    <t>Nijs</t>
  </si>
  <si>
    <t>Marjorie</t>
  </si>
  <si>
    <t>(0226) 39 70 41</t>
  </si>
  <si>
    <t>000090-010</t>
  </si>
  <si>
    <t>Criteo BV</t>
  </si>
  <si>
    <t>Kerkhof P.H.</t>
  </si>
  <si>
    <t>Groothuis</t>
  </si>
  <si>
    <t>n.groothuis@criteo.com/ factuur naar supplierbv@criteo.com</t>
  </si>
  <si>
    <t>n.groothuis@criteo.com</t>
  </si>
  <si>
    <t>Herengracht 124-128</t>
  </si>
  <si>
    <t>1015 BT</t>
  </si>
  <si>
    <t>Niki Groothuis</t>
  </si>
  <si>
    <t>2041</t>
  </si>
  <si>
    <t>Niki</t>
  </si>
  <si>
    <t>(020) 794 48 60</t>
  </si>
  <si>
    <t>020-7944860</t>
  </si>
  <si>
    <t>000090-001</t>
  </si>
  <si>
    <t>Jibes</t>
  </si>
  <si>
    <t>Tummers I.P.</t>
  </si>
  <si>
    <t>Tummers</t>
  </si>
  <si>
    <t xml:space="preserve">Tummers </t>
  </si>
  <si>
    <t>iptummers@jibes.nl</t>
  </si>
  <si>
    <t>Sleepboot 13</t>
  </si>
  <si>
    <t>3991 CN</t>
  </si>
  <si>
    <t>Ivo - Paul Tummers</t>
  </si>
  <si>
    <t>1992</t>
  </si>
  <si>
    <t>1275</t>
  </si>
  <si>
    <t>Ivo - Paul</t>
  </si>
  <si>
    <t>I.P.</t>
  </si>
  <si>
    <t>0622423391</t>
  </si>
  <si>
    <t>0031622423391</t>
  </si>
  <si>
    <t>000090-005</t>
  </si>
  <si>
    <t>Koninklijke Vopak NV</t>
  </si>
  <si>
    <t>30-07</t>
  </si>
  <si>
    <t>gabrielle@theovaloffice.be</t>
  </si>
  <si>
    <t>Westerlaan 10</t>
  </si>
  <si>
    <t>1552</t>
  </si>
  <si>
    <t>000090-012</t>
  </si>
  <si>
    <t>28-04</t>
  </si>
  <si>
    <t>femke</t>
  </si>
  <si>
    <t>000090-004</t>
  </si>
  <si>
    <t>000090-011</t>
  </si>
  <si>
    <t>RiskQuest</t>
  </si>
  <si>
    <t>Leever S.</t>
  </si>
  <si>
    <t>Leever</t>
  </si>
  <si>
    <t>katherinne.ortiz.espinoza@riskquest.com</t>
  </si>
  <si>
    <t>huub.de.wolff@riskquest.com</t>
  </si>
  <si>
    <t>Weesperzijde 33</t>
  </si>
  <si>
    <t>1091 ED</t>
  </si>
  <si>
    <t>Huub de Wolff</t>
  </si>
  <si>
    <t>2537</t>
  </si>
  <si>
    <t>4018</t>
  </si>
  <si>
    <t>Wolff</t>
  </si>
  <si>
    <t>Huub</t>
  </si>
  <si>
    <t>(020) 693 29 48</t>
  </si>
  <si>
    <t>0031619460411</t>
  </si>
  <si>
    <t>000090-008</t>
  </si>
  <si>
    <t>Seven Stars</t>
  </si>
  <si>
    <t>Buiteveld H.</t>
  </si>
  <si>
    <t>Buiteveld</t>
  </si>
  <si>
    <t>20-10</t>
  </si>
  <si>
    <t>h.buiteveld@seven-stars.nl</t>
  </si>
  <si>
    <t>Emmastraat 4</t>
  </si>
  <si>
    <t>Zwolle</t>
  </si>
  <si>
    <t>8011 AG</t>
  </si>
  <si>
    <t>Helmer Buiteveld</t>
  </si>
  <si>
    <t>2156</t>
  </si>
  <si>
    <t>1485</t>
  </si>
  <si>
    <t>Helmer</t>
  </si>
  <si>
    <t>(038) 760 10 00</t>
  </si>
  <si>
    <t>0387601000</t>
  </si>
  <si>
    <t>652327724</t>
  </si>
  <si>
    <t>000090-007</t>
  </si>
  <si>
    <t>Worldspangroup</t>
  </si>
  <si>
    <t>Jorna-Konijnenberg T.</t>
  </si>
  <si>
    <t>Weustink</t>
  </si>
  <si>
    <t>trea.jorna-konijnenberg@bt.com</t>
  </si>
  <si>
    <t>North Wales Business Park</t>
  </si>
  <si>
    <t>Abergele</t>
  </si>
  <si>
    <t>LL22 8LJ</t>
  </si>
  <si>
    <t>Trea Jorna-Konijnenberg</t>
  </si>
  <si>
    <t>6109</t>
  </si>
  <si>
    <t>3976</t>
  </si>
  <si>
    <t>Jorna-Konijnenberg</t>
  </si>
  <si>
    <t>Trea</t>
  </si>
  <si>
    <t>31616588450</t>
  </si>
  <si>
    <t>000090-002</t>
  </si>
  <si>
    <t>Accent Circonflexe Groupe B.V.</t>
  </si>
  <si>
    <t>Lelie</t>
  </si>
  <si>
    <t>Vlaskalic R.</t>
  </si>
  <si>
    <t>Lelie2015</t>
  </si>
  <si>
    <t>Vlaskalic</t>
  </si>
  <si>
    <t>roman@accentgroupe.com</t>
  </si>
  <si>
    <t>Nieuwezijds Voorburgwal 4-10</t>
  </si>
  <si>
    <t>1012 RZ</t>
  </si>
  <si>
    <t>Roman Vlaskalic</t>
  </si>
  <si>
    <t>Accent Circonflexe Groupe</t>
  </si>
  <si>
    <t>6282</t>
  </si>
  <si>
    <t>4259</t>
  </si>
  <si>
    <t>Roman</t>
  </si>
  <si>
    <t>655975086</t>
  </si>
  <si>
    <t>000072-002</t>
  </si>
  <si>
    <t>Geostick</t>
  </si>
  <si>
    <t>Wiersma M.</t>
  </si>
  <si>
    <t>Wiersma</t>
  </si>
  <si>
    <t>m.wiersma@geostick.nl</t>
  </si>
  <si>
    <t>Amsterdamseweg 26</t>
  </si>
  <si>
    <t>1422 AD</t>
  </si>
  <si>
    <t>Marieke Wiersma</t>
  </si>
  <si>
    <t>6006</t>
  </si>
  <si>
    <t>3886</t>
  </si>
  <si>
    <t>06 - 46 14 97 33</t>
  </si>
  <si>
    <t>(0297) 51 45 44</t>
  </si>
  <si>
    <t>0031646149733</t>
  </si>
  <si>
    <t>000072-005</t>
  </si>
  <si>
    <t xml:space="preserve">I-SEC Nederland B.V.
</t>
  </si>
  <si>
    <t>Vergouwen M.</t>
  </si>
  <si>
    <t>Vergouwen</t>
  </si>
  <si>
    <t>m.vergouwen@isecnederland.nl</t>
  </si>
  <si>
    <t>Walaardt Sacrestraat 425 -4</t>
  </si>
  <si>
    <t>M. Vergouwen</t>
  </si>
  <si>
    <t>2137</t>
  </si>
  <si>
    <t>1465</t>
  </si>
  <si>
    <t>0294 262 943 (Hollands gl</t>
  </si>
  <si>
    <t>0031643379000</t>
  </si>
  <si>
    <t>000072-001</t>
  </si>
  <si>
    <t>Staalbankiers Den Haag</t>
  </si>
  <si>
    <t>Vergouwen H.</t>
  </si>
  <si>
    <t xml:space="preserve">Vergouwen             </t>
  </si>
  <si>
    <t>20-02</t>
  </si>
  <si>
    <t>han.vergouwen@staalbankiers.nl</t>
  </si>
  <si>
    <t>Lange Houtstraat 8</t>
  </si>
  <si>
    <t>2511 CW</t>
  </si>
  <si>
    <t>Han Vergouwen</t>
  </si>
  <si>
    <t>2752</t>
  </si>
  <si>
    <t>2058</t>
  </si>
  <si>
    <t>Han</t>
  </si>
  <si>
    <t>0031622557417</t>
  </si>
  <si>
    <t>000072-008</t>
  </si>
  <si>
    <t>Linde</t>
  </si>
  <si>
    <t>Peeters M.</t>
  </si>
  <si>
    <t>Linde2015</t>
  </si>
  <si>
    <t>Marieke Peeters</t>
  </si>
  <si>
    <t>1995</t>
  </si>
  <si>
    <t>Peeters</t>
  </si>
  <si>
    <t>000187-005</t>
  </si>
  <si>
    <t xml:space="preserve">Partners in Cultuur en Beleving B.V.    </t>
  </si>
  <si>
    <t>Schouteten L.</t>
  </si>
  <si>
    <t>LSchouteten@Artifex.nu</t>
  </si>
  <si>
    <t>Rapenburgerstraat 123</t>
  </si>
  <si>
    <t>1011 VL</t>
  </si>
  <si>
    <t>Loes Schouteten</t>
  </si>
  <si>
    <t>1349</t>
  </si>
  <si>
    <t>1939</t>
  </si>
  <si>
    <t>Schouteten</t>
  </si>
  <si>
    <t>(020) 620 81 12</t>
  </si>
  <si>
    <t>(020) 420 20 60</t>
  </si>
  <si>
    <t>000187-004</t>
  </si>
  <si>
    <t>Pon Holdings</t>
  </si>
  <si>
    <t>Roemers</t>
  </si>
  <si>
    <t>jorim.kooij@pah.nl</t>
  </si>
  <si>
    <t>marlous.roemers@pon.com</t>
  </si>
  <si>
    <t>Zuiderinslag 2</t>
  </si>
  <si>
    <t>3833 BP</t>
  </si>
  <si>
    <t>Marlous Roemers</t>
  </si>
  <si>
    <t>4232</t>
  </si>
  <si>
    <t>06 - 53 81 57 44</t>
  </si>
  <si>
    <t>Marlous</t>
  </si>
  <si>
    <t>0031642216969</t>
  </si>
  <si>
    <t>000187-006</t>
  </si>
  <si>
    <t>Repa Transportbanden</t>
  </si>
  <si>
    <t>Breijaen R.</t>
  </si>
  <si>
    <t>03-03</t>
  </si>
  <si>
    <t>raymondbr@live.nl</t>
  </si>
  <si>
    <t>sandra@repatransportbanden.nl</t>
  </si>
  <si>
    <t>Postbus 28</t>
  </si>
  <si>
    <t>Akersloot</t>
  </si>
  <si>
    <t>1920 AA</t>
  </si>
  <si>
    <t>R. Breijaen</t>
  </si>
  <si>
    <t>3119</t>
  </si>
  <si>
    <t>2212</t>
  </si>
  <si>
    <t>Breijaen</t>
  </si>
  <si>
    <t>(0251) 32 05 33</t>
  </si>
  <si>
    <t>0251-320533</t>
  </si>
  <si>
    <t>000187-008</t>
  </si>
  <si>
    <t>Wits Vastgoedonderhoud Nederland</t>
  </si>
  <si>
    <t>Mooij D.</t>
  </si>
  <si>
    <t>Adelmund</t>
  </si>
  <si>
    <t>d.mooij@wits.nl</t>
  </si>
  <si>
    <t>Drachten</t>
  </si>
  <si>
    <t>D. Mooij</t>
  </si>
  <si>
    <t>2627</t>
  </si>
  <si>
    <t>1859</t>
  </si>
  <si>
    <t>Postbus 330</t>
  </si>
  <si>
    <t>0031646105974</t>
  </si>
  <si>
    <t>000187-001</t>
  </si>
  <si>
    <t>Rabobank International</t>
  </si>
  <si>
    <t>Loth Loriën</t>
  </si>
  <si>
    <t>Parker Brady F.</t>
  </si>
  <si>
    <t>Loth Loriën2015</t>
  </si>
  <si>
    <t xml:space="preserve">Parker Brady </t>
  </si>
  <si>
    <t>faye.parker.brady@rabobank.com</t>
  </si>
  <si>
    <t>N01</t>
  </si>
  <si>
    <t>Faye Parker Brady</t>
  </si>
  <si>
    <t>110099</t>
  </si>
  <si>
    <t>2754</t>
  </si>
  <si>
    <t>2005</t>
  </si>
  <si>
    <t>Parker Brady</t>
  </si>
  <si>
    <t>Faye</t>
  </si>
  <si>
    <t>(030) 712 25 29</t>
  </si>
  <si>
    <t>Postbus 17100</t>
  </si>
  <si>
    <t>0031651828803</t>
  </si>
  <si>
    <t>000029-003</t>
  </si>
  <si>
    <t>Fluor</t>
  </si>
  <si>
    <t>110112</t>
  </si>
  <si>
    <t>000029-002</t>
  </si>
  <si>
    <t>Bangma Verpakkingen B.V.</t>
  </si>
  <si>
    <t>Bangma J.</t>
  </si>
  <si>
    <t xml:space="preserve">Bangma </t>
  </si>
  <si>
    <t>j.bangma@bangma.nl</t>
  </si>
  <si>
    <t>Staalwijk 21-23</t>
  </si>
  <si>
    <t>Dronten</t>
  </si>
  <si>
    <t>8251 JP</t>
  </si>
  <si>
    <t>J. Bangma</t>
  </si>
  <si>
    <t>110050</t>
  </si>
  <si>
    <t>3055</t>
  </si>
  <si>
    <t>2121</t>
  </si>
  <si>
    <t>Bangma</t>
  </si>
  <si>
    <t>06 - 53 15 79 64</t>
  </si>
  <si>
    <t>0031653157964</t>
  </si>
  <si>
    <t>000029-008</t>
  </si>
  <si>
    <t>International Card Services B.V.</t>
  </si>
  <si>
    <t>Laout M.</t>
  </si>
  <si>
    <t>Laožt</t>
  </si>
  <si>
    <t>mlaout@icscards.nl</t>
  </si>
  <si>
    <t>Wisselwerking 32</t>
  </si>
  <si>
    <t>1112 XP</t>
  </si>
  <si>
    <t>Monique Laout</t>
  </si>
  <si>
    <t>110040</t>
  </si>
  <si>
    <t>1933</t>
  </si>
  <si>
    <t>1220</t>
  </si>
  <si>
    <t>Laout</t>
  </si>
  <si>
    <t>(020) 660 07 31</t>
  </si>
  <si>
    <t>0031651990408</t>
  </si>
  <si>
    <t>000029-007</t>
  </si>
  <si>
    <t>Schretlen &amp; Co N.V.</t>
  </si>
  <si>
    <t>Haast M.</t>
  </si>
  <si>
    <t>Haast</t>
  </si>
  <si>
    <t>j.a.t.kumar@rn.rabobank.nl</t>
  </si>
  <si>
    <t>M.C.M.Haast@rn.rabobank.nl</t>
  </si>
  <si>
    <t>Margriet Haast</t>
  </si>
  <si>
    <t>110108</t>
  </si>
  <si>
    <t>2194</t>
  </si>
  <si>
    <t>4111</t>
  </si>
  <si>
    <t>(040) 217 38 49</t>
  </si>
  <si>
    <t>612833223</t>
  </si>
  <si>
    <t>(020) 777 88 00</t>
  </si>
  <si>
    <t>000029-001</t>
  </si>
  <si>
    <t xml:space="preserve">Rabobank </t>
  </si>
  <si>
    <t>110109</t>
  </si>
  <si>
    <t>000029-004</t>
  </si>
  <si>
    <t>110110</t>
  </si>
  <si>
    <t>000029-005</t>
  </si>
  <si>
    <t>110111</t>
  </si>
  <si>
    <t>000029-006</t>
  </si>
  <si>
    <t>Balans Schoonmaak- en Bedrijfsdiensten</t>
  </si>
  <si>
    <t>Loungeklipper de Vrijheid</t>
  </si>
  <si>
    <t>Mouthaan I.</t>
  </si>
  <si>
    <t>Mouthaan</t>
  </si>
  <si>
    <t>inamouthaan@gmail.com</t>
  </si>
  <si>
    <t>Bovenweg 30</t>
  </si>
  <si>
    <t>Sint Pancras</t>
  </si>
  <si>
    <t>1834 CE</t>
  </si>
  <si>
    <t>Ina Mouthaan</t>
  </si>
  <si>
    <t>2061</t>
  </si>
  <si>
    <t>1365</t>
  </si>
  <si>
    <t>Ina</t>
  </si>
  <si>
    <t>0725400066</t>
  </si>
  <si>
    <t>0031653779560</t>
  </si>
  <si>
    <t>000096-008</t>
  </si>
  <si>
    <t>Heinen &amp; Hopman Engineering BV</t>
  </si>
  <si>
    <t>Hopman C.</t>
  </si>
  <si>
    <t>Hopman</t>
  </si>
  <si>
    <t>Cees.hopman@heinenhopman.com</t>
  </si>
  <si>
    <t>secretariaat.algemeen@heinenhopman.com</t>
  </si>
  <si>
    <t>Productieweg 12</t>
  </si>
  <si>
    <t>3451 LN</t>
  </si>
  <si>
    <t>Cees Hopman</t>
  </si>
  <si>
    <t>2574</t>
  </si>
  <si>
    <t>1793</t>
  </si>
  <si>
    <t>cees.hopman@heinenhopman.com</t>
  </si>
  <si>
    <t>(033) 299 25 00</t>
  </si>
  <si>
    <t>653506006</t>
  </si>
  <si>
    <t>000096-005</t>
  </si>
  <si>
    <t>Bonte</t>
  </si>
  <si>
    <t>Renée Bonte</t>
  </si>
  <si>
    <t>2217</t>
  </si>
  <si>
    <t>Renée</t>
  </si>
  <si>
    <t>R.M.</t>
  </si>
  <si>
    <t>0031611714604</t>
  </si>
  <si>
    <t>000096-002</t>
  </si>
  <si>
    <t>Level 3 Communications</t>
  </si>
  <si>
    <t>Zaayman N.</t>
  </si>
  <si>
    <t>Zaayman</t>
  </si>
  <si>
    <t>nicolette.zaayman@level3.com</t>
  </si>
  <si>
    <t>nicky.zaayman@level3.com</t>
  </si>
  <si>
    <t>Stekkenbergweg 4</t>
  </si>
  <si>
    <t>1105 AJ</t>
  </si>
  <si>
    <t>Nicolette Zaayman</t>
  </si>
  <si>
    <t>2000</t>
  </si>
  <si>
    <t>1282</t>
  </si>
  <si>
    <t>06 - 15 41 96 72</t>
  </si>
  <si>
    <t>0031615419672</t>
  </si>
  <si>
    <t>000096-001</t>
  </si>
  <si>
    <t>Nationale Fiets Projecten</t>
  </si>
  <si>
    <t>Dijksma B.</t>
  </si>
  <si>
    <t>Dijksma</t>
  </si>
  <si>
    <t>26-01</t>
  </si>
  <si>
    <t>bob.dijksma@nfp.nl</t>
  </si>
  <si>
    <t>Industrieweg 8</t>
  </si>
  <si>
    <t>8444 AS</t>
  </si>
  <si>
    <t>Bob Dijksma</t>
  </si>
  <si>
    <t>2599</t>
  </si>
  <si>
    <t>1810</t>
  </si>
  <si>
    <t>Bob</t>
  </si>
  <si>
    <t>06 - 11 30 01 15</t>
  </si>
  <si>
    <t>0031611300115</t>
  </si>
  <si>
    <t>000096-006</t>
  </si>
  <si>
    <t xml:space="preserve">Oracle Nederland BV </t>
  </si>
  <si>
    <t>Schekman A.</t>
  </si>
  <si>
    <t>Prijs</t>
  </si>
  <si>
    <t>france.prijs@oracle.com</t>
  </si>
  <si>
    <t>franca.prijs@oracle.com</t>
  </si>
  <si>
    <t>Hertogswetering 163-167</t>
  </si>
  <si>
    <t>3543 AS</t>
  </si>
  <si>
    <t>Franca Prijs</t>
  </si>
  <si>
    <t>2692</t>
  </si>
  <si>
    <t>1931</t>
  </si>
  <si>
    <t>Franca</t>
  </si>
  <si>
    <t>655332189</t>
  </si>
  <si>
    <t>000096-003</t>
  </si>
  <si>
    <t>Smurfit Kappa Paper Services B.V.</t>
  </si>
  <si>
    <t>Hoevers</t>
  </si>
  <si>
    <t>claudia.janssen@smurfitkappa.nl</t>
  </si>
  <si>
    <t>Claudia Janssen</t>
  </si>
  <si>
    <t>2628</t>
  </si>
  <si>
    <t>1860</t>
  </si>
  <si>
    <t>Claudia</t>
  </si>
  <si>
    <t>(0475) 33 40 44</t>
  </si>
  <si>
    <t>Postbus 6054</t>
  </si>
  <si>
    <t>0475-334044</t>
  </si>
  <si>
    <t>0031622804404</t>
  </si>
  <si>
    <t>000096-007</t>
  </si>
  <si>
    <t>Spilgames</t>
  </si>
  <si>
    <t>Teel I.</t>
  </si>
  <si>
    <t>Catsburg</t>
  </si>
  <si>
    <t>10-12</t>
  </si>
  <si>
    <t>Rogier.Catsburg@spilgames.com</t>
  </si>
  <si>
    <t>Mussenstraat 15</t>
  </si>
  <si>
    <t>1223 RB</t>
  </si>
  <si>
    <t>Rogier Catsburg</t>
  </si>
  <si>
    <t>2429</t>
  </si>
  <si>
    <t>1692</t>
  </si>
  <si>
    <t>Rogier</t>
  </si>
  <si>
    <t>088 - 5250506</t>
  </si>
  <si>
    <t>(0) 88 525 0506</t>
  </si>
  <si>
    <t>652314587</t>
  </si>
  <si>
    <t>000096-004</t>
  </si>
  <si>
    <t>Fonds Gehandicaptensport</t>
  </si>
  <si>
    <t>Lutgerdina</t>
  </si>
  <si>
    <t>Lutgerdina2015</t>
  </si>
  <si>
    <t>Bankrashof 3</t>
  </si>
  <si>
    <t>1183 NP</t>
  </si>
  <si>
    <t>E. Latuheru-Prince</t>
  </si>
  <si>
    <t>6328</t>
  </si>
  <si>
    <t>5167</t>
  </si>
  <si>
    <t>Latuheru-Prince</t>
  </si>
  <si>
    <t>esther@fondsgehandicaptensport.nl</t>
  </si>
  <si>
    <t>06 - 53 23 95 23</t>
  </si>
  <si>
    <t>(020) 737 21 70</t>
  </si>
  <si>
    <t>000256-001</t>
  </si>
  <si>
    <t>000256-002</t>
  </si>
  <si>
    <t>000256-004</t>
  </si>
  <si>
    <t>000256-006</t>
  </si>
  <si>
    <t>000256-007</t>
  </si>
  <si>
    <t>000256-009</t>
  </si>
  <si>
    <t>Alex Vermogensbank</t>
  </si>
  <si>
    <t>Mare Fan Fryslân</t>
  </si>
  <si>
    <t>Theye H. de</t>
  </si>
  <si>
    <t>Mare fan Fryslan2015</t>
  </si>
  <si>
    <t>Theye de</t>
  </si>
  <si>
    <t>hans.detheye@alex.nl</t>
  </si>
  <si>
    <t>N02</t>
  </si>
  <si>
    <t>Barbara Strozzilaan 310</t>
  </si>
  <si>
    <t>1083 HN</t>
  </si>
  <si>
    <t>Hans de Theye</t>
  </si>
  <si>
    <t>6012</t>
  </si>
  <si>
    <t>3891</t>
  </si>
  <si>
    <t>Theye</t>
  </si>
  <si>
    <t>(020) 314 96 24</t>
  </si>
  <si>
    <t>00316558522110652461000</t>
  </si>
  <si>
    <t>000030-004</t>
  </si>
  <si>
    <t>Crown Van Gelder Papierfabrieken N.V.</t>
  </si>
  <si>
    <t>Ekelmans H.</t>
  </si>
  <si>
    <t xml:space="preserve">Kooijman </t>
  </si>
  <si>
    <t>s.kooijman@cvg.nl</t>
  </si>
  <si>
    <t>Velsen-Noord</t>
  </si>
  <si>
    <t>S. Kooijman</t>
  </si>
  <si>
    <t>110190</t>
  </si>
  <si>
    <t>3060</t>
  </si>
  <si>
    <t>Kooijman</t>
  </si>
  <si>
    <t>(0251) 26 22 03</t>
  </si>
  <si>
    <t>Postbus 30</t>
  </si>
  <si>
    <t>0031636133756</t>
  </si>
  <si>
    <t>000030-002</t>
  </si>
  <si>
    <t>Helm Chemicals B.V.</t>
  </si>
  <si>
    <t>Galjaard-Walraad T.</t>
  </si>
  <si>
    <t>tgaljaard@helm-chemicals.nl</t>
  </si>
  <si>
    <t>info@helm-chemicals.nl</t>
  </si>
  <si>
    <t>T. Galjaard-Walraad</t>
  </si>
  <si>
    <t>110153</t>
  </si>
  <si>
    <t>2757</t>
  </si>
  <si>
    <t>Galjaard-Walraad</t>
  </si>
  <si>
    <t>(0172) 46 71 00</t>
  </si>
  <si>
    <t>Postbus 160</t>
  </si>
  <si>
    <t>000030-003</t>
  </si>
  <si>
    <t xml:space="preserve">Dekker </t>
  </si>
  <si>
    <t>110164</t>
  </si>
  <si>
    <t>0031652507799</t>
  </si>
  <si>
    <t>000030-001</t>
  </si>
  <si>
    <t>KSB Nederland B.V.</t>
  </si>
  <si>
    <t>Moens I.</t>
  </si>
  <si>
    <t xml:space="preserve">Moens </t>
  </si>
  <si>
    <t>iris.moens@ksb.com</t>
  </si>
  <si>
    <t>Zwanenburg</t>
  </si>
  <si>
    <t>Iris Moens</t>
  </si>
  <si>
    <t>110097</t>
  </si>
  <si>
    <t>2711</t>
  </si>
  <si>
    <t>1955</t>
  </si>
  <si>
    <t>Moens</t>
  </si>
  <si>
    <t>(020) 407 98 97</t>
  </si>
  <si>
    <t>Postbus 211</t>
  </si>
  <si>
    <t>0031648835836</t>
  </si>
  <si>
    <t>000030-006</t>
  </si>
  <si>
    <t>Movimento</t>
  </si>
  <si>
    <t>Booij-Liewers drs. A.</t>
  </si>
  <si>
    <t>Brandwijk</t>
  </si>
  <si>
    <t>astrid.booij.liewers@movimento-zorg.nl</t>
  </si>
  <si>
    <t>Zusterplein 22A</t>
  </si>
  <si>
    <t>3703 CB</t>
  </si>
  <si>
    <t>Astrid Booij-Liewers</t>
  </si>
  <si>
    <t>110160</t>
  </si>
  <si>
    <t>2813</t>
  </si>
  <si>
    <t>Booij-Liewers</t>
  </si>
  <si>
    <t>(030) 711 56 11</t>
  </si>
  <si>
    <t>drs. A.</t>
  </si>
  <si>
    <t>0031620460508</t>
  </si>
  <si>
    <t>000030-005</t>
  </si>
  <si>
    <t>Trends B.V.</t>
  </si>
  <si>
    <t>Dekker E.</t>
  </si>
  <si>
    <t>Kamperman</t>
  </si>
  <si>
    <t>erik@trendsgroep.nl</t>
  </si>
  <si>
    <t>Robin@trendsgroep.nl</t>
  </si>
  <si>
    <t>Zonnebaan 40404</t>
  </si>
  <si>
    <t>3504 AE</t>
  </si>
  <si>
    <t>Robin Kamperman</t>
  </si>
  <si>
    <t>110137</t>
  </si>
  <si>
    <t>2674</t>
  </si>
  <si>
    <t>3975</t>
  </si>
  <si>
    <t>(030) 241 24 22</t>
  </si>
  <si>
    <t>0031625057840</t>
  </si>
  <si>
    <t>000030-008</t>
  </si>
  <si>
    <t>DIF Management BV</t>
  </si>
  <si>
    <t>Mare Frisium</t>
  </si>
  <si>
    <t>Thijs J.</t>
  </si>
  <si>
    <t>Mare Frisium2015</t>
  </si>
  <si>
    <t>27-11</t>
  </si>
  <si>
    <t>j.thijs@dif.eu</t>
  </si>
  <si>
    <t>C09</t>
  </si>
  <si>
    <t>Schiphol Boulevard 269 D10</t>
  </si>
  <si>
    <t>1118 BH</t>
  </si>
  <si>
    <t>Jacky Thijs</t>
  </si>
  <si>
    <t>1949</t>
  </si>
  <si>
    <t>1741</t>
  </si>
  <si>
    <t>(020) 717 31 51</t>
  </si>
  <si>
    <t>+31 (0)20 717 3151</t>
  </si>
  <si>
    <t>654743708</t>
  </si>
  <si>
    <t>000109-004</t>
  </si>
  <si>
    <t>j.thijssen@dif.nl</t>
  </si>
  <si>
    <t>000109-006</t>
  </si>
  <si>
    <t xml:space="preserve">Koninklijke Horeca Nederland </t>
  </si>
  <si>
    <t>Grinten L. van der</t>
  </si>
  <si>
    <t>Zuurveld</t>
  </si>
  <si>
    <t>28-11</t>
  </si>
  <si>
    <t>a.zuurveld@khn.nl</t>
  </si>
  <si>
    <t>Pelmolenlaan 10</t>
  </si>
  <si>
    <t>3447 GW</t>
  </si>
  <si>
    <t>Albert Zuurveld</t>
  </si>
  <si>
    <t>1208</t>
  </si>
  <si>
    <t>06 - 51 83 36 86</t>
  </si>
  <si>
    <t>Albert</t>
  </si>
  <si>
    <t>A.J.</t>
  </si>
  <si>
    <t>0348-489468/06-51833686</t>
  </si>
  <si>
    <t>0031651833686</t>
  </si>
  <si>
    <t>000109-001</t>
  </si>
  <si>
    <t>Rada Sanitair BV</t>
  </si>
  <si>
    <t>Kaal A.</t>
  </si>
  <si>
    <t>Kaal</t>
  </si>
  <si>
    <t>18-02</t>
  </si>
  <si>
    <t>alex.kaal@rada-nl.com</t>
  </si>
  <si>
    <t>Mercuriusweg 4 C</t>
  </si>
  <si>
    <t>3771 NC</t>
  </si>
  <si>
    <t>Alex Kaal</t>
  </si>
  <si>
    <t>2658</t>
  </si>
  <si>
    <t>1906</t>
  </si>
  <si>
    <t>Alex</t>
  </si>
  <si>
    <t>(0342) 41 40 88</t>
  </si>
  <si>
    <t>0342414088</t>
  </si>
  <si>
    <t>0031681489255</t>
  </si>
  <si>
    <t>000109-008</t>
  </si>
  <si>
    <t>Keyser &amp; Mackay</t>
  </si>
  <si>
    <t>Marie Galante</t>
  </si>
  <si>
    <t>Waal G. de</t>
  </si>
  <si>
    <t>Marie Galante2015</t>
  </si>
  <si>
    <t>Lo Dico</t>
  </si>
  <si>
    <t>Waal  de</t>
  </si>
  <si>
    <t>m.lodico@keymac.com</t>
  </si>
  <si>
    <t>Leidsegracht 19</t>
  </si>
  <si>
    <t>1017 NA</t>
  </si>
  <si>
    <t>Manuela Lo Dico</t>
  </si>
  <si>
    <t>2199</t>
  </si>
  <si>
    <t>3957</t>
  </si>
  <si>
    <t>Manuela</t>
  </si>
  <si>
    <t>020-6263323</t>
  </si>
  <si>
    <t>0031655812891</t>
  </si>
  <si>
    <t>000051-001</t>
  </si>
  <si>
    <t>Ad Saan Beheer B.V.</t>
  </si>
  <si>
    <t>Marie Zurlohe</t>
  </si>
  <si>
    <t>Saan A.</t>
  </si>
  <si>
    <t>Marie Zurlohe2015</t>
  </si>
  <si>
    <t>saan</t>
  </si>
  <si>
    <t>Adsaandiemen@gmail.com</t>
  </si>
  <si>
    <t>adsaandiemen@gmail.com</t>
  </si>
  <si>
    <t>O18</t>
  </si>
  <si>
    <t>Ouddiemerlaan 529</t>
  </si>
  <si>
    <t>1111 HH</t>
  </si>
  <si>
    <t>Ad Saan</t>
  </si>
  <si>
    <t>3091</t>
  </si>
  <si>
    <t>Saan</t>
  </si>
  <si>
    <t>06 - 21 59 30 22</t>
  </si>
  <si>
    <t>Ad</t>
  </si>
  <si>
    <t>06  21593022</t>
  </si>
  <si>
    <t>0031621593022</t>
  </si>
  <si>
    <t>000126-003</t>
  </si>
  <si>
    <t>Amersfoortse Verzekeringen</t>
  </si>
  <si>
    <t>Leverink B.</t>
  </si>
  <si>
    <t>rien.arts@amersfoortse.nl</t>
  </si>
  <si>
    <t>3500 HB</t>
  </si>
  <si>
    <t>Rien Arts</t>
  </si>
  <si>
    <t>5976</t>
  </si>
  <si>
    <t>3857</t>
  </si>
  <si>
    <t>Rien</t>
  </si>
  <si>
    <t>(030) 257 36 65</t>
  </si>
  <si>
    <t>Postbus 2072</t>
  </si>
  <si>
    <t>000126-010</t>
  </si>
  <si>
    <t>CHZ Verpakkingen BV</t>
  </si>
  <si>
    <t>Zeeland T. van</t>
  </si>
  <si>
    <t xml:space="preserve">Zeeland </t>
  </si>
  <si>
    <t>22-08-2015 09:00</t>
  </si>
  <si>
    <t>thom.vanzeeland@chzverpakking.nl</t>
  </si>
  <si>
    <t>Dalsteindreef 141</t>
  </si>
  <si>
    <t>1114 XJ</t>
  </si>
  <si>
    <t>Tom van Zeeland</t>
  </si>
  <si>
    <t>6263</t>
  </si>
  <si>
    <t>4236</t>
  </si>
  <si>
    <t>Zeeland</t>
  </si>
  <si>
    <t>(0251) 20 93 12</t>
  </si>
  <si>
    <t>0031646030369</t>
  </si>
  <si>
    <t>000126-012</t>
  </si>
  <si>
    <t>Egberth Volgers</t>
  </si>
  <si>
    <t>Volgers E.</t>
  </si>
  <si>
    <t>Volgers</t>
  </si>
  <si>
    <t>egberthvolgers@hotmail.com</t>
  </si>
  <si>
    <t>Bilderdijkstraat 11 III</t>
  </si>
  <si>
    <t>1052 NA</t>
  </si>
  <si>
    <t>3170</t>
  </si>
  <si>
    <t>2273</t>
  </si>
  <si>
    <t>06 - 40 60 10 52</t>
  </si>
  <si>
    <t>Egberth</t>
  </si>
  <si>
    <t>0640601052</t>
  </si>
  <si>
    <t>0031640601052</t>
  </si>
  <si>
    <t>000126-015</t>
  </si>
  <si>
    <t>Giovane Consultancy B.V.</t>
  </si>
  <si>
    <t>Jong G.R.A. de</t>
  </si>
  <si>
    <t>geert.dejong@smclaren.com</t>
  </si>
  <si>
    <t>Rozenlaantje 7</t>
  </si>
  <si>
    <t>Laren</t>
  </si>
  <si>
    <t>1251 BW</t>
  </si>
  <si>
    <t>Geert de Jong</t>
  </si>
  <si>
    <t>2739</t>
  </si>
  <si>
    <t>1983</t>
  </si>
  <si>
    <t>06 - 53 18 65 67</t>
  </si>
  <si>
    <t>Geert</t>
  </si>
  <si>
    <t>G.R.A.</t>
  </si>
  <si>
    <t>0031653186567</t>
  </si>
  <si>
    <t>000126-007</t>
  </si>
  <si>
    <t>Jogoa Group bv</t>
  </si>
  <si>
    <t>Ettema D.</t>
  </si>
  <si>
    <t>Ettema</t>
  </si>
  <si>
    <t>dick@jogoa.com</t>
  </si>
  <si>
    <t>Tulpencroftlaan 18 a</t>
  </si>
  <si>
    <t>Heiloo</t>
  </si>
  <si>
    <t>1851 XN</t>
  </si>
  <si>
    <t>Dick Ettema</t>
  </si>
  <si>
    <t>6198</t>
  </si>
  <si>
    <t>4129</t>
  </si>
  <si>
    <t>Dick</t>
  </si>
  <si>
    <t>06 - 22 69 91 84</t>
  </si>
  <si>
    <t>+31622699184</t>
  </si>
  <si>
    <t>000126-002</t>
  </si>
  <si>
    <t>Marian van der Velde</t>
  </si>
  <si>
    <t>Velde M. van der</t>
  </si>
  <si>
    <t>Velde van der</t>
  </si>
  <si>
    <t>lisette</t>
  </si>
  <si>
    <t>vandervelde.marian@gmail.com</t>
  </si>
  <si>
    <t>Vreelust 48</t>
  </si>
  <si>
    <t>2804 LJ</t>
  </si>
  <si>
    <t>5977</t>
  </si>
  <si>
    <t>3858</t>
  </si>
  <si>
    <t>Velde</t>
  </si>
  <si>
    <t>Marian</t>
  </si>
  <si>
    <t>623271388</t>
  </si>
  <si>
    <t>000126-011</t>
  </si>
  <si>
    <t>Meijer</t>
  </si>
  <si>
    <t>Meijer E.</t>
  </si>
  <si>
    <t xml:space="preserve">Meijer </t>
  </si>
  <si>
    <t>07-06</t>
  </si>
  <si>
    <t>edmeijer@hotmail.com</t>
  </si>
  <si>
    <t>Carnegielaan 76</t>
  </si>
  <si>
    <t>2517 KH</t>
  </si>
  <si>
    <t>Eddy Meijer</t>
  </si>
  <si>
    <t>6062</t>
  </si>
  <si>
    <t>3946</t>
  </si>
  <si>
    <t>06 - 55 25 30 56</t>
  </si>
  <si>
    <t>Eddy</t>
  </si>
  <si>
    <t>06-55253056</t>
  </si>
  <si>
    <t>0031655253056</t>
  </si>
  <si>
    <t>000126-001</t>
  </si>
  <si>
    <t xml:space="preserve">R. de Ruiter </t>
  </si>
  <si>
    <t>Ruiter R. de</t>
  </si>
  <si>
    <t>07-08</t>
  </si>
  <si>
    <t>mw.deruijter@groenewegen.com</t>
  </si>
  <si>
    <t>Klavergriend 68</t>
  </si>
  <si>
    <t>1356 KD</t>
  </si>
  <si>
    <t>R. de Ruiter</t>
  </si>
  <si>
    <t>6345</t>
  </si>
  <si>
    <t>5291</t>
  </si>
  <si>
    <t>06 - 43 36 72 05</t>
  </si>
  <si>
    <t>000126-009</t>
  </si>
  <si>
    <t>Somnium Real Estate B.V.</t>
  </si>
  <si>
    <t>Velden W. van der</t>
  </si>
  <si>
    <t>Velden van der</t>
  </si>
  <si>
    <t>info@somniumrealestate.nl</t>
  </si>
  <si>
    <t>Hoefstraat 8</t>
  </si>
  <si>
    <t>Rijsbergen</t>
  </si>
  <si>
    <t>4891 ZE</t>
  </si>
  <si>
    <t>W. van der Velden</t>
  </si>
  <si>
    <t>2743</t>
  </si>
  <si>
    <t>1991</t>
  </si>
  <si>
    <t>Velden</t>
  </si>
  <si>
    <t>06 - 48 87 07 02</t>
  </si>
  <si>
    <t>(076) 596 46 51</t>
  </si>
  <si>
    <t>0031648870702</t>
  </si>
  <si>
    <t>000126-005</t>
  </si>
  <si>
    <t>Teva Nederland BV</t>
  </si>
  <si>
    <t>Groot C.</t>
  </si>
  <si>
    <t>Femke van Amsterdam Boats</t>
  </si>
  <si>
    <t>conny.groot@tevanederland.com</t>
  </si>
  <si>
    <t>2003 RN</t>
  </si>
  <si>
    <t>Conny Groot</t>
  </si>
  <si>
    <t>6085</t>
  </si>
  <si>
    <t>3991</t>
  </si>
  <si>
    <t>06 - 51 01 80 02</t>
  </si>
  <si>
    <t>Conny</t>
  </si>
  <si>
    <t>(023) 514 78 35</t>
  </si>
  <si>
    <t>Postbus 552</t>
  </si>
  <si>
    <t>000126-006</t>
  </si>
  <si>
    <t>Infomedics</t>
  </si>
  <si>
    <t>Marjorie 2</t>
  </si>
  <si>
    <t>Mulder A.J.</t>
  </si>
  <si>
    <t>Marjorie2015</t>
  </si>
  <si>
    <t>Dees</t>
  </si>
  <si>
    <t>11-02</t>
  </si>
  <si>
    <t>mdees@infomedics.nl</t>
  </si>
  <si>
    <t>Louis Armstrongweg 110</t>
  </si>
  <si>
    <t>1311 RL</t>
  </si>
  <si>
    <t>Marco Dees</t>
  </si>
  <si>
    <t>2630</t>
  </si>
  <si>
    <t>1864</t>
  </si>
  <si>
    <t>06 - 11 38 52 06</t>
  </si>
  <si>
    <t>06-11385206</t>
  </si>
  <si>
    <t>623803640</t>
  </si>
  <si>
    <t>000105-006</t>
  </si>
  <si>
    <t xml:space="preserve">NN Investment Partners </t>
  </si>
  <si>
    <t>Eynde P. van</t>
  </si>
  <si>
    <t>Opsteeg</t>
  </si>
  <si>
    <t>Martine.de.Lange@ingim.com</t>
  </si>
  <si>
    <t>INGIM.Event.Desk@ingim.com</t>
  </si>
  <si>
    <t>Schenkkade 65</t>
  </si>
  <si>
    <t>2595 AS</t>
  </si>
  <si>
    <t>Ellen Opsteeg</t>
  </si>
  <si>
    <t>2608</t>
  </si>
  <si>
    <t>1823</t>
  </si>
  <si>
    <t>(070) 379 11 84</t>
  </si>
  <si>
    <t>654743499</t>
  </si>
  <si>
    <t>000105-003</t>
  </si>
  <si>
    <t xml:space="preserve">Zijerveld Cheese Unlimited </t>
  </si>
  <si>
    <t>Veldhuyzen E.</t>
  </si>
  <si>
    <t>Veldhuyzen</t>
  </si>
  <si>
    <t>17-03</t>
  </si>
  <si>
    <t>e.veldhuyzen@zijerveldfood.nl</t>
  </si>
  <si>
    <t>Broekveldselaan 9</t>
  </si>
  <si>
    <t>Bodegraven</t>
  </si>
  <si>
    <t>2411 NL</t>
  </si>
  <si>
    <t>Esther Veldhuyzen</t>
  </si>
  <si>
    <t>2750</t>
  </si>
  <si>
    <t>1997</t>
  </si>
  <si>
    <t>(0172) 63 01 00</t>
  </si>
  <si>
    <t>000105-004</t>
  </si>
  <si>
    <t>Maybe</t>
  </si>
  <si>
    <t>Maybe2015</t>
  </si>
  <si>
    <t>000153-001</t>
  </si>
  <si>
    <t>Verdijk Maritiem</t>
  </si>
  <si>
    <t>Mazenburg</t>
  </si>
  <si>
    <t>Verdijk G.</t>
  </si>
  <si>
    <t>Mazenburg2015</t>
  </si>
  <si>
    <t>Boxmeerseweg 61</t>
  </si>
  <si>
    <t>Heijen</t>
  </si>
  <si>
    <t>6598 MX</t>
  </si>
  <si>
    <t>Gert Verdijk</t>
  </si>
  <si>
    <t>6056</t>
  </si>
  <si>
    <t>3940</t>
  </si>
  <si>
    <t>Verdijk</t>
  </si>
  <si>
    <t>info@verdijkmaritiem.nl</t>
  </si>
  <si>
    <t>Gert</t>
  </si>
  <si>
    <t>06 - 22 42 27 22</t>
  </si>
  <si>
    <t>000211-001</t>
  </si>
  <si>
    <t>000211-002</t>
  </si>
  <si>
    <t>000211-003</t>
  </si>
  <si>
    <t>000211-004</t>
  </si>
  <si>
    <t>000211-005</t>
  </si>
  <si>
    <t>000211-006</t>
  </si>
  <si>
    <t>000211-007</t>
  </si>
  <si>
    <t>000211-008</t>
  </si>
  <si>
    <t>000211-009</t>
  </si>
  <si>
    <t>Rabobank Zuid-Holland Midden</t>
  </si>
  <si>
    <t>Mercedes</t>
  </si>
  <si>
    <t>Mertens H.</t>
  </si>
  <si>
    <t>Mercedes2015</t>
  </si>
  <si>
    <t>Mertens</t>
  </si>
  <si>
    <t>h.mertens@zhmidden.rabobank.nl</t>
  </si>
  <si>
    <t>F.vliet@zhmidden.rabobank.nl</t>
  </si>
  <si>
    <t>Francis van Vliet</t>
  </si>
  <si>
    <t>110147</t>
  </si>
  <si>
    <t>2810</t>
  </si>
  <si>
    <t>4170</t>
  </si>
  <si>
    <t>Vliet</t>
  </si>
  <si>
    <t>Francis</t>
  </si>
  <si>
    <t>(015) 275 06 89</t>
  </si>
  <si>
    <t>Postbus 55</t>
  </si>
  <si>
    <t>000032-004</t>
  </si>
  <si>
    <t>110189</t>
  </si>
  <si>
    <t>000032-002</t>
  </si>
  <si>
    <t>110045</t>
  </si>
  <si>
    <t>000032-006</t>
  </si>
  <si>
    <t>Draka</t>
  </si>
  <si>
    <t>Bruijnse A.</t>
  </si>
  <si>
    <t>Anita.bruijnse@draka.com</t>
  </si>
  <si>
    <t>anita.bruijnse@draka.com</t>
  </si>
  <si>
    <t>Anita Bruijnse</t>
  </si>
  <si>
    <t>110085</t>
  </si>
  <si>
    <t>3062</t>
  </si>
  <si>
    <t>Bruijnse</t>
  </si>
  <si>
    <t>(020) 637 99 11</t>
  </si>
  <si>
    <t>Postbus 495</t>
  </si>
  <si>
    <t>000032-001</t>
  </si>
  <si>
    <t>JF Hillebrand Benelux</t>
  </si>
  <si>
    <t>Visser R.</t>
  </si>
  <si>
    <t xml:space="preserve">Visser </t>
  </si>
  <si>
    <t>r.visser@hillebrandgroup.com</t>
  </si>
  <si>
    <t>Maaskade 119</t>
  </si>
  <si>
    <t>3071 NK</t>
  </si>
  <si>
    <t>R. Visser</t>
  </si>
  <si>
    <t>110075</t>
  </si>
  <si>
    <t>2713</t>
  </si>
  <si>
    <t>1957</t>
  </si>
  <si>
    <t>(010) 403 55 66</t>
  </si>
  <si>
    <t>0031610942327</t>
  </si>
  <si>
    <t>000032-007</t>
  </si>
  <si>
    <t>Van der Meulen Business Events</t>
  </si>
  <si>
    <t>Warmerdam N. van</t>
  </si>
  <si>
    <t>Warmerdam  van</t>
  </si>
  <si>
    <t>nora@eventgroup.nl</t>
  </si>
  <si>
    <t>Sneek</t>
  </si>
  <si>
    <t>N. van Warmerdam</t>
  </si>
  <si>
    <t>110209</t>
  </si>
  <si>
    <t>3030</t>
  </si>
  <si>
    <t>Warmerdam</t>
  </si>
  <si>
    <t>06 - 53 86 91 10</t>
  </si>
  <si>
    <t>Postbus 75</t>
  </si>
  <si>
    <t>0031653869110</t>
  </si>
  <si>
    <t>000032-005</t>
  </si>
  <si>
    <t>Volkswagen PON Financial Services</t>
  </si>
  <si>
    <t>Inding K.</t>
  </si>
  <si>
    <t>kinding@vwpfs.nl</t>
  </si>
  <si>
    <t>cling@vwpfs.nl</t>
  </si>
  <si>
    <t>Karin Inding</t>
  </si>
  <si>
    <t>Naam Schip: Wind is our Friend</t>
  </si>
  <si>
    <t>110074</t>
  </si>
  <si>
    <t>2672</t>
  </si>
  <si>
    <t>4048</t>
  </si>
  <si>
    <t>Inding</t>
  </si>
  <si>
    <t>(033) 454 99 81</t>
  </si>
  <si>
    <t>Postbus 617</t>
  </si>
  <si>
    <t>000032-008</t>
  </si>
  <si>
    <t>VvAA Groep B.V.</t>
  </si>
  <si>
    <t>Brugman E.R.</t>
  </si>
  <si>
    <t>Gefactureerd (2/3 termijn)</t>
  </si>
  <si>
    <t>Westdijk P.</t>
  </si>
  <si>
    <t>patricia.westdijk@vvaa.nl</t>
  </si>
  <si>
    <t>Patricia Westdijk</t>
  </si>
  <si>
    <t>110144</t>
  </si>
  <si>
    <t>2708</t>
  </si>
  <si>
    <t>4192</t>
  </si>
  <si>
    <t>Westdijk</t>
  </si>
  <si>
    <t>(030) 247 41 99</t>
  </si>
  <si>
    <t>Postbus 8153</t>
  </si>
  <si>
    <t>000032-013</t>
  </si>
  <si>
    <t>ING Commercial Banking - Gecombineerde Business Lines - Commercial Banking</t>
  </si>
  <si>
    <t>Mir</t>
  </si>
  <si>
    <t>Goedhuis C.A.</t>
  </si>
  <si>
    <t>Mir2015</t>
  </si>
  <si>
    <t>Grote Houtkade (GH01)</t>
  </si>
  <si>
    <t>Postbus 712</t>
  </si>
  <si>
    <t>1000 AS</t>
  </si>
  <si>
    <t>C.A. Goedhuis</t>
  </si>
  <si>
    <t>3189</t>
  </si>
  <si>
    <t>2443</t>
  </si>
  <si>
    <t>Goedhuis</t>
  </si>
  <si>
    <t>000150-001</t>
  </si>
  <si>
    <t>Amsterdamsche IJsclub AYC</t>
  </si>
  <si>
    <t>Mona Lisa</t>
  </si>
  <si>
    <t>Vomberg P.</t>
  </si>
  <si>
    <t>Mona Lisa 2015</t>
  </si>
  <si>
    <t>Vomberg</t>
  </si>
  <si>
    <t>vomberg@planet.nl</t>
  </si>
  <si>
    <t>O10</t>
  </si>
  <si>
    <t>Anthonie van Dijckstraat 4</t>
  </si>
  <si>
    <t>1077 MH</t>
  </si>
  <si>
    <t>Paul Vomberg</t>
  </si>
  <si>
    <t>2772</t>
  </si>
  <si>
    <t>06 - 51 28 12 71</t>
  </si>
  <si>
    <t>0031651281271</t>
  </si>
  <si>
    <t>000131-001</t>
  </si>
  <si>
    <t>Arvato Benelux B.V.</t>
  </si>
  <si>
    <t>Regelink K.</t>
  </si>
  <si>
    <t>Regelink</t>
  </si>
  <si>
    <t xml:space="preserve">Wijnen </t>
  </si>
  <si>
    <t>kevin.regelink@arvato.nl</t>
  </si>
  <si>
    <t>Amsterdamsestraatweg 26</t>
  </si>
  <si>
    <t>Abcoude</t>
  </si>
  <si>
    <t>1391 AB</t>
  </si>
  <si>
    <t>Kevin Regelink</t>
  </si>
  <si>
    <t>6087</t>
  </si>
  <si>
    <t>3995</t>
  </si>
  <si>
    <t>06 - 52 89 21 27</t>
  </si>
  <si>
    <t>Kevin</t>
  </si>
  <si>
    <t>0652892127</t>
  </si>
  <si>
    <t>0031630440671</t>
  </si>
  <si>
    <t>000131-002</t>
  </si>
  <si>
    <t>Bonar BV</t>
  </si>
  <si>
    <t>Krauth M.</t>
  </si>
  <si>
    <t>Krauth</t>
  </si>
  <si>
    <t>Horst van der</t>
  </si>
  <si>
    <t>16-06</t>
  </si>
  <si>
    <t>patricia.vanderhorst@bonar.com</t>
  </si>
  <si>
    <t>Westervoortsedijk 73</t>
  </si>
  <si>
    <t>Arnhem</t>
  </si>
  <si>
    <t>6827 AV</t>
  </si>
  <si>
    <t>Patricia van der Horst</t>
  </si>
  <si>
    <t>6110</t>
  </si>
  <si>
    <t>4031</t>
  </si>
  <si>
    <t>085 - 7441200</t>
  </si>
  <si>
    <t>085 7441200</t>
  </si>
  <si>
    <t>0031624456929</t>
  </si>
  <si>
    <t>000131-007</t>
  </si>
  <si>
    <t xml:space="preserve">Cisco Systems
</t>
  </si>
  <si>
    <t>David A.</t>
  </si>
  <si>
    <t>27-07</t>
  </si>
  <si>
    <t>alicdavi@cisco.com</t>
  </si>
  <si>
    <t>9 New Square Park</t>
  </si>
  <si>
    <t>Feltham</t>
  </si>
  <si>
    <t>TW14 8HA</t>
  </si>
  <si>
    <t>Alice David</t>
  </si>
  <si>
    <t>6308</t>
  </si>
  <si>
    <t>4281</t>
  </si>
  <si>
    <t>David</t>
  </si>
  <si>
    <t>Alice</t>
  </si>
  <si>
    <t>+44 20 88 24 91 61</t>
  </si>
  <si>
    <t>000131-003</t>
  </si>
  <si>
    <t>De Lodge</t>
  </si>
  <si>
    <t>Paeper M.</t>
  </si>
  <si>
    <t>24-07</t>
  </si>
  <si>
    <t>marja@deloitte.nl</t>
  </si>
  <si>
    <t>marja@delodge.nl</t>
  </si>
  <si>
    <t>Haarlemmerweg 317 B</t>
  </si>
  <si>
    <t>1051 LG</t>
  </si>
  <si>
    <t>6306</t>
  </si>
  <si>
    <t>06 - 53 20 80 00</t>
  </si>
  <si>
    <t>000131-015</t>
  </si>
  <si>
    <t>DSM Dyneema B.V.</t>
  </si>
  <si>
    <t>Lemmers N.</t>
  </si>
  <si>
    <t>Urlings</t>
  </si>
  <si>
    <t>nicole.lemmens@dsm.com</t>
  </si>
  <si>
    <t>Mauritslaan 49</t>
  </si>
  <si>
    <t>Urmond</t>
  </si>
  <si>
    <t>6129 EL</t>
  </si>
  <si>
    <t>Nicole Lemmers</t>
  </si>
  <si>
    <t>3209</t>
  </si>
  <si>
    <t>4179</t>
  </si>
  <si>
    <t>Lemmers</t>
  </si>
  <si>
    <t>(046) 476 79 89</t>
  </si>
  <si>
    <t>046-4767989</t>
  </si>
  <si>
    <t>683642387</t>
  </si>
  <si>
    <t>000131-009</t>
  </si>
  <si>
    <t>E.M. Pillen Beheer B.V.</t>
  </si>
  <si>
    <t>Ommen J. van</t>
  </si>
  <si>
    <t>van Ommen</t>
  </si>
  <si>
    <t>21-05</t>
  </si>
  <si>
    <t>joopvanommen@gmail.com</t>
  </si>
  <si>
    <t>Beethovenstraat 11</t>
  </si>
  <si>
    <t>Lichtenvoorde</t>
  </si>
  <si>
    <t>7131 AK</t>
  </si>
  <si>
    <t>Joop van Ommen</t>
  </si>
  <si>
    <t>5968</t>
  </si>
  <si>
    <t>Ommen</t>
  </si>
  <si>
    <t>06 - 53 15 53 87</t>
  </si>
  <si>
    <t>Joop</t>
  </si>
  <si>
    <t>0653155387</t>
  </si>
  <si>
    <t>0031653155387</t>
  </si>
  <si>
    <t>000131-013</t>
  </si>
  <si>
    <t>Franjul R.</t>
  </si>
  <si>
    <t>Ralph.franjul@svitzer.com</t>
  </si>
  <si>
    <t>Ralph Franjul</t>
  </si>
  <si>
    <t>3807</t>
  </si>
  <si>
    <t>Franjul</t>
  </si>
  <si>
    <t>06 - 12 34 56 78</t>
  </si>
  <si>
    <t>Ralph</t>
  </si>
  <si>
    <t>000131-005</t>
  </si>
  <si>
    <t>V&amp;S Foodspecialist</t>
  </si>
  <si>
    <t>Tesselaar L.</t>
  </si>
  <si>
    <t>Tesselaar</t>
  </si>
  <si>
    <t>liesbeth@foodspecialist.nl</t>
  </si>
  <si>
    <t>Nieuwenhuizenweg 11</t>
  </si>
  <si>
    <t>2314 XP</t>
  </si>
  <si>
    <t>Liesbeth Tesselaar</t>
  </si>
  <si>
    <t>3158</t>
  </si>
  <si>
    <t>2257</t>
  </si>
  <si>
    <t>06 - 15 42 96 27</t>
  </si>
  <si>
    <t>0615429627</t>
  </si>
  <si>
    <t>0031615429627</t>
  </si>
  <si>
    <t>000131-011</t>
  </si>
  <si>
    <t>Van Os tassen en koffers</t>
  </si>
  <si>
    <t>Os H.J.A van</t>
  </si>
  <si>
    <t>24-04</t>
  </si>
  <si>
    <t>logistiek@vanostassenenkoffers.nl</t>
  </si>
  <si>
    <t>Curieweg 21-25</t>
  </si>
  <si>
    <t>2408 BZ</t>
  </si>
  <si>
    <t>Hennie Aartman</t>
  </si>
  <si>
    <t>3223</t>
  </si>
  <si>
    <t>Aartman</t>
  </si>
  <si>
    <t>06 - 40 99 95 65</t>
  </si>
  <si>
    <t>Hennie</t>
  </si>
  <si>
    <t>06 40999565</t>
  </si>
  <si>
    <t>000131-014</t>
  </si>
  <si>
    <t>Yardi Systems B.V.</t>
  </si>
  <si>
    <t>McFarland L.</t>
  </si>
  <si>
    <t>linda.mcfarland@yardi.com</t>
  </si>
  <si>
    <t>Haaksbergweg 57</t>
  </si>
  <si>
    <t>1101 BR</t>
  </si>
  <si>
    <t>Linda McFarland</t>
  </si>
  <si>
    <t>3082</t>
  </si>
  <si>
    <t>2149</t>
  </si>
  <si>
    <t>McFarland</t>
  </si>
  <si>
    <t>Linda</t>
  </si>
  <si>
    <t>(020) 565 00 50</t>
  </si>
  <si>
    <t>000131-006</t>
  </si>
  <si>
    <t>Rabobank Amstel en Vecht</t>
  </si>
  <si>
    <t>Wagid A.</t>
  </si>
  <si>
    <t>Wagid</t>
  </si>
  <si>
    <t>a.wagidhosain@amstelenvecht.rabobank.nl</t>
  </si>
  <si>
    <t>Arva Wagid</t>
  </si>
  <si>
    <t>2596</t>
  </si>
  <si>
    <t>4025</t>
  </si>
  <si>
    <t>Arva</t>
  </si>
  <si>
    <t>(020) 454 82 03</t>
  </si>
  <si>
    <t>020-4548203</t>
  </si>
  <si>
    <t>000131-010</t>
  </si>
  <si>
    <t>Monne de Miranda</t>
  </si>
  <si>
    <t>Monne de Miranda 2015</t>
  </si>
  <si>
    <t>Mischa</t>
  </si>
  <si>
    <t>O06</t>
  </si>
  <si>
    <t>000136-010</t>
  </si>
  <si>
    <t>13-07</t>
  </si>
  <si>
    <t>VOC-kade (vockade)</t>
  </si>
  <si>
    <t>VOC-kade</t>
  </si>
  <si>
    <t>000136-006</t>
  </si>
  <si>
    <t>Monsterboard</t>
  </si>
  <si>
    <t>Bruijn de</t>
  </si>
  <si>
    <t>sander.debruijn@monsterboard.nl</t>
  </si>
  <si>
    <t>John M. Keynesplein 1</t>
  </si>
  <si>
    <t>1066 EP</t>
  </si>
  <si>
    <t>Sander de Bruijn</t>
  </si>
  <si>
    <t>6099</t>
  </si>
  <si>
    <t>4010</t>
  </si>
  <si>
    <t>06 - 46 28 30 09</t>
  </si>
  <si>
    <t>000136-007</t>
  </si>
  <si>
    <t>Weber</t>
  </si>
  <si>
    <t>Agnes Weber</t>
  </si>
  <si>
    <t>4162</t>
  </si>
  <si>
    <t>webera@noord-holland.nl</t>
  </si>
  <si>
    <t>Agnes</t>
  </si>
  <si>
    <t>618609460</t>
  </si>
  <si>
    <t>000136-009</t>
  </si>
  <si>
    <t>Stiel Groep</t>
  </si>
  <si>
    <t>Bronkhorst N.</t>
  </si>
  <si>
    <t>Bronkhorst</t>
  </si>
  <si>
    <t>niels.bronkhorst@stielgroep.nl</t>
  </si>
  <si>
    <t>Gyroscoopweg 1</t>
  </si>
  <si>
    <t>1042 AB</t>
  </si>
  <si>
    <t>Niels Bronkhorst</t>
  </si>
  <si>
    <t>2321</t>
  </si>
  <si>
    <t>3932</t>
  </si>
  <si>
    <t>06 - 28 62 86 62</t>
  </si>
  <si>
    <t>06-28628662</t>
  </si>
  <si>
    <t>000136-011</t>
  </si>
  <si>
    <t xml:space="preserve">Structured Finance Management (Netherlands) B.V. </t>
  </si>
  <si>
    <t>Jehee K.</t>
  </si>
  <si>
    <t>Jehee</t>
  </si>
  <si>
    <t xml:space="preserve">Jehee </t>
  </si>
  <si>
    <t>karlien.jehee@sfmeurope.com</t>
  </si>
  <si>
    <t>De Boelelaan 7</t>
  </si>
  <si>
    <t>Karlien Jehee</t>
  </si>
  <si>
    <t>3097</t>
  </si>
  <si>
    <t>2164</t>
  </si>
  <si>
    <t>06 - 13 14 00 75</t>
  </si>
  <si>
    <t>Karlien</t>
  </si>
  <si>
    <t>0613140075</t>
  </si>
  <si>
    <t>0031613140075</t>
  </si>
  <si>
    <t>000136-001</t>
  </si>
  <si>
    <t>VimpelCom Ltd.</t>
  </si>
  <si>
    <t>Kudryashov A.</t>
  </si>
  <si>
    <t>elena.nepomnyashchikh@vimpelcom.com</t>
  </si>
  <si>
    <t>Claude Debussylaan 88</t>
  </si>
  <si>
    <t>6331</t>
  </si>
  <si>
    <t>(020) 797 55 20</t>
  </si>
  <si>
    <t>000136-003</t>
  </si>
  <si>
    <t>Böhler-Uddeholm B.V</t>
  </si>
  <si>
    <t>Morgana</t>
  </si>
  <si>
    <t>Deen P.</t>
  </si>
  <si>
    <t>Morgana2015</t>
  </si>
  <si>
    <t>Deen</t>
  </si>
  <si>
    <t>Paula.deen@bohler.nl</t>
  </si>
  <si>
    <t>A24</t>
  </si>
  <si>
    <t>Isolatorweg 30-32</t>
  </si>
  <si>
    <t>1014 AS</t>
  </si>
  <si>
    <t>Paula Deen</t>
  </si>
  <si>
    <t>5926</t>
  </si>
  <si>
    <t>3779</t>
  </si>
  <si>
    <t>Paula</t>
  </si>
  <si>
    <t>(020) 581 74 40</t>
  </si>
  <si>
    <t>0205817440</t>
  </si>
  <si>
    <t>0031651107014</t>
  </si>
  <si>
    <t>000031-011</t>
  </si>
  <si>
    <t>Kiwitz</t>
  </si>
  <si>
    <t>Kiwitz H.</t>
  </si>
  <si>
    <t xml:space="preserve">Kiwitz </t>
  </si>
  <si>
    <t>hkiwitz@kiwitz.nl</t>
  </si>
  <si>
    <t>Ulft</t>
  </si>
  <si>
    <t>Hanneke Kiwitz</t>
  </si>
  <si>
    <t>5917</t>
  </si>
  <si>
    <t>3770</t>
  </si>
  <si>
    <t>06 - 51 89 90 21</t>
  </si>
  <si>
    <t>Hanneke</t>
  </si>
  <si>
    <t>(0315) 27 06 20</t>
  </si>
  <si>
    <t>0031651899021</t>
  </si>
  <si>
    <t>000031-013</t>
  </si>
  <si>
    <t>Succes Schoonmaak</t>
  </si>
  <si>
    <t>Vonk N.</t>
  </si>
  <si>
    <t>Vonk</t>
  </si>
  <si>
    <t>n.vonk@succesvolendam.nl</t>
  </si>
  <si>
    <t>Mgr. C. Veermanlaan 10</t>
  </si>
  <si>
    <t>1131 KH</t>
  </si>
  <si>
    <t>Nico Vonk</t>
  </si>
  <si>
    <t>2162</t>
  </si>
  <si>
    <t>1491</t>
  </si>
  <si>
    <t>06 - 10 98 90 65</t>
  </si>
  <si>
    <t>06-10989065</t>
  </si>
  <si>
    <t>0031610989065</t>
  </si>
  <si>
    <t>000031-008</t>
  </si>
  <si>
    <t>Van Keulen Hout en Bouwmaterialen</t>
  </si>
  <si>
    <t>Visser J.</t>
  </si>
  <si>
    <t>jan.visser@van-keulen.nl</t>
  </si>
  <si>
    <t>VanKeulen (vankeulen)</t>
  </si>
  <si>
    <t>Tt Vasumweg 151</t>
  </si>
  <si>
    <t>1033 SG</t>
  </si>
  <si>
    <t>Jan Visser</t>
  </si>
  <si>
    <t>Van Keulen - Tt. Vasumweg 151</t>
  </si>
  <si>
    <t>1599</t>
  </si>
  <si>
    <t>(020) 460 43 00</t>
  </si>
  <si>
    <t>VanKeulen</t>
  </si>
  <si>
    <t>020 460 4300</t>
  </si>
  <si>
    <t>000031-001</t>
  </si>
  <si>
    <t>Rabobank Trade and Commodity Finance</t>
  </si>
  <si>
    <t>Morgenster</t>
  </si>
  <si>
    <t>Buijs G.</t>
  </si>
  <si>
    <t>Morgenster2015</t>
  </si>
  <si>
    <t>Buijs</t>
  </si>
  <si>
    <t>Tessa.van.der.Kant@rabobank.com</t>
  </si>
  <si>
    <t>gea.buijs-zuurmond@rabobank.com</t>
  </si>
  <si>
    <t>C04</t>
  </si>
  <si>
    <t>Croeselaan 18</t>
  </si>
  <si>
    <t>Gea Buijs</t>
  </si>
  <si>
    <t>2010</t>
  </si>
  <si>
    <t>4080</t>
  </si>
  <si>
    <t>06 - 22 51 73 80</t>
  </si>
  <si>
    <t>Gea</t>
  </si>
  <si>
    <t>(030) 712 14 39</t>
  </si>
  <si>
    <t>+31 30 71 21439</t>
  </si>
  <si>
    <t>613892800</t>
  </si>
  <si>
    <t>000081-003</t>
  </si>
  <si>
    <t>Amsterdam Capital Trading</t>
  </si>
  <si>
    <t>Former K.</t>
  </si>
  <si>
    <t>19-11</t>
  </si>
  <si>
    <t>kformer@group-act.com</t>
  </si>
  <si>
    <t>jjansen@ac-trading.eu</t>
  </si>
  <si>
    <t>Herengracht 469</t>
  </si>
  <si>
    <t>1017 BS</t>
  </si>
  <si>
    <t>Karina Former</t>
  </si>
  <si>
    <t>1954</t>
  </si>
  <si>
    <t>3952</t>
  </si>
  <si>
    <t>Former</t>
  </si>
  <si>
    <t>06 - 21 50 32 45</t>
  </si>
  <si>
    <t>Karina</t>
  </si>
  <si>
    <t>(020) 891 17 83</t>
  </si>
  <si>
    <t>0208911781</t>
  </si>
  <si>
    <t>0031621503245</t>
  </si>
  <si>
    <t>000081-001</t>
  </si>
  <si>
    <t>Het PR Bureau</t>
  </si>
  <si>
    <t>Hendrikx F.</t>
  </si>
  <si>
    <t>van der Wal</t>
  </si>
  <si>
    <t>roeleke@hetprbureau.nl (contactpersoon)</t>
  </si>
  <si>
    <t>ilse@hetprbureau.nl</t>
  </si>
  <si>
    <t>Henri Polaklaan 13</t>
  </si>
  <si>
    <t>1018 CP</t>
  </si>
  <si>
    <t>Esther Berndsen</t>
  </si>
  <si>
    <t>4207</t>
  </si>
  <si>
    <t>esther.berndsen@hetprbureau.nl</t>
  </si>
  <si>
    <t>Berndsen</t>
  </si>
  <si>
    <t>06 - 28 89 53 33</t>
  </si>
  <si>
    <t>0206702232</t>
  </si>
  <si>
    <t>000081-006</t>
  </si>
  <si>
    <t>ING Nederland - MKB Landelijk</t>
  </si>
  <si>
    <t>Goeij M. de</t>
  </si>
  <si>
    <t>20-08-2015 17:45</t>
  </si>
  <si>
    <t>ING MKB Landelijk</t>
  </si>
  <si>
    <t>Marcel de Goeij</t>
  </si>
  <si>
    <t>3181</t>
  </si>
  <si>
    <t>2284</t>
  </si>
  <si>
    <t>Goeij</t>
  </si>
  <si>
    <t>000081-004</t>
  </si>
  <si>
    <t xml:space="preserve">FEBO BEHEER B.V.
</t>
  </si>
  <si>
    <t>MS Jordaan</t>
  </si>
  <si>
    <t>De Borst D.</t>
  </si>
  <si>
    <t>MS Jordaan 2015</t>
  </si>
  <si>
    <t>Processorstraat 21</t>
  </si>
  <si>
    <t>1033 NZ</t>
  </si>
  <si>
    <t>6201</t>
  </si>
  <si>
    <t>000229-020</t>
  </si>
  <si>
    <t>Pentair Thermal Management Netherlands B</t>
  </si>
  <si>
    <t>Helder T.</t>
  </si>
  <si>
    <t>Van Heuven Goedhartlaan 117</t>
  </si>
  <si>
    <t>1181 KK</t>
  </si>
  <si>
    <t>6200</t>
  </si>
  <si>
    <t>000229-019</t>
  </si>
  <si>
    <t>Nao Victoria</t>
  </si>
  <si>
    <t>Wu P.H.</t>
  </si>
  <si>
    <t>Nao Victoria2015</t>
  </si>
  <si>
    <t>Verbeij</t>
  </si>
  <si>
    <t>P.H.Wu@amstelenvecht.rabobank.nl</t>
  </si>
  <si>
    <t>Pui Wu</t>
  </si>
  <si>
    <t>2283</t>
  </si>
  <si>
    <t>Wu</t>
  </si>
  <si>
    <t>06 - 22 50 48 44</t>
  </si>
  <si>
    <t>Pui</t>
  </si>
  <si>
    <t>(020) 454 81 22</t>
  </si>
  <si>
    <t>P.H.</t>
  </si>
  <si>
    <t>0204548122</t>
  </si>
  <si>
    <t>0031651165545</t>
  </si>
  <si>
    <t>000147-003</t>
  </si>
  <si>
    <t>201 BV</t>
  </si>
  <si>
    <t>Hulst W.</t>
  </si>
  <si>
    <t>Hulst</t>
  </si>
  <si>
    <t>whulst@2-0-1.com</t>
  </si>
  <si>
    <t>F Schubertlaan 8</t>
  </si>
  <si>
    <t>Heemstede</t>
  </si>
  <si>
    <t>2102 EL</t>
  </si>
  <si>
    <t>Wouter Hulst</t>
  </si>
  <si>
    <t>2619</t>
  </si>
  <si>
    <t>1837</t>
  </si>
  <si>
    <t>06 - 27 07 60 06</t>
  </si>
  <si>
    <t>Wouter</t>
  </si>
  <si>
    <t>+31627076006</t>
  </si>
  <si>
    <t>0031627076006</t>
  </si>
  <si>
    <t>000147-001</t>
  </si>
  <si>
    <t>Archie Europe bv</t>
  </si>
  <si>
    <t>Zandstra E.N.</t>
  </si>
  <si>
    <t>Gorslaan 10</t>
  </si>
  <si>
    <t>1441 AG</t>
  </si>
  <si>
    <t>E.N. Zandstra</t>
  </si>
  <si>
    <t>1347</t>
  </si>
  <si>
    <t>1168</t>
  </si>
  <si>
    <t>Zandstra</t>
  </si>
  <si>
    <t>evelyn.zandstra@archie.nl</t>
  </si>
  <si>
    <t>E.N.</t>
  </si>
  <si>
    <t>000147-002</t>
  </si>
  <si>
    <t>ABN AMRO, Bedrijven Amsterdam</t>
  </si>
  <si>
    <t>Nieuwe Liefde</t>
  </si>
  <si>
    <t>Hooff M. van den</t>
  </si>
  <si>
    <t>Nieuwe liefde2015</t>
  </si>
  <si>
    <t>Hooff van den</t>
  </si>
  <si>
    <t>Julia@saileventpartners.nl</t>
  </si>
  <si>
    <t>manon.van.den.hooff@nl.abnamro.com</t>
  </si>
  <si>
    <t>Manon van den Hooff</t>
  </si>
  <si>
    <t>2113</t>
  </si>
  <si>
    <t>1425</t>
  </si>
  <si>
    <t>Hooff</t>
  </si>
  <si>
    <t>622920581</t>
  </si>
  <si>
    <t>000045-003</t>
  </si>
  <si>
    <t xml:space="preserve">Also Nederland B.V. </t>
  </si>
  <si>
    <t>Joosten D.</t>
  </si>
  <si>
    <t>Joosten</t>
  </si>
  <si>
    <t>dominick.joosten</t>
  </si>
  <si>
    <t>dominick.joosten@also.com</t>
  </si>
  <si>
    <t>Archimedesbaan 26</t>
  </si>
  <si>
    <t>3439 ME</t>
  </si>
  <si>
    <t>Dominck Joosten</t>
  </si>
  <si>
    <t>3123</t>
  </si>
  <si>
    <t>2218</t>
  </si>
  <si>
    <t>Dominck</t>
  </si>
  <si>
    <t>(030) 608 47 00</t>
  </si>
  <si>
    <t>030 - 608 47 00</t>
  </si>
  <si>
    <t>0031629522775</t>
  </si>
  <si>
    <t>000045-002</t>
  </si>
  <si>
    <t>Den Hartogh Liquid Logistics B.V.</t>
  </si>
  <si>
    <t>Hartogh K.P. den</t>
  </si>
  <si>
    <t>Lap</t>
  </si>
  <si>
    <t>elap@denhartogh.com</t>
  </si>
  <si>
    <t>Willingestraat 6</t>
  </si>
  <si>
    <t>3087 AN</t>
  </si>
  <si>
    <t>K.P. den Hartogh</t>
  </si>
  <si>
    <t>1511</t>
  </si>
  <si>
    <t>Hartogh</t>
  </si>
  <si>
    <t>den</t>
  </si>
  <si>
    <t>K.P.</t>
  </si>
  <si>
    <t>0031613130107</t>
  </si>
  <si>
    <t>000045-001</t>
  </si>
  <si>
    <t xml:space="preserve">DG Grootverbruik B.V. </t>
  </si>
  <si>
    <t>Groot J. de</t>
  </si>
  <si>
    <t>Groot de</t>
  </si>
  <si>
    <t>jdegroot@dggrootverbruik.nl</t>
  </si>
  <si>
    <t>Vrij-Harnasch 122</t>
  </si>
  <si>
    <t>DEN HOORN</t>
  </si>
  <si>
    <t>2635 BZ</t>
  </si>
  <si>
    <t>J. de Groot</t>
  </si>
  <si>
    <t>2450</t>
  </si>
  <si>
    <t>1711</t>
  </si>
  <si>
    <t>651277154</t>
  </si>
  <si>
    <t>000045-006</t>
  </si>
  <si>
    <t>Dutch Trading Solutions B.V.</t>
  </si>
  <si>
    <t>Klein A.</t>
  </si>
  <si>
    <t>Korhoenlaan 1-16</t>
  </si>
  <si>
    <t>3847 LL</t>
  </si>
  <si>
    <t>A. Klein</t>
  </si>
  <si>
    <t>2173</t>
  </si>
  <si>
    <t>1512</t>
  </si>
  <si>
    <t>aaldrik@me.com</t>
  </si>
  <si>
    <t>007899063298</t>
  </si>
  <si>
    <t>000045-008</t>
  </si>
  <si>
    <t>RWV Advocaten</t>
  </si>
  <si>
    <t>Wijk M. van</t>
  </si>
  <si>
    <t>Slot van der</t>
  </si>
  <si>
    <t>myrna.v.wijk@gmail.com</t>
  </si>
  <si>
    <t>P/a Tolhoren 45</t>
  </si>
  <si>
    <t>2201 VK</t>
  </si>
  <si>
    <t>Myrna van Wijk</t>
  </si>
  <si>
    <t>2091</t>
  </si>
  <si>
    <t>1399</t>
  </si>
  <si>
    <t>Wijk</t>
  </si>
  <si>
    <t>Myrna</t>
  </si>
  <si>
    <t>0031612060739</t>
  </si>
  <si>
    <t>000045-007</t>
  </si>
  <si>
    <t xml:space="preserve">Simmons &amp; Simmons LLP </t>
  </si>
  <si>
    <t>Baz E.</t>
  </si>
  <si>
    <t>Baz</t>
  </si>
  <si>
    <t>echrak.baz@simmons-simmons.com</t>
  </si>
  <si>
    <t>Claude Debussylaan 247</t>
  </si>
  <si>
    <t>Echrak Baz</t>
  </si>
  <si>
    <t>2076</t>
  </si>
  <si>
    <t>1384</t>
  </si>
  <si>
    <t>Echrak</t>
  </si>
  <si>
    <t>610066710</t>
  </si>
  <si>
    <t>000045-004</t>
  </si>
  <si>
    <t>Van Lawick &amp; Co Vermogensbeheer BV</t>
  </si>
  <si>
    <t>Steenbergen W. van</t>
  </si>
  <si>
    <t>Van Steenbergen</t>
  </si>
  <si>
    <t>Dispa</t>
  </si>
  <si>
    <t>willemvansteenbergen@vanlawick.com</t>
  </si>
  <si>
    <t>Wassenaarseweg 18 A</t>
  </si>
  <si>
    <t>2596 CH</t>
  </si>
  <si>
    <t>Willem van Steenbergen</t>
  </si>
  <si>
    <t>2020</t>
  </si>
  <si>
    <t>1304</t>
  </si>
  <si>
    <t>Steenbergen</t>
  </si>
  <si>
    <t>06 - 46 71 01 90</t>
  </si>
  <si>
    <t>+31 6 46710190</t>
  </si>
  <si>
    <t>613153548</t>
  </si>
  <si>
    <t>0031646710190</t>
  </si>
  <si>
    <t>000045-005</t>
  </si>
  <si>
    <t>4 Seasons Spa</t>
  </si>
  <si>
    <t>Nil Desperandum</t>
  </si>
  <si>
    <t>Kuipers W.J,</t>
  </si>
  <si>
    <t>Nil Desperandum2015</t>
  </si>
  <si>
    <t>16-01</t>
  </si>
  <si>
    <t>d.vanoord@4seasonsspa.com</t>
  </si>
  <si>
    <t>A03</t>
  </si>
  <si>
    <t>Van Salmstraat 40</t>
  </si>
  <si>
    <t>5281 RR</t>
  </si>
  <si>
    <t>Dianna van Oord</t>
  </si>
  <si>
    <t>2572</t>
  </si>
  <si>
    <t>1791</t>
  </si>
  <si>
    <t>Oord</t>
  </si>
  <si>
    <t>06 - 24 60 45 64</t>
  </si>
  <si>
    <t>Dianna</t>
  </si>
  <si>
    <t>020-5286656</t>
  </si>
  <si>
    <t>000033-002</t>
  </si>
  <si>
    <t>AppSense</t>
  </si>
  <si>
    <t>Elteren A. van</t>
  </si>
  <si>
    <t>van Elteren</t>
  </si>
  <si>
    <t>Elteren van</t>
  </si>
  <si>
    <t>anja.vanelteren@appsense.com</t>
  </si>
  <si>
    <t>Anja.vanelteren@appsense.com</t>
  </si>
  <si>
    <t>Entrada 501</t>
  </si>
  <si>
    <t>1096 EH</t>
  </si>
  <si>
    <t>Anja van Elteren</t>
  </si>
  <si>
    <t>1244</t>
  </si>
  <si>
    <t>Elteren</t>
  </si>
  <si>
    <t>0031634864406</t>
  </si>
  <si>
    <t>020-3701282</t>
  </si>
  <si>
    <t>634864406</t>
  </si>
  <si>
    <t>000033-006</t>
  </si>
  <si>
    <t>Chairsupply.eu</t>
  </si>
  <si>
    <t>Herber</t>
  </si>
  <si>
    <t>Westen van</t>
  </si>
  <si>
    <t>estherherber@gmail.com</t>
  </si>
  <si>
    <t>De Factorij 12 a</t>
  </si>
  <si>
    <t>Zwaag</t>
  </si>
  <si>
    <t>1689 AL</t>
  </si>
  <si>
    <t>Esther Herber</t>
  </si>
  <si>
    <t>2631</t>
  </si>
  <si>
    <t>1865</t>
  </si>
  <si>
    <t>06 - 41 73 74 67</t>
  </si>
  <si>
    <t>+31641737467</t>
  </si>
  <si>
    <t>627064830</t>
  </si>
  <si>
    <t>000033-001</t>
  </si>
  <si>
    <t>GreenBerg Nielsen</t>
  </si>
  <si>
    <t>Engelsman D.</t>
  </si>
  <si>
    <t>Engelsman</t>
  </si>
  <si>
    <t>Vilder de</t>
  </si>
  <si>
    <t>douwe.engelsman@greenbergnielsen.nl</t>
  </si>
  <si>
    <t>Strawinskylaan 381</t>
  </si>
  <si>
    <t>Douwe Engelsman</t>
  </si>
  <si>
    <t>2618</t>
  </si>
  <si>
    <t>1836</t>
  </si>
  <si>
    <t>Douwe</t>
  </si>
  <si>
    <t>(020) 333 78 88</t>
  </si>
  <si>
    <t>+31 (0) 20 333 7888</t>
  </si>
  <si>
    <t>612896938</t>
  </si>
  <si>
    <t>000033-005</t>
  </si>
  <si>
    <t>Lantor</t>
  </si>
  <si>
    <t>Baas J. den</t>
  </si>
  <si>
    <t>Roseboom</t>
  </si>
  <si>
    <t>hheckmann@lantor.com</t>
  </si>
  <si>
    <t>Verlaat 22</t>
  </si>
  <si>
    <t>3901 RG</t>
  </si>
  <si>
    <t>Joost den Baas</t>
  </si>
  <si>
    <t>2476</t>
  </si>
  <si>
    <t>4056</t>
  </si>
  <si>
    <t>Baas</t>
  </si>
  <si>
    <t>jbaas@lantor.com</t>
  </si>
  <si>
    <t>Joost</t>
  </si>
  <si>
    <t>eroseboom@lantor.com</t>
  </si>
  <si>
    <t>(0)318 537 356</t>
  </si>
  <si>
    <t>0031621555618</t>
  </si>
  <si>
    <t>000033-004</t>
  </si>
  <si>
    <t>TechAccess</t>
  </si>
  <si>
    <t>Ven M. van de</t>
  </si>
  <si>
    <t>Van de Ven</t>
  </si>
  <si>
    <t>Ven van de</t>
  </si>
  <si>
    <t>mariellevdv@techaccess.nl</t>
  </si>
  <si>
    <t>Ekkersnijt 4601</t>
  </si>
  <si>
    <t>5692 DR</t>
  </si>
  <si>
    <t>Mareille van de Ven</t>
  </si>
  <si>
    <t>2485</t>
  </si>
  <si>
    <t>Ven</t>
  </si>
  <si>
    <t>06 - 46 00 83 06</t>
  </si>
  <si>
    <t>Mareille</t>
  </si>
  <si>
    <t>06-46008306</t>
  </si>
  <si>
    <t>0031646008306</t>
  </si>
  <si>
    <t>000033-003</t>
  </si>
  <si>
    <t>TenneT TSO BV</t>
  </si>
  <si>
    <t>Hartman L.</t>
  </si>
  <si>
    <t>13-11</t>
  </si>
  <si>
    <t>ursela.schennink@tennet.eu</t>
  </si>
  <si>
    <t>nadine.de.boer@tennet.eu</t>
  </si>
  <si>
    <t>Utrechtseweg 310</t>
  </si>
  <si>
    <t>6800 AS</t>
  </si>
  <si>
    <t>Nadine de Boer</t>
  </si>
  <si>
    <t>2013</t>
  </si>
  <si>
    <t>3965</t>
  </si>
  <si>
    <t>Nadine</t>
  </si>
  <si>
    <t>026 373 33 59</t>
  </si>
  <si>
    <t>611752716</t>
  </si>
  <si>
    <t>000033-007</t>
  </si>
  <si>
    <t>Air Quality Improvement</t>
  </si>
  <si>
    <t>Nirvana</t>
  </si>
  <si>
    <t>Dijk D.E. van</t>
  </si>
  <si>
    <t>Nirvana2015</t>
  </si>
  <si>
    <t>Dijk van</t>
  </si>
  <si>
    <t>v.dijk@airquality.nl</t>
  </si>
  <si>
    <t>Manitobadreef 7C</t>
  </si>
  <si>
    <t>3565 CH</t>
  </si>
  <si>
    <t>D.E. van Dijk</t>
  </si>
  <si>
    <t>110088</t>
  </si>
  <si>
    <t>2669</t>
  </si>
  <si>
    <t>1915</t>
  </si>
  <si>
    <t>088 - 1233455</t>
  </si>
  <si>
    <t>D.E.</t>
  </si>
  <si>
    <t>0031651338758</t>
  </si>
  <si>
    <t>000181-001</t>
  </si>
  <si>
    <t>110150</t>
  </si>
  <si>
    <t>000181-007</t>
  </si>
  <si>
    <t>Tradin Organic B.V.</t>
  </si>
  <si>
    <t>Kresinger Y.</t>
  </si>
  <si>
    <t>Titarsole Kresinger</t>
  </si>
  <si>
    <t>yvonne.kresinger@tradinorganic.com</t>
  </si>
  <si>
    <t>Christina.Franken@tradinorganic.com</t>
  </si>
  <si>
    <t>IJkantine (IJK01)</t>
  </si>
  <si>
    <t>avond</t>
  </si>
  <si>
    <t>Prins Hendrikkade 61-65</t>
  </si>
  <si>
    <t>1012 AB</t>
  </si>
  <si>
    <t>Christina Franken</t>
  </si>
  <si>
    <t>110222</t>
  </si>
  <si>
    <t>Westelijke Steiger van de IJ-kantine</t>
  </si>
  <si>
    <t>3080</t>
  </si>
  <si>
    <t>4229</t>
  </si>
  <si>
    <t>Franken</t>
  </si>
  <si>
    <t>Christina</t>
  </si>
  <si>
    <t>(020) 521 85 25</t>
  </si>
  <si>
    <t>IJkantine</t>
  </si>
  <si>
    <t>310613223745</t>
  </si>
  <si>
    <t>000181-006</t>
  </si>
  <si>
    <t>Noorderlicht</t>
  </si>
  <si>
    <t>Noorderlicht2015</t>
  </si>
  <si>
    <t>de Nijs</t>
  </si>
  <si>
    <t>Nijs de</t>
  </si>
  <si>
    <t>22-08-2015 16:00</t>
  </si>
  <si>
    <t>A23</t>
  </si>
  <si>
    <t>0226-397041</t>
  </si>
  <si>
    <t>613122496</t>
  </si>
  <si>
    <t>000052-010</t>
  </si>
  <si>
    <t>ING Commercial Banking - ITEF &amp; SMEF</t>
  </si>
  <si>
    <t>Vliet A. van</t>
  </si>
  <si>
    <t>Anthony van Vliet</t>
  </si>
  <si>
    <t>3184</t>
  </si>
  <si>
    <t>Anthony</t>
  </si>
  <si>
    <t>000052-005</t>
  </si>
  <si>
    <t>ING Nederland - GB&amp;I Landelijk (muv NW)</t>
  </si>
  <si>
    <t>Kolk A.</t>
  </si>
  <si>
    <t>ING - GB&amp;I LANDELIJK</t>
  </si>
  <si>
    <t>Annemein Kolk</t>
  </si>
  <si>
    <t>3178</t>
  </si>
  <si>
    <t>2280</t>
  </si>
  <si>
    <t>Kolk</t>
  </si>
  <si>
    <t>Annemein</t>
  </si>
  <si>
    <t>000052-001</t>
  </si>
  <si>
    <t>Ocularis</t>
  </si>
  <si>
    <t>Ocularis2015</t>
  </si>
  <si>
    <t>000228-001</t>
  </si>
  <si>
    <t>000228-002</t>
  </si>
  <si>
    <t>000228-003</t>
  </si>
  <si>
    <t>000228-004</t>
  </si>
  <si>
    <t>000228-005</t>
  </si>
  <si>
    <t>000228-006</t>
  </si>
  <si>
    <t>000228-007</t>
  </si>
  <si>
    <t>000228-008</t>
  </si>
  <si>
    <t>000228-009</t>
  </si>
  <si>
    <t>American Women's Club of Amsterdam</t>
  </si>
  <si>
    <t>Old Queen</t>
  </si>
  <si>
    <t>Lewis A.</t>
  </si>
  <si>
    <t>Old Queen 2015</t>
  </si>
  <si>
    <t>Adeline.lewis@gmail.com</t>
  </si>
  <si>
    <t>O11</t>
  </si>
  <si>
    <t>Bloemgracht 129</t>
  </si>
  <si>
    <t>1016 KL</t>
  </si>
  <si>
    <t>Adeline Lewis</t>
  </si>
  <si>
    <t>5963</t>
  </si>
  <si>
    <t>3841</t>
  </si>
  <si>
    <t>Lewis</t>
  </si>
  <si>
    <t>adeline.lewis@gmail.com</t>
  </si>
  <si>
    <t>06 - 28 61 94 07</t>
  </si>
  <si>
    <t>Adeline</t>
  </si>
  <si>
    <t>+31 (0)628 619 407</t>
  </si>
  <si>
    <t>000194-015</t>
  </si>
  <si>
    <t>BNP Paribas Securities Services</t>
  </si>
  <si>
    <t>Vries N. de</t>
  </si>
  <si>
    <t>nathaly.devries@bnpparibas.com</t>
  </si>
  <si>
    <t>Herengracht 595</t>
  </si>
  <si>
    <t>1017 CE</t>
  </si>
  <si>
    <t>Nathaly de Vries</t>
  </si>
  <si>
    <t>6103</t>
  </si>
  <si>
    <t>4016</t>
  </si>
  <si>
    <t>Nathaly</t>
  </si>
  <si>
    <t>088 - 7380276</t>
  </si>
  <si>
    <t>000194-001</t>
  </si>
  <si>
    <t>EP&amp;C Intellectual Property Experts</t>
  </si>
  <si>
    <t>Waldekker P.</t>
  </si>
  <si>
    <t>paul.waldekker@epc.nl</t>
  </si>
  <si>
    <t>bd@epc.nl</t>
  </si>
  <si>
    <t>Postbus 3241</t>
  </si>
  <si>
    <t>Rijswijk</t>
  </si>
  <si>
    <t>2280 GE</t>
  </si>
  <si>
    <t>Paul Waldekker</t>
  </si>
  <si>
    <t>3101</t>
  </si>
  <si>
    <t>Waldekker</t>
  </si>
  <si>
    <t>(070) 414 54 54</t>
  </si>
  <si>
    <t>0031622442665</t>
  </si>
  <si>
    <t>000194-010</t>
  </si>
  <si>
    <t xml:space="preserve">G&amp;S Vastgoed
</t>
  </si>
  <si>
    <t>Blackmore J.</t>
  </si>
  <si>
    <t>Bergema</t>
  </si>
  <si>
    <t>e.bergema@gensvastgoed.nl</t>
  </si>
  <si>
    <t>Gustav Mahlerlaan 34</t>
  </si>
  <si>
    <t>Elsemiek Bergema</t>
  </si>
  <si>
    <t>5928</t>
  </si>
  <si>
    <t>3781</t>
  </si>
  <si>
    <t>Elsemiek</t>
  </si>
  <si>
    <t>(020) 673 37 79</t>
  </si>
  <si>
    <t>0206733779</t>
  </si>
  <si>
    <t>000194-006</t>
  </si>
  <si>
    <t xml:space="preserve">Painting Holland Groep 
</t>
  </si>
  <si>
    <t>Zirschky H.</t>
  </si>
  <si>
    <t>M.Mul</t>
  </si>
  <si>
    <t>secretariaat@paintinghollandgroep.nl</t>
  </si>
  <si>
    <t>Sluispolderweg 5</t>
  </si>
  <si>
    <t>1505 HJ</t>
  </si>
  <si>
    <t>Margo Mul</t>
  </si>
  <si>
    <t>5918</t>
  </si>
  <si>
    <t>3771</t>
  </si>
  <si>
    <t>Mul</t>
  </si>
  <si>
    <t>Margo</t>
  </si>
  <si>
    <t>(075) 631 31 60</t>
  </si>
  <si>
    <t>000194-009</t>
  </si>
  <si>
    <t>Mul M.</t>
  </si>
  <si>
    <t>000194-011</t>
  </si>
  <si>
    <t>Expert Bushoff BV</t>
  </si>
  <si>
    <t>Ondine</t>
  </si>
  <si>
    <t>Bushoff G.</t>
  </si>
  <si>
    <t>Ondine2015</t>
  </si>
  <si>
    <t>amsterdam boats</t>
  </si>
  <si>
    <t>Gerard@Bushoff.nl</t>
  </si>
  <si>
    <t>O17</t>
  </si>
  <si>
    <t>A.J. Ernststraat 733</t>
  </si>
  <si>
    <t>1082 LJ</t>
  </si>
  <si>
    <t>Gerard Bushoff</t>
  </si>
  <si>
    <t>6097</t>
  </si>
  <si>
    <t>4009</t>
  </si>
  <si>
    <t>Bushoff</t>
  </si>
  <si>
    <t>Gerard</t>
  </si>
  <si>
    <t>(020) 442 12 99</t>
  </si>
  <si>
    <t>000127-013</t>
  </si>
  <si>
    <t>Koppes Bouwkunde</t>
  </si>
  <si>
    <t>Koppes J.</t>
  </si>
  <si>
    <t>dfjkoppes@hetnet.nl</t>
  </si>
  <si>
    <t>J. Duikerweg 9 b</t>
  </si>
  <si>
    <t>1703 DH</t>
  </si>
  <si>
    <t>Judith Koppes</t>
  </si>
  <si>
    <t>3104</t>
  </si>
  <si>
    <t>2178</t>
  </si>
  <si>
    <t>Koppes</t>
  </si>
  <si>
    <t>(072) 534 01 15</t>
  </si>
  <si>
    <t>000127-015</t>
  </si>
  <si>
    <t>saskia doosje</t>
  </si>
  <si>
    <t>000127-006</t>
  </si>
  <si>
    <t>Publicitas B.V.</t>
  </si>
  <si>
    <t>Venema M.</t>
  </si>
  <si>
    <t>Venema</t>
  </si>
  <si>
    <t>femke van A'dam Boats</t>
  </si>
  <si>
    <t>marga.venema@publicitas.com</t>
  </si>
  <si>
    <t>Frankemaheerd 2</t>
  </si>
  <si>
    <t>1102 AN</t>
  </si>
  <si>
    <t>Marga Venema</t>
  </si>
  <si>
    <t>6166</t>
  </si>
  <si>
    <t>4093</t>
  </si>
  <si>
    <t>06 - 51 66 83 12</t>
  </si>
  <si>
    <t>Marga</t>
  </si>
  <si>
    <t>(020) 311 97 14</t>
  </si>
  <si>
    <t>0031651668312</t>
  </si>
  <si>
    <t>000127-011</t>
  </si>
  <si>
    <t>Scheffer L.C.</t>
  </si>
  <si>
    <t>06-05</t>
  </si>
  <si>
    <t>'lscheffer@outlook.com'</t>
  </si>
  <si>
    <t>lscheffer@outlook.com</t>
  </si>
  <si>
    <t>Eerste Boomdwarsstraat 3 B</t>
  </si>
  <si>
    <t>1015 NC</t>
  </si>
  <si>
    <t>L.C. Scheffer</t>
  </si>
  <si>
    <t>5942</t>
  </si>
  <si>
    <t>3800</t>
  </si>
  <si>
    <t>06 - 50 21 74 17</t>
  </si>
  <si>
    <t>L.C.</t>
  </si>
  <si>
    <t>000127-010</t>
  </si>
  <si>
    <t>Talisman Software</t>
  </si>
  <si>
    <t>Kops B.</t>
  </si>
  <si>
    <t>Kops</t>
  </si>
  <si>
    <t>FEMKE</t>
  </si>
  <si>
    <t>barbara.kops@talisman-software.nl</t>
  </si>
  <si>
    <t>A. Leeuwenhoekweg 38 d14</t>
  </si>
  <si>
    <t>2408 AN</t>
  </si>
  <si>
    <t>Barbara Kops</t>
  </si>
  <si>
    <t>6196</t>
  </si>
  <si>
    <t>4125</t>
  </si>
  <si>
    <t>(0172) 76 60 70</t>
  </si>
  <si>
    <t>614433624</t>
  </si>
  <si>
    <t>000127-003</t>
  </si>
  <si>
    <t>The USP Company</t>
  </si>
  <si>
    <t>Harrewijen W. van</t>
  </si>
  <si>
    <t>willem@theuspcompany.nl</t>
  </si>
  <si>
    <t>Korte Papaverweg 7 N</t>
  </si>
  <si>
    <t>1032 KA</t>
  </si>
  <si>
    <t>Willem van Harrewijen</t>
  </si>
  <si>
    <t>5960</t>
  </si>
  <si>
    <t>3837</t>
  </si>
  <si>
    <t>Harrewijen</t>
  </si>
  <si>
    <t>06 - 42 21 89 04</t>
  </si>
  <si>
    <t>000127-007</t>
  </si>
  <si>
    <t>TSYS Card Tech Limited</t>
  </si>
  <si>
    <t>Hudson R.</t>
  </si>
  <si>
    <t>VictoriaWinn@tsys.com</t>
  </si>
  <si>
    <t>victoriawinn@tsys.com</t>
  </si>
  <si>
    <t>Fulford Road</t>
  </si>
  <si>
    <t>York</t>
  </si>
  <si>
    <t>YO10 4EY</t>
  </si>
  <si>
    <t>Victoria Winn</t>
  </si>
  <si>
    <t>3159</t>
  </si>
  <si>
    <t>2258</t>
  </si>
  <si>
    <t>Winn</t>
  </si>
  <si>
    <t>+44 79 19 48 68 56</t>
  </si>
  <si>
    <t>Victoria</t>
  </si>
  <si>
    <t>+44 19 04 56 25 77</t>
  </si>
  <si>
    <t>000127-005</t>
  </si>
  <si>
    <t>Zakkencentrale B.V</t>
  </si>
  <si>
    <t>Peters H.W.T.</t>
  </si>
  <si>
    <t>Harm.Peters@zakkencentrale.nl</t>
  </si>
  <si>
    <t>Cairostraat 50</t>
  </si>
  <si>
    <t>3047 BC</t>
  </si>
  <si>
    <t>H.W.T. Peters</t>
  </si>
  <si>
    <t>3150</t>
  </si>
  <si>
    <t>2247</t>
  </si>
  <si>
    <t>Peters</t>
  </si>
  <si>
    <t>(010) 446 14 40</t>
  </si>
  <si>
    <t>H.W.T.</t>
  </si>
  <si>
    <t>000127-001</t>
  </si>
  <si>
    <t>Rabobank IJmond</t>
  </si>
  <si>
    <t>Oosterschelde</t>
  </si>
  <si>
    <t>Lensen-Beentjes J.</t>
  </si>
  <si>
    <t>Oosterschelde2015</t>
  </si>
  <si>
    <t>Lensen</t>
  </si>
  <si>
    <t>J.A.M.Lensen@ijmond.rabobank.nl</t>
  </si>
  <si>
    <t>aoc@ijmond.rabobank.nl</t>
  </si>
  <si>
    <t>SANTPOORT-NOORD</t>
  </si>
  <si>
    <t>Jolanda Lensen-Beentjes</t>
  </si>
  <si>
    <t>2655</t>
  </si>
  <si>
    <t>1904</t>
  </si>
  <si>
    <t>Lensen-Beentjes</t>
  </si>
  <si>
    <t>06 - 13 39 00 45</t>
  </si>
  <si>
    <t>(023) 513 35 00</t>
  </si>
  <si>
    <t>Postbus 505</t>
  </si>
  <si>
    <t>0031613390045</t>
  </si>
  <si>
    <t>000034-004</t>
  </si>
  <si>
    <t xml:space="preserve">De Staffing Groep B.V. </t>
  </si>
  <si>
    <t>Kuijlen J.</t>
  </si>
  <si>
    <t>Zeitveld van</t>
  </si>
  <si>
    <t>jeroen.kuijlen@destaffinggroep.nl</t>
  </si>
  <si>
    <t>Fultonbaan 2</t>
  </si>
  <si>
    <t>3439 NE</t>
  </si>
  <si>
    <t>Jeroen Kuijlen</t>
  </si>
  <si>
    <t>2134</t>
  </si>
  <si>
    <t>1458</t>
  </si>
  <si>
    <t>Kuijlen</t>
  </si>
  <si>
    <t>(030) 600 11 00</t>
  </si>
  <si>
    <t>625025457</t>
  </si>
  <si>
    <t>000034-005</t>
  </si>
  <si>
    <t>29-08</t>
  </si>
  <si>
    <t>e.lap@denhartogh.com</t>
  </si>
  <si>
    <t>000034-008</t>
  </si>
  <si>
    <t>ING Commercial Banking - Financial Institutions</t>
  </si>
  <si>
    <t>Schmeetz B.</t>
  </si>
  <si>
    <t>ING - Financial Institutions</t>
  </si>
  <si>
    <t>Bart Schmeetz</t>
  </si>
  <si>
    <t>3180</t>
  </si>
  <si>
    <t>2282</t>
  </si>
  <si>
    <t>Schmeetz</t>
  </si>
  <si>
    <t>000034-003</t>
  </si>
  <si>
    <t>ING Private Wealth Management</t>
  </si>
  <si>
    <t>Stal C.</t>
  </si>
  <si>
    <t>19-08-2015 14:15</t>
  </si>
  <si>
    <t>Heidy.van.Harten@ing.nl</t>
  </si>
  <si>
    <t>Herengracht 580</t>
  </si>
  <si>
    <t>1017 CJ</t>
  </si>
  <si>
    <t>Carl Stal</t>
  </si>
  <si>
    <t>5923</t>
  </si>
  <si>
    <t>3777</t>
  </si>
  <si>
    <t>Stal</t>
  </si>
  <si>
    <t>Carl</t>
  </si>
  <si>
    <t>000034-001</t>
  </si>
  <si>
    <t>KAS BANK N.V.  </t>
  </si>
  <si>
    <t>Katwijk S. van</t>
  </si>
  <si>
    <t>Jonge de</t>
  </si>
  <si>
    <t>wouter.de.jonge@kasbank.com</t>
  </si>
  <si>
    <t>Nieuwezijds Voorburgwal 225</t>
  </si>
  <si>
    <t>1012 RL</t>
  </si>
  <si>
    <t>Wouter de Jonge</t>
  </si>
  <si>
    <t>1459</t>
  </si>
  <si>
    <t>Jonge</t>
  </si>
  <si>
    <t>(020) 557 51 40</t>
  </si>
  <si>
    <t>020 557 5429</t>
  </si>
  <si>
    <t>616195481</t>
  </si>
  <si>
    <t>000034-002</t>
  </si>
  <si>
    <t>Geer van de</t>
  </si>
  <si>
    <t>23-08-2015 14:45</t>
  </si>
  <si>
    <t>Gabrielle van de Geer</t>
  </si>
  <si>
    <t>3985</t>
  </si>
  <si>
    <t>0032493254846</t>
  </si>
  <si>
    <t>000034-013</t>
  </si>
  <si>
    <t>NautaDutilh N.V.</t>
  </si>
  <si>
    <t>Geerling E.</t>
  </si>
  <si>
    <t>Kyra.Zwart@nautadutilh.com</t>
  </si>
  <si>
    <t>kyra.zwart@nautadutilh.com</t>
  </si>
  <si>
    <t>Strawinskylaan 1999</t>
  </si>
  <si>
    <t>1077 XV</t>
  </si>
  <si>
    <t>Kyra Zwart</t>
  </si>
  <si>
    <t>2603</t>
  </si>
  <si>
    <t>1817</t>
  </si>
  <si>
    <t>Kyra</t>
  </si>
  <si>
    <t>(020) 717 15 63</t>
  </si>
  <si>
    <t>0031653623990</t>
  </si>
  <si>
    <t>000034-006</t>
  </si>
  <si>
    <t>Bark Verpakkingen B.V.</t>
  </si>
  <si>
    <t>Oostvogel</t>
  </si>
  <si>
    <t>Plas B.</t>
  </si>
  <si>
    <t>Oostvogel2015</t>
  </si>
  <si>
    <t>Plas</t>
  </si>
  <si>
    <t>b.plas@bark-verpakkingen.com</t>
  </si>
  <si>
    <t>Coldenhovenstraat 79</t>
  </si>
  <si>
    <t>Eerbeek</t>
  </si>
  <si>
    <t>6961 CE</t>
  </si>
  <si>
    <t>B. Plas</t>
  </si>
  <si>
    <t>1385</t>
  </si>
  <si>
    <t>653399913</t>
  </si>
  <si>
    <t>000063-001</t>
  </si>
  <si>
    <t>Hay Group B.V.</t>
  </si>
  <si>
    <t>Vlissingen N. van</t>
  </si>
  <si>
    <t>Hoogenvest van</t>
  </si>
  <si>
    <t>12-09</t>
  </si>
  <si>
    <t>Hay group</t>
  </si>
  <si>
    <t>nienke.van.vlissingen@haygroup.com</t>
  </si>
  <si>
    <t>Piet Heinkade 61-135</t>
  </si>
  <si>
    <t>Nienke van Vlissingen</t>
  </si>
  <si>
    <t>4176</t>
  </si>
  <si>
    <t>06 - 51 49 66 27</t>
  </si>
  <si>
    <t>030 69 29 250</t>
  </si>
  <si>
    <t>620148027</t>
  </si>
  <si>
    <t>000063-004</t>
  </si>
  <si>
    <t>Marvesa Holding N.V</t>
  </si>
  <si>
    <t>Bruyn H. de</t>
  </si>
  <si>
    <t>Bruyn de</t>
  </si>
  <si>
    <t>henk.de.bruyn@marvesa.com</t>
  </si>
  <si>
    <t>Parklaan 1</t>
  </si>
  <si>
    <t>3016 BA</t>
  </si>
  <si>
    <t>Henk de Bruyn</t>
  </si>
  <si>
    <t>6004</t>
  </si>
  <si>
    <t>3883</t>
  </si>
  <si>
    <t>Bruyn</t>
  </si>
  <si>
    <t>(010) 820 99 42</t>
  </si>
  <si>
    <t>0031653528189</t>
  </si>
  <si>
    <t>06 - 53 52 81 89</t>
  </si>
  <si>
    <t>000063-006</t>
  </si>
  <si>
    <t>Tschenett BV</t>
  </si>
  <si>
    <t>Brunsmann M.S.</t>
  </si>
  <si>
    <t xml:space="preserve">Tschenett  </t>
  </si>
  <si>
    <t>d</t>
  </si>
  <si>
    <t>kusa@xs4all.nl</t>
  </si>
  <si>
    <t>Keizersgracht 327</t>
  </si>
  <si>
    <t>1015 EE</t>
  </si>
  <si>
    <t>M.S. Brunsmann</t>
  </si>
  <si>
    <t>6031</t>
  </si>
  <si>
    <t>3918</t>
  </si>
  <si>
    <t>Brunsmann</t>
  </si>
  <si>
    <t>(020) 620 06 83</t>
  </si>
  <si>
    <t>M.S.</t>
  </si>
  <si>
    <t>0031652314227</t>
  </si>
  <si>
    <t>000063-008</t>
  </si>
  <si>
    <t>Xeed</t>
  </si>
  <si>
    <t>Swarte J.</t>
  </si>
  <si>
    <t>Swarte</t>
  </si>
  <si>
    <t>jiska.swarte@xeed.nl</t>
  </si>
  <si>
    <t>Orteliuslaan 21</t>
  </si>
  <si>
    <t>3528 BA</t>
  </si>
  <si>
    <t>J. Swarte</t>
  </si>
  <si>
    <t>1887</t>
  </si>
  <si>
    <t>1016</t>
  </si>
  <si>
    <t>06 - 14 96 20 90</t>
  </si>
  <si>
    <t>0031614962090</t>
  </si>
  <si>
    <t>000063-005</t>
  </si>
  <si>
    <t>Pedro Doncker</t>
  </si>
  <si>
    <t>Pedro Doncker2015</t>
  </si>
  <si>
    <t>ING GB&amp;I Landelijk</t>
  </si>
  <si>
    <t>C03</t>
  </si>
  <si>
    <t>000035-004</t>
  </si>
  <si>
    <t>Vugt van</t>
  </si>
  <si>
    <t>14-10</t>
  </si>
  <si>
    <t>EMC en VMware</t>
  </si>
  <si>
    <t>06-12160482</t>
  </si>
  <si>
    <t>0031612160482</t>
  </si>
  <si>
    <t>000035-001</t>
  </si>
  <si>
    <t>Linklaters LLP</t>
  </si>
  <si>
    <t>Alarie M.</t>
  </si>
  <si>
    <t>Bottram P.</t>
  </si>
  <si>
    <t>yvon@novytijd.nl</t>
  </si>
  <si>
    <t>Zuidplein 180</t>
  </si>
  <si>
    <t>Yvon Verwoerd</t>
  </si>
  <si>
    <t>3059</t>
  </si>
  <si>
    <t>3971</t>
  </si>
  <si>
    <t>Verwoerd</t>
  </si>
  <si>
    <t>06 - 43 51 42 67</t>
  </si>
  <si>
    <t>Yvon</t>
  </si>
  <si>
    <t>+31(0)6 43514267</t>
  </si>
  <si>
    <t>06 - 46 06 49 91</t>
  </si>
  <si>
    <t>000035-002</t>
  </si>
  <si>
    <t>Prowareness Group</t>
  </si>
  <si>
    <t>Mooren A. van der</t>
  </si>
  <si>
    <t>a.vandermooren@prowareness.nl</t>
  </si>
  <si>
    <t>Brassersplein 1</t>
  </si>
  <si>
    <t>2612 CT</t>
  </si>
  <si>
    <t>Andrea van der Mooren</t>
  </si>
  <si>
    <t>5983</t>
  </si>
  <si>
    <t>3868</t>
  </si>
  <si>
    <t>Mooren</t>
  </si>
  <si>
    <t>06 - 55 23 75 48</t>
  </si>
  <si>
    <t>Andrea</t>
  </si>
  <si>
    <t>(015) 241 18 00</t>
  </si>
  <si>
    <t>000035-006</t>
  </si>
  <si>
    <t>Uxus Europe b.v.</t>
  </si>
  <si>
    <t>Finaughty N.</t>
  </si>
  <si>
    <t>Optie van de Pedro Doncker:</t>
  </si>
  <si>
    <t>neil@uxusdesign.com</t>
  </si>
  <si>
    <t>Keizersgracht 174</t>
  </si>
  <si>
    <t>1016 DW</t>
  </si>
  <si>
    <t>Neil Finaughty</t>
  </si>
  <si>
    <t>6018</t>
  </si>
  <si>
    <t>3903</t>
  </si>
  <si>
    <t>Finaughty</t>
  </si>
  <si>
    <t>Neil</t>
  </si>
  <si>
    <t>(020) 623 31 14</t>
  </si>
  <si>
    <t>000035-008</t>
  </si>
  <si>
    <t>ALH Van Herwijnen Accountants</t>
  </si>
  <si>
    <t>Pelikaan</t>
  </si>
  <si>
    <t>Groen L. de</t>
  </si>
  <si>
    <t>Pelikaan2015</t>
  </si>
  <si>
    <t>Groen  de</t>
  </si>
  <si>
    <t>23-01</t>
  </si>
  <si>
    <t>lea@van-herwijnen.nl</t>
  </si>
  <si>
    <t>A29</t>
  </si>
  <si>
    <t>Stephensonstraat 19</t>
  </si>
  <si>
    <t>4004 JA</t>
  </si>
  <si>
    <t>Lea de Groen</t>
  </si>
  <si>
    <t>2622</t>
  </si>
  <si>
    <t>1842</t>
  </si>
  <si>
    <t>06 - 25 46 68 80</t>
  </si>
  <si>
    <t>Lea</t>
  </si>
  <si>
    <t>(0344) 62 12 22</t>
  </si>
  <si>
    <t>0344-621222</t>
  </si>
  <si>
    <t>0031625466880</t>
  </si>
  <si>
    <t>000036-007</t>
  </si>
  <si>
    <t>Double Paid B.V.</t>
  </si>
  <si>
    <t>Braas H.</t>
  </si>
  <si>
    <t xml:space="preserve">Braas </t>
  </si>
  <si>
    <t>henk.braas@doublepaid.nl</t>
  </si>
  <si>
    <t>Schoffel 67</t>
  </si>
  <si>
    <t>De Goorn</t>
  </si>
  <si>
    <t>1648 GG</t>
  </si>
  <si>
    <t>Henk Braas</t>
  </si>
  <si>
    <t>2742</t>
  </si>
  <si>
    <t>Braas</t>
  </si>
  <si>
    <t>(0229) 87 01 41</t>
  </si>
  <si>
    <t>0031653428883</t>
  </si>
  <si>
    <t>000036-005</t>
  </si>
  <si>
    <t>ESG Europaische Sonder Geruestbau GmbH</t>
  </si>
  <si>
    <t>Weelden J. van</t>
  </si>
  <si>
    <t>van Weelden</t>
  </si>
  <si>
    <t>Weelden van</t>
  </si>
  <si>
    <t>j.vanweelden@esg-geruestbau.de</t>
  </si>
  <si>
    <t>Muellereiweg 2</t>
  </si>
  <si>
    <t>Buettel</t>
  </si>
  <si>
    <t>Johannes van Weelden</t>
  </si>
  <si>
    <t>1260</t>
  </si>
  <si>
    <t>Weelden</t>
  </si>
  <si>
    <t>Johannes</t>
  </si>
  <si>
    <t>0049 162 2050081</t>
  </si>
  <si>
    <t>00491622050081</t>
  </si>
  <si>
    <t>000036-008</t>
  </si>
  <si>
    <t>Infradata</t>
  </si>
  <si>
    <t>Teeuwen S.</t>
  </si>
  <si>
    <t>Kersten</t>
  </si>
  <si>
    <t>marloes@infradata.nl</t>
  </si>
  <si>
    <t>Nieuwenhuizenweg 3</t>
  </si>
  <si>
    <t>Marloes Kersten</t>
  </si>
  <si>
    <t>2611</t>
  </si>
  <si>
    <t>1826</t>
  </si>
  <si>
    <t>Marloes</t>
  </si>
  <si>
    <t>(071) 750 15 25</t>
  </si>
  <si>
    <t>642213928</t>
  </si>
  <si>
    <t>000036-004</t>
  </si>
  <si>
    <t>Nutricia Advanced Medical Nutrition</t>
  </si>
  <si>
    <t>Amier A.</t>
  </si>
  <si>
    <t>Amier</t>
  </si>
  <si>
    <t>24-05</t>
  </si>
  <si>
    <t>arnold.amier@nutricia.com</t>
  </si>
  <si>
    <t>Zoetermeer</t>
  </si>
  <si>
    <t>Arnold Amier</t>
  </si>
  <si>
    <t>5989</t>
  </si>
  <si>
    <t>3876</t>
  </si>
  <si>
    <t>06 - 55 87 00 47</t>
  </si>
  <si>
    <t>Postbus 445</t>
  </si>
  <si>
    <t>0655870047</t>
  </si>
  <si>
    <t>0031655870047</t>
  </si>
  <si>
    <t>000036-002</t>
  </si>
  <si>
    <t>Selecta Benelux</t>
  </si>
  <si>
    <t>Leeuw D.</t>
  </si>
  <si>
    <t>Orsouw van</t>
  </si>
  <si>
    <t>01-04</t>
  </si>
  <si>
    <t>Noortje.Bron@nl.selecta.com</t>
  </si>
  <si>
    <t>Koeweistraat 10</t>
  </si>
  <si>
    <t>4181 CD</t>
  </si>
  <si>
    <t>Noortje Bron</t>
  </si>
  <si>
    <t>3111</t>
  </si>
  <si>
    <t>2190</t>
  </si>
  <si>
    <t>06 - 15 86 85 81</t>
  </si>
  <si>
    <t>Noortje</t>
  </si>
  <si>
    <t>(0418) 65 78 05</t>
  </si>
  <si>
    <t>610946426</t>
  </si>
  <si>
    <t>000036-009</t>
  </si>
  <si>
    <t>Stichting Evenementen Valkenbrug a/d Geu</t>
  </si>
  <si>
    <t>Hendriks C.</t>
  </si>
  <si>
    <t>chrisairways@europe.com</t>
  </si>
  <si>
    <t>P.A. Valkenburgerstraat 3 B</t>
  </si>
  <si>
    <t>Bergen Terblijt</t>
  </si>
  <si>
    <t>6325 BK</t>
  </si>
  <si>
    <t>Chris Hendriks</t>
  </si>
  <si>
    <t>2186</t>
  </si>
  <si>
    <t>1528</t>
  </si>
  <si>
    <t>(043) 311 48 55</t>
  </si>
  <si>
    <t>043-3114855 / 06-53226851</t>
  </si>
  <si>
    <t>653226851</t>
  </si>
  <si>
    <t>000036-010</t>
  </si>
  <si>
    <t>Stichting Hervormd Centrum Pennemes</t>
  </si>
  <si>
    <t>Groenendaal L.F.G.</t>
  </si>
  <si>
    <t>Groenendaal</t>
  </si>
  <si>
    <t>25-11</t>
  </si>
  <si>
    <t>l.groenendaal@pennemes.nl</t>
  </si>
  <si>
    <t>Pennemes 7</t>
  </si>
  <si>
    <t>1502 WV</t>
  </si>
  <si>
    <t>Leo Groenendaal</t>
  </si>
  <si>
    <t>2083</t>
  </si>
  <si>
    <t>1390</t>
  </si>
  <si>
    <t>L.F.G.</t>
  </si>
  <si>
    <t>075 650 41 10</t>
  </si>
  <si>
    <t>652713331</t>
  </si>
  <si>
    <t>000036-001</t>
  </si>
  <si>
    <t>Kimman</t>
  </si>
  <si>
    <t>Naam scherm - Kimberley</t>
  </si>
  <si>
    <t>0031651241762</t>
  </si>
  <si>
    <t>000036-011</t>
  </si>
  <si>
    <t>Expeditors International</t>
  </si>
  <si>
    <t>Rederijker</t>
  </si>
  <si>
    <t>Blom F.</t>
  </si>
  <si>
    <t>Rederijker2015</t>
  </si>
  <si>
    <t xml:space="preserve">Tosari </t>
  </si>
  <si>
    <t>fleur.blom@expeditors.com</t>
  </si>
  <si>
    <t>Ganderweg 1</t>
  </si>
  <si>
    <t>1118 LH</t>
  </si>
  <si>
    <t>Fleur Blom</t>
  </si>
  <si>
    <t>110058</t>
  </si>
  <si>
    <t>2761</t>
  </si>
  <si>
    <t>2012</t>
  </si>
  <si>
    <t>Blom</t>
  </si>
  <si>
    <t>Fleur</t>
  </si>
  <si>
    <t>(020) 655 61 00</t>
  </si>
  <si>
    <t>0031612995006</t>
  </si>
  <si>
    <t>000168-006</t>
  </si>
  <si>
    <t>Lemsteraak.org</t>
  </si>
  <si>
    <t>Duisterhoff S.</t>
  </si>
  <si>
    <t>sandra@lemsteraak.org</t>
  </si>
  <si>
    <t>info@denieuwemelkfabriek.nl</t>
  </si>
  <si>
    <t>P/a Boendersveld 10</t>
  </si>
  <si>
    <t>Enkhuizen</t>
  </si>
  <si>
    <t>1602 DK</t>
  </si>
  <si>
    <t>S. Duisterhoff</t>
  </si>
  <si>
    <t>110167</t>
  </si>
  <si>
    <t>3070</t>
  </si>
  <si>
    <t>Duisterhoff</t>
  </si>
  <si>
    <t>06 - 38 42 77 00</t>
  </si>
  <si>
    <t>000168-004</t>
  </si>
  <si>
    <t>Mentha Capital B.V.</t>
  </si>
  <si>
    <t>Quaegebeur J.</t>
  </si>
  <si>
    <t>jq@menthacapital.com</t>
  </si>
  <si>
    <t>Nieuwendammerdijk 538</t>
  </si>
  <si>
    <t>1023 BX</t>
  </si>
  <si>
    <t>Barbara Daam</t>
  </si>
  <si>
    <t>110079</t>
  </si>
  <si>
    <t>2790</t>
  </si>
  <si>
    <t>4173</t>
  </si>
  <si>
    <t>bd@menthacapital.com</t>
  </si>
  <si>
    <t>Daam</t>
  </si>
  <si>
    <t>(020) 636 31 40</t>
  </si>
  <si>
    <t>000168-001</t>
  </si>
  <si>
    <t>Sogeti Nederland B.V.</t>
  </si>
  <si>
    <t>Jong L. de</t>
  </si>
  <si>
    <t>Vianen</t>
  </si>
  <si>
    <t>L. de Jong</t>
  </si>
  <si>
    <t>110219</t>
  </si>
  <si>
    <t>3077</t>
  </si>
  <si>
    <t>2144</t>
  </si>
  <si>
    <t>088 - 6606600</t>
  </si>
  <si>
    <t>Postbus 76</t>
  </si>
  <si>
    <t>000168-002</t>
  </si>
  <si>
    <t>000168-009</t>
  </si>
  <si>
    <t>DeepOcean Group Holding BV</t>
  </si>
  <si>
    <t>Regina Maris</t>
  </si>
  <si>
    <t>Vreede D. de</t>
  </si>
  <si>
    <t>Regina Maris2015</t>
  </si>
  <si>
    <t>De Vreede</t>
  </si>
  <si>
    <t>Vreede de</t>
  </si>
  <si>
    <t>26-09</t>
  </si>
  <si>
    <t>ddevreede@deepoceangroup.com</t>
  </si>
  <si>
    <t>A10</t>
  </si>
  <si>
    <t>Herengracht 433</t>
  </si>
  <si>
    <t>1017 BR</t>
  </si>
  <si>
    <t>Dennis de Vreede</t>
  </si>
  <si>
    <t>2105</t>
  </si>
  <si>
    <t>1417</t>
  </si>
  <si>
    <t>Vreede</t>
  </si>
  <si>
    <t>06 - 13 48 33 99</t>
  </si>
  <si>
    <t>Dennis</t>
  </si>
  <si>
    <t>0613483399</t>
  </si>
  <si>
    <t>0031613483399</t>
  </si>
  <si>
    <t>000053-001</t>
  </si>
  <si>
    <t>Lubbers Transport Group</t>
  </si>
  <si>
    <t>Water A. van de</t>
  </si>
  <si>
    <t>Water van de</t>
  </si>
  <si>
    <t>15-09</t>
  </si>
  <si>
    <t>anouk@leonora-em.nl</t>
  </si>
  <si>
    <t>Klaverakker 1</t>
  </si>
  <si>
    <t>Schoonebeek</t>
  </si>
  <si>
    <t>7761 RA</t>
  </si>
  <si>
    <t>A. Mulder</t>
  </si>
  <si>
    <t>4044</t>
  </si>
  <si>
    <t>a.mulder@lubbers.net</t>
  </si>
  <si>
    <t>Mulder</t>
  </si>
  <si>
    <t>06-21884684</t>
  </si>
  <si>
    <t>621884684</t>
  </si>
  <si>
    <t>000053-004</t>
  </si>
  <si>
    <t>Pluripharm</t>
  </si>
  <si>
    <t>Van Baars D.</t>
  </si>
  <si>
    <t>a.thijssens@plurifarm.nl</t>
  </si>
  <si>
    <t>Oversteeg van</t>
  </si>
  <si>
    <t>pluriform s.v.oversteeg@pluripharm.nl</t>
  </si>
  <si>
    <t>a.thijssens@pluripham.nl</t>
  </si>
  <si>
    <t>Sophie van Oversteeg</t>
  </si>
  <si>
    <t>2695</t>
  </si>
  <si>
    <t>4177</t>
  </si>
  <si>
    <t>s.v.oversteeg@pluripharm.nl</t>
  </si>
  <si>
    <t>Oversteeg</t>
  </si>
  <si>
    <t>Sophie</t>
  </si>
  <si>
    <t>0031725760300</t>
  </si>
  <si>
    <t>Postbus 1014</t>
  </si>
  <si>
    <t>0725760300</t>
  </si>
  <si>
    <t>654300443</t>
  </si>
  <si>
    <t>000053-006</t>
  </si>
  <si>
    <t>The Walt Disney Company</t>
  </si>
  <si>
    <t>Liguori M.</t>
  </si>
  <si>
    <t>hanneke.van.willigenburg@Disney.com</t>
  </si>
  <si>
    <t>Taurusavenue 9</t>
  </si>
  <si>
    <t>2132 LS</t>
  </si>
  <si>
    <t>Hanneke van Willigenburg</t>
  </si>
  <si>
    <t>6118</t>
  </si>
  <si>
    <t>4050</t>
  </si>
  <si>
    <t>Willigenburg</t>
  </si>
  <si>
    <t>(023) 799 34 55</t>
  </si>
  <si>
    <t>000053-008</t>
  </si>
  <si>
    <t>Berg Hortimotive</t>
  </si>
  <si>
    <t>Res Nova</t>
  </si>
  <si>
    <t>Vijverberg A.</t>
  </si>
  <si>
    <t>Res Nova2015</t>
  </si>
  <si>
    <t>Loomans</t>
  </si>
  <si>
    <t>anjavijverberg@berghortimotive.nl</t>
  </si>
  <si>
    <t>Burg. Crezeelaan 42 A</t>
  </si>
  <si>
    <t>2678 KZ</t>
  </si>
  <si>
    <t>Anja Vijverberg</t>
  </si>
  <si>
    <t>6023</t>
  </si>
  <si>
    <t>3911</t>
  </si>
  <si>
    <t>Vijverberg</t>
  </si>
  <si>
    <t>(0174) 51 77 00</t>
  </si>
  <si>
    <t>622077450</t>
  </si>
  <si>
    <t>000195-005</t>
  </si>
  <si>
    <t>Centraal Beheer Achmea</t>
  </si>
  <si>
    <t>Halfwerk M.</t>
  </si>
  <si>
    <t>Koops</t>
  </si>
  <si>
    <t>Mirjam.halfwerk@achmea.nl</t>
  </si>
  <si>
    <t>Postbus 9150</t>
  </si>
  <si>
    <t>Apeldoorn</t>
  </si>
  <si>
    <t>7300 HZ</t>
  </si>
  <si>
    <t>Mirjam Halfwerk</t>
  </si>
  <si>
    <t>3045</t>
  </si>
  <si>
    <t>Halfwerk</t>
  </si>
  <si>
    <t>facturen@achmea.nl</t>
  </si>
  <si>
    <t>Mirjam</t>
  </si>
  <si>
    <t>(055) 579 80 00</t>
  </si>
  <si>
    <t>055-5798000</t>
  </si>
  <si>
    <t>651016371</t>
  </si>
  <si>
    <t>000195-004</t>
  </si>
  <si>
    <t>Eyescan</t>
  </si>
  <si>
    <t>Lapikas M.</t>
  </si>
  <si>
    <t>Lafeber</t>
  </si>
  <si>
    <t>m.lapikas@eyescan.nl</t>
  </si>
  <si>
    <t>Lucasbolwerk 10</t>
  </si>
  <si>
    <t>3512 EH</t>
  </si>
  <si>
    <t>M. Lapikas</t>
  </si>
  <si>
    <t>3125</t>
  </si>
  <si>
    <t>2221</t>
  </si>
  <si>
    <t>Lapikas</t>
  </si>
  <si>
    <t>(030) 232 30 20</t>
  </si>
  <si>
    <t>030-2323020</t>
  </si>
  <si>
    <t>0031622420221</t>
  </si>
  <si>
    <t>000195-006</t>
  </si>
  <si>
    <t>ING</t>
  </si>
  <si>
    <t>000195-001</t>
  </si>
  <si>
    <t>Intralinks</t>
  </si>
  <si>
    <t>Kolk K. van der</t>
  </si>
  <si>
    <t>kvanderkolk@intralinks.com</t>
  </si>
  <si>
    <t>shoekstra@intralinks.com</t>
  </si>
  <si>
    <t>Herengracht 448-450</t>
  </si>
  <si>
    <t>Shelley Hoekstra</t>
  </si>
  <si>
    <t>6039</t>
  </si>
  <si>
    <t>3950</t>
  </si>
  <si>
    <t>06 - 46 62 82 01</t>
  </si>
  <si>
    <t>Shelley</t>
  </si>
  <si>
    <t>06-46628201</t>
  </si>
  <si>
    <t>000195-002</t>
  </si>
  <si>
    <t xml:space="preserve">Slokker Personeelsvereniging </t>
  </si>
  <si>
    <t>Keijer W.</t>
  </si>
  <si>
    <t>Bloemena</t>
  </si>
  <si>
    <t>h.bloemena@slokkervastgoed.com</t>
  </si>
  <si>
    <t>Lindenlaan 75</t>
  </si>
  <si>
    <t>Huizen</t>
  </si>
  <si>
    <t>1271 AW</t>
  </si>
  <si>
    <t>Heleen Bloemena</t>
  </si>
  <si>
    <t>4037</t>
  </si>
  <si>
    <t>3818</t>
  </si>
  <si>
    <t>Heleen</t>
  </si>
  <si>
    <t>(035) 528 44 60</t>
  </si>
  <si>
    <t>615068274</t>
  </si>
  <si>
    <t>000195-007</t>
  </si>
  <si>
    <t>Luba Groep bv</t>
  </si>
  <si>
    <t>Rupel</t>
  </si>
  <si>
    <t>Westdijk A.</t>
  </si>
  <si>
    <t>Rupel2015</t>
  </si>
  <si>
    <t>Eschertoren 1 a</t>
  </si>
  <si>
    <t>2316 ET</t>
  </si>
  <si>
    <t>Astrid Westdijk</t>
  </si>
  <si>
    <t>6271</t>
  </si>
  <si>
    <t>4251</t>
  </si>
  <si>
    <t>awestdijk@luba.nl</t>
  </si>
  <si>
    <t>(071) 516 30 30</t>
  </si>
  <si>
    <t>000240-001</t>
  </si>
  <si>
    <t>000240-002</t>
  </si>
  <si>
    <t>H.H. van Velzen Beheer b.v.</t>
  </si>
  <si>
    <t>Saeftinghe</t>
  </si>
  <si>
    <t>Velzen H. van</t>
  </si>
  <si>
    <t>Saeftinghe2015</t>
  </si>
  <si>
    <t>03-08</t>
  </si>
  <si>
    <t>haraldvanvelzen@hotmail.com</t>
  </si>
  <si>
    <t>haroldvanvelzen@hotmail.com</t>
  </si>
  <si>
    <t>Pelmolenlaan 6</t>
  </si>
  <si>
    <t>3404 DC</t>
  </si>
  <si>
    <t>Harold van Velzen</t>
  </si>
  <si>
    <t>6322</t>
  </si>
  <si>
    <t>4995</t>
  </si>
  <si>
    <t>Velzen</t>
  </si>
  <si>
    <t>06 - 50 69 36 34</t>
  </si>
  <si>
    <t>000077-013</t>
  </si>
  <si>
    <t>JT International Company Netherlands B.V.</t>
  </si>
  <si>
    <t>Bouwer M.</t>
  </si>
  <si>
    <t>Bouwer</t>
  </si>
  <si>
    <t>Cramer</t>
  </si>
  <si>
    <t>marleen.bouwer@jti.com</t>
  </si>
  <si>
    <t>Bella Donna 4</t>
  </si>
  <si>
    <t>1181 RM</t>
  </si>
  <si>
    <t>Marleen Bouwer</t>
  </si>
  <si>
    <t>1994</t>
  </si>
  <si>
    <t>1277</t>
  </si>
  <si>
    <t>Marleen</t>
  </si>
  <si>
    <t>(020) 721 35 91</t>
  </si>
  <si>
    <t>020-7213500</t>
  </si>
  <si>
    <t>620131779</t>
  </si>
  <si>
    <t>000077-001</t>
  </si>
  <si>
    <t>000077-002</t>
  </si>
  <si>
    <t>000077-008</t>
  </si>
  <si>
    <t>000077-010</t>
  </si>
  <si>
    <t>peter.cramer@jti.com</t>
  </si>
  <si>
    <t>000077-011</t>
  </si>
  <si>
    <t>Koninklijke Verkade</t>
  </si>
  <si>
    <t>Zomerdijk J.</t>
  </si>
  <si>
    <t>Sylvia Arentsen-Brand &lt;sylvia.arentsen@unitedbiscuits.com&gt;</t>
  </si>
  <si>
    <t>Westzijde 103</t>
  </si>
  <si>
    <t>1506 GA</t>
  </si>
  <si>
    <t>Sylvia Arentsen-Brand</t>
  </si>
  <si>
    <t>5478</t>
  </si>
  <si>
    <t>4974</t>
  </si>
  <si>
    <t>Arentsen-Brand</t>
  </si>
  <si>
    <t>Sylvia.Arentsen@unitedbiscuits.com</t>
  </si>
  <si>
    <t>(075) 655 61 11</t>
  </si>
  <si>
    <t>000077-007</t>
  </si>
  <si>
    <t>Ortec Finance</t>
  </si>
  <si>
    <t>Jones A.</t>
  </si>
  <si>
    <t>Jones</t>
  </si>
  <si>
    <t>Vermeij</t>
  </si>
  <si>
    <t>Loes.Meulmeester@ortec-finance.com</t>
  </si>
  <si>
    <t>Boompjes 40</t>
  </si>
  <si>
    <t>3011 XB</t>
  </si>
  <si>
    <t>Loes Meulmeester</t>
  </si>
  <si>
    <t>2009</t>
  </si>
  <si>
    <t>3813</t>
  </si>
  <si>
    <t>Meulmeester</t>
  </si>
  <si>
    <t>0107005000</t>
  </si>
  <si>
    <t>612449192</t>
  </si>
  <si>
    <t>000077-005</t>
  </si>
  <si>
    <t>Spruijt Administratie en Advies</t>
  </si>
  <si>
    <t>Spruijt G.</t>
  </si>
  <si>
    <t>Spruijt</t>
  </si>
  <si>
    <t>info@spruijtadviseurs.nl</t>
  </si>
  <si>
    <t>Postbus 102</t>
  </si>
  <si>
    <t>Monster</t>
  </si>
  <si>
    <t>Gerard Spruijt</t>
  </si>
  <si>
    <t>2057</t>
  </si>
  <si>
    <t>1358</t>
  </si>
  <si>
    <t>(0174) 24 49 37</t>
  </si>
  <si>
    <t>0174244937</t>
  </si>
  <si>
    <t>620557474</t>
  </si>
  <si>
    <t>000077-006</t>
  </si>
  <si>
    <t>Vos Vastgoed Ondernemingen B.V</t>
  </si>
  <si>
    <t>Vos K.</t>
  </si>
  <si>
    <t>kees@vosgroep.com</t>
  </si>
  <si>
    <t>Elburgerweg 15</t>
  </si>
  <si>
    <t>Wenum-Wiesel</t>
  </si>
  <si>
    <t>7345 ED</t>
  </si>
  <si>
    <t>Kees Vos</t>
  </si>
  <si>
    <t>6279</t>
  </si>
  <si>
    <t>4258</t>
  </si>
  <si>
    <t>06 - 54 92 48 85</t>
  </si>
  <si>
    <t>(055) 312 04 32</t>
  </si>
  <si>
    <t>000077-004</t>
  </si>
  <si>
    <t>Between</t>
  </si>
  <si>
    <t>Saffier</t>
  </si>
  <si>
    <t>Daalen J. van</t>
  </si>
  <si>
    <t>Saffier2015</t>
  </si>
  <si>
    <t>joris.van.daalen@between.nl</t>
  </si>
  <si>
    <t>Cacaohaven (N03)</t>
  </si>
  <si>
    <t>N03</t>
  </si>
  <si>
    <t>Wisselwerking 42</t>
  </si>
  <si>
    <t>1112 XR</t>
  </si>
  <si>
    <t>Joris van Daalen</t>
  </si>
  <si>
    <t>110076</t>
  </si>
  <si>
    <t>3056</t>
  </si>
  <si>
    <t>3865</t>
  </si>
  <si>
    <t>Daalen</t>
  </si>
  <si>
    <t>06 - 42 31 31 89</t>
  </si>
  <si>
    <t>(020) 584 08 57</t>
  </si>
  <si>
    <t>000174-001</t>
  </si>
  <si>
    <t>Eternit</t>
  </si>
  <si>
    <t>Baenst T. de</t>
  </si>
  <si>
    <t>Heumen van</t>
  </si>
  <si>
    <t>sarah.leysen@eternit.be</t>
  </si>
  <si>
    <t>marco.van.heumen@eternit.nl</t>
  </si>
  <si>
    <t>Kuiermansstraat 1</t>
  </si>
  <si>
    <t>Kapelle-op-den-Bos</t>
  </si>
  <si>
    <t>1880</t>
  </si>
  <si>
    <t>Tom de Baenst</t>
  </si>
  <si>
    <t>3066</t>
  </si>
  <si>
    <t>Baenst</t>
  </si>
  <si>
    <t>+32 15 71 73 71</t>
  </si>
  <si>
    <t>620073093</t>
  </si>
  <si>
    <t>000174-005</t>
  </si>
  <si>
    <t>Kijlstra Betonmortel Amsterdam B.V.</t>
  </si>
  <si>
    <t>Haan F. den</t>
  </si>
  <si>
    <t>den Haan</t>
  </si>
  <si>
    <t>Haan den</t>
  </si>
  <si>
    <t>f.den.haan@kijlstraamsterdam.nl</t>
  </si>
  <si>
    <t>Postbus 455</t>
  </si>
  <si>
    <t>9200 AL</t>
  </si>
  <si>
    <t>Frenklin den Haan</t>
  </si>
  <si>
    <t>6007</t>
  </si>
  <si>
    <t>3887</t>
  </si>
  <si>
    <t>Haan</t>
  </si>
  <si>
    <t>Frenklin</t>
  </si>
  <si>
    <t>06 - 21 57 55 57</t>
  </si>
  <si>
    <t>06-21575557</t>
  </si>
  <si>
    <t>0031621575557</t>
  </si>
  <si>
    <t>000174-003</t>
  </si>
  <si>
    <t>Mama Roux Vof</t>
  </si>
  <si>
    <t>Versluijs C.J.</t>
  </si>
  <si>
    <t>c.j.versluijs@online.nl</t>
  </si>
  <si>
    <t>Rozemarijnsteeg 13</t>
  </si>
  <si>
    <t>3811 KL</t>
  </si>
  <si>
    <t>C.J. Versluijs</t>
  </si>
  <si>
    <t>110126</t>
  </si>
  <si>
    <t>2758</t>
  </si>
  <si>
    <t>Versluijs</t>
  </si>
  <si>
    <t>06 - 46 08 82 42</t>
  </si>
  <si>
    <t>000174-009</t>
  </si>
  <si>
    <t>Rendon</t>
  </si>
  <si>
    <t>Martens D.</t>
  </si>
  <si>
    <t>Kruk  van der</t>
  </si>
  <si>
    <t>didier.martens@rendon.nl</t>
  </si>
  <si>
    <t>Prinses Irenelaan 81</t>
  </si>
  <si>
    <t>Voorburg</t>
  </si>
  <si>
    <t>2273 DH</t>
  </si>
  <si>
    <t>Didier Martens</t>
  </si>
  <si>
    <t>110152</t>
  </si>
  <si>
    <t>2756</t>
  </si>
  <si>
    <t>Martens</t>
  </si>
  <si>
    <t>Didier</t>
  </si>
  <si>
    <t>(0183) 56 31 11</t>
  </si>
  <si>
    <t>0031622666567</t>
  </si>
  <si>
    <t>000174-004</t>
  </si>
  <si>
    <t>Stamhuis Groep</t>
  </si>
  <si>
    <t>Werner L.</t>
  </si>
  <si>
    <t>l.werner@stamhuis.nl</t>
  </si>
  <si>
    <t>L. Werner</t>
  </si>
  <si>
    <t>110054</t>
  </si>
  <si>
    <t>2719</t>
  </si>
  <si>
    <t>Werner</t>
  </si>
  <si>
    <t>(030) 241 71 02</t>
  </si>
  <si>
    <t>Postbus 9090</t>
  </si>
  <si>
    <t>000174-006</t>
  </si>
  <si>
    <t>Systemation</t>
  </si>
  <si>
    <t>Franse J.</t>
  </si>
  <si>
    <t>Franse</t>
  </si>
  <si>
    <t>jaap.franse@systemation.nl</t>
  </si>
  <si>
    <t>marije.de.nijs@systemation.nl</t>
  </si>
  <si>
    <t>Atoomweg 50</t>
  </si>
  <si>
    <t>3542 AB</t>
  </si>
  <si>
    <t>Marije de Nijs</t>
  </si>
  <si>
    <t>6165</t>
  </si>
  <si>
    <t>4160</t>
  </si>
  <si>
    <t>Marije</t>
  </si>
  <si>
    <t>0031629091600</t>
  </si>
  <si>
    <t>000174-008</t>
  </si>
  <si>
    <t>Vistra</t>
  </si>
  <si>
    <t>Ginkel T. van</t>
  </si>
  <si>
    <t>Ginkel van</t>
  </si>
  <si>
    <t>12-03</t>
  </si>
  <si>
    <t>Egbert.van.Rappard@vistra.com; Tako.van.Ginkel@vistra.com</t>
  </si>
  <si>
    <t>Tako.van.Ginkel@vistra.com</t>
  </si>
  <si>
    <t>Schiphol Boulevard 231</t>
  </si>
  <si>
    <t>Tako van Ginkel</t>
  </si>
  <si>
    <t>2796</t>
  </si>
  <si>
    <t>2056</t>
  </si>
  <si>
    <t>Ginkel</t>
  </si>
  <si>
    <t>Tako</t>
  </si>
  <si>
    <t>088 - 5609950</t>
  </si>
  <si>
    <t>650462108</t>
  </si>
  <si>
    <t>000174-002</t>
  </si>
  <si>
    <t>Rabobank Amerstreek</t>
  </si>
  <si>
    <t>Sanne Sophia</t>
  </si>
  <si>
    <t>Gelderen C. van</t>
  </si>
  <si>
    <t>Sanne Sophia2015</t>
  </si>
  <si>
    <t>h.j.m.luijten@amerstreek.rabobank.nl</t>
  </si>
  <si>
    <t>Postbus 56</t>
  </si>
  <si>
    <t>4900 AB</t>
  </si>
  <si>
    <t>H.J.M. Luijten</t>
  </si>
  <si>
    <t>2753</t>
  </si>
  <si>
    <t>2003</t>
  </si>
  <si>
    <t>info@amerstreek.rabobank.nl</t>
  </si>
  <si>
    <t>(0162) 58 81 00</t>
  </si>
  <si>
    <t>H.J.M.</t>
  </si>
  <si>
    <t>(0162) 588 410</t>
  </si>
  <si>
    <t>622724536</t>
  </si>
  <si>
    <t>000067-004</t>
  </si>
  <si>
    <t>Hoorn Events B.V.</t>
  </si>
  <si>
    <t>Loon R. van</t>
  </si>
  <si>
    <t>elise@eventsholland.nl</t>
  </si>
  <si>
    <t>Rob van Loon</t>
  </si>
  <si>
    <t>1705</t>
  </si>
  <si>
    <t>Loon</t>
  </si>
  <si>
    <t>Postbus 2350</t>
  </si>
  <si>
    <t>029-4262943</t>
  </si>
  <si>
    <t>623888542</t>
  </si>
  <si>
    <t>000067-002</t>
  </si>
  <si>
    <t>Kennova Groep B.V.</t>
  </si>
  <si>
    <t>Kok I.</t>
  </si>
  <si>
    <t>i.kok@kennova.nl</t>
  </si>
  <si>
    <t>Pelmolenlaan 10-A</t>
  </si>
  <si>
    <t>I. Kok</t>
  </si>
  <si>
    <t>2632</t>
  </si>
  <si>
    <t>1866</t>
  </si>
  <si>
    <t>627085886</t>
  </si>
  <si>
    <t>000067-006</t>
  </si>
  <si>
    <t>Kenz Cranes</t>
  </si>
  <si>
    <t>Passanante A.</t>
  </si>
  <si>
    <t>Sloven</t>
  </si>
  <si>
    <t>19-08-2015 09:00</t>
  </si>
  <si>
    <t>j.vdspek@kenz-figee.com</t>
  </si>
  <si>
    <t>kcsoffice@kenz-figee.com</t>
  </si>
  <si>
    <t>Kenz Cranes (SV01)</t>
  </si>
  <si>
    <t>Jan-Derk van der Spek</t>
  </si>
  <si>
    <t>Scheepswerf Vooruit Zuiddijk 400 Zaandam</t>
  </si>
  <si>
    <t>2508</t>
  </si>
  <si>
    <t>3955</t>
  </si>
  <si>
    <t>Spek</t>
  </si>
  <si>
    <t>Jan-Derk</t>
  </si>
  <si>
    <t>J.D</t>
  </si>
  <si>
    <t>Postbus 235</t>
  </si>
  <si>
    <t>(0)75-6810443</t>
  </si>
  <si>
    <t>0031611030351</t>
  </si>
  <si>
    <t>000067-001</t>
  </si>
  <si>
    <t>Korton Group B.V.</t>
  </si>
  <si>
    <t>Harskamp R. van</t>
  </si>
  <si>
    <t>van Harskamp</t>
  </si>
  <si>
    <t>Harskamp van</t>
  </si>
  <si>
    <t>ries@korton.nl</t>
  </si>
  <si>
    <t>Jadelaan 121</t>
  </si>
  <si>
    <t>2132 XZ</t>
  </si>
  <si>
    <t>Ries van Harskamp</t>
  </si>
  <si>
    <t>1280</t>
  </si>
  <si>
    <t>Harskamp</t>
  </si>
  <si>
    <t>Ries</t>
  </si>
  <si>
    <t>023-5555060</t>
  </si>
  <si>
    <t>0031610475976</t>
  </si>
  <si>
    <t>000067-008</t>
  </si>
  <si>
    <t>Omron Electronics B.V.</t>
  </si>
  <si>
    <t>Boer M. de</t>
  </si>
  <si>
    <t>Goozen van</t>
  </si>
  <si>
    <t>mar</t>
  </si>
  <si>
    <t>carola.van.goozen@eu.omron.com.</t>
  </si>
  <si>
    <t>Wegalaan 61</t>
  </si>
  <si>
    <t>2132 JD</t>
  </si>
  <si>
    <t>Carola van Goozen</t>
  </si>
  <si>
    <t>3697</t>
  </si>
  <si>
    <t>4205</t>
  </si>
  <si>
    <t>Goozen</t>
  </si>
  <si>
    <t>Carola</t>
  </si>
  <si>
    <t>(023) 568 11 00</t>
  </si>
  <si>
    <t>0031611739607</t>
  </si>
  <si>
    <t>000067-005</t>
  </si>
  <si>
    <t>Gemeente Amsterdam</t>
  </si>
  <si>
    <t>Santa Maria Manuela</t>
  </si>
  <si>
    <t>Vos J.</t>
  </si>
  <si>
    <t>Santa Maria Manuela 2015</t>
  </si>
  <si>
    <t>judith</t>
  </si>
  <si>
    <t>Judith Vos</t>
  </si>
  <si>
    <t>1467</t>
  </si>
  <si>
    <t>2270</t>
  </si>
  <si>
    <t>j.vos@amsterdam.nl</t>
  </si>
  <si>
    <t>000144-015</t>
  </si>
  <si>
    <t>000144-016</t>
  </si>
  <si>
    <t>000144-017</t>
  </si>
  <si>
    <t>mail adres femke</t>
  </si>
  <si>
    <t>000144-018</t>
  </si>
  <si>
    <t>000144-014</t>
  </si>
  <si>
    <t>Schuttevaer</t>
  </si>
  <si>
    <t>Schuttevaer2015</t>
  </si>
  <si>
    <t>Veld in 't</t>
  </si>
  <si>
    <t>Ellen.vanderBliek@eriks.nl</t>
  </si>
  <si>
    <t>Econosto</t>
  </si>
  <si>
    <t>653238494</t>
  </si>
  <si>
    <t>000015-004</t>
  </si>
  <si>
    <t>I.P.P. International Paper &amp; Plastic BV</t>
  </si>
  <si>
    <t>Kuiper E.</t>
  </si>
  <si>
    <t>evelyn.kuiper@tbverhagen.nl</t>
  </si>
  <si>
    <t>Nieuwemeerdijk 297</t>
  </si>
  <si>
    <t>Badhoevedorp</t>
  </si>
  <si>
    <t>1171 NS</t>
  </si>
  <si>
    <t>Evelyn Kuiper</t>
  </si>
  <si>
    <t>1267</t>
  </si>
  <si>
    <t>Evelyn</t>
  </si>
  <si>
    <t>(020) 358 15 10</t>
  </si>
  <si>
    <t>(0) 20 - 358 15 10</t>
  </si>
  <si>
    <t>0031627008337</t>
  </si>
  <si>
    <t>000015-005</t>
  </si>
  <si>
    <t>Mazda Motor Nederland</t>
  </si>
  <si>
    <t>Raatjes J.</t>
  </si>
  <si>
    <t>Raatjes</t>
  </si>
  <si>
    <t>jraatjes@mazdaeur.com</t>
  </si>
  <si>
    <t>Kouwe Hoek 6</t>
  </si>
  <si>
    <t>Waddinxveen</t>
  </si>
  <si>
    <t>2741 PX</t>
  </si>
  <si>
    <t>Jur Raatjes</t>
  </si>
  <si>
    <t>1989</t>
  </si>
  <si>
    <t>1270</t>
  </si>
  <si>
    <t>Jur</t>
  </si>
  <si>
    <t>(0182) 68 50 80</t>
  </si>
  <si>
    <t>(0) 182 685 080</t>
  </si>
  <si>
    <t>0031653223143</t>
  </si>
  <si>
    <t>000015-006</t>
  </si>
  <si>
    <t>Nederpel Pim</t>
  </si>
  <si>
    <t>Nederpel P.</t>
  </si>
  <si>
    <t>nederpel</t>
  </si>
  <si>
    <t>pim.nederpel@me.com</t>
  </si>
  <si>
    <t>Westerdok 320</t>
  </si>
  <si>
    <t>1013 BH</t>
  </si>
  <si>
    <t>Pim Nederpel</t>
  </si>
  <si>
    <t>Pim - 50 jaar!</t>
  </si>
  <si>
    <t>3164</t>
  </si>
  <si>
    <t>Nederpel</t>
  </si>
  <si>
    <t>06 - 84 27 43 41</t>
  </si>
  <si>
    <t>Pim</t>
  </si>
  <si>
    <t>(020) 651 44 07</t>
  </si>
  <si>
    <t>0031684274341</t>
  </si>
  <si>
    <t>000015-008</t>
  </si>
  <si>
    <t xml:space="preserve">TheExecutive Network
</t>
  </si>
  <si>
    <t>Kulk B.</t>
  </si>
  <si>
    <t>Kulk</t>
  </si>
  <si>
    <t>Dongen van</t>
  </si>
  <si>
    <t>brittakulk@theexecutivenetwork.nl</t>
  </si>
  <si>
    <t>Rijksstraatweg 426</t>
  </si>
  <si>
    <t>Wassenaar</t>
  </si>
  <si>
    <t>2243 CE</t>
  </si>
  <si>
    <t>Britta Kulk</t>
  </si>
  <si>
    <t>1249</t>
  </si>
  <si>
    <t>brittakulk@executivenetwork.nl</t>
  </si>
  <si>
    <t>Britta</t>
  </si>
  <si>
    <t>(070) 512 19 33</t>
  </si>
  <si>
    <t>070 5121933</t>
  </si>
  <si>
    <t>0031655774145</t>
  </si>
  <si>
    <t>000015-001</t>
  </si>
  <si>
    <t>Amsterdam Diner Foundation</t>
  </si>
  <si>
    <t>Sedov</t>
  </si>
  <si>
    <t>Herweijer H.</t>
  </si>
  <si>
    <t>Sedov2015</t>
  </si>
  <si>
    <t>Lambaart van</t>
  </si>
  <si>
    <t>Hermi Herweijer</t>
  </si>
  <si>
    <t>6095</t>
  </si>
  <si>
    <t>4006</t>
  </si>
  <si>
    <t>Herweijer</t>
  </si>
  <si>
    <t>hermi@amsterdamdinerfoundation.nl</t>
  </si>
  <si>
    <t>Hermi</t>
  </si>
  <si>
    <t>P Bazaar</t>
  </si>
  <si>
    <t>Postbus 94643</t>
  </si>
  <si>
    <t>0031653223916</t>
  </si>
  <si>
    <t>000142-012</t>
  </si>
  <si>
    <t>Herôme Cosmetics B.V.</t>
  </si>
  <si>
    <t>Roemburg M. van</t>
  </si>
  <si>
    <t>Sluisplein (Sluisplein)</t>
  </si>
  <si>
    <t>De Paal 18</t>
  </si>
  <si>
    <t>1351 JC</t>
  </si>
  <si>
    <t>Margreet van Roemburg</t>
  </si>
  <si>
    <t>09:15</t>
  </si>
  <si>
    <t>Sluisplein - IJmuiden</t>
  </si>
  <si>
    <t>6092</t>
  </si>
  <si>
    <t>4003</t>
  </si>
  <si>
    <t>Roemburg</t>
  </si>
  <si>
    <t>m.van.roemburg@herome.com</t>
  </si>
  <si>
    <t>Margreet</t>
  </si>
  <si>
    <t>(036) 521 01 30</t>
  </si>
  <si>
    <t>Sluisplein</t>
  </si>
  <si>
    <t>000142-001</t>
  </si>
  <si>
    <t>Main Sales Europe B.V.</t>
  </si>
  <si>
    <t>Beer E. de</t>
  </si>
  <si>
    <t>Hoefsmid 10</t>
  </si>
  <si>
    <t>Nootdorp</t>
  </si>
  <si>
    <t>2631 RH</t>
  </si>
  <si>
    <t>Erik de Beer</t>
  </si>
  <si>
    <t>6093</t>
  </si>
  <si>
    <t>4004</t>
  </si>
  <si>
    <t>Beer</t>
  </si>
  <si>
    <t>erik@mainsales.nl</t>
  </si>
  <si>
    <t>Erik</t>
  </si>
  <si>
    <t>(015) 310 57 58</t>
  </si>
  <si>
    <t>642089503</t>
  </si>
  <si>
    <t>000142-011</t>
  </si>
  <si>
    <t>Monteba Accountants &amp; Adviseurs</t>
  </si>
  <si>
    <t>Monteba M.</t>
  </si>
  <si>
    <t>mmonteba@monteba.nl</t>
  </si>
  <si>
    <t>Industrieweg 37</t>
  </si>
  <si>
    <t>4181 CA</t>
  </si>
  <si>
    <t>Martin Monteba</t>
  </si>
  <si>
    <t>6229</t>
  </si>
  <si>
    <t>4188</t>
  </si>
  <si>
    <t>Monteba</t>
  </si>
  <si>
    <t>06 - 24 70 46 44</t>
  </si>
  <si>
    <t>(0418) 67 70 30</t>
  </si>
  <si>
    <t>000142-006</t>
  </si>
  <si>
    <t>Ouborg Group B.V.</t>
  </si>
  <si>
    <t>Merts K.</t>
  </si>
  <si>
    <t>Raadhuisstraat 6</t>
  </si>
  <si>
    <t>4835 JB</t>
  </si>
  <si>
    <t>Kelly Merts</t>
  </si>
  <si>
    <t>6094</t>
  </si>
  <si>
    <t>4005</t>
  </si>
  <si>
    <t>Merts</t>
  </si>
  <si>
    <t>Kelly.Merts@ouborggroup.nl</t>
  </si>
  <si>
    <t>Kelly</t>
  </si>
  <si>
    <t>06 - 23 98 13 98</t>
  </si>
  <si>
    <t>000142-010</t>
  </si>
  <si>
    <t>ALFAM Consumer Credit NL</t>
  </si>
  <si>
    <t>Selene</t>
  </si>
  <si>
    <t>Berk S. van den</t>
  </si>
  <si>
    <t>Selene2015</t>
  </si>
  <si>
    <t>Tessa Scheick 06 11 07 99 99</t>
  </si>
  <si>
    <t>sjoerd.van.den.berk@alfam.nl</t>
  </si>
  <si>
    <t>Bunnik</t>
  </si>
  <si>
    <t>Sjoerd van den Berk</t>
  </si>
  <si>
    <t>110127</t>
  </si>
  <si>
    <t>2705</t>
  </si>
  <si>
    <t>1950</t>
  </si>
  <si>
    <t>Berk</t>
  </si>
  <si>
    <t>(030) 659 67 57</t>
  </si>
  <si>
    <t>Postbus 178</t>
  </si>
  <si>
    <t>000185-002</t>
  </si>
  <si>
    <t>Duyfken Trading Knowledge B.V.</t>
  </si>
  <si>
    <t>Sturm W.</t>
  </si>
  <si>
    <t xml:space="preserve">Sturm </t>
  </si>
  <si>
    <t>wessel.sturm@duyfkentrading.com</t>
  </si>
  <si>
    <t>Wessel Sturm</t>
  </si>
  <si>
    <t>110119</t>
  </si>
  <si>
    <t>2755</t>
  </si>
  <si>
    <t>2006</t>
  </si>
  <si>
    <t>Sturm</t>
  </si>
  <si>
    <t>Wessel</t>
  </si>
  <si>
    <t>(020) 796 91 67</t>
  </si>
  <si>
    <t>Postbus 15910</t>
  </si>
  <si>
    <t>0031633829159</t>
  </si>
  <si>
    <t>000185-007</t>
  </si>
  <si>
    <t>Dynamis B.V.</t>
  </si>
  <si>
    <t>Schreppers L.A.M.</t>
  </si>
  <si>
    <t>Neut van der</t>
  </si>
  <si>
    <t>dynamis@dynamis.nl</t>
  </si>
  <si>
    <t>Orteliuslaan 5</t>
  </si>
  <si>
    <t>L.A.M. Schreppers</t>
  </si>
  <si>
    <t>110133</t>
  </si>
  <si>
    <t>2679</t>
  </si>
  <si>
    <t>1951</t>
  </si>
  <si>
    <t>Schreppers</t>
  </si>
  <si>
    <t>(033) 465 94 24</t>
  </si>
  <si>
    <t>L.A.M.</t>
  </si>
  <si>
    <t>000185-001</t>
  </si>
  <si>
    <t>My Solution</t>
  </si>
  <si>
    <t>Vonk Noordegraaf J.</t>
  </si>
  <si>
    <t>jvonknoordegraaf@mysolution.nl</t>
  </si>
  <si>
    <t>De Bouw 149</t>
  </si>
  <si>
    <t>3991 SZ</t>
  </si>
  <si>
    <t>Jan Vonk Noordegraaf</t>
  </si>
  <si>
    <t>110149</t>
  </si>
  <si>
    <t>3072</t>
  </si>
  <si>
    <t>2238</t>
  </si>
  <si>
    <t>Vonk Noordegraaf</t>
  </si>
  <si>
    <t>(030) 636 16 92</t>
  </si>
  <si>
    <t>620600978</t>
  </si>
  <si>
    <t>000185-006</t>
  </si>
  <si>
    <t>VTG Benelux B.V.</t>
  </si>
  <si>
    <t>Smal R.</t>
  </si>
  <si>
    <t>rody.smal@vtg.com</t>
  </si>
  <si>
    <t>Waalhaven 19</t>
  </si>
  <si>
    <t>R. Smal</t>
  </si>
  <si>
    <t>110161</t>
  </si>
  <si>
    <t>3031</t>
  </si>
  <si>
    <t>2100</t>
  </si>
  <si>
    <t>Smal</t>
  </si>
  <si>
    <t>(010) 264 25 20</t>
  </si>
  <si>
    <t>000185-005</t>
  </si>
  <si>
    <t>Wifac B.V.</t>
  </si>
  <si>
    <t>Helling K.</t>
  </si>
  <si>
    <t>Kooiman C.</t>
  </si>
  <si>
    <t>karen.helling@wifac.nl</t>
  </si>
  <si>
    <t>Nijverheidsweg 7</t>
  </si>
  <si>
    <t>Mijdrecht</t>
  </si>
  <si>
    <t>3641 RP</t>
  </si>
  <si>
    <t>Karen Helling</t>
  </si>
  <si>
    <t>110131</t>
  </si>
  <si>
    <t>2026</t>
  </si>
  <si>
    <t>1307</t>
  </si>
  <si>
    <t>Helling</t>
  </si>
  <si>
    <t>(0297) 28 94 11</t>
  </si>
  <si>
    <t>0031653436364</t>
  </si>
  <si>
    <t>000185-004</t>
  </si>
  <si>
    <t>Arnold &amp; Siedsma</t>
  </si>
  <si>
    <t>Shtandart</t>
  </si>
  <si>
    <t>Tromp E.</t>
  </si>
  <si>
    <t>Shtandart2015</t>
  </si>
  <si>
    <t>Gefactureerd (5/5 termijn)</t>
  </si>
  <si>
    <t>Rijsdijk</t>
  </si>
  <si>
    <t>etromp@arnold-siedsma.com</t>
  </si>
  <si>
    <t>schip komt alleen donderdagavond</t>
  </si>
  <si>
    <t>A.J. Enststraat 595F</t>
  </si>
  <si>
    <t>1082 LD</t>
  </si>
  <si>
    <t>E. Tromp</t>
  </si>
  <si>
    <t>110060</t>
  </si>
  <si>
    <t>2715</t>
  </si>
  <si>
    <t>Tromp</t>
  </si>
  <si>
    <t>(020) 644 40 00</t>
  </si>
  <si>
    <t>0031624451699</t>
  </si>
  <si>
    <t>000207-001</t>
  </si>
  <si>
    <t xml:space="preserve">Rabobank Utrecht </t>
  </si>
  <si>
    <t>Soeverein</t>
  </si>
  <si>
    <t>Wark M.</t>
  </si>
  <si>
    <t>Soeverein2015</t>
  </si>
  <si>
    <t>10-10</t>
  </si>
  <si>
    <t>mireille.wark@rabobank.com</t>
  </si>
  <si>
    <t>Mireille Wark</t>
  </si>
  <si>
    <t>3144</t>
  </si>
  <si>
    <t>1501</t>
  </si>
  <si>
    <t>Wark</t>
  </si>
  <si>
    <t>Mireille</t>
  </si>
  <si>
    <t>(030) 712 44 82</t>
  </si>
  <si>
    <t>030-7124483</t>
  </si>
  <si>
    <t>000099-004</t>
  </si>
  <si>
    <t xml:space="preserve">ABN AMRO Large Corporates &amp; Merchant Bank </t>
  </si>
  <si>
    <t>Oumouh F.</t>
  </si>
  <si>
    <t>Schuppen van</t>
  </si>
  <si>
    <t>monica.esajas@nl.abnamro.com</t>
  </si>
  <si>
    <t>Gustav Mahlerlaan 10 HQ 7050</t>
  </si>
  <si>
    <t>1000 EA</t>
  </si>
  <si>
    <t>Fatima Oumouh</t>
  </si>
  <si>
    <t>2271</t>
  </si>
  <si>
    <t>4133</t>
  </si>
  <si>
    <t>fatima.oumouh@nl.abnamro.com</t>
  </si>
  <si>
    <t>Oumouh</t>
  </si>
  <si>
    <t>Fatima</t>
  </si>
  <si>
    <t>0031630188708</t>
  </si>
  <si>
    <t>000099-007</t>
  </si>
  <si>
    <t xml:space="preserve">ANWB </t>
  </si>
  <si>
    <t>Aal W.</t>
  </si>
  <si>
    <t>amson van</t>
  </si>
  <si>
    <t>Wassenaarseweg 220</t>
  </si>
  <si>
    <t>2596 EC</t>
  </si>
  <si>
    <t>W. Aal</t>
  </si>
  <si>
    <t>1707</t>
  </si>
  <si>
    <t>ivanamson@anwb.nl</t>
  </si>
  <si>
    <t>(070) 314 71 47</t>
  </si>
  <si>
    <t>070-3147147</t>
  </si>
  <si>
    <t>0031651094488</t>
  </si>
  <si>
    <t>000099-002</t>
  </si>
  <si>
    <t>Schulte &amp; Lestraden</t>
  </si>
  <si>
    <t>Beijk K.</t>
  </si>
  <si>
    <t>Beijk</t>
  </si>
  <si>
    <t>k.beijk@senl.nl</t>
  </si>
  <si>
    <t>Heereweg 23</t>
  </si>
  <si>
    <t>Lisse</t>
  </si>
  <si>
    <t>2161 AC</t>
  </si>
  <si>
    <t>K. Beijk</t>
  </si>
  <si>
    <t>1440</t>
  </si>
  <si>
    <t>620541856</t>
  </si>
  <si>
    <t>000099-001</t>
  </si>
  <si>
    <t xml:space="preserve">Sigmax Mobile Solutions
</t>
  </si>
  <si>
    <t>Altena S.</t>
  </si>
  <si>
    <t>Steffens</t>
  </si>
  <si>
    <t>s.altena@sigmax.nl</t>
  </si>
  <si>
    <t>Capitool 13</t>
  </si>
  <si>
    <t>Enschede</t>
  </si>
  <si>
    <t>7521 PL</t>
  </si>
  <si>
    <t>D. Steffens</t>
  </si>
  <si>
    <t>2127</t>
  </si>
  <si>
    <t>4143</t>
  </si>
  <si>
    <t>d.steffens@sigmax.nl</t>
  </si>
  <si>
    <t>627093720</t>
  </si>
  <si>
    <t>000099-008</t>
  </si>
  <si>
    <t>Sprenkels en Verschuren</t>
  </si>
  <si>
    <t>Blanken K. den</t>
  </si>
  <si>
    <t>Wisse</t>
  </si>
  <si>
    <t>Blanken den</t>
  </si>
  <si>
    <t>jessica.wisse@sprenkelsenverschuren.nl</t>
  </si>
  <si>
    <t>Haaksbergweg 13</t>
  </si>
  <si>
    <t>1101 BP</t>
  </si>
  <si>
    <t>Jessica Wisse</t>
  </si>
  <si>
    <t>2193</t>
  </si>
  <si>
    <t>1544</t>
  </si>
  <si>
    <t>Jessica</t>
  </si>
  <si>
    <t>020-5643110/ 0623120230</t>
  </si>
  <si>
    <t>628900380</t>
  </si>
  <si>
    <t>000099-006</t>
  </si>
  <si>
    <t>4MORE Training &amp; Coaching</t>
  </si>
  <si>
    <t>SS Succes</t>
  </si>
  <si>
    <t>Adelmund J.</t>
  </si>
  <si>
    <t>SSSucces2015</t>
  </si>
  <si>
    <t>04-09</t>
  </si>
  <si>
    <t>joop.adelmund@4more.eu</t>
  </si>
  <si>
    <t>Escudostraat 2</t>
  </si>
  <si>
    <t>Barendrecht</t>
  </si>
  <si>
    <t>2991 XV</t>
  </si>
  <si>
    <t>Joop Adelmund</t>
  </si>
  <si>
    <t>1237</t>
  </si>
  <si>
    <t>06 - 46 10 59 74</t>
  </si>
  <si>
    <t>0646105974</t>
  </si>
  <si>
    <t>000093-004</t>
  </si>
  <si>
    <t>Albron bv</t>
  </si>
  <si>
    <t>Berg A. van den</t>
  </si>
  <si>
    <t>Drift van der</t>
  </si>
  <si>
    <t>Rijnzathe 11</t>
  </si>
  <si>
    <t>De Meern</t>
  </si>
  <si>
    <t>3454 ZH</t>
  </si>
  <si>
    <t>Anselma van den Berg</t>
  </si>
  <si>
    <t>6178</t>
  </si>
  <si>
    <t>4109</t>
  </si>
  <si>
    <t>anselma.van.den.berg@albron.nl</t>
  </si>
  <si>
    <t>06 - 23 15 61 08</t>
  </si>
  <si>
    <t>Anselma</t>
  </si>
  <si>
    <t>(030) 669 57 25</t>
  </si>
  <si>
    <t>06-51360860</t>
  </si>
  <si>
    <t>0031630055409</t>
  </si>
  <si>
    <t>000093-007</t>
  </si>
  <si>
    <t>Cofely-gdfsuez</t>
  </si>
  <si>
    <t>Frenken G.W.R.</t>
  </si>
  <si>
    <t>Coesel</t>
  </si>
  <si>
    <t>nathalie.coesel@cofely-gdfsuez.nl</t>
  </si>
  <si>
    <t>Albert Heijnweg 1</t>
  </si>
  <si>
    <t>1507 EH</t>
  </si>
  <si>
    <t>Nathalie Coesel</t>
  </si>
  <si>
    <t>1444</t>
  </si>
  <si>
    <t>075-6537358</t>
  </si>
  <si>
    <t>653977724</t>
  </si>
  <si>
    <t>000093-002</t>
  </si>
  <si>
    <t>Facilicom Services Group</t>
  </si>
  <si>
    <t>Laar G.C.A.H. van de</t>
  </si>
  <si>
    <t>Broek van den</t>
  </si>
  <si>
    <t>gvdlaar@facilicom.nl</t>
  </si>
  <si>
    <t>czwanenberg@facilicom.nl</t>
  </si>
  <si>
    <t>Karel Doormanweg 4</t>
  </si>
  <si>
    <t>3115 JD</t>
  </si>
  <si>
    <t>Fredicke Reijerkerk</t>
  </si>
  <si>
    <t>2052</t>
  </si>
  <si>
    <t>4231</t>
  </si>
  <si>
    <t>freijerkerk@facilicom.nl</t>
  </si>
  <si>
    <t>Reijerkerk</t>
  </si>
  <si>
    <t>Fredicke</t>
  </si>
  <si>
    <t>(010) 298 11 11</t>
  </si>
  <si>
    <t>653263287</t>
  </si>
  <si>
    <t>000093-001</t>
  </si>
  <si>
    <t>000093-005</t>
  </si>
  <si>
    <t>000093-006</t>
  </si>
  <si>
    <t>000093-008</t>
  </si>
  <si>
    <t>Gemeente Leeuwarden</t>
  </si>
  <si>
    <t>Jong E. de</t>
  </si>
  <si>
    <t>Timmerman</t>
  </si>
  <si>
    <t>Evelien Walstra / Astrid van der Zee</t>
  </si>
  <si>
    <t>evelien.walstra@leeuwarden.nl</t>
  </si>
  <si>
    <t>Oldehoofsterkerkhof 2</t>
  </si>
  <si>
    <t>8900 JA</t>
  </si>
  <si>
    <t>Astrid van der Zee</t>
  </si>
  <si>
    <t>6129</t>
  </si>
  <si>
    <t>4097</t>
  </si>
  <si>
    <t>Zee</t>
  </si>
  <si>
    <t>Astrid.vanderzee@leeuwarden.nl</t>
  </si>
  <si>
    <t>(058) 233 83 26</t>
  </si>
  <si>
    <t>0031641364756</t>
  </si>
  <si>
    <t>000093-003</t>
  </si>
  <si>
    <t>Stan Huygens</t>
  </si>
  <si>
    <t>Stan Huygens 2015</t>
  </si>
  <si>
    <t>17-04</t>
  </si>
  <si>
    <t>O03</t>
  </si>
  <si>
    <t>000135-006</t>
  </si>
  <si>
    <t>Intelectric</t>
  </si>
  <si>
    <t>Ketelaars J.</t>
  </si>
  <si>
    <t>j.ketelaars@intelectric.nl</t>
  </si>
  <si>
    <t>Sigarenmaker 9</t>
  </si>
  <si>
    <t>5521 DJ</t>
  </si>
  <si>
    <t>J. Ketelaars</t>
  </si>
  <si>
    <t>3204</t>
  </si>
  <si>
    <t>2460</t>
  </si>
  <si>
    <t>Ketelaars</t>
  </si>
  <si>
    <t>088 - 1111888</t>
  </si>
  <si>
    <t>000135-015</t>
  </si>
  <si>
    <t>ISCB</t>
  </si>
  <si>
    <t>nico</t>
  </si>
  <si>
    <t>3052</t>
  </si>
  <si>
    <t>000135-011</t>
  </si>
  <si>
    <t>Parentix</t>
  </si>
  <si>
    <t>Willems S.</t>
  </si>
  <si>
    <t>Willems</t>
  </si>
  <si>
    <t>swillems@parentix.nl</t>
  </si>
  <si>
    <t>Joan Muyskenweg 40-44</t>
  </si>
  <si>
    <t>Amsterdam Duivendrecht</t>
  </si>
  <si>
    <t>1114 AN</t>
  </si>
  <si>
    <t>Simone Willems</t>
  </si>
  <si>
    <t>6225</t>
  </si>
  <si>
    <t>4181</t>
  </si>
  <si>
    <t>06 - 10 16 87 10</t>
  </si>
  <si>
    <t>088 - 0087041</t>
  </si>
  <si>
    <t>0031610168710</t>
  </si>
  <si>
    <t>000135-010</t>
  </si>
  <si>
    <t>Participatie Maatschappij Graafschap Holland N.V.</t>
  </si>
  <si>
    <t>Vliet I. van der</t>
  </si>
  <si>
    <t>inekevandervliet@generali.nl</t>
  </si>
  <si>
    <t>Diemerhof 32</t>
  </si>
  <si>
    <t>Ineke van der Vliet</t>
  </si>
  <si>
    <t>5970</t>
  </si>
  <si>
    <t>3851</t>
  </si>
  <si>
    <t>Ineke</t>
  </si>
  <si>
    <t>(020) 660 16 55</t>
  </si>
  <si>
    <t>000135-007</t>
  </si>
  <si>
    <t>Rackspace</t>
  </si>
  <si>
    <t>Hoogland D.</t>
  </si>
  <si>
    <t>daniel.hoogland@rackspace.nl</t>
  </si>
  <si>
    <t>Daniël Hoogland</t>
  </si>
  <si>
    <t>3110</t>
  </si>
  <si>
    <t>3988</t>
  </si>
  <si>
    <t>Hoogland</t>
  </si>
  <si>
    <t>06 - 30 38 13 58</t>
  </si>
  <si>
    <t>Daniël</t>
  </si>
  <si>
    <t>(020) 716 84 68</t>
  </si>
  <si>
    <t>000135-001</t>
  </si>
  <si>
    <t>000135-003</t>
  </si>
  <si>
    <t>Bank ten Cate &amp; Cie</t>
  </si>
  <si>
    <t>Statenjacht De Utrecht</t>
  </si>
  <si>
    <t>Raithel D.J.</t>
  </si>
  <si>
    <t>StjachtDeUtrecht2015</t>
  </si>
  <si>
    <t>Harn van</t>
  </si>
  <si>
    <t>ca.vanharn@banktencate.nl</t>
  </si>
  <si>
    <t>D02</t>
  </si>
  <si>
    <t>Herengracht 130</t>
  </si>
  <si>
    <t>1015 BV</t>
  </si>
  <si>
    <t>D.J. Raithel</t>
  </si>
  <si>
    <t>3085</t>
  </si>
  <si>
    <t>2223</t>
  </si>
  <si>
    <t>Raithel</t>
  </si>
  <si>
    <t>06 - 54 99 20 82</t>
  </si>
  <si>
    <t>D.J.</t>
  </si>
  <si>
    <t>0031654992082</t>
  </si>
  <si>
    <t>000095-003</t>
  </si>
  <si>
    <t>Bouwfonds Ontwikkeling BV</t>
  </si>
  <si>
    <t>Joosen P.</t>
  </si>
  <si>
    <t>Aarts</t>
  </si>
  <si>
    <t>delftsecdir@bouwfonds.nl</t>
  </si>
  <si>
    <t>Poortweg 2</t>
  </si>
  <si>
    <t>2612 PA</t>
  </si>
  <si>
    <t>Irene Ammerlaan</t>
  </si>
  <si>
    <t>2150</t>
  </si>
  <si>
    <t>1473</t>
  </si>
  <si>
    <t>Ammerlaan</t>
  </si>
  <si>
    <t>015-2680882</t>
  </si>
  <si>
    <t>0031622917682</t>
  </si>
  <si>
    <t>000095-009</t>
  </si>
  <si>
    <t>000095-010</t>
  </si>
  <si>
    <t>BPD Ontwikkeling BV</t>
  </si>
  <si>
    <t>Smit T.</t>
  </si>
  <si>
    <t>Forrer</t>
  </si>
  <si>
    <t>secretariaatom@bouwfonds.nl</t>
  </si>
  <si>
    <t>De Brand 30</t>
  </si>
  <si>
    <t>3823 LK</t>
  </si>
  <si>
    <t>Diane van Toor</t>
  </si>
  <si>
    <t>2125</t>
  </si>
  <si>
    <t>1451</t>
  </si>
  <si>
    <t>Toor</t>
  </si>
  <si>
    <t>Diane</t>
  </si>
  <si>
    <t>033- 45 34 131</t>
  </si>
  <si>
    <t>654226337</t>
  </si>
  <si>
    <t>000095-002</t>
  </si>
  <si>
    <t>000095-006</t>
  </si>
  <si>
    <t>Wee van</t>
  </si>
  <si>
    <t>623080519</t>
  </si>
  <si>
    <t>000095-011</t>
  </si>
  <si>
    <t>Toor van</t>
  </si>
  <si>
    <t>653472784</t>
  </si>
  <si>
    <t>000095-001</t>
  </si>
  <si>
    <t>IHC Merwede Holding BV</t>
  </si>
  <si>
    <t>Beek Y. van</t>
  </si>
  <si>
    <t>Sabar</t>
  </si>
  <si>
    <t xml:space="preserve">Koole </t>
  </si>
  <si>
    <t>Y.vanbeek@ihcmerwede.com</t>
  </si>
  <si>
    <t>n.koole@ihcmerwede.com</t>
  </si>
  <si>
    <t>Molendijk 94</t>
  </si>
  <si>
    <t>Sliedrecht</t>
  </si>
  <si>
    <t>3361 EP</t>
  </si>
  <si>
    <t>Nicky Koole</t>
  </si>
  <si>
    <t>2107</t>
  </si>
  <si>
    <t>3963</t>
  </si>
  <si>
    <t>Koole</t>
  </si>
  <si>
    <t>06 - 20 58 70 72</t>
  </si>
  <si>
    <t>Nicky</t>
  </si>
  <si>
    <t>0184-436193</t>
  </si>
  <si>
    <t>0031620587072</t>
  </si>
  <si>
    <t>000095-008</t>
  </si>
  <si>
    <t>NS Internationaal</t>
  </si>
  <si>
    <t>Kaper M.</t>
  </si>
  <si>
    <t>marjon.kaper@ns.nl</t>
  </si>
  <si>
    <t>Stationsplein 25</t>
  </si>
  <si>
    <t>1000 AT</t>
  </si>
  <si>
    <t>Marjon Kaper</t>
  </si>
  <si>
    <t>2682</t>
  </si>
  <si>
    <t>1925</t>
  </si>
  <si>
    <t>Kaper</t>
  </si>
  <si>
    <t>Marjon</t>
  </si>
  <si>
    <t>06-53286981</t>
  </si>
  <si>
    <t>000095-004</t>
  </si>
  <si>
    <t>Online Betaalplatform</t>
  </si>
  <si>
    <t>Jongmans M.</t>
  </si>
  <si>
    <t>Jongmans</t>
  </si>
  <si>
    <t>maurice@onlinebetaalplatform.nl</t>
  </si>
  <si>
    <t>Kanaalweg 1</t>
  </si>
  <si>
    <t>2628 EB</t>
  </si>
  <si>
    <t>Maurice Jongmans</t>
  </si>
  <si>
    <t>3098</t>
  </si>
  <si>
    <t>2165</t>
  </si>
  <si>
    <t>(015) 889 88 88</t>
  </si>
  <si>
    <t>0158898888</t>
  </si>
  <si>
    <t>0031652733975</t>
  </si>
  <si>
    <t>000095-007</t>
  </si>
  <si>
    <t>Waternet / Waterschap Amstel, Gooi en Vecht</t>
  </si>
  <si>
    <t>Groot O. de</t>
  </si>
  <si>
    <t>Heeren</t>
  </si>
  <si>
    <t>olga.de.groot01@waternet.nl</t>
  </si>
  <si>
    <t>Korte Ouderkerkerdijk 7</t>
  </si>
  <si>
    <t>1096 AC</t>
  </si>
  <si>
    <t>Olga de Groot</t>
  </si>
  <si>
    <t>409</t>
  </si>
  <si>
    <t>06 - 20 13 89 49</t>
  </si>
  <si>
    <t>Olga</t>
  </si>
  <si>
    <t>(020) 608 31 68</t>
  </si>
  <si>
    <t>O.</t>
  </si>
  <si>
    <t>653257337</t>
  </si>
  <si>
    <t>000095-005</t>
  </si>
  <si>
    <t>Funda Real Estate BV</t>
  </si>
  <si>
    <t>Statsraad Lehmkuhl</t>
  </si>
  <si>
    <t>Post J.</t>
  </si>
  <si>
    <t>Statsraad Lehmkuhl2015</t>
  </si>
  <si>
    <t>janine@funda.nl</t>
  </si>
  <si>
    <t>Amsteldijk 166</t>
  </si>
  <si>
    <t>1079 LH</t>
  </si>
  <si>
    <t>Jacqueline Post</t>
  </si>
  <si>
    <t>4945</t>
  </si>
  <si>
    <t>3875</t>
  </si>
  <si>
    <t>Post</t>
  </si>
  <si>
    <t>06 - 57 59 28 83</t>
  </si>
  <si>
    <t>+31 (0)6 575 92 883</t>
  </si>
  <si>
    <t>000141-001</t>
  </si>
  <si>
    <t>Stedemaeght</t>
  </si>
  <si>
    <t>Stedemaeght2015</t>
  </si>
  <si>
    <t>Gefactureerd (2/4 termijn)</t>
  </si>
  <si>
    <t>0031630772631</t>
  </si>
  <si>
    <t>000046-006</t>
  </si>
  <si>
    <t>Bakker Logistiek</t>
  </si>
  <si>
    <t>Bakker P.</t>
  </si>
  <si>
    <t>Huijser van Reenen</t>
  </si>
  <si>
    <t>ybr@bakker-logistiek.nl</t>
  </si>
  <si>
    <t>jeanne_suus@hotmail.com</t>
  </si>
  <si>
    <t>Handelsweg 26</t>
  </si>
  <si>
    <t>Zeewolde</t>
  </si>
  <si>
    <t>3899 AB</t>
  </si>
  <si>
    <t>Piet Bakker</t>
  </si>
  <si>
    <t>1404</t>
  </si>
  <si>
    <t>(036) 521 95 21</t>
  </si>
  <si>
    <t>651532311</t>
  </si>
  <si>
    <t>000046-008</t>
  </si>
  <si>
    <t>DAF Trucks N.V.</t>
  </si>
  <si>
    <t>Alst E. van</t>
  </si>
  <si>
    <t>Koppen</t>
  </si>
  <si>
    <t>esther.van.alst@daftrucks.com</t>
  </si>
  <si>
    <t>electronicinvoices@daftrucks.com</t>
  </si>
  <si>
    <t>Esther van Alst</t>
  </si>
  <si>
    <t>1500</t>
  </si>
  <si>
    <t>Alst</t>
  </si>
  <si>
    <t>(040) 267 77 77</t>
  </si>
  <si>
    <t>T.a.v. afdeling Factuurverwerking Postbus 90061</t>
  </si>
  <si>
    <t>040-2677777</t>
  </si>
  <si>
    <t>0031651218131</t>
  </si>
  <si>
    <t>000046-003</t>
  </si>
  <si>
    <t>000046-007</t>
  </si>
  <si>
    <t>Driesprong participaties Bv</t>
  </si>
  <si>
    <t>Smees R.</t>
  </si>
  <si>
    <t>Brunnikreef</t>
  </si>
  <si>
    <t>info@weidmann.nl</t>
  </si>
  <si>
    <t>Veendijk 1</t>
  </si>
  <si>
    <t>Loosdrecht</t>
  </si>
  <si>
    <t>1231 PB</t>
  </si>
  <si>
    <t>Raymond Smees</t>
  </si>
  <si>
    <t>1456</t>
  </si>
  <si>
    <t>raymond.smees@smeesgroep.nl</t>
  </si>
  <si>
    <t>Smees</t>
  </si>
  <si>
    <t>Raymond</t>
  </si>
  <si>
    <t>(035) 523 83 83</t>
  </si>
  <si>
    <t>035-5238383</t>
  </si>
  <si>
    <t>0031653335302</t>
  </si>
  <si>
    <t>000046-001</t>
  </si>
  <si>
    <t>i3 Groep</t>
  </si>
  <si>
    <t>Jansen T.</t>
  </si>
  <si>
    <t>tjansen@i3-groep.nl</t>
  </si>
  <si>
    <t>administratie@i3-groep.nl</t>
  </si>
  <si>
    <t>Lange Dreef 19 B</t>
  </si>
  <si>
    <t>4131 NJ</t>
  </si>
  <si>
    <t>T. Jansen</t>
  </si>
  <si>
    <t>2088</t>
  </si>
  <si>
    <t>1396</t>
  </si>
  <si>
    <t>(0347) 32 46 00</t>
  </si>
  <si>
    <t>0347-324600</t>
  </si>
  <si>
    <t>624603110</t>
  </si>
  <si>
    <t>000046-002</t>
  </si>
  <si>
    <t xml:space="preserve">Initial BV  </t>
  </si>
  <si>
    <t>Van Lidth de Jeude A.</t>
  </si>
  <si>
    <t>hulten van</t>
  </si>
  <si>
    <t>linda@lincentives.nl</t>
  </si>
  <si>
    <t>its-crediteuren-nl@rentokil-initial.com</t>
  </si>
  <si>
    <t>Westeinde 50</t>
  </si>
  <si>
    <t>2274 AE</t>
  </si>
  <si>
    <t>A. Van Lidth de Jeude</t>
  </si>
  <si>
    <t>2293</t>
  </si>
  <si>
    <t>1633</t>
  </si>
  <si>
    <t>Van Lidth de Jeude</t>
  </si>
  <si>
    <t>(020) 688 04 01</t>
  </si>
  <si>
    <t>020-6880401</t>
  </si>
  <si>
    <t>639765284</t>
  </si>
  <si>
    <t>000046-005</t>
  </si>
  <si>
    <t>Intergas</t>
  </si>
  <si>
    <t>Roelofs S.</t>
  </si>
  <si>
    <t>Roelofs</t>
  </si>
  <si>
    <t>s.roelofs@intergasverwarming.nl</t>
  </si>
  <si>
    <t>crediteuren@intergasverwarming.nl</t>
  </si>
  <si>
    <t>Europark Allee 2</t>
  </si>
  <si>
    <t>Coevorden</t>
  </si>
  <si>
    <t>7740 AA</t>
  </si>
  <si>
    <t>S. Roelofs</t>
  </si>
  <si>
    <t>2097</t>
  </si>
  <si>
    <t>875</t>
  </si>
  <si>
    <t>info@intergasverwarming.nl</t>
  </si>
  <si>
    <t>655886108</t>
  </si>
  <si>
    <t>000046-004</t>
  </si>
  <si>
    <t>Bovemij Verzekeringsgroep N.V.</t>
  </si>
  <si>
    <t>Sterke Hein</t>
  </si>
  <si>
    <t>Waterschoot N. van</t>
  </si>
  <si>
    <t>Sterke Hein2015</t>
  </si>
  <si>
    <t>n.vanwaterschoot@bovemij.nl</t>
  </si>
  <si>
    <t>Takenhofplein 2</t>
  </si>
  <si>
    <t>Nijmegen</t>
  </si>
  <si>
    <t>6538 SZ</t>
  </si>
  <si>
    <t>Nicôle van Waterschoot</t>
  </si>
  <si>
    <t>2657</t>
  </si>
  <si>
    <t>1905</t>
  </si>
  <si>
    <t>Waterschoot</t>
  </si>
  <si>
    <t>Nicôle</t>
  </si>
  <si>
    <t>(024) 366 66 28</t>
  </si>
  <si>
    <t>000226-001</t>
  </si>
  <si>
    <t>000226-002</t>
  </si>
  <si>
    <t>000226-003</t>
  </si>
  <si>
    <t>000226-004</t>
  </si>
  <si>
    <t>000226-005</t>
  </si>
  <si>
    <t>000226-006</t>
  </si>
  <si>
    <t>000226-007</t>
  </si>
  <si>
    <t>000226-008</t>
  </si>
  <si>
    <t>AD Swartjes</t>
  </si>
  <si>
    <t>Struner</t>
  </si>
  <si>
    <t>Swartjes A.</t>
  </si>
  <si>
    <t>Struner2015</t>
  </si>
  <si>
    <t xml:space="preserve">Swartjes </t>
  </si>
  <si>
    <t>lutetia@ziggo.nl</t>
  </si>
  <si>
    <t>Margrietstraat 7</t>
  </si>
  <si>
    <t>Wilnis</t>
  </si>
  <si>
    <t>3648 BC</t>
  </si>
  <si>
    <t>A. Swartjes</t>
  </si>
  <si>
    <t>110155</t>
  </si>
  <si>
    <t>2677</t>
  </si>
  <si>
    <t>Swartjes</t>
  </si>
  <si>
    <t>06 - 20 24 34 25</t>
  </si>
  <si>
    <t>0031620243425</t>
  </si>
  <si>
    <t>000180-001</t>
  </si>
  <si>
    <t>K-A</t>
  </si>
  <si>
    <t>110225</t>
  </si>
  <si>
    <t>000180-006</t>
  </si>
  <si>
    <t>Griph Lawyers</t>
  </si>
  <si>
    <t>Rijswijk M. van</t>
  </si>
  <si>
    <t>Rijswijk   van</t>
  </si>
  <si>
    <t>mvanrijswijk@griph.nl</t>
  </si>
  <si>
    <t>M. van Rijswijk</t>
  </si>
  <si>
    <t>110176</t>
  </si>
  <si>
    <t>3092</t>
  </si>
  <si>
    <t>2158</t>
  </si>
  <si>
    <t>(020) 891 27 01</t>
  </si>
  <si>
    <t>Postbus 76255</t>
  </si>
  <si>
    <t>0031612418881</t>
  </si>
  <si>
    <t>000180-004</t>
  </si>
  <si>
    <t>Inergy</t>
  </si>
  <si>
    <t>Smit B.</t>
  </si>
  <si>
    <t>Lampe</t>
  </si>
  <si>
    <t>ben.smit@inergy.nl</t>
  </si>
  <si>
    <t>officemanagement@inergy.nl</t>
  </si>
  <si>
    <t>Pelmolenlaan 19</t>
  </si>
  <si>
    <t>Ben Smit</t>
  </si>
  <si>
    <t>3084</t>
  </si>
  <si>
    <t>2151</t>
  </si>
  <si>
    <t>06 - 52 62 12 81</t>
  </si>
  <si>
    <t>0031654908911</t>
  </si>
  <si>
    <t>000180-003</t>
  </si>
  <si>
    <t>000180-005</t>
  </si>
  <si>
    <t>Liberty Global Operations B.V.</t>
  </si>
  <si>
    <t>Drost R.</t>
  </si>
  <si>
    <t>Stulp</t>
  </si>
  <si>
    <t>lalexander@libertyglobal.com</t>
  </si>
  <si>
    <t>R. Drost</t>
  </si>
  <si>
    <t>110159</t>
  </si>
  <si>
    <t>3071</t>
  </si>
  <si>
    <t>2138</t>
  </si>
  <si>
    <t>Drost</t>
  </si>
  <si>
    <t>(020) 775 50 00</t>
  </si>
  <si>
    <t>Postbus 80900</t>
  </si>
  <si>
    <t>000180-002</t>
  </si>
  <si>
    <t>Troostwijk Veilingen B.V.</t>
  </si>
  <si>
    <t>Greveling R.</t>
  </si>
  <si>
    <t>r.greveling@troostwijkauctions.com</t>
  </si>
  <si>
    <t>Overschiestraat 59</t>
  </si>
  <si>
    <t>1062 XD</t>
  </si>
  <si>
    <t>Monique Korporaal</t>
  </si>
  <si>
    <t>110087</t>
  </si>
  <si>
    <t>2791</t>
  </si>
  <si>
    <t>2048</t>
  </si>
  <si>
    <t>Korporaal</t>
  </si>
  <si>
    <t>(020) 666 65 35</t>
  </si>
  <si>
    <t>000180-008</t>
  </si>
  <si>
    <t>vv DHC</t>
  </si>
  <si>
    <t>Moor R.</t>
  </si>
  <si>
    <t>Moor</t>
  </si>
  <si>
    <t>ronaldmoor@casema.nl</t>
  </si>
  <si>
    <t>Parkzoom 5</t>
  </si>
  <si>
    <t>2614 TC</t>
  </si>
  <si>
    <t>Ronald Moor</t>
  </si>
  <si>
    <t>6026</t>
  </si>
  <si>
    <t>3914</t>
  </si>
  <si>
    <t>Ronald</t>
  </si>
  <si>
    <t>06 - 83 17 22 59</t>
  </si>
  <si>
    <t>06-83172259</t>
  </si>
  <si>
    <t>0031683172259</t>
  </si>
  <si>
    <t>000180-007</t>
  </si>
  <si>
    <t>ABN AMRO</t>
  </si>
  <si>
    <t>Succes</t>
  </si>
  <si>
    <t>Bergh D. van den</t>
  </si>
  <si>
    <t>SuccesNpr2015</t>
  </si>
  <si>
    <t>Bergh van den</t>
  </si>
  <si>
    <t>Dini afwezig ivm langdurig ziek</t>
  </si>
  <si>
    <t>annet.de.kant@nl.abnamro.com</t>
  </si>
  <si>
    <t>Marktplein 11</t>
  </si>
  <si>
    <t>2132 DA</t>
  </si>
  <si>
    <t>Annet de Kant</t>
  </si>
  <si>
    <t>1902</t>
  </si>
  <si>
    <t>4247</t>
  </si>
  <si>
    <t>Kant</t>
  </si>
  <si>
    <t>Annet</t>
  </si>
  <si>
    <t>0031203831364</t>
  </si>
  <si>
    <t>655886249</t>
  </si>
  <si>
    <t>000060-004</t>
  </si>
  <si>
    <t>Baker &amp; McKenzie Amsterdam N.V.</t>
  </si>
  <si>
    <t>Oosterkamp L.</t>
  </si>
  <si>
    <t>Wehmeijer</t>
  </si>
  <si>
    <t>29-10</t>
  </si>
  <si>
    <t>claudia.wehmeijer@bakermckenzie.com</t>
  </si>
  <si>
    <t>Claudia.Wehmeijer@bakermckenzie.com</t>
  </si>
  <si>
    <t>Claude Debussylaan 54</t>
  </si>
  <si>
    <t>Claudia Wehmeijer</t>
  </si>
  <si>
    <t>1356</t>
  </si>
  <si>
    <t>3823</t>
  </si>
  <si>
    <t>(020) 551 75 55</t>
  </si>
  <si>
    <t>020-5517497 / 06-21708106</t>
  </si>
  <si>
    <t>0031646727081</t>
  </si>
  <si>
    <t>000060-002</t>
  </si>
  <si>
    <t xml:space="preserve">Fortron B.V. </t>
  </si>
  <si>
    <t>Boonstra P.M.L.</t>
  </si>
  <si>
    <t>Succes2015</t>
  </si>
  <si>
    <t>Hompes</t>
  </si>
  <si>
    <t>Ruth.Leerssen@fortron.nl</t>
  </si>
  <si>
    <t>ruth.leerssen@fortron.nl</t>
  </si>
  <si>
    <t>Nijverheidsstraat 9</t>
  </si>
  <si>
    <t>Hoensbroek</t>
  </si>
  <si>
    <t>6433 JZ</t>
  </si>
  <si>
    <t>Ruth Leerssen</t>
  </si>
  <si>
    <t>2624</t>
  </si>
  <si>
    <t>1856</t>
  </si>
  <si>
    <t>Leerssen</t>
  </si>
  <si>
    <t>Ruth</t>
  </si>
  <si>
    <t>(045) 522 38 00</t>
  </si>
  <si>
    <t>655861567</t>
  </si>
  <si>
    <t>000021-005</t>
  </si>
  <si>
    <t>Hoya Lens Nederland</t>
  </si>
  <si>
    <t>Koopman R.</t>
  </si>
  <si>
    <t>Koopman</t>
  </si>
  <si>
    <t>r.koopman@hoya.nl</t>
  </si>
  <si>
    <t>Amsterdamseweg 27</t>
  </si>
  <si>
    <t>1422 AC</t>
  </si>
  <si>
    <t>Rene Koopman</t>
  </si>
  <si>
    <t>1207</t>
  </si>
  <si>
    <t>Rene</t>
  </si>
  <si>
    <t>(0297) 51 42 22</t>
  </si>
  <si>
    <t>614385638</t>
  </si>
  <si>
    <t>000021-011</t>
  </si>
  <si>
    <t xml:space="preserve">ING Nederland - Private Banking </t>
  </si>
  <si>
    <t>Bastiaans H.F.H.</t>
  </si>
  <si>
    <t>H.F.H. Bastiaans</t>
  </si>
  <si>
    <t>3182</t>
  </si>
  <si>
    <t>3846</t>
  </si>
  <si>
    <t>Bastiaans</t>
  </si>
  <si>
    <t>o</t>
  </si>
  <si>
    <t>H.F.H.</t>
  </si>
  <si>
    <t>000060-001</t>
  </si>
  <si>
    <t>Nayak Aircraft Service</t>
  </si>
  <si>
    <t>Basseluer M.</t>
  </si>
  <si>
    <t>marsha.basseluer@nayak.nl</t>
  </si>
  <si>
    <t>Fokkerweg 300</t>
  </si>
  <si>
    <t>Oude Meer</t>
  </si>
  <si>
    <t>1438 AN</t>
  </si>
  <si>
    <t>Marsha Basseluer</t>
  </si>
  <si>
    <t>2080</t>
  </si>
  <si>
    <t>1388</t>
  </si>
  <si>
    <t>Basseluer</t>
  </si>
  <si>
    <t>Marsha</t>
  </si>
  <si>
    <t>646165810</t>
  </si>
  <si>
    <t>000060-006</t>
  </si>
  <si>
    <t>Schavemaker Transport BV</t>
  </si>
  <si>
    <t>Dirksen S.</t>
  </si>
  <si>
    <t>s.dirksen@schavemaker.com</t>
  </si>
  <si>
    <t>Lijndenweg 17</t>
  </si>
  <si>
    <t>1948 ND</t>
  </si>
  <si>
    <t>S. Dirksen</t>
  </si>
  <si>
    <t>2093</t>
  </si>
  <si>
    <t>1401</t>
  </si>
  <si>
    <t>Dirksen</t>
  </si>
  <si>
    <t>06-50625623</t>
  </si>
  <si>
    <t>000060-007</t>
  </si>
  <si>
    <t>Koninklijk Instituut Van Ingenieurs</t>
  </si>
  <si>
    <t>Sudwester</t>
  </si>
  <si>
    <t>Tongeren
 A.</t>
  </si>
  <si>
    <t>Sudwester2015</t>
  </si>
  <si>
    <t>angelique.vantongeren@kivi.nl</t>
  </si>
  <si>
    <t>Prinsessegracht 23</t>
  </si>
  <si>
    <t>2514 AP</t>
  </si>
  <si>
    <t>6315</t>
  </si>
  <si>
    <t>000206-002</t>
  </si>
  <si>
    <t>Stater N.V.</t>
  </si>
  <si>
    <t>Gerritsen T.</t>
  </si>
  <si>
    <t>Gerritsen</t>
  </si>
  <si>
    <t>n.seigers@stater.nl</t>
  </si>
  <si>
    <t>Podium 1</t>
  </si>
  <si>
    <t>3826 PA</t>
  </si>
  <si>
    <t>Natasja Seigers</t>
  </si>
  <si>
    <t>4089</t>
  </si>
  <si>
    <t>3794</t>
  </si>
  <si>
    <t>Seigers</t>
  </si>
  <si>
    <t>06 - 53 26 24 39</t>
  </si>
  <si>
    <t>Natasja</t>
  </si>
  <si>
    <t>(033) 450 91 11</t>
  </si>
  <si>
    <t>613382547</t>
  </si>
  <si>
    <t>000206-006</t>
  </si>
  <si>
    <t xml:space="preserve">Tune Chemical Tankers BV </t>
  </si>
  <si>
    <t>Jong M. de</t>
  </si>
  <si>
    <t>admin@nitram.nl</t>
  </si>
  <si>
    <t>Hellevoetsluis</t>
  </si>
  <si>
    <t>Leen Riedijk</t>
  </si>
  <si>
    <t>5929</t>
  </si>
  <si>
    <t>4145</t>
  </si>
  <si>
    <t>leen_riedijk@hotmail.com</t>
  </si>
  <si>
    <t>Leen</t>
  </si>
  <si>
    <t>Postbus 170</t>
  </si>
  <si>
    <t>0031653900780</t>
  </si>
  <si>
    <t>000206-001</t>
  </si>
  <si>
    <t>Urban Interest</t>
  </si>
  <si>
    <t>Mook D.</t>
  </si>
  <si>
    <t>Mook</t>
  </si>
  <si>
    <t>Dolf.Mook@urbaninterest.nl</t>
  </si>
  <si>
    <t>Postbus 121</t>
  </si>
  <si>
    <t>2501 CC</t>
  </si>
  <si>
    <t>Dolf Mook</t>
  </si>
  <si>
    <t>3207</t>
  </si>
  <si>
    <t>Dolf</t>
  </si>
  <si>
    <t>06 - 10 59 42 84</t>
  </si>
  <si>
    <t>0031610594289</t>
  </si>
  <si>
    <t>000206-004</t>
  </si>
  <si>
    <t>Van der Vorm Vastgoed</t>
  </si>
  <si>
    <t>Wijnhorst J.</t>
  </si>
  <si>
    <t>j.wijnhorst@vandervorm.nl</t>
  </si>
  <si>
    <t>Janneke Wijnhorst</t>
  </si>
  <si>
    <t>5945</t>
  </si>
  <si>
    <t>3802</t>
  </si>
  <si>
    <t>Wijnhorst</t>
  </si>
  <si>
    <t>j.wijnhorst@vormvastgoed.nl</t>
  </si>
  <si>
    <t>Janneke</t>
  </si>
  <si>
    <t>(010) 209 27 22</t>
  </si>
  <si>
    <t>Postbus 23313</t>
  </si>
  <si>
    <t>0102092722</t>
  </si>
  <si>
    <t>000206-005</t>
  </si>
  <si>
    <t>Aannemingsmaatschappij Van Gelder B.V.</t>
  </si>
  <si>
    <t>Summertime</t>
  </si>
  <si>
    <t>Poll E. van de</t>
  </si>
  <si>
    <t>Summertime2015</t>
  </si>
  <si>
    <t>Veenhof</t>
  </si>
  <si>
    <t>15-10</t>
  </si>
  <si>
    <t>jvisser@vangelder.com</t>
  </si>
  <si>
    <t>crediteuren@vangelder.com</t>
  </si>
  <si>
    <t>J.P. Broekhovenstraat 36</t>
  </si>
  <si>
    <t>Elburg</t>
  </si>
  <si>
    <t>8081 HC</t>
  </si>
  <si>
    <t>E. van de Poll</t>
  </si>
  <si>
    <t>1498</t>
  </si>
  <si>
    <t>Poll</t>
  </si>
  <si>
    <t>(0525) 65 98 88</t>
  </si>
  <si>
    <t>0525 65 98 88</t>
  </si>
  <si>
    <t>0031622417898</t>
  </si>
  <si>
    <t>000059-004</t>
  </si>
  <si>
    <t>ABN AMRO Clearing Bank NV</t>
  </si>
  <si>
    <t>Wokke J.</t>
  </si>
  <si>
    <t>joost.wokke@nl.abnamro.com</t>
  </si>
  <si>
    <t>Gustav Mahlerlaan 10</t>
  </si>
  <si>
    <t>1012 PP</t>
  </si>
  <si>
    <t>Lammert Bos</t>
  </si>
  <si>
    <t>2089</t>
  </si>
  <si>
    <t>4132</t>
  </si>
  <si>
    <t>lammert.bos@nl.abnamro.com</t>
  </si>
  <si>
    <t>Bos</t>
  </si>
  <si>
    <t>Lammert</t>
  </si>
  <si>
    <t>0031619282396</t>
  </si>
  <si>
    <t>000059-006</t>
  </si>
  <si>
    <t>COMPAREX</t>
  </si>
  <si>
    <t>Duinsbergen C.</t>
  </si>
  <si>
    <t>Duinsbergen</t>
  </si>
  <si>
    <t>c.duinsbergen@agilesoftware.nl</t>
  </si>
  <si>
    <t>Naritaweg 177</t>
  </si>
  <si>
    <t>1043 BW</t>
  </si>
  <si>
    <t>C. Duinsbergen</t>
  </si>
  <si>
    <t>2090</t>
  </si>
  <si>
    <t>1398</t>
  </si>
  <si>
    <t>(020) 711 48 00</t>
  </si>
  <si>
    <t>644194835</t>
  </si>
  <si>
    <t>000059-002</t>
  </si>
  <si>
    <t>Cotap B.V.</t>
  </si>
  <si>
    <t>Bakker A.</t>
  </si>
  <si>
    <t>Westra</t>
  </si>
  <si>
    <t>alfred.bakker@cotap.nl</t>
  </si>
  <si>
    <t>Oosterbrugstraat 27</t>
  </si>
  <si>
    <t>8281 BT</t>
  </si>
  <si>
    <t>Aniek Westra</t>
  </si>
  <si>
    <t>2086</t>
  </si>
  <si>
    <t>4137</t>
  </si>
  <si>
    <t>aniek.westra@cotap.nl</t>
  </si>
  <si>
    <t>Aniek</t>
  </si>
  <si>
    <t>(038) 385 15 15</t>
  </si>
  <si>
    <t>650505103</t>
  </si>
  <si>
    <t>000059-001</t>
  </si>
  <si>
    <t>Hans Verkoren</t>
  </si>
  <si>
    <t>Verkoren H.K.</t>
  </si>
  <si>
    <t>Verkoren</t>
  </si>
  <si>
    <t>hans@verkoren.net</t>
  </si>
  <si>
    <t>Meindert Hobbemastraat 30</t>
  </si>
  <si>
    <t>2102 BK</t>
  </si>
  <si>
    <t>Hans en Tineke Verkoren</t>
  </si>
  <si>
    <t>6144</t>
  </si>
  <si>
    <t>1077</t>
  </si>
  <si>
    <t>06 - 54 60 00 33</t>
  </si>
  <si>
    <t>(023) 547 75 20</t>
  </si>
  <si>
    <t>H.K.</t>
  </si>
  <si>
    <t>0031654600033</t>
  </si>
  <si>
    <t>000059-007</t>
  </si>
  <si>
    <t>Van Gelder Infratechniek B.V.</t>
  </si>
  <si>
    <t>Dort van</t>
  </si>
  <si>
    <t>Burgemeester Moslaan 11</t>
  </si>
  <si>
    <t>Hattem</t>
  </si>
  <si>
    <t>8051 CP</t>
  </si>
  <si>
    <t>H. van Dort</t>
  </si>
  <si>
    <t>4144</t>
  </si>
  <si>
    <t>hvandort@vangelder.com</t>
  </si>
  <si>
    <t>Dort</t>
  </si>
  <si>
    <t>627020438</t>
  </si>
  <si>
    <t>000059-008</t>
  </si>
  <si>
    <t>Asgard B.V.</t>
  </si>
  <si>
    <t>Suydersee</t>
  </si>
  <si>
    <t>Muis G.R.</t>
  </si>
  <si>
    <t>Suydersee2015</t>
  </si>
  <si>
    <t>Roetirink</t>
  </si>
  <si>
    <t>Roeterink</t>
  </si>
  <si>
    <t>e.roeterink@aegirmarine.com</t>
  </si>
  <si>
    <t>C01</t>
  </si>
  <si>
    <t>Molenvliet 34</t>
  </si>
  <si>
    <t>Wijk bij Duurstede</t>
  </si>
  <si>
    <t>3961 MV</t>
  </si>
  <si>
    <t>Els Roeterink</t>
  </si>
  <si>
    <t>2693</t>
  </si>
  <si>
    <t>1932</t>
  </si>
  <si>
    <t>Els</t>
  </si>
  <si>
    <t>(0343) 43 25 09</t>
  </si>
  <si>
    <t>0343432509</t>
  </si>
  <si>
    <t>653280564</t>
  </si>
  <si>
    <t>000083-008</t>
  </si>
  <si>
    <t>CHG-Meridian Nederland B.V.</t>
  </si>
  <si>
    <t>Friedrich M.</t>
  </si>
  <si>
    <t>Friedrich</t>
  </si>
  <si>
    <t>mireille.friedrich@chg-meridian.com</t>
  </si>
  <si>
    <t>Westerlaan 20 B</t>
  </si>
  <si>
    <t>Mireille Friedrich</t>
  </si>
  <si>
    <t>6182</t>
  </si>
  <si>
    <t>4116</t>
  </si>
  <si>
    <t>(010) 790 06 41</t>
  </si>
  <si>
    <t>655752225</t>
  </si>
  <si>
    <t>(010) 450 90 94</t>
  </si>
  <si>
    <t>000083-005</t>
  </si>
  <si>
    <t>000083-002</t>
  </si>
  <si>
    <t xml:space="preserve">Tata Steel Nederland </t>
  </si>
  <si>
    <t>Adam H.</t>
  </si>
  <si>
    <t>Kleij</t>
  </si>
  <si>
    <t>09-12</t>
  </si>
  <si>
    <t>Charissa.Kleij@tatasteel.com, Ellen.Driessen@tatasteel.com</t>
  </si>
  <si>
    <t>Jeanette.Koks@tatasteel.com</t>
  </si>
  <si>
    <t>Tata Steel (All Weather Terminal)</t>
  </si>
  <si>
    <t>Jeanette Koks</t>
  </si>
  <si>
    <t>Congrescentrum Tata Steel</t>
  </si>
  <si>
    <t>3987</t>
  </si>
  <si>
    <t>Koks</t>
  </si>
  <si>
    <t>Jeanette</t>
  </si>
  <si>
    <t>(0251) 49 22 64</t>
  </si>
  <si>
    <t>Postbus 10.000</t>
  </si>
  <si>
    <t>653357197</t>
  </si>
  <si>
    <t>000083-001</t>
  </si>
  <si>
    <t>ING Nederland - GB&amp;I, regio NW</t>
  </si>
  <si>
    <t>Swaensborgh</t>
  </si>
  <si>
    <t>Wijgerden W.G. van</t>
  </si>
  <si>
    <t>Swaensborgh2015</t>
  </si>
  <si>
    <t>De Entree 201</t>
  </si>
  <si>
    <t>1101 HG</t>
  </si>
  <si>
    <t>Gijs van Wijgerden</t>
  </si>
  <si>
    <t>3177</t>
  </si>
  <si>
    <t>2279</t>
  </si>
  <si>
    <t>Wijgerden</t>
  </si>
  <si>
    <t>Gijs</t>
  </si>
  <si>
    <t>W.G.</t>
  </si>
  <si>
    <t>000084-004</t>
  </si>
  <si>
    <t>ING Nederland - ING Lease NL</t>
  </si>
  <si>
    <t>Dun J. van</t>
  </si>
  <si>
    <t>ING Lease NL@</t>
  </si>
  <si>
    <t>Joost van Dun</t>
  </si>
  <si>
    <t>3176</t>
  </si>
  <si>
    <t>2278</t>
  </si>
  <si>
    <t>Dun</t>
  </si>
  <si>
    <t>000084-001</t>
  </si>
  <si>
    <t>KLM Cargo</t>
  </si>
  <si>
    <t>Frankort I.</t>
  </si>
  <si>
    <t>Braspenning</t>
  </si>
  <si>
    <t>bianca.braspenning@klmcargo.com</t>
  </si>
  <si>
    <t>Bianca.Braspenning@KLMCARGO.COM</t>
  </si>
  <si>
    <t>Bianca Braspenning</t>
  </si>
  <si>
    <t>2780</t>
  </si>
  <si>
    <t>2036</t>
  </si>
  <si>
    <t>003166493356</t>
  </si>
  <si>
    <t>Postbus 7700</t>
  </si>
  <si>
    <t>066493356</t>
  </si>
  <si>
    <t>612778599</t>
  </si>
  <si>
    <t>000084-002</t>
  </si>
  <si>
    <t>j.a.c.kumar@rn.rabobank.nl</t>
  </si>
  <si>
    <t>020-7778800</t>
  </si>
  <si>
    <t>000084-003</t>
  </si>
  <si>
    <t>Amicale</t>
  </si>
  <si>
    <t>Tecla</t>
  </si>
  <si>
    <t>Lavéant P.</t>
  </si>
  <si>
    <t>Tecla2015</t>
  </si>
  <si>
    <t>LavŽant</t>
  </si>
  <si>
    <t>plaveant@epo.org</t>
  </si>
  <si>
    <t>Verrijn Stuartlaan 2a</t>
  </si>
  <si>
    <t>2288 EE</t>
  </si>
  <si>
    <t>Pierre Lavéant</t>
  </si>
  <si>
    <t>3197</t>
  </si>
  <si>
    <t>Lavéant</t>
  </si>
  <si>
    <t>Pierre</t>
  </si>
  <si>
    <t>(070) 340 49 87</t>
  </si>
  <si>
    <t>0031644368944</t>
  </si>
  <si>
    <t>000184-006</t>
  </si>
  <si>
    <t>Facta International B.V.</t>
  </si>
  <si>
    <t>Koopmans P.</t>
  </si>
  <si>
    <t>pjh.koopmans@facta-international.com</t>
  </si>
  <si>
    <t>Paul Koopmans</t>
  </si>
  <si>
    <t>110129</t>
  </si>
  <si>
    <t>2380</t>
  </si>
  <si>
    <t>1677</t>
  </si>
  <si>
    <t>Koopmans</t>
  </si>
  <si>
    <t>(075) 681 80 40</t>
  </si>
  <si>
    <t>Postbus 153</t>
  </si>
  <si>
    <t>000184-001</t>
  </si>
  <si>
    <t>Holland Van Gijzen Advocaten en Notarissen LLP</t>
  </si>
  <si>
    <t>Verhoef E.</t>
  </si>
  <si>
    <t>Verhoef</t>
  </si>
  <si>
    <t>eva.verhoef@hvglaw.nl</t>
  </si>
  <si>
    <t>Antonio Vivaldistraat 150</t>
  </si>
  <si>
    <t>1083 HP</t>
  </si>
  <si>
    <t>Eva Verhoef</t>
  </si>
  <si>
    <t>6088</t>
  </si>
  <si>
    <t>3996</t>
  </si>
  <si>
    <t>Eva</t>
  </si>
  <si>
    <t>088 - 4070441</t>
  </si>
  <si>
    <t>31 88 407 04 41</t>
  </si>
  <si>
    <t>0031629084777</t>
  </si>
  <si>
    <t>000184-007</t>
  </si>
  <si>
    <t xml:space="preserve">In Person </t>
  </si>
  <si>
    <t>Pot M.</t>
  </si>
  <si>
    <t>kerren.tenhagen@inperson.nl</t>
  </si>
  <si>
    <t>Kerren ten Hagen</t>
  </si>
  <si>
    <t>5641</t>
  </si>
  <si>
    <t>4158</t>
  </si>
  <si>
    <t>06 - 51 54 52 33</t>
  </si>
  <si>
    <t>Kerren</t>
  </si>
  <si>
    <t>(020) 718 38 48</t>
  </si>
  <si>
    <t>Postbus 6058</t>
  </si>
  <si>
    <t>000184-005</t>
  </si>
  <si>
    <t>Mirra Management JLT</t>
  </si>
  <si>
    <t>Mirra B.</t>
  </si>
  <si>
    <t>mirra@mirra-sportevents.nl</t>
  </si>
  <si>
    <t>Dubai</t>
  </si>
  <si>
    <t>B. Mirra</t>
  </si>
  <si>
    <t>110148</t>
  </si>
  <si>
    <t>2814</t>
  </si>
  <si>
    <t>Mirra</t>
  </si>
  <si>
    <t>(053) 475 30 20</t>
  </si>
  <si>
    <t>Postbus 126307</t>
  </si>
  <si>
    <t>000184-008</t>
  </si>
  <si>
    <t>Vemedia Consumer Health</t>
  </si>
  <si>
    <t>Isebaert N.</t>
  </si>
  <si>
    <t xml:space="preserve">Isebaert </t>
  </si>
  <si>
    <t>nathalie.isebaert@vemedia.be</t>
  </si>
  <si>
    <t>Doorniksewijk 110</t>
  </si>
  <si>
    <t>Kortrijk</t>
  </si>
  <si>
    <t>8500</t>
  </si>
  <si>
    <t>N. Isebaert</t>
  </si>
  <si>
    <t>110084</t>
  </si>
  <si>
    <t>2664</t>
  </si>
  <si>
    <t>1912</t>
  </si>
  <si>
    <t>Isebaert</t>
  </si>
  <si>
    <t>+32 56 23 13 81</t>
  </si>
  <si>
    <t>32491640875</t>
  </si>
  <si>
    <t>000184-004</t>
  </si>
  <si>
    <t>Weekbladpers Media</t>
  </si>
  <si>
    <t>Rudelsheim V.</t>
  </si>
  <si>
    <t>Rudelsheim</t>
  </si>
  <si>
    <t>viola.rudelsheim@weekbladpers.nl</t>
  </si>
  <si>
    <t>Viola Rudelsheim</t>
  </si>
  <si>
    <t>5940</t>
  </si>
  <si>
    <t>3798</t>
  </si>
  <si>
    <t>Viola</t>
  </si>
  <si>
    <t>(020) 551 85 47</t>
  </si>
  <si>
    <t>Postbus 2994</t>
  </si>
  <si>
    <t>0031625468408</t>
  </si>
  <si>
    <t>000184-003</t>
  </si>
  <si>
    <t>110120</t>
  </si>
  <si>
    <t>000184-002</t>
  </si>
  <si>
    <t>Terra Nova</t>
  </si>
  <si>
    <t>Terra Nova 2015</t>
  </si>
  <si>
    <t>andrewl@aosmith.co.uk</t>
  </si>
  <si>
    <t>O13</t>
  </si>
  <si>
    <t>David O´Sullivan</t>
  </si>
  <si>
    <t>2267</t>
  </si>
  <si>
    <t>O´Sullivan</t>
  </si>
  <si>
    <t>000132-001</t>
  </si>
  <si>
    <t>000132-010</t>
  </si>
  <si>
    <t>b.brink@brinkassurantien.nl</t>
  </si>
  <si>
    <t>Steven Brink</t>
  </si>
  <si>
    <t>3784</t>
  </si>
  <si>
    <t>Steven</t>
  </si>
  <si>
    <t>000132-006</t>
  </si>
  <si>
    <t>Dietheek</t>
  </si>
  <si>
    <t>Tump A.</t>
  </si>
  <si>
    <t>tump</t>
  </si>
  <si>
    <t>05-05</t>
  </si>
  <si>
    <t>a.tump@dietheek.nl</t>
  </si>
  <si>
    <t>Zuiderzeepark 10</t>
  </si>
  <si>
    <t>1024 MG</t>
  </si>
  <si>
    <t>Anita Tump</t>
  </si>
  <si>
    <t>5944</t>
  </si>
  <si>
    <t>3801</t>
  </si>
  <si>
    <t>Tump</t>
  </si>
  <si>
    <t>(020) 334 15 35</t>
  </si>
  <si>
    <t>020-3341535</t>
  </si>
  <si>
    <t>000132-007</t>
  </si>
  <si>
    <t>van Houten</t>
  </si>
  <si>
    <t>Marcel van Houten</t>
  </si>
  <si>
    <t>3983</t>
  </si>
  <si>
    <t>0645692655</t>
  </si>
  <si>
    <t>000132-003</t>
  </si>
  <si>
    <t>0622380738</t>
  </si>
  <si>
    <t>000132-011</t>
  </si>
  <si>
    <t>Convenient</t>
  </si>
  <si>
    <t>Thalassa Partyschip</t>
  </si>
  <si>
    <t>Boschman G.</t>
  </si>
  <si>
    <t>Thalassa2015</t>
  </si>
  <si>
    <t>Ubink</t>
  </si>
  <si>
    <t>kubink@convenient.nl</t>
  </si>
  <si>
    <t>Noordkade 94</t>
  </si>
  <si>
    <t>2741 GA</t>
  </si>
  <si>
    <t>K. Ubink</t>
  </si>
  <si>
    <t>1278</t>
  </si>
  <si>
    <t>karin.den.dulk@cbreglobalinvestors.com</t>
  </si>
  <si>
    <t>(0182) 62 11 18</t>
  </si>
  <si>
    <t>0182 - 621 118</t>
  </si>
  <si>
    <t>613162078</t>
  </si>
  <si>
    <t>000022-001</t>
  </si>
  <si>
    <t>Oostendorp Autolease</t>
  </si>
  <si>
    <t>Ten Cate S.</t>
  </si>
  <si>
    <t>Cate ten</t>
  </si>
  <si>
    <t>sjoerd@oostendorp-autolease.nl</t>
  </si>
  <si>
    <t>Oude Udenseweg 25A</t>
  </si>
  <si>
    <t>Uden</t>
  </si>
  <si>
    <t>5405 PD</t>
  </si>
  <si>
    <t>Sjoerd Ten Cate</t>
  </si>
  <si>
    <t>2196</t>
  </si>
  <si>
    <t>1549</t>
  </si>
  <si>
    <t>Ten Cate</t>
  </si>
  <si>
    <t>0413-242032</t>
  </si>
  <si>
    <t>626785484</t>
  </si>
  <si>
    <t>000022-006</t>
  </si>
  <si>
    <t>PPG Coatings Nederland B.V.</t>
  </si>
  <si>
    <t>Tichelman J.</t>
  </si>
  <si>
    <t>cynthia.tromp@ppg.com</t>
  </si>
  <si>
    <t>Cynthia Tromp</t>
  </si>
  <si>
    <t>2112</t>
  </si>
  <si>
    <t>3805</t>
  </si>
  <si>
    <t>(0297) 54 14 36</t>
  </si>
  <si>
    <t>651187433</t>
  </si>
  <si>
    <t>000022-004</t>
  </si>
  <si>
    <t>Breejen Shipyard</t>
  </si>
  <si>
    <t>Thalassa Zeilschip</t>
  </si>
  <si>
    <t>Kamsteeg-den Breejen I.</t>
  </si>
  <si>
    <t>ThalassaZeilschip2015</t>
  </si>
  <si>
    <t>ilona@breejen-shipyard.nl</t>
  </si>
  <si>
    <t>Hardinxveld-Giessendam</t>
  </si>
  <si>
    <t>Ilona Kamsteeg-den Breejen</t>
  </si>
  <si>
    <t>110048</t>
  </si>
  <si>
    <t>2710</t>
  </si>
  <si>
    <t>Kamsteeg-den Breejen</t>
  </si>
  <si>
    <t>Ilona</t>
  </si>
  <si>
    <t>(0184) 67 61 40</t>
  </si>
  <si>
    <t>Postbus 528</t>
  </si>
  <si>
    <t>000071-008</t>
  </si>
  <si>
    <t>RAET</t>
  </si>
  <si>
    <t>Hees M. van</t>
  </si>
  <si>
    <t xml:space="preserve">Tokkie </t>
  </si>
  <si>
    <t>13-03</t>
  </si>
  <si>
    <t>Martijne.Hees@raet.com</t>
  </si>
  <si>
    <t>crediteuren@raet.com</t>
  </si>
  <si>
    <t>Plotterweg 38</t>
  </si>
  <si>
    <t>3821 BB</t>
  </si>
  <si>
    <t>Martijne van Hees</t>
  </si>
  <si>
    <t>2799</t>
  </si>
  <si>
    <t>3907</t>
  </si>
  <si>
    <t>Hees</t>
  </si>
  <si>
    <t>Martijne</t>
  </si>
  <si>
    <t>(033) 450 65 06</t>
  </si>
  <si>
    <t>0031646306828</t>
  </si>
  <si>
    <t>000071-005</t>
  </si>
  <si>
    <t>ROTO B.V.</t>
  </si>
  <si>
    <t>Janssen M.</t>
  </si>
  <si>
    <t>m.janssen@rotogroep.nl</t>
  </si>
  <si>
    <t>Uitgeest</t>
  </si>
  <si>
    <t>M. Janssen</t>
  </si>
  <si>
    <t>110057</t>
  </si>
  <si>
    <t>3076</t>
  </si>
  <si>
    <t>2143</t>
  </si>
  <si>
    <t>(0251) 36 22 80</t>
  </si>
  <si>
    <t>Postbus 17</t>
  </si>
  <si>
    <t>000071-025</t>
  </si>
  <si>
    <t>Syntrus Achmea Real Estate &amp; Finance</t>
  </si>
  <si>
    <t>Haselen C. van</t>
  </si>
  <si>
    <t>charlotte.van.haselen@achmeavastgoed.nl</t>
  </si>
  <si>
    <t>Charlotte van Haselen</t>
  </si>
  <si>
    <t>110051</t>
  </si>
  <si>
    <t>2759</t>
  </si>
  <si>
    <t>Haselen</t>
  </si>
  <si>
    <t>Charlotte</t>
  </si>
  <si>
    <t>(020) 606 56 23</t>
  </si>
  <si>
    <t>Postbus 59347</t>
  </si>
  <si>
    <t>000071-004</t>
  </si>
  <si>
    <t>Timing Uitzendteam B.V.</t>
  </si>
  <si>
    <t>Mulder A.</t>
  </si>
  <si>
    <t>antoinette.mulder@timing.nl</t>
  </si>
  <si>
    <t>Antoinette Mulder</t>
  </si>
  <si>
    <t>110047</t>
  </si>
  <si>
    <t>2760</t>
  </si>
  <si>
    <t>(055) 580 58 00</t>
  </si>
  <si>
    <t>Postbus 572</t>
  </si>
  <si>
    <t>0031618782796</t>
  </si>
  <si>
    <t>000071-006</t>
  </si>
  <si>
    <t>Truckland Noord-Holland B.V.</t>
  </si>
  <si>
    <t>Meijer F.</t>
  </si>
  <si>
    <t xml:space="preserve">Verburg </t>
  </si>
  <si>
    <t>f.mijer@truckland.nl</t>
  </si>
  <si>
    <t>F. Meijer</t>
  </si>
  <si>
    <t>110053</t>
  </si>
  <si>
    <t>2666</t>
  </si>
  <si>
    <t>(020) 585 12 34</t>
  </si>
  <si>
    <t>Postbus 8245</t>
  </si>
  <si>
    <t>0031646222818</t>
  </si>
  <si>
    <t>000071-001</t>
  </si>
  <si>
    <t>Vematex</t>
  </si>
  <si>
    <t>Rohof</t>
  </si>
  <si>
    <t>vematex@vematex.nl</t>
  </si>
  <si>
    <t>Molenstraat 29</t>
  </si>
  <si>
    <t>Ophemert</t>
  </si>
  <si>
    <t>4061 AB</t>
  </si>
  <si>
    <t>110146</t>
  </si>
  <si>
    <t>2614</t>
  </si>
  <si>
    <t>1830</t>
  </si>
  <si>
    <t>(0344) 65 04 37</t>
  </si>
  <si>
    <t>000071-002</t>
  </si>
  <si>
    <t>Equinix</t>
  </si>
  <si>
    <t>Titaan</t>
  </si>
  <si>
    <t>Swaaf K. de</t>
  </si>
  <si>
    <t>Titaan2015</t>
  </si>
  <si>
    <t xml:space="preserve">Verhagen </t>
  </si>
  <si>
    <t>16-10</t>
  </si>
  <si>
    <t>Saskia.Blom@eu.equinix.com &amp; florine.verhagen@artdcom.com</t>
  </si>
  <si>
    <t>Saskia.Blom@eu.equinix.com</t>
  </si>
  <si>
    <t>C02</t>
  </si>
  <si>
    <t>Science Park 610</t>
  </si>
  <si>
    <t>1098 XH</t>
  </si>
  <si>
    <t>Saskia Blom</t>
  </si>
  <si>
    <t>3954</t>
  </si>
  <si>
    <t>020-7537950</t>
  </si>
  <si>
    <t>625563721</t>
  </si>
  <si>
    <t>000023-001</t>
  </si>
  <si>
    <t>HJB Investments</t>
  </si>
  <si>
    <t>Buitenhuis H.J.</t>
  </si>
  <si>
    <t>Buitenhuis</t>
  </si>
  <si>
    <t>henk.buitenhuis@hjbinvestments.nl</t>
  </si>
  <si>
    <t>Huisakkers 7</t>
  </si>
  <si>
    <t>7345 CN</t>
  </si>
  <si>
    <t>Henk Buitenhuis</t>
  </si>
  <si>
    <t>3135</t>
  </si>
  <si>
    <t>2232</t>
  </si>
  <si>
    <t>H.J.</t>
  </si>
  <si>
    <t>644666666</t>
  </si>
  <si>
    <t>000023-011</t>
  </si>
  <si>
    <t>Grinsven A. van</t>
  </si>
  <si>
    <t>Annette van Grinsven</t>
  </si>
  <si>
    <t>1727</t>
  </si>
  <si>
    <t>Grinsven</t>
  </si>
  <si>
    <t>annette.van.grinsven@manpowergroup.nl</t>
  </si>
  <si>
    <t>06 - 10 21 00 11</t>
  </si>
  <si>
    <t>Annette</t>
  </si>
  <si>
    <t>000023-005</t>
  </si>
  <si>
    <t>Salesforce Executive Club</t>
  </si>
  <si>
    <t>Wolfshaar van</t>
  </si>
  <si>
    <t>17-12</t>
  </si>
  <si>
    <t>Baronielaan</t>
  </si>
  <si>
    <t>4818 RD</t>
  </si>
  <si>
    <t>Marjorie Van de Wolfshaar</t>
  </si>
  <si>
    <t>2188</t>
  </si>
  <si>
    <t>4123</t>
  </si>
  <si>
    <t>marjorie@executivepa.nl</t>
  </si>
  <si>
    <t>Van de Wolfshaar</t>
  </si>
  <si>
    <t>06 - 51 98 05 61</t>
  </si>
  <si>
    <t>06 55183198/ 0651980561</t>
  </si>
  <si>
    <t>0031651980561</t>
  </si>
  <si>
    <t>000023-002</t>
  </si>
  <si>
    <t>Verenigd Cargadoorskantoor B.V.</t>
  </si>
  <si>
    <t>Brauns J.</t>
  </si>
  <si>
    <t>Jeroen Brauns</t>
  </si>
  <si>
    <t>J.Brauns@vcklogistics.nl</t>
  </si>
  <si>
    <t>VCK (VCK01)</t>
  </si>
  <si>
    <t>Valreep 13</t>
  </si>
  <si>
    <t>1042 AN</t>
  </si>
  <si>
    <t>VCK - Valreep 13 Amsterdam</t>
  </si>
  <si>
    <t>2021</t>
  </si>
  <si>
    <t>1305</t>
  </si>
  <si>
    <t>j.brauns@vck.nl</t>
  </si>
  <si>
    <t>Brauns</t>
  </si>
  <si>
    <t>06 - 20 73 61 76</t>
  </si>
  <si>
    <t>VCK</t>
  </si>
  <si>
    <t>000023-008</t>
  </si>
  <si>
    <t>Toekomst</t>
  </si>
  <si>
    <t>Toekomst2015</t>
  </si>
  <si>
    <t>Sogeti</t>
  </si>
  <si>
    <t>110041</t>
  </si>
  <si>
    <t>000170-001</t>
  </si>
  <si>
    <t>000170-002</t>
  </si>
  <si>
    <t>000170-006</t>
  </si>
  <si>
    <t xml:space="preserve">Twinpack BV </t>
  </si>
  <si>
    <t>Wagelaar</t>
  </si>
  <si>
    <t>gerda.goorhuis@twinpack.nl</t>
  </si>
  <si>
    <t>Noordwijkerhout</t>
  </si>
  <si>
    <t>Gerda Goorhuis</t>
  </si>
  <si>
    <t>2792</t>
  </si>
  <si>
    <t>3966</t>
  </si>
  <si>
    <t>Goorhuis</t>
  </si>
  <si>
    <t>Gerda</t>
  </si>
  <si>
    <t>Postbus 200</t>
  </si>
  <si>
    <t>025 2343518</t>
  </si>
  <si>
    <t>621282908</t>
  </si>
  <si>
    <t>000170-004</t>
  </si>
  <si>
    <t>Rabobank Oosterschelde</t>
  </si>
  <si>
    <t>Tolkien</t>
  </si>
  <si>
    <t>Schoneman J.A.</t>
  </si>
  <si>
    <t>Tolkien2015</t>
  </si>
  <si>
    <t>j.a.schoneman@oosterschelde.rabobank.nl</t>
  </si>
  <si>
    <t>Goes</t>
  </si>
  <si>
    <t>Priscilla Janse</t>
  </si>
  <si>
    <t>110092</t>
  </si>
  <si>
    <t>3028</t>
  </si>
  <si>
    <t>4203</t>
  </si>
  <si>
    <t>E.M.C.Janse@oosterschelde.rabobank.nl</t>
  </si>
  <si>
    <t>Janse</t>
  </si>
  <si>
    <t>Priscilla</t>
  </si>
  <si>
    <t>(0113) 24 82 00</t>
  </si>
  <si>
    <t>Postbus 33</t>
  </si>
  <si>
    <t>000028-006</t>
  </si>
  <si>
    <t>Fidelity</t>
  </si>
  <si>
    <t>110211</t>
  </si>
  <si>
    <t>000028-004</t>
  </si>
  <si>
    <t>110201</t>
  </si>
  <si>
    <t>000028-007</t>
  </si>
  <si>
    <t>BBL Company VOF</t>
  </si>
  <si>
    <t>Schakel H.J.A.</t>
  </si>
  <si>
    <t>h.j.a.schakel@gasunie.nl</t>
  </si>
  <si>
    <t>H.J.A. Schakel</t>
  </si>
  <si>
    <t>110095</t>
  </si>
  <si>
    <t>1968</t>
  </si>
  <si>
    <t>1507</t>
  </si>
  <si>
    <t>Schakel</t>
  </si>
  <si>
    <t>(050) 521 22 72</t>
  </si>
  <si>
    <t>H.J.A.</t>
  </si>
  <si>
    <t>Postbus 19</t>
  </si>
  <si>
    <t>000028-001</t>
  </si>
  <si>
    <t>Labelsoft Clinical IT</t>
  </si>
  <si>
    <t>Rijshouwer R.</t>
  </si>
  <si>
    <t>Rijshouwer</t>
  </si>
  <si>
    <t>rob.rijshouwer@labelsoft.nl</t>
  </si>
  <si>
    <t>Signaalrood 57C</t>
  </si>
  <si>
    <t>2718 SG</t>
  </si>
  <si>
    <t>Rob Rijshouwer</t>
  </si>
  <si>
    <t>110124</t>
  </si>
  <si>
    <t>2812</t>
  </si>
  <si>
    <t>2078</t>
  </si>
  <si>
    <t>(079) 361 56 52</t>
  </si>
  <si>
    <t>0031611303823</t>
  </si>
  <si>
    <t>000028-005</t>
  </si>
  <si>
    <t>Silverstar</t>
  </si>
  <si>
    <t>Tres Hombres</t>
  </si>
  <si>
    <t>Wastell G.</t>
  </si>
  <si>
    <t>Tres Hombres2015</t>
  </si>
  <si>
    <t>Wastell</t>
  </si>
  <si>
    <t>GW@silverstar.nl</t>
  </si>
  <si>
    <t>retour Zaandam</t>
  </si>
  <si>
    <t>Westhavenweg 105H</t>
  </si>
  <si>
    <t>1042 BB</t>
  </si>
  <si>
    <t>Graham Wastell</t>
  </si>
  <si>
    <t>3157</t>
  </si>
  <si>
    <t>2256</t>
  </si>
  <si>
    <t>Graham</t>
  </si>
  <si>
    <t>(020) 448 68 48</t>
  </si>
  <si>
    <t>655704792</t>
  </si>
  <si>
    <t>000140-001</t>
  </si>
  <si>
    <t>AMG</t>
  </si>
  <si>
    <t>Tsjerk Hiddes</t>
  </si>
  <si>
    <t>Geeraets R.</t>
  </si>
  <si>
    <t>Tsjerk Hiddes2015</t>
  </si>
  <si>
    <t>Geeraets</t>
  </si>
  <si>
    <t>Rob.Geeraets@amg.com</t>
  </si>
  <si>
    <t>35 Park Lane</t>
  </si>
  <si>
    <t>London</t>
  </si>
  <si>
    <t>W1K 1RB</t>
  </si>
  <si>
    <t>R. Geeraets</t>
  </si>
  <si>
    <t>2155</t>
  </si>
  <si>
    <t>1480</t>
  </si>
  <si>
    <t>648430488</t>
  </si>
  <si>
    <t>000058-004</t>
  </si>
  <si>
    <t>Bolton Bouw</t>
  </si>
  <si>
    <t>Bol P.C.</t>
  </si>
  <si>
    <t>08-01</t>
  </si>
  <si>
    <t>info@boltonbouw.nl</t>
  </si>
  <si>
    <t>Nijverheidsbuurt 15</t>
  </si>
  <si>
    <t>Zegveld</t>
  </si>
  <si>
    <t>3474 LA</t>
  </si>
  <si>
    <t>Suzanne van Dam</t>
  </si>
  <si>
    <t>2510</t>
  </si>
  <si>
    <t>1744</t>
  </si>
  <si>
    <t>bolton-secretariaat@boltonbouw.nl</t>
  </si>
  <si>
    <t>Dam</t>
  </si>
  <si>
    <t>(0)348 - 69 26 00</t>
  </si>
  <si>
    <t>0031640030298</t>
  </si>
  <si>
    <t>000058-006</t>
  </si>
  <si>
    <t>Gemeente Lelystad</t>
  </si>
  <si>
    <t>Ehrhardt E.</t>
  </si>
  <si>
    <t>Ehrhardt</t>
  </si>
  <si>
    <t>y.de.lange@lelystad.nl</t>
  </si>
  <si>
    <t>Stadhuisplein 2</t>
  </si>
  <si>
    <t>8232 ZX</t>
  </si>
  <si>
    <t>E. Ehrhardt</t>
  </si>
  <si>
    <t>2081</t>
  </si>
  <si>
    <t>1529</t>
  </si>
  <si>
    <t>651853353</t>
  </si>
  <si>
    <t>000058-001</t>
  </si>
  <si>
    <t>IFS BV</t>
  </si>
  <si>
    <t>Doorn K. van</t>
  </si>
  <si>
    <t>Weidmann</t>
  </si>
  <si>
    <t>Keesvandoorn@crispsensation.com</t>
  </si>
  <si>
    <t>Valeton 3</t>
  </si>
  <si>
    <t>5301 LW</t>
  </si>
  <si>
    <t>Kees van Doorn</t>
  </si>
  <si>
    <t>1475</t>
  </si>
  <si>
    <t>0031654961287</t>
  </si>
  <si>
    <t>000058-002</t>
  </si>
  <si>
    <t>Rabobank Leiden Katwijk</t>
  </si>
  <si>
    <t>Twee Gebroeders</t>
  </si>
  <si>
    <t>Versnel E.</t>
  </si>
  <si>
    <t>Twee Gebroeders2015</t>
  </si>
  <si>
    <t>Noort van</t>
  </si>
  <si>
    <t>m.j.i.boer@leidenkatwijk.rabobank.nl</t>
  </si>
  <si>
    <t>Rogstraat 2</t>
  </si>
  <si>
    <t>Katwijk</t>
  </si>
  <si>
    <t>2224 TW</t>
  </si>
  <si>
    <t>Mariette Boer</t>
  </si>
  <si>
    <t>2815</t>
  </si>
  <si>
    <t>06 - 53 78 51 21</t>
  </si>
  <si>
    <t>Mariette</t>
  </si>
  <si>
    <t>(071) 700 60 00</t>
  </si>
  <si>
    <t>622501722</t>
  </si>
  <si>
    <t>000173-004</t>
  </si>
  <si>
    <t>Barcol-Air B.V.</t>
  </si>
  <si>
    <t>Quint E.</t>
  </si>
  <si>
    <t xml:space="preserve">Quint </t>
  </si>
  <si>
    <t>e.quint@hcgroep.com</t>
  </si>
  <si>
    <t>Cantekoogweg 10-12</t>
  </si>
  <si>
    <t>1442 LG</t>
  </si>
  <si>
    <t>E. Quint</t>
  </si>
  <si>
    <t>110134</t>
  </si>
  <si>
    <t>2659</t>
  </si>
  <si>
    <t>1907</t>
  </si>
  <si>
    <t>Quint</t>
  </si>
  <si>
    <t>(0299) 68 93 00</t>
  </si>
  <si>
    <t>0031648447614</t>
  </si>
  <si>
    <t>000173-006</t>
  </si>
  <si>
    <t>110067</t>
  </si>
  <si>
    <t>000173-001</t>
  </si>
  <si>
    <t>Twister</t>
  </si>
  <si>
    <t>Twister2015</t>
  </si>
  <si>
    <t>Innvolve-iT</t>
  </si>
  <si>
    <t>110170</t>
  </si>
  <si>
    <t>000178-001</t>
  </si>
  <si>
    <t>110049</t>
  </si>
  <si>
    <t>0031642352888</t>
  </si>
  <si>
    <t>000178-006</t>
  </si>
  <si>
    <t>KlokGroep</t>
  </si>
  <si>
    <t>Klok A.C.M van de</t>
  </si>
  <si>
    <t>Lijten</t>
  </si>
  <si>
    <t>s.vanrooij@klokgroep.nl</t>
  </si>
  <si>
    <t>Druten</t>
  </si>
  <si>
    <t>Sandra van Rooij</t>
  </si>
  <si>
    <t>2817</t>
  </si>
  <si>
    <t>Rooij</t>
  </si>
  <si>
    <t>(024) 374 15 02</t>
  </si>
  <si>
    <t>Postbus 38</t>
  </si>
  <si>
    <t>643977869</t>
  </si>
  <si>
    <t>000178-007</t>
  </si>
  <si>
    <t>PPHE NL Region B.V.</t>
  </si>
  <si>
    <t>Schuurbiers N.</t>
  </si>
  <si>
    <t>nlsales@pphe.com</t>
  </si>
  <si>
    <t>Melbournestraat 1</t>
  </si>
  <si>
    <t>Lijnden</t>
  </si>
  <si>
    <t>1175 RM</t>
  </si>
  <si>
    <t>N. Schuurbiers</t>
  </si>
  <si>
    <t>110136</t>
  </si>
  <si>
    <t>2723</t>
  </si>
  <si>
    <t>Schuurbiers</t>
  </si>
  <si>
    <t>(020) 655 10 35</t>
  </si>
  <si>
    <t>000178-004</t>
  </si>
  <si>
    <t>Radar Incluzio</t>
  </si>
  <si>
    <t>Visser P. de</t>
  </si>
  <si>
    <t>Visser  de</t>
  </si>
  <si>
    <t>t.hofmans@radaradvies.nl</t>
  </si>
  <si>
    <t>Veemarkt 83</t>
  </si>
  <si>
    <t>1019 DB</t>
  </si>
  <si>
    <t>Peter de Visser</t>
  </si>
  <si>
    <t>6030</t>
  </si>
  <si>
    <t>3917</t>
  </si>
  <si>
    <t>06 - 53 74 58 82</t>
  </si>
  <si>
    <t>(020) 463 50 50</t>
  </si>
  <si>
    <t>020 463 50 50</t>
  </si>
  <si>
    <t>0031653745882</t>
  </si>
  <si>
    <t>000178-005</t>
  </si>
  <si>
    <t>Lemsterakensensatie</t>
  </si>
  <si>
    <t>UQ32</t>
  </si>
  <si>
    <t>Strating F.</t>
  </si>
  <si>
    <t>Marsmanlaan 9</t>
  </si>
  <si>
    <t>9721 XT</t>
  </si>
  <si>
    <t>Frits Strating</t>
  </si>
  <si>
    <t>6231</t>
  </si>
  <si>
    <t>4191</t>
  </si>
  <si>
    <t>frits@lemsterakensensatie.nl</t>
  </si>
  <si>
    <t>06 - 53 99 16 71</t>
  </si>
  <si>
    <t>Frits</t>
  </si>
  <si>
    <t>000232-001</t>
  </si>
  <si>
    <t>000232-002</t>
  </si>
  <si>
    <t>000232-004</t>
  </si>
  <si>
    <t>000232-005</t>
  </si>
  <si>
    <t>000232-006</t>
  </si>
  <si>
    <t>000232-007</t>
  </si>
  <si>
    <t>000232-008</t>
  </si>
  <si>
    <t>GE International, Inc Branch NL</t>
  </si>
  <si>
    <t>Veerman van Kampen</t>
  </si>
  <si>
    <t>Pruim M.</t>
  </si>
  <si>
    <t>VeermanVKampen2015</t>
  </si>
  <si>
    <t>Pruim</t>
  </si>
  <si>
    <t>23-12</t>
  </si>
  <si>
    <t>annemarieke.mens@ge.com</t>
  </si>
  <si>
    <t>marianne.pruim@ge.com</t>
  </si>
  <si>
    <t>Marianne Pruim</t>
  </si>
  <si>
    <t>2466</t>
  </si>
  <si>
    <t>3864</t>
  </si>
  <si>
    <t>(010) 440 67 33</t>
  </si>
  <si>
    <t>010-4406733</t>
  </si>
  <si>
    <t>0031652242535</t>
  </si>
  <si>
    <t>000078-001</t>
  </si>
  <si>
    <t>Nimdairy B.V.</t>
  </si>
  <si>
    <t>Renne M.</t>
  </si>
  <si>
    <t>maria.vandenberg@sfds.eu</t>
  </si>
  <si>
    <t>Driebergseweg 17</t>
  </si>
  <si>
    <t>3708 JA</t>
  </si>
  <si>
    <t>Maria van den Berg</t>
  </si>
  <si>
    <t>2147</t>
  </si>
  <si>
    <t>1472</t>
  </si>
  <si>
    <t>maria.vandenberg@sfds.nl</t>
  </si>
  <si>
    <t>06 - 53 16 43 49</t>
  </si>
  <si>
    <t>Maria</t>
  </si>
  <si>
    <t>(020) 634 84 80</t>
  </si>
  <si>
    <t>0031653164349</t>
  </si>
  <si>
    <t>000078-006</t>
  </si>
  <si>
    <t>SHV Holdings N.V.</t>
  </si>
  <si>
    <t>Woerd W. van der</t>
  </si>
  <si>
    <t>hverweij@shv.nl</t>
  </si>
  <si>
    <t>Rijnkade 1</t>
  </si>
  <si>
    <t>3511 AX</t>
  </si>
  <si>
    <t>Hetty Verweij</t>
  </si>
  <si>
    <t>3979</t>
  </si>
  <si>
    <t>Hetty</t>
  </si>
  <si>
    <t>(030) 233 82 36</t>
  </si>
  <si>
    <t>0031625052559</t>
  </si>
  <si>
    <t>000078-004</t>
  </si>
  <si>
    <t xml:space="preserve">Cargill BV - Ocean Transportation
</t>
  </si>
  <si>
    <t>Viking</t>
  </si>
  <si>
    <t>Heide F. van der</t>
  </si>
  <si>
    <t>Viking2015</t>
  </si>
  <si>
    <t xml:space="preserve">Phinn </t>
  </si>
  <si>
    <t>Frans_Heide@cargill.com</t>
  </si>
  <si>
    <t>Frans van der Heide</t>
  </si>
  <si>
    <t>3202</t>
  </si>
  <si>
    <t>2454</t>
  </si>
  <si>
    <t>Heide</t>
  </si>
  <si>
    <t>06 - 11 37 13 44</t>
  </si>
  <si>
    <t>(020) 500 61 22</t>
  </si>
  <si>
    <t>41792493338</t>
  </si>
  <si>
    <t>000108-002</t>
  </si>
  <si>
    <t>17-11</t>
  </si>
  <si>
    <t>000108-004</t>
  </si>
  <si>
    <t>000108-003</t>
  </si>
  <si>
    <t>000108-005</t>
  </si>
  <si>
    <t>000108-006</t>
  </si>
  <si>
    <t>Amsterdam RAI</t>
  </si>
  <si>
    <t>Vliegende Hollander</t>
  </si>
  <si>
    <t>Buuren M. van</t>
  </si>
  <si>
    <t>Vlgnde Hollander2015</t>
  </si>
  <si>
    <t>van Buuren</t>
  </si>
  <si>
    <t>Portegies</t>
  </si>
  <si>
    <t>m.v.buuren@rai.nl</t>
  </si>
  <si>
    <t>m.portegies@rai.nl</t>
  </si>
  <si>
    <t>Michelle Portegies</t>
  </si>
  <si>
    <t>1336</t>
  </si>
  <si>
    <t>3953</t>
  </si>
  <si>
    <t>Michelle</t>
  </si>
  <si>
    <t>(020) 549 17 89</t>
  </si>
  <si>
    <t>020 5491525</t>
  </si>
  <si>
    <t>0031653701737</t>
  </si>
  <si>
    <t>000038-001</t>
  </si>
  <si>
    <t>ESi IT Solutions</t>
  </si>
  <si>
    <t>Eras J.W.G.M</t>
  </si>
  <si>
    <t>j.eras@esi-it.nl</t>
  </si>
  <si>
    <t>Sprendlingenstraat 50</t>
  </si>
  <si>
    <t>Oisterwijk</t>
  </si>
  <si>
    <t>5061 KN</t>
  </si>
  <si>
    <t>Déborah Eras</t>
  </si>
  <si>
    <t>4</t>
  </si>
  <si>
    <t>4224</t>
  </si>
  <si>
    <t>d.eras@esi-it.nl</t>
  </si>
  <si>
    <t>Eras</t>
  </si>
  <si>
    <t>Déborah</t>
  </si>
  <si>
    <t>000038-010</t>
  </si>
  <si>
    <t xml:space="preserve">JPMorgan Chase Bank, N.A.
</t>
  </si>
  <si>
    <t>Gout J.</t>
  </si>
  <si>
    <t>May</t>
  </si>
  <si>
    <t>paula.a.may@jpmorgan.com</t>
  </si>
  <si>
    <t>Strawinskylaan 1135</t>
  </si>
  <si>
    <t>Paula May</t>
  </si>
  <si>
    <t>1319</t>
  </si>
  <si>
    <t>(020) 546 97 11</t>
  </si>
  <si>
    <t>0205469711</t>
  </si>
  <si>
    <t>653257832</t>
  </si>
  <si>
    <t>000038-005</t>
  </si>
  <si>
    <t>Medas B.V.</t>
  </si>
  <si>
    <t>Ruiter J.G. de</t>
  </si>
  <si>
    <t>Ruiter de</t>
  </si>
  <si>
    <t>g.de.ruiter@medas.nl</t>
  </si>
  <si>
    <t>Hooftlaan 44</t>
  </si>
  <si>
    <t>1401 EE</t>
  </si>
  <si>
    <t>Gerdien de Ruiter</t>
  </si>
  <si>
    <t>1411</t>
  </si>
  <si>
    <t>Gerdien</t>
  </si>
  <si>
    <t>J.G.</t>
  </si>
  <si>
    <t>035-6941541</t>
  </si>
  <si>
    <t>623633448</t>
  </si>
  <si>
    <t>000038-008</t>
  </si>
  <si>
    <t>Zetacom</t>
  </si>
  <si>
    <t>Bubberman B.</t>
  </si>
  <si>
    <t>Bubberman</t>
  </si>
  <si>
    <t>Werkhoven</t>
  </si>
  <si>
    <t>b.bubberman@zetacom.nl</t>
  </si>
  <si>
    <t>Rontegenlaan 35</t>
  </si>
  <si>
    <t>2219 DX</t>
  </si>
  <si>
    <t>Barbara Bubberman</t>
  </si>
  <si>
    <t>2028</t>
  </si>
  <si>
    <t>1309</t>
  </si>
  <si>
    <t>31889382245</t>
  </si>
  <si>
    <t>0031889382217</t>
  </si>
  <si>
    <t>000038-004</t>
  </si>
  <si>
    <t>&amp;Schuurman</t>
  </si>
  <si>
    <t>Vondel</t>
  </si>
  <si>
    <t>Schuurman R.</t>
  </si>
  <si>
    <t>Vondel 2015</t>
  </si>
  <si>
    <t>robert@tasteandtintle.nl</t>
  </si>
  <si>
    <t>O08</t>
  </si>
  <si>
    <t>Wilhelminastraat 39 3 hoog</t>
  </si>
  <si>
    <t>1054 VV</t>
  </si>
  <si>
    <t>Robert Schuurman</t>
  </si>
  <si>
    <t>6054</t>
  </si>
  <si>
    <t>3939</t>
  </si>
  <si>
    <t>Schuurman</t>
  </si>
  <si>
    <t>06 - 26 19 47 48</t>
  </si>
  <si>
    <t>(020) 689 26 99</t>
  </si>
  <si>
    <t>000133-007</t>
  </si>
  <si>
    <t>000133-001</t>
  </si>
  <si>
    <t>Betsson group</t>
  </si>
  <si>
    <t>Waard S. de</t>
  </si>
  <si>
    <t>sven</t>
  </si>
  <si>
    <t>Ta' Xbiex Seafront</t>
  </si>
  <si>
    <t>Malta</t>
  </si>
  <si>
    <t>XBX 1027</t>
  </si>
  <si>
    <t>Sven de Waard</t>
  </si>
  <si>
    <t>6189</t>
  </si>
  <si>
    <t>4124</t>
  </si>
  <si>
    <t>Waard</t>
  </si>
  <si>
    <t>sven.dewaard@betssongroup.com</t>
  </si>
  <si>
    <t>Sven</t>
  </si>
  <si>
    <t>+356 79 06 24 28</t>
  </si>
  <si>
    <t>000133-011</t>
  </si>
  <si>
    <t>Teske</t>
  </si>
  <si>
    <t>The Grand (Gr01)</t>
  </si>
  <si>
    <t>Els Teske</t>
  </si>
  <si>
    <t>Hotel The Grand - Oudez. Voorburgwal 197</t>
  </si>
  <si>
    <t>4165</t>
  </si>
  <si>
    <t>teskee@noord-holland.nl</t>
  </si>
  <si>
    <t>The Grand</t>
  </si>
  <si>
    <t>646382074</t>
  </si>
  <si>
    <t>000133-006</t>
  </si>
  <si>
    <t>roos</t>
  </si>
  <si>
    <t>Overig</t>
  </si>
  <si>
    <t>000133-005</t>
  </si>
  <si>
    <t>Van Doorne NV</t>
  </si>
  <si>
    <t>Kalff M.</t>
  </si>
  <si>
    <t>Houdijker  den</t>
  </si>
  <si>
    <t>25-06</t>
  </si>
  <si>
    <t>houdijker@vandoorne.com</t>
  </si>
  <si>
    <t>Jachthavenweg 121</t>
  </si>
  <si>
    <t>1081 KM</t>
  </si>
  <si>
    <t>Laura den Houdijker</t>
  </si>
  <si>
    <t>2500</t>
  </si>
  <si>
    <t>4079</t>
  </si>
  <si>
    <t>Houdijker</t>
  </si>
  <si>
    <t>Laura</t>
  </si>
  <si>
    <t>(020) 678 91 23</t>
  </si>
  <si>
    <t>0031623507481</t>
  </si>
  <si>
    <t>000133-010</t>
  </si>
  <si>
    <t xml:space="preserve">A.Hak Infranet B.V. </t>
  </si>
  <si>
    <t>Voorwaarts Voorwaarts</t>
  </si>
  <si>
    <t>Smits A.</t>
  </si>
  <si>
    <t>Voorwaarts2015</t>
  </si>
  <si>
    <t>Akker van den</t>
  </si>
  <si>
    <t>dvdakker@a-hak.nl</t>
  </si>
  <si>
    <t>Remmingweg 45</t>
  </si>
  <si>
    <t>1332 BD</t>
  </si>
  <si>
    <t>Daan van de Akker</t>
  </si>
  <si>
    <t>5920</t>
  </si>
  <si>
    <t>3769</t>
  </si>
  <si>
    <t>Akker</t>
  </si>
  <si>
    <t>06 - 22 20 31 93</t>
  </si>
  <si>
    <t>Daan</t>
  </si>
  <si>
    <t>(0345) 57 92 11</t>
  </si>
  <si>
    <t>0031622203193</t>
  </si>
  <si>
    <t>000088-011</t>
  </si>
  <si>
    <t>A.Hak Pipelines &amp; Facilities B.V.</t>
  </si>
  <si>
    <t>Freese E.</t>
  </si>
  <si>
    <t>Freese</t>
  </si>
  <si>
    <t>Steenoven 2-6</t>
  </si>
  <si>
    <t>Tricht</t>
  </si>
  <si>
    <t>4196 HG</t>
  </si>
  <si>
    <t>5919</t>
  </si>
  <si>
    <t>0031629554896</t>
  </si>
  <si>
    <t>000088-007</t>
  </si>
  <si>
    <t>Gombert J.</t>
  </si>
  <si>
    <t>Gombert</t>
  </si>
  <si>
    <t>Jeroen Gombert</t>
  </si>
  <si>
    <t>1926</t>
  </si>
  <si>
    <t>06-55853395</t>
  </si>
  <si>
    <t>0031655853395</t>
  </si>
  <si>
    <t>000088-008</t>
  </si>
  <si>
    <t>Noord Nederlandse P&amp;I Club</t>
  </si>
  <si>
    <t>Beets R.W.</t>
  </si>
  <si>
    <t>Oosterloo</t>
  </si>
  <si>
    <t>oosterloo@nnpc.nl.</t>
  </si>
  <si>
    <t>oosterloo@nnpc.nl</t>
  </si>
  <si>
    <t>Rijksstraatweg 361</t>
  </si>
  <si>
    <t>Haren</t>
  </si>
  <si>
    <t>9752 CH</t>
  </si>
  <si>
    <t>R.W. Beets</t>
  </si>
  <si>
    <t>2536</t>
  </si>
  <si>
    <t>1759</t>
  </si>
  <si>
    <t>Beets</t>
  </si>
  <si>
    <t>(050) 534 32 11</t>
  </si>
  <si>
    <t>R.W.</t>
  </si>
  <si>
    <t>0031630315156</t>
  </si>
  <si>
    <t>000088-001</t>
  </si>
  <si>
    <t>Panerai</t>
  </si>
  <si>
    <t>000088-002</t>
  </si>
  <si>
    <t xml:space="preserve"> </t>
  </si>
  <si>
    <t>000088-005</t>
  </si>
  <si>
    <t>Stichting Delfsail</t>
  </si>
  <si>
    <t>Boots C.</t>
  </si>
  <si>
    <t>cor@delfsail.nl</t>
  </si>
  <si>
    <t>Postbus 336</t>
  </si>
  <si>
    <t>Delfzijl</t>
  </si>
  <si>
    <t>9930 AH</t>
  </si>
  <si>
    <t>Cor Boots</t>
  </si>
  <si>
    <t>1748</t>
  </si>
  <si>
    <t>3882</t>
  </si>
  <si>
    <t>Boots</t>
  </si>
  <si>
    <t>06 - 53 30 46 56</t>
  </si>
  <si>
    <t>Cor</t>
  </si>
  <si>
    <t>000088-010</t>
  </si>
  <si>
    <t>APF International</t>
  </si>
  <si>
    <t>Vrijheid, de</t>
  </si>
  <si>
    <t>Haase</t>
  </si>
  <si>
    <t>Vrijheid2015</t>
  </si>
  <si>
    <t>office@apf-international.nl</t>
  </si>
  <si>
    <t>Sarphatikade 13</t>
  </si>
  <si>
    <t>1017 WV</t>
  </si>
  <si>
    <t>2095</t>
  </si>
  <si>
    <t>1403</t>
  </si>
  <si>
    <t>(020) 610 21 51</t>
  </si>
  <si>
    <t>020-6102151</t>
  </si>
  <si>
    <t>0031615065167</t>
  </si>
  <si>
    <t>000056-008</t>
  </si>
  <si>
    <t>Dutch Energy Services</t>
  </si>
  <si>
    <t>Groenenboom M.</t>
  </si>
  <si>
    <t>Hurk van der</t>
  </si>
  <si>
    <t>margareth.groenenboom@desbv.nl</t>
  </si>
  <si>
    <t>Reeweg 20</t>
  </si>
  <si>
    <t>3088 KA</t>
  </si>
  <si>
    <t>Margareth Groenenboom</t>
  </si>
  <si>
    <t>2514</t>
  </si>
  <si>
    <t>3892</t>
  </si>
  <si>
    <t>Groenenboom</t>
  </si>
  <si>
    <t>Margareth</t>
  </si>
  <si>
    <t>620393546</t>
  </si>
  <si>
    <t>000056-002</t>
  </si>
  <si>
    <t>ED&amp;F Man Nederland B.V.</t>
  </si>
  <si>
    <t>Reinders</t>
  </si>
  <si>
    <t>greta.reinders@edfman.com</t>
  </si>
  <si>
    <t>De Ruyterkade 6 6e Etage</t>
  </si>
  <si>
    <t>Greta Reinders</t>
  </si>
  <si>
    <t>2071</t>
  </si>
  <si>
    <t>1378</t>
  </si>
  <si>
    <t>Greta</t>
  </si>
  <si>
    <t>0031642251680</t>
  </si>
  <si>
    <t>000056-001</t>
  </si>
  <si>
    <t>REHAU N.V.</t>
  </si>
  <si>
    <t>Fick D.</t>
  </si>
  <si>
    <t>Fick</t>
  </si>
  <si>
    <t>debby.fick@rehau.com</t>
  </si>
  <si>
    <t>desire.wijffels@dvan.nl</t>
  </si>
  <si>
    <t>Watergoorweg 79</t>
  </si>
  <si>
    <t>3861 MA</t>
  </si>
  <si>
    <t>Debby Fick</t>
  </si>
  <si>
    <t>2094</t>
  </si>
  <si>
    <t>1402</t>
  </si>
  <si>
    <t>Debby</t>
  </si>
  <si>
    <t>648183407</t>
  </si>
  <si>
    <t>000056-003</t>
  </si>
  <si>
    <t>Tetterode</t>
  </si>
  <si>
    <t>Neveux E.</t>
  </si>
  <si>
    <t>Neveux</t>
  </si>
  <si>
    <t>info@plantin.be</t>
  </si>
  <si>
    <t>Jool-Hulstraat 24</t>
  </si>
  <si>
    <t>1327 HA</t>
  </si>
  <si>
    <t>Efrem Neveux</t>
  </si>
  <si>
    <t>1415</t>
  </si>
  <si>
    <t>efremneveux@tetterode.nl</t>
  </si>
  <si>
    <t>Efrem</t>
  </si>
  <si>
    <t>0032473933424</t>
  </si>
  <si>
    <t>000056-005</t>
  </si>
  <si>
    <t>Van Damme, Niek Jan</t>
  </si>
  <si>
    <t>Damme N.J van</t>
  </si>
  <si>
    <t>@hotmail.com</t>
  </si>
  <si>
    <t>nadam1998@hotmail.com</t>
  </si>
  <si>
    <t>Hopfengartenstrasse 49</t>
  </si>
  <si>
    <t>Siegburg</t>
  </si>
  <si>
    <t>53721</t>
  </si>
  <si>
    <t>Niek Jan van Damme</t>
  </si>
  <si>
    <t>2637</t>
  </si>
  <si>
    <t>1840</t>
  </si>
  <si>
    <t>Damme</t>
  </si>
  <si>
    <t>Niek Jan</t>
  </si>
  <si>
    <t>00491709200082</t>
  </si>
  <si>
    <t>N.J</t>
  </si>
  <si>
    <t>000056-007</t>
  </si>
  <si>
    <t>Water Vision BV</t>
  </si>
  <si>
    <t>Boer J. de</t>
  </si>
  <si>
    <t>Lebon</t>
  </si>
  <si>
    <t>immiedas@watervision.nl</t>
  </si>
  <si>
    <t>Vlierberg 9</t>
  </si>
  <si>
    <t>Eemnes</t>
  </si>
  <si>
    <t>3755 BS</t>
  </si>
  <si>
    <t>Claudia Lebon</t>
  </si>
  <si>
    <t>1690</t>
  </si>
  <si>
    <t>claudialebon@watervision.nl</t>
  </si>
  <si>
    <t>0031621212531</t>
  </si>
  <si>
    <t>000056-004</t>
  </si>
  <si>
    <t>Xafax Nederland</t>
  </si>
  <si>
    <t>Compas P.</t>
  </si>
  <si>
    <t>pcompas@xafax.nl</t>
  </si>
  <si>
    <t>Postbus 107</t>
  </si>
  <si>
    <t>1800 AC</t>
  </si>
  <si>
    <t>P. Compas</t>
  </si>
  <si>
    <t>2027</t>
  </si>
  <si>
    <t>1477</t>
  </si>
  <si>
    <t>Compas</t>
  </si>
  <si>
    <t>0031629060369</t>
  </si>
  <si>
    <t>000056-006</t>
  </si>
  <si>
    <t>Clinium beheer bv</t>
  </si>
  <si>
    <t>Wapen fan Fryslan</t>
  </si>
  <si>
    <t>Wibaut S.</t>
  </si>
  <si>
    <t>Wapen fan Fryslan2015</t>
  </si>
  <si>
    <t>k.oppelaar@clinium.nl</t>
  </si>
  <si>
    <t>Joopgeesinkweg 314</t>
  </si>
  <si>
    <t>AMSTERDAM-DUIVENDRECH</t>
  </si>
  <si>
    <t>1114 AB</t>
  </si>
  <si>
    <t>K. Oppelaar</t>
  </si>
  <si>
    <t>6101</t>
  </si>
  <si>
    <t>4012</t>
  </si>
  <si>
    <t>Oppelaar</t>
  </si>
  <si>
    <t>06 - 14 44 02 52</t>
  </si>
  <si>
    <t>0031614440252</t>
  </si>
  <si>
    <t>000039-008</t>
  </si>
  <si>
    <t>Finder Relais Nederland B.V.</t>
  </si>
  <si>
    <t>Eijsink M.</t>
  </si>
  <si>
    <t>Eijsink</t>
  </si>
  <si>
    <t>m.eijsink@findernet.com</t>
  </si>
  <si>
    <t>Dukdalfweg 51</t>
  </si>
  <si>
    <t>1041 BC</t>
  </si>
  <si>
    <t>Martin Eijsink</t>
  </si>
  <si>
    <t>110039</t>
  </si>
  <si>
    <t>2725</t>
  </si>
  <si>
    <t>(020) 615 65 57</t>
  </si>
  <si>
    <t>0031621288708</t>
  </si>
  <si>
    <t>000039-006</t>
  </si>
  <si>
    <t>110042</t>
  </si>
  <si>
    <t>000039-004</t>
  </si>
  <si>
    <t>Pylades</t>
  </si>
  <si>
    <t>Gooijer M.</t>
  </si>
  <si>
    <t>BusŽ</t>
  </si>
  <si>
    <t>m.gooijer@pylades.com</t>
  </si>
  <si>
    <t>madeleine.buse@pylades.com</t>
  </si>
  <si>
    <t>M. Gooijer</t>
  </si>
  <si>
    <t>110052</t>
  </si>
  <si>
    <t>2660</t>
  </si>
  <si>
    <t>1908</t>
  </si>
  <si>
    <t>Gooijer</t>
  </si>
  <si>
    <t>06 - 24 60 03 47</t>
  </si>
  <si>
    <t>Postbus 109</t>
  </si>
  <si>
    <t>0031652066512</t>
  </si>
  <si>
    <t>000039-001</t>
  </si>
  <si>
    <t>Suiker Unie</t>
  </si>
  <si>
    <t>Paauwe S.</t>
  </si>
  <si>
    <t>Paauwe</t>
  </si>
  <si>
    <t>sylvia.paauwe@suikerunie.com</t>
  </si>
  <si>
    <t>Oud-Gastel</t>
  </si>
  <si>
    <t>Sylvia Paauwe</t>
  </si>
  <si>
    <t>110163</t>
  </si>
  <si>
    <t>3078</t>
  </si>
  <si>
    <t>2145</t>
  </si>
  <si>
    <t>(0165) 52 52 05</t>
  </si>
  <si>
    <t>Postbus 100</t>
  </si>
  <si>
    <t>612155055</t>
  </si>
  <si>
    <t>000039-005</t>
  </si>
  <si>
    <t>Rabobank Zuidwest-Drenthe</t>
  </si>
  <si>
    <t>Welvaart</t>
  </si>
  <si>
    <t>Stapel A.</t>
  </si>
  <si>
    <t>Welvaart2015</t>
  </si>
  <si>
    <t>Stapel</t>
  </si>
  <si>
    <t>Bergman</t>
  </si>
  <si>
    <t>marketing@zwd.rabobank.nl</t>
  </si>
  <si>
    <t>Donau 12</t>
  </si>
  <si>
    <t>7908 HA</t>
  </si>
  <si>
    <t>Anita Stapel</t>
  </si>
  <si>
    <t>2621</t>
  </si>
  <si>
    <t>1839</t>
  </si>
  <si>
    <t>06 - 31 50 43 12</t>
  </si>
  <si>
    <t>06-1504312</t>
  </si>
  <si>
    <t>620872400</t>
  </si>
  <si>
    <t>000055-004</t>
  </si>
  <si>
    <t>Beek Container Techniek Benelux B.V.</t>
  </si>
  <si>
    <t>Beek M.C.M. van</t>
  </si>
  <si>
    <t>Beek van</t>
  </si>
  <si>
    <t>danielle@beekgroep.com</t>
  </si>
  <si>
    <t>Flevoweg 31</t>
  </si>
  <si>
    <t>2318 BX</t>
  </si>
  <si>
    <t>M.C.M. van Beek</t>
  </si>
  <si>
    <t>2615</t>
  </si>
  <si>
    <t>1831</t>
  </si>
  <si>
    <t>Beek</t>
  </si>
  <si>
    <t>M.C.M.</t>
  </si>
  <si>
    <t>651825861</t>
  </si>
  <si>
    <t>000055-008</t>
  </si>
  <si>
    <t>Cementbouw</t>
  </si>
  <si>
    <t>Hauzer A.</t>
  </si>
  <si>
    <t>Komduur</t>
  </si>
  <si>
    <t>03-10</t>
  </si>
  <si>
    <t>A.Hauzer@cementbouw.nl</t>
  </si>
  <si>
    <t>c.komduur@cbverheul.nl</t>
  </si>
  <si>
    <t>Bennebroekerdijk 244</t>
  </si>
  <si>
    <t>Cruquius</t>
  </si>
  <si>
    <t>2124 LE</t>
  </si>
  <si>
    <t>Cora Konduur</t>
  </si>
  <si>
    <t>2037</t>
  </si>
  <si>
    <t>4082</t>
  </si>
  <si>
    <t>Konduur</t>
  </si>
  <si>
    <t>06 - 51 85 51 95</t>
  </si>
  <si>
    <t>(023) 548 16 20</t>
  </si>
  <si>
    <t>0031651855195</t>
  </si>
  <si>
    <t>000055-001</t>
  </si>
  <si>
    <t>Dijkstra Voermans</t>
  </si>
  <si>
    <t>Wijffels D.</t>
  </si>
  <si>
    <t>Wijffels</t>
  </si>
  <si>
    <t>Winthontlaan 2</t>
  </si>
  <si>
    <t>3526 KV</t>
  </si>
  <si>
    <t>Desiré Wijffels</t>
  </si>
  <si>
    <t>1953</t>
  </si>
  <si>
    <t>1433</t>
  </si>
  <si>
    <t>Desiré</t>
  </si>
  <si>
    <t>0302850342</t>
  </si>
  <si>
    <t>643376105</t>
  </si>
  <si>
    <t>000055-005</t>
  </si>
  <si>
    <t>HAB International Accountants &amp; Consultants</t>
  </si>
  <si>
    <t>Burke H.A</t>
  </si>
  <si>
    <t>Aguirre</t>
  </si>
  <si>
    <t>alexandraaguirre@hab-international.nl</t>
  </si>
  <si>
    <t>haburke@hab-international.nl</t>
  </si>
  <si>
    <t>Strawinskylaan 923</t>
  </si>
  <si>
    <t>Alexandra Aguirre</t>
  </si>
  <si>
    <t>2515</t>
  </si>
  <si>
    <t>3962</t>
  </si>
  <si>
    <t>Alexandra</t>
  </si>
  <si>
    <t>(020) 664 40 54</t>
  </si>
  <si>
    <t>0206644054</t>
  </si>
  <si>
    <t>616103343</t>
  </si>
  <si>
    <t>000055-011</t>
  </si>
  <si>
    <t>HOMIJ Technische Installaties bv</t>
  </si>
  <si>
    <t>Navarrete Gelde A.</t>
  </si>
  <si>
    <t>Strobel</t>
  </si>
  <si>
    <t>naupar</t>
  </si>
  <si>
    <t>Lange Dreef 7</t>
  </si>
  <si>
    <t>A. Navarrete Gelde</t>
  </si>
  <si>
    <t>2616</t>
  </si>
  <si>
    <t>Navarrete Gelde</t>
  </si>
  <si>
    <t>T.Strobel@HOMIJ.NL</t>
  </si>
  <si>
    <t>613482741</t>
  </si>
  <si>
    <t>000055-010</t>
  </si>
  <si>
    <t>Solving Efeso BV</t>
  </si>
  <si>
    <t>Vries W. de</t>
  </si>
  <si>
    <t>Ligthart</t>
  </si>
  <si>
    <t>wiebe.devries@solvingefeso.com</t>
  </si>
  <si>
    <t>annette.blom@solvingefeso.com</t>
  </si>
  <si>
    <t>Veemarktkade 8 G6225</t>
  </si>
  <si>
    <t>Den Bosch</t>
  </si>
  <si>
    <t>5222 AE</t>
  </si>
  <si>
    <t>W. de Vries</t>
  </si>
  <si>
    <t>2582</t>
  </si>
  <si>
    <t>1797</t>
  </si>
  <si>
    <t>06 - 27 86 74 24</t>
  </si>
  <si>
    <t>+31 627 867 424</t>
  </si>
  <si>
    <t>655858663</t>
  </si>
  <si>
    <t>000055-002</t>
  </si>
  <si>
    <t xml:space="preserve">TBI Holdings B.V. </t>
  </si>
  <si>
    <t>Korving E.E.P.</t>
  </si>
  <si>
    <t>22-01</t>
  </si>
  <si>
    <t>EEP.Korving@tbi.nl</t>
  </si>
  <si>
    <t>Wilhelminaplein 37</t>
  </si>
  <si>
    <t>3072 DE</t>
  </si>
  <si>
    <t>E.E.P. Korving</t>
  </si>
  <si>
    <t>2696</t>
  </si>
  <si>
    <t>1938</t>
  </si>
  <si>
    <t>E.E.P.</t>
  </si>
  <si>
    <t>000055-007</t>
  </si>
  <si>
    <t>Cargolux Airlines International S.A.</t>
  </si>
  <si>
    <t>Wilhelmus</t>
  </si>
  <si>
    <t>Prowell B.</t>
  </si>
  <si>
    <t>Wilhelmus 2015</t>
  </si>
  <si>
    <t>inf</t>
  </si>
  <si>
    <t>brenda.prowell@cargolux.com</t>
  </si>
  <si>
    <t>O19</t>
  </si>
  <si>
    <t>Anchoragelaan 38</t>
  </si>
  <si>
    <t>1118 LD</t>
  </si>
  <si>
    <t>Brenda Prowell</t>
  </si>
  <si>
    <t>6013</t>
  </si>
  <si>
    <t>3895</t>
  </si>
  <si>
    <t>Prowell</t>
  </si>
  <si>
    <t>(020) 405 74 90</t>
  </si>
  <si>
    <t>000134-011</t>
  </si>
  <si>
    <t>Kas Bank N.V.</t>
  </si>
  <si>
    <t>Nguyen H.</t>
  </si>
  <si>
    <t>Nguyen</t>
  </si>
  <si>
    <t>30-03</t>
  </si>
  <si>
    <t>huong.nguyen@kasbank.com</t>
  </si>
  <si>
    <t>Huong Nguyen</t>
  </si>
  <si>
    <t>3185</t>
  </si>
  <si>
    <t>2109</t>
  </si>
  <si>
    <t>Huong</t>
  </si>
  <si>
    <t>0031644175939</t>
  </si>
  <si>
    <t>000134-015</t>
  </si>
  <si>
    <t>Luiten</t>
  </si>
  <si>
    <t>Luiten G.</t>
  </si>
  <si>
    <t>Guus Luiten</t>
  </si>
  <si>
    <t>ajluiten@wxs.nl</t>
  </si>
  <si>
    <t>Van Stolkweg 30</t>
  </si>
  <si>
    <t>2585 JR</t>
  </si>
  <si>
    <t>6050</t>
  </si>
  <si>
    <t>3935</t>
  </si>
  <si>
    <t>06 - 21 81 17 44</t>
  </si>
  <si>
    <t>Guus</t>
  </si>
  <si>
    <t>0031621811744</t>
  </si>
  <si>
    <t>000134-007</t>
  </si>
  <si>
    <t>Nationale Politie</t>
  </si>
  <si>
    <t>Segboer M. A.</t>
  </si>
  <si>
    <t>mitzi.schoemans@politie.nl</t>
  </si>
  <si>
    <t>Mitzi Schoemans</t>
  </si>
  <si>
    <t xml:space="preserve">Stichting Waardering Erkenning Politie (WEP) </t>
  </si>
  <si>
    <t>6083</t>
  </si>
  <si>
    <t>3993</t>
  </si>
  <si>
    <t>Schoemans</t>
  </si>
  <si>
    <t>06 - 23 18 94 40</t>
  </si>
  <si>
    <t>Mitzi</t>
  </si>
  <si>
    <t>Postbus 17107</t>
  </si>
  <si>
    <t>000134-002</t>
  </si>
  <si>
    <t>000134-006</t>
  </si>
  <si>
    <t>mitzi.schoemans1@politie.nl</t>
  </si>
  <si>
    <t>000134-010</t>
  </si>
  <si>
    <t>New Effort Wines</t>
  </si>
  <si>
    <t>Velzen J. van</t>
  </si>
  <si>
    <t>smidtje123</t>
  </si>
  <si>
    <t>joyce@ne-w.nl</t>
  </si>
  <si>
    <t>Papendrechtlaan 14</t>
  </si>
  <si>
    <t>Sassenheim</t>
  </si>
  <si>
    <t>2171 PZ</t>
  </si>
  <si>
    <t>Joyce van Velzen</t>
  </si>
  <si>
    <t>6008</t>
  </si>
  <si>
    <t>4014</t>
  </si>
  <si>
    <t>06 - 24 24 93 38</t>
  </si>
  <si>
    <t>000134-016</t>
  </si>
  <si>
    <t xml:space="preserve">PricewaterhouseCoopers B.V. 
</t>
  </si>
  <si>
    <t>Weerdenburg S. van</t>
  </si>
  <si>
    <t>elco.van.geene@nl.pwc.com</t>
  </si>
  <si>
    <t>Thomas R. Malthusstraat 5</t>
  </si>
  <si>
    <t>Stephanie van Weerdenburg</t>
  </si>
  <si>
    <t>5927</t>
  </si>
  <si>
    <t>3780</t>
  </si>
  <si>
    <t>Weerdenburg</t>
  </si>
  <si>
    <t>06 - 20 21 20 95</t>
  </si>
  <si>
    <t>Stephanie</t>
  </si>
  <si>
    <t>088 - 7925458</t>
  </si>
  <si>
    <t>000134-001</t>
  </si>
  <si>
    <t>Willem Barentsz</t>
  </si>
  <si>
    <t>Willem Barentsz2015</t>
  </si>
  <si>
    <t>Zwijnenburg</t>
  </si>
  <si>
    <t>noortje.kwisthout@nl.abnamro.com</t>
  </si>
  <si>
    <t>4131</t>
  </si>
  <si>
    <t>651859238</t>
  </si>
  <si>
    <t>000054-004</t>
  </si>
  <si>
    <t>Oil Tanking Amsterdam</t>
  </si>
  <si>
    <t>Wessel P. van</t>
  </si>
  <si>
    <t>ciska.jansen@oiltanking.com</t>
  </si>
  <si>
    <t>Heining 100</t>
  </si>
  <si>
    <t>1047 AH</t>
  </si>
  <si>
    <t>Peter van Wessel</t>
  </si>
  <si>
    <t>1466</t>
  </si>
  <si>
    <t>650741616</t>
  </si>
  <si>
    <t>000054-001</t>
  </si>
  <si>
    <t>Jansen C.</t>
  </si>
  <si>
    <t>Ciska Jansen</t>
  </si>
  <si>
    <t>1406</t>
  </si>
  <si>
    <t>purchase.invoices.amsterdam@oiltanking.com</t>
  </si>
  <si>
    <t>Ciska</t>
  </si>
  <si>
    <t>000054-002</t>
  </si>
  <si>
    <t>Poll van de</t>
  </si>
  <si>
    <t>622798316</t>
  </si>
  <si>
    <t>000054-008</t>
  </si>
  <si>
    <t>Wilhelmsen Ship Service</t>
  </si>
  <si>
    <t>Poll M. van de</t>
  </si>
  <si>
    <t>minouk.van.de.poll@wilhelmsen.com</t>
  </si>
  <si>
    <t>Willem Barentszstraat 50</t>
  </si>
  <si>
    <t>3165 AB</t>
  </si>
  <si>
    <t>Minouk van de Poll</t>
  </si>
  <si>
    <t>2087</t>
  </si>
  <si>
    <t>1395</t>
  </si>
  <si>
    <t>Minouk</t>
  </si>
  <si>
    <t>000054-006</t>
  </si>
  <si>
    <t>Witte Walvis</t>
  </si>
  <si>
    <t>Witte Walvis2015</t>
  </si>
  <si>
    <t>000227-001</t>
  </si>
  <si>
    <t>000227-002</t>
  </si>
  <si>
    <t>000227-003</t>
  </si>
  <si>
    <t>000227-004</t>
  </si>
  <si>
    <t>000227-005</t>
  </si>
  <si>
    <t>000227-006</t>
  </si>
  <si>
    <t>000227-007</t>
  </si>
  <si>
    <t>000227-008</t>
  </si>
  <si>
    <t>000227-009</t>
  </si>
  <si>
    <t>Delta Lloyd</t>
  </si>
  <si>
    <t>Wylde Swan</t>
  </si>
  <si>
    <t>Glas-Schipper B.</t>
  </si>
  <si>
    <t>WyldeSwan2015</t>
  </si>
  <si>
    <t>joost_zuure@deltalloyd.nl</t>
  </si>
  <si>
    <t>Amstelplein 6</t>
  </si>
  <si>
    <t>1413</t>
  </si>
  <si>
    <t>000236-001</t>
  </si>
  <si>
    <t>ZA1</t>
  </si>
  <si>
    <t>000233-001</t>
  </si>
  <si>
    <t>000233-002</t>
  </si>
  <si>
    <t>000233-004</t>
  </si>
  <si>
    <t>000233-006</t>
  </si>
  <si>
    <t>000233-008</t>
  </si>
  <si>
    <t>Atlas Fiscalisten N.V.</t>
  </si>
  <si>
    <t>Zeemeeuw</t>
  </si>
  <si>
    <t>Kuipers I.</t>
  </si>
  <si>
    <t>Zeemeeuw2015</t>
  </si>
  <si>
    <t>van Heck</t>
  </si>
  <si>
    <t>Heck van</t>
  </si>
  <si>
    <t>23-09</t>
  </si>
  <si>
    <t>sonja.vanheck@atlas-tax.nl</t>
  </si>
  <si>
    <t>Herengracht 338</t>
  </si>
  <si>
    <t>1016 CG</t>
  </si>
  <si>
    <t>Sonja van Heck</t>
  </si>
  <si>
    <t>1246</t>
  </si>
  <si>
    <t>Heck</t>
  </si>
  <si>
    <t>Sonja</t>
  </si>
  <si>
    <t>(020) 535 45 67</t>
  </si>
  <si>
    <t>62455474</t>
  </si>
  <si>
    <t>000075-001</t>
  </si>
  <si>
    <t>Avedon Capital Partners B.V.</t>
  </si>
  <si>
    <t>Du Pont J.</t>
  </si>
  <si>
    <t>Pont du</t>
  </si>
  <si>
    <t>joyce.dupont@avedoncapital.com</t>
  </si>
  <si>
    <t>Joyce Du Pont</t>
  </si>
  <si>
    <t>3199</t>
  </si>
  <si>
    <t>2452</t>
  </si>
  <si>
    <t>Du Pont</t>
  </si>
  <si>
    <t>(020) 800 23 60</t>
  </si>
  <si>
    <t>0208002360</t>
  </si>
  <si>
    <t>0031612508065</t>
  </si>
  <si>
    <t>000075-003</t>
  </si>
  <si>
    <t>Koninklijke BAM Groep nv</t>
  </si>
  <si>
    <t>Wingerden R.</t>
  </si>
  <si>
    <t>van Wingerden</t>
  </si>
  <si>
    <t>Wingerden van</t>
  </si>
  <si>
    <t>rp.van.wingerden@bamgroep.nl</t>
  </si>
  <si>
    <t>n.belhadj@bamgroep.nl</t>
  </si>
  <si>
    <t>Rob Wingerden</t>
  </si>
  <si>
    <t>1279</t>
  </si>
  <si>
    <t>Wingerden</t>
  </si>
  <si>
    <t>Postbus 20</t>
  </si>
  <si>
    <t>030-6598714</t>
  </si>
  <si>
    <t>0031653392214</t>
  </si>
  <si>
    <t>000075-008</t>
  </si>
  <si>
    <t>15-01</t>
  </si>
  <si>
    <t>maaike.geijsel@pon.com</t>
  </si>
  <si>
    <t>0334949713</t>
  </si>
  <si>
    <t>000075-004</t>
  </si>
  <si>
    <t>Russell Investments</t>
  </si>
  <si>
    <t>Kuipers M.</t>
  </si>
  <si>
    <t>Troost</t>
  </si>
  <si>
    <t>11-09</t>
  </si>
  <si>
    <t>mbroekman@russell.com</t>
  </si>
  <si>
    <t>Strawinkskilaan 321</t>
  </si>
  <si>
    <t>Martijn Kuipers</t>
  </si>
  <si>
    <t>1716</t>
  </si>
  <si>
    <t>Kuipers</t>
  </si>
  <si>
    <t>Martijn</t>
  </si>
  <si>
    <t>+31 20 5674317</t>
  </si>
  <si>
    <t>655885000</t>
  </si>
  <si>
    <t>000075-006</t>
  </si>
  <si>
    <t>Zephyr</t>
  </si>
  <si>
    <t>Zephyr2015</t>
  </si>
  <si>
    <t>Consolidated Nederland</t>
  </si>
  <si>
    <t>110070</t>
  </si>
  <si>
    <t>000179-001</t>
  </si>
  <si>
    <t>Vondst Advocaten</t>
  </si>
  <si>
    <t>Swens O.</t>
  </si>
  <si>
    <t>Keijzer</t>
  </si>
  <si>
    <t>otto.swens@vondst-law.com</t>
  </si>
  <si>
    <t>Jacob Obrechtstraat 56</t>
  </si>
  <si>
    <t>1071 KN</t>
  </si>
  <si>
    <t>O. Swens</t>
  </si>
  <si>
    <t>110069</t>
  </si>
  <si>
    <t>2662</t>
  </si>
  <si>
    <t>1910</t>
  </si>
  <si>
    <t>Swens</t>
  </si>
  <si>
    <t>06 - 14 24 12 81</t>
  </si>
  <si>
    <t>0031638322438</t>
  </si>
  <si>
    <t>000179-006</t>
  </si>
  <si>
    <t>Wijs &amp; Van Oostveen</t>
  </si>
  <si>
    <t>Reinke M.</t>
  </si>
  <si>
    <t>Reinke</t>
  </si>
  <si>
    <t>m.reinke@wijs.nl</t>
  </si>
  <si>
    <t>Herengracht 491</t>
  </si>
  <si>
    <t>1017 BT</t>
  </si>
  <si>
    <t>M. Reinke</t>
  </si>
  <si>
    <t>110105</t>
  </si>
  <si>
    <t>2678</t>
  </si>
  <si>
    <t>1923</t>
  </si>
  <si>
    <t>(020) 638 82 26</t>
  </si>
  <si>
    <t>000179-007</t>
  </si>
  <si>
    <t>Zuiderzee</t>
  </si>
  <si>
    <t>Beets P.J.</t>
  </si>
  <si>
    <t>Zuiderzee2015</t>
  </si>
  <si>
    <t>P.J. Beets</t>
  </si>
  <si>
    <t>2285</t>
  </si>
  <si>
    <t>P.J.</t>
  </si>
  <si>
    <t>000048-001</t>
  </si>
  <si>
    <t>Kuehne &amp; Nagel</t>
  </si>
  <si>
    <t>Ttjan C.</t>
  </si>
  <si>
    <t>Gefactureerd (3/6 termijn)</t>
  </si>
  <si>
    <t>Jochems</t>
  </si>
  <si>
    <t>Hilst van de</t>
  </si>
  <si>
    <t>ilse.jochems@kuehne-nagel.com</t>
  </si>
  <si>
    <t>josh.carey@kuehne-nagel.com</t>
  </si>
  <si>
    <t>Lloydstraat 35</t>
  </si>
  <si>
    <t>3024 EA</t>
  </si>
  <si>
    <t>Caroline Ttjan</t>
  </si>
  <si>
    <t>2066</t>
  </si>
  <si>
    <t>4271</t>
  </si>
  <si>
    <t>caroline.tjan@kuehne-nagel.com</t>
  </si>
  <si>
    <t>Ttjan</t>
  </si>
  <si>
    <t>06 - 52 80 66 60</t>
  </si>
  <si>
    <t>06-46031293</t>
  </si>
  <si>
    <t>0031653659428</t>
  </si>
  <si>
    <t>000048-007</t>
  </si>
  <si>
    <t>ilse.jochems@kuehe-nagel.com</t>
  </si>
  <si>
    <t>000048-008</t>
  </si>
  <si>
    <t>Painting Holland Groep</t>
  </si>
  <si>
    <t>Zirschky</t>
  </si>
  <si>
    <t>13-05</t>
  </si>
  <si>
    <t>m.mul@paintinghollandgroep.nl</t>
  </si>
  <si>
    <t>5958</t>
  </si>
  <si>
    <t>3836</t>
  </si>
  <si>
    <t>075-6313160</t>
  </si>
  <si>
    <t>0031651361647</t>
  </si>
  <si>
    <t>000048-011</t>
  </si>
  <si>
    <t>B. Bollaert</t>
  </si>
  <si>
    <t>Zuiderzon</t>
  </si>
  <si>
    <t>Bollaert B.</t>
  </si>
  <si>
    <t>Zuiderzon2015</t>
  </si>
  <si>
    <t>n.vanraemdonck@hotmail.com</t>
  </si>
  <si>
    <t>Jozef de veusterstraat 124</t>
  </si>
  <si>
    <t>Edegem</t>
  </si>
  <si>
    <t>BE-2650</t>
  </si>
  <si>
    <t>Bruno Bollaert</t>
  </si>
  <si>
    <t>6317</t>
  </si>
  <si>
    <t>4986</t>
  </si>
  <si>
    <t>Bollaert</t>
  </si>
  <si>
    <t>Bruno</t>
  </si>
  <si>
    <t>+32 475 57 73 42</t>
  </si>
  <si>
    <t>0475 577342</t>
  </si>
  <si>
    <t>000198-008</t>
  </si>
  <si>
    <t>Klein Bog N.C.</t>
  </si>
  <si>
    <t>n.kleinbog@bouwinvest.nl</t>
  </si>
  <si>
    <t>Frances Klein Gunnewiek</t>
  </si>
  <si>
    <t>4110</t>
  </si>
  <si>
    <t>Klein Gunnewiek</t>
  </si>
  <si>
    <t>f.kleingunnewiek@bouwinvest.nl</t>
  </si>
  <si>
    <t>06 - 22 77 94 77</t>
  </si>
  <si>
    <t>Frances</t>
  </si>
  <si>
    <t>22:00</t>
  </si>
  <si>
    <t>000198-002</t>
  </si>
  <si>
    <t>000198-004</t>
  </si>
  <si>
    <t>Koopman S.</t>
  </si>
  <si>
    <t>0031652045718</t>
  </si>
  <si>
    <t>000198-006</t>
  </si>
  <si>
    <t>Multilease B.V.</t>
  </si>
  <si>
    <t>Oudshoorn M.</t>
  </si>
  <si>
    <t>Seelen</t>
  </si>
  <si>
    <t>mebusch@multilease.nl</t>
  </si>
  <si>
    <t>Proostwetering 81</t>
  </si>
  <si>
    <t>3543 AC</t>
  </si>
  <si>
    <t>Marc Oudshoorn</t>
  </si>
  <si>
    <t>3037</t>
  </si>
  <si>
    <t>Oudshoorn</t>
  </si>
  <si>
    <t>Marc</t>
  </si>
  <si>
    <t>0031651195710</t>
  </si>
  <si>
    <t>000198-003</t>
  </si>
  <si>
    <t>Aviareps BV</t>
  </si>
  <si>
    <t>Zwarte Valk</t>
  </si>
  <si>
    <t>Kvartuč M.</t>
  </si>
  <si>
    <t>ZwarteValk2015</t>
  </si>
  <si>
    <t>Kvartu_ M</t>
  </si>
  <si>
    <t>mkvartuc@aviareps.com</t>
  </si>
  <si>
    <t>Beechavenue 104</t>
  </si>
  <si>
    <t>1119 PP</t>
  </si>
  <si>
    <t>Magdalena Kvartuč</t>
  </si>
  <si>
    <t>3134</t>
  </si>
  <si>
    <t>2230</t>
  </si>
  <si>
    <t>Kvartuč</t>
  </si>
  <si>
    <t>06 - 24 56 14 24</t>
  </si>
  <si>
    <t>Magdalena</t>
  </si>
  <si>
    <t>(020) 654 15 65</t>
  </si>
  <si>
    <t>0031624561424</t>
  </si>
  <si>
    <t>000085-010</t>
  </si>
  <si>
    <t>Biohorma BV</t>
  </si>
  <si>
    <t>Stroeve S.</t>
  </si>
  <si>
    <t>Stroeve</t>
  </si>
  <si>
    <t>s.stroeve@biohorma.nl</t>
  </si>
  <si>
    <t>J.P. Broekhovenstraat 16</t>
  </si>
  <si>
    <t>S. Stroeve</t>
  </si>
  <si>
    <t>1392</t>
  </si>
  <si>
    <t>0031620412734</t>
  </si>
  <si>
    <t>000085-001</t>
  </si>
  <si>
    <t>Loco Enzo</t>
  </si>
  <si>
    <t>Spoelder L.</t>
  </si>
  <si>
    <t>Schreurs</t>
  </si>
  <si>
    <t>info@loco-enzo.nl</t>
  </si>
  <si>
    <t>Burgermeester Loeffplein 70 E</t>
  </si>
  <si>
    <t>5211 RX</t>
  </si>
  <si>
    <t>Linda Spoelder</t>
  </si>
  <si>
    <t>Globe Air Cargo</t>
  </si>
  <si>
    <t>2794</t>
  </si>
  <si>
    <t>Spoelder</t>
  </si>
  <si>
    <t>(073) 689 10 99</t>
  </si>
  <si>
    <t>618818235</t>
  </si>
  <si>
    <t>000085-005</t>
  </si>
  <si>
    <t xml:space="preserve">mITE Systems BV </t>
  </si>
  <si>
    <t>Döll K.</t>
  </si>
  <si>
    <t>Bill</t>
  </si>
  <si>
    <t>Doll</t>
  </si>
  <si>
    <t>k.doll@mite.nl</t>
  </si>
  <si>
    <t>Kronenburgplantsoen 10</t>
  </si>
  <si>
    <t>3401 BP</t>
  </si>
  <si>
    <t>Kim Döll</t>
  </si>
  <si>
    <t>2795</t>
  </si>
  <si>
    <t>2054</t>
  </si>
  <si>
    <t>Döll</t>
  </si>
  <si>
    <t>085 - 4010380</t>
  </si>
  <si>
    <t>624987615</t>
  </si>
  <si>
    <t>000085-008</t>
  </si>
  <si>
    <t>OMP Management</t>
  </si>
  <si>
    <t>Boer A. den</t>
  </si>
  <si>
    <t>den Boer</t>
  </si>
  <si>
    <t>Boer den</t>
  </si>
  <si>
    <t>20-12</t>
  </si>
  <si>
    <t>adb@omp-management.com suzannedenboer@gmail.com</t>
  </si>
  <si>
    <t>adb@omp-management.com</t>
  </si>
  <si>
    <t>Westerschans 1</t>
  </si>
  <si>
    <t>Leiderdorp</t>
  </si>
  <si>
    <t>2352 DK</t>
  </si>
  <si>
    <t>A. den Boer</t>
  </si>
  <si>
    <t>2464</t>
  </si>
  <si>
    <t>1723</t>
  </si>
  <si>
    <t>0715892406</t>
  </si>
  <si>
    <t>623268740</t>
  </si>
  <si>
    <t>000085-011</t>
  </si>
  <si>
    <t>Pon Equipment and Pon Power B.V.</t>
  </si>
  <si>
    <t>Frisian Sailing Company</t>
  </si>
  <si>
    <t>Pecasse</t>
  </si>
  <si>
    <t>leonie.de.jong@pon.com</t>
  </si>
  <si>
    <t>Rondebeltweg 41</t>
  </si>
  <si>
    <t>1329 BP</t>
  </si>
  <si>
    <t>Leonie de Jong</t>
  </si>
  <si>
    <t>5941</t>
  </si>
  <si>
    <t>3799</t>
  </si>
  <si>
    <t>06 - 51 98 03 53</t>
  </si>
  <si>
    <t>Leonie</t>
  </si>
  <si>
    <t>620629334</t>
  </si>
  <si>
    <t>000085-004</t>
  </si>
  <si>
    <t>Trimble Transport &amp; Logistics</t>
  </si>
  <si>
    <t>Verswijvel B.</t>
  </si>
  <si>
    <t>Boogaard</t>
  </si>
  <si>
    <t>Bart_Verswijvel@Trimble.com</t>
  </si>
  <si>
    <t>Delphine_Dewildeman@Trimble.com</t>
  </si>
  <si>
    <t>Ter Waarde 50</t>
  </si>
  <si>
    <t>Leper</t>
  </si>
  <si>
    <t>8900</t>
  </si>
  <si>
    <t>Delphine Dewildeman</t>
  </si>
  <si>
    <t>3089</t>
  </si>
  <si>
    <t>4126</t>
  </si>
  <si>
    <t>Dewildeman</t>
  </si>
  <si>
    <t>Delphine</t>
  </si>
  <si>
    <t>020494500488</t>
  </si>
  <si>
    <t>0032 57 22 39 46</t>
  </si>
  <si>
    <t>0031627883964</t>
  </si>
  <si>
    <t>000085-002</t>
  </si>
  <si>
    <t xml:space="preserve">Vastbouw Oost BV 
</t>
  </si>
  <si>
    <t>Rohaan A.</t>
  </si>
  <si>
    <t>Nijman</t>
  </si>
  <si>
    <t>08-09</t>
  </si>
  <si>
    <t>a.rohaan@vastbouw.nl</t>
  </si>
  <si>
    <t>Rijssen</t>
  </si>
  <si>
    <t>A. Rohaan</t>
  </si>
  <si>
    <t>1419</t>
  </si>
  <si>
    <t>Rohaan</t>
  </si>
  <si>
    <t>Postbus 240</t>
  </si>
  <si>
    <t>0514-566000</t>
  </si>
  <si>
    <t>646266591</t>
  </si>
  <si>
    <t>000085-007</t>
  </si>
  <si>
    <t>Totaal</t>
  </si>
  <si>
    <t>datum</t>
  </si>
  <si>
    <t xml:space="preserve">aantal </t>
  </si>
  <si>
    <t>cumulatief</t>
  </si>
  <si>
    <t>Rijlabels</t>
  </si>
  <si>
    <t>Aantal Boekingen</t>
  </si>
  <si>
    <t>Boekingen Cumulatief</t>
  </si>
  <si>
    <t>2014</t>
  </si>
  <si>
    <t>Kwrt3</t>
  </si>
  <si>
    <t>aug</t>
  </si>
  <si>
    <t>sep</t>
  </si>
  <si>
    <t>Kwrt4</t>
  </si>
  <si>
    <t>okt</t>
  </si>
  <si>
    <t>nov</t>
  </si>
  <si>
    <t>dec</t>
  </si>
  <si>
    <t>Kwrt1</t>
  </si>
  <si>
    <t>jan</t>
  </si>
  <si>
    <t>feb</t>
  </si>
  <si>
    <t>mrt</t>
  </si>
  <si>
    <t>Kwrt2</t>
  </si>
  <si>
    <t>apr</t>
  </si>
  <si>
    <t>mei</t>
  </si>
  <si>
    <t>jun</t>
  </si>
  <si>
    <t>jul</t>
  </si>
  <si>
    <t>Eindtotaal</t>
  </si>
  <si>
    <t>&amp;</t>
  </si>
  <si>
    <t>REST</t>
  </si>
  <si>
    <t>STY Parade</t>
  </si>
  <si>
    <t>Max # Momenten</t>
  </si>
  <si>
    <t>Gem bezettingsgraad</t>
  </si>
  <si>
    <t>Max Momenten</t>
  </si>
  <si>
    <t>Bezetting</t>
  </si>
  <si>
    <t># Schepen</t>
  </si>
  <si>
    <t>TOTAAL AVOND</t>
  </si>
  <si>
    <t xml:space="preserve">Totaal te verkopen : </t>
  </si>
  <si>
    <t>TOTAAL</t>
  </si>
  <si>
    <t xml:space="preserve">Schip </t>
  </si>
  <si>
    <t># SAIL In</t>
  </si>
  <si>
    <t>% SAIL In</t>
  </si>
  <si>
    <t># REST</t>
  </si>
  <si>
    <t>% REST</t>
  </si>
  <si>
    <t xml:space="preserve">  </t>
  </si>
  <si>
    <t># Verkocht TOTAAL</t>
  </si>
  <si>
    <t>Bezetting TOTAAL</t>
  </si>
  <si>
    <t xml:space="preserve">   </t>
  </si>
  <si>
    <t>% STY Parade</t>
  </si>
  <si>
    <t xml:space="preserve">Uit de cijfers halen: </t>
  </si>
  <si>
    <t>kruzenstrn</t>
  </si>
  <si>
    <t>A</t>
  </si>
  <si>
    <t>B</t>
  </si>
  <si>
    <t>C</t>
  </si>
  <si>
    <t>E</t>
  </si>
  <si>
    <t>F</t>
  </si>
  <si>
    <t>Type</t>
  </si>
  <si>
    <t>&gt;</t>
  </si>
  <si>
    <t># TOTAAL Verkocht</t>
  </si>
  <si>
    <t>grootte</t>
  </si>
  <si>
    <t>max Capaciteit</t>
  </si>
  <si>
    <t>De Olifant</t>
  </si>
  <si>
    <t>arrangementen</t>
  </si>
  <si>
    <t>Som van Capaciteit</t>
  </si>
  <si>
    <t>Aantal van Capaciteit2</t>
  </si>
  <si>
    <t>Datum</t>
  </si>
  <si>
    <t>cumulatief arrangementen</t>
  </si>
  <si>
    <t>boekingen</t>
  </si>
  <si>
    <t>cumulatief boekingen</t>
  </si>
  <si>
    <t>Som van arrangementen</t>
  </si>
  <si>
    <t>Som van boekingen</t>
  </si>
  <si>
    <t>Max van cumulatief arrangementen</t>
  </si>
  <si>
    <t>Max van cumulatief boekingen</t>
  </si>
  <si>
    <t>Organization</t>
  </si>
  <si>
    <t>Ship</t>
  </si>
  <si>
    <t>Arrangement paid?</t>
  </si>
  <si>
    <t>% Paid (all)</t>
  </si>
  <si>
    <t>Max capacity</t>
  </si>
  <si>
    <t>Location</t>
  </si>
  <si>
    <t>Booking number</t>
  </si>
  <si>
    <t>Boat day part</t>
  </si>
  <si>
    <t>Capacity</t>
  </si>
  <si>
    <t>Classic, Deck, Dock or Salon *</t>
  </si>
  <si>
    <t>Contract person</t>
  </si>
  <si>
    <t>Status confirmation date</t>
  </si>
  <si>
    <t>Booked date</t>
  </si>
  <si>
    <t>Entry date</t>
  </si>
  <si>
    <t>Not (use status #)</t>
  </si>
  <si>
    <t>Option expiration date</t>
  </si>
  <si>
    <t>Follow up by</t>
  </si>
  <si>
    <t>Return agreement</t>
  </si>
  <si>
    <t>Sent Amgate</t>
  </si>
  <si>
    <t>Surname</t>
  </si>
  <si>
    <t>Estimated catering costs excl. drinks per person</t>
  </si>
  <si>
    <t>Estimated cost of drinks per person</t>
  </si>
  <si>
    <t>Estimated rental costs per person</t>
  </si>
  <si>
    <t>Paid incl. VAT</t>
  </si>
  <si>
    <t>Ship boarding time</t>
  </si>
  <si>
    <t>Customer boarding time</t>
  </si>
  <si>
    <t>Customer boarding time2</t>
  </si>
  <si>
    <t>Category Work order</t>
  </si>
  <si>
    <t>Catering by</t>
  </si>
  <si>
    <t>Contact person on location</t>
  </si>
  <si>
    <t>Creation week</t>
  </si>
  <si>
    <t>Day</t>
  </si>
  <si>
    <t>Date start time</t>
  </si>
  <si>
    <t>Date/Time</t>
  </si>
  <si>
    <t>Email address</t>
  </si>
  <si>
    <t>Email address Organization (k)</t>
  </si>
  <si>
    <t># Invoices</t>
  </si>
  <si>
    <t>Gate there</t>
  </si>
  <si>
    <t>Gate color</t>
  </si>
  <si>
    <t>Gate size</t>
  </si>
  <si>
    <t>Gate comments</t>
  </si>
  <si>
    <t>Gate overnight stay</t>
  </si>
  <si>
    <t>Gate return</t>
  </si>
  <si>
    <t>Booked date (YYYY-MM-DD)</t>
  </si>
  <si>
    <t>Contracted turnover</t>
  </si>
  <si>
    <t>Invoiced excluding VAT</t>
  </si>
  <si>
    <t>Invoiced incl. VAT</t>
  </si>
  <si>
    <t>Sex</t>
  </si>
  <si>
    <t>Index address</t>
  </si>
  <si>
    <t>Index place name</t>
  </si>
  <si>
    <t>Index zip code</t>
  </si>
  <si>
    <t>Entry height</t>
  </si>
  <si>
    <t>Logo present</t>
  </si>
  <si>
    <t>Name Contact Person Amgate</t>
  </si>
  <si>
    <t>NameOnScreenHaven</t>
  </si>
  <si>
    <t>NEB VAT 21%</t>
  </si>
  <si>
    <t>NEB VAT 6%</t>
  </si>
  <si>
    <t>NEB Invoice Number</t>
  </si>
  <si>
    <t>NEB Already paid</t>
  </si>
  <si>
    <t>NEB Total excl. VAT</t>
  </si>
  <si>
    <t>NEB Total incl. VAT</t>
  </si>
  <si>
    <t>Customer reception time</t>
  </si>
  <si>
    <t>Outstanding incl VAT</t>
  </si>
  <si>
    <t>Boarding location (external)</t>
  </si>
  <si>
    <t>Organization AK</t>
  </si>
  <si>
    <t>Agreement sent</t>
  </si>
  <si>
    <t>Paid parking?</t>
  </si>
  <si>
    <t>Other parking</t>
  </si>
  <si>
    <t>Person AK</t>
  </si>
  <si>
    <t>Person Amgate</t>
  </si>
  <si>
    <t>Person Amgate surname (own)</t>
  </si>
  <si>
    <t>Person Amgate Email Address</t>
  </si>
  <si>
    <t>Person Amgate sex</t>
  </si>
  <si>
    <t>Person Amgate Mobile Number</t>
  </si>
  <si>
    <t>Person Amgate nickname</t>
  </si>
  <si>
    <t>Person Amgate Phone</t>
  </si>
  <si>
    <t>Person Amgate prefix (own)</t>
  </si>
  <si>
    <t>Person Amgate initials</t>
  </si>
  <si>
    <t>Price per person (excl. VAT)</t>
  </si>
  <si>
    <t>Ship return time</t>
  </si>
  <si>
    <t>SAIL Location</t>
  </si>
  <si>
    <t>Ship name</t>
  </si>
  <si>
    <t>Ship number</t>
  </si>
  <si>
    <t>Kind</t>
  </si>
  <si>
    <t>Start date</t>
  </si>
  <si>
    <t>Street+number / Postal address</t>
  </si>
  <si>
    <t>Telephone</t>
  </si>
  <si>
    <t>Tel. No. Contact Person Location</t>
  </si>
  <si>
    <t>Tel. No. Organization (k)</t>
  </si>
  <si>
    <t># Terms</t>
  </si>
  <si>
    <t>Total incl VAT</t>
  </si>
  <si>
    <t># Exceptions</t>
  </si>
  <si>
    <t>Exception regarding gate information</t>
  </si>
  <si>
    <t>Sales value excluding VAT</t>
  </si>
  <si>
    <t>Sequence number</t>
  </si>
  <si>
    <t>Reseller</t>
  </si>
  <si>
    <t>Work order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</si>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</sst>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&quot;€&quot;\ * #,##0.00_ ;_ &quot;€&quot;\ * \-#,##0.00_ ;_ &quot;€&quot;\ * &quot;-&quot;??_ ;_ @_ "/>
    <numFmt numFmtId="165" formatCode="[$-413]ddd\ d\ mmm\ yyyy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0" tint="-0.249977111117893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theme="0" tint="-0.14999847407452621"/>
      </patternFill>
    </fill>
  </fills>
  <borders count="11">
    <border>
      <left/>
      <right/>
      <top/>
      <bottom/>
      <diagonal/>
    </border>
    <border>
      <left/>
      <right/>
      <top style="thin">
        <color theme="5"/>
      </top>
      <bottom/>
      <diagonal/>
    </border>
    <border>
      <left/>
      <right/>
      <top style="thin">
        <color theme="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54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2" borderId="0" xfId="0" applyFill="1"/>
    <xf numFmtId="14" fontId="0" fillId="0" borderId="1" xfId="0" applyNumberFormat="1" applyBorder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64" fontId="1" fillId="0" borderId="0" xfId="1" applyFont="1" applyAlignment="1">
      <alignment wrapText="1"/>
    </xf>
    <xf numFmtId="164" fontId="0" fillId="0" borderId="0" xfId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left" indent="2"/>
    </xf>
    <xf numFmtId="0" fontId="0" fillId="0" borderId="2" xfId="0" applyBorder="1"/>
    <xf numFmtId="0" fontId="0" fillId="0" borderId="0" xfId="0" applyAlignment="1">
      <alignment horizontal="right"/>
    </xf>
    <xf numFmtId="9" fontId="0" fillId="0" borderId="0" xfId="2" applyFont="1"/>
    <xf numFmtId="0" fontId="1" fillId="0" borderId="0" xfId="0" applyFont="1"/>
    <xf numFmtId="0" fontId="3" fillId="3" borderId="0" xfId="0" applyFont="1" applyFill="1" applyAlignment="1">
      <alignment wrapText="1"/>
    </xf>
    <xf numFmtId="9" fontId="0" fillId="0" borderId="0" xfId="0" applyNumberFormat="1"/>
    <xf numFmtId="0" fontId="6" fillId="0" borderId="0" xfId="0" applyFont="1"/>
    <xf numFmtId="9" fontId="1" fillId="0" borderId="0" xfId="0" applyNumberFormat="1" applyFont="1"/>
    <xf numFmtId="0" fontId="7" fillId="0" borderId="0" xfId="0" applyFont="1"/>
    <xf numFmtId="0" fontId="1" fillId="0" borderId="0" xfId="0" applyFont="1" applyAlignment="1">
      <alignment horizontal="right"/>
    </xf>
    <xf numFmtId="0" fontId="7" fillId="0" borderId="0" xfId="0" applyFont="1" applyAlignment="1">
      <alignment wrapText="1"/>
    </xf>
    <xf numFmtId="0" fontId="6" fillId="0" borderId="0" xfId="0" applyFont="1" applyAlignment="1">
      <alignment horizontal="right"/>
    </xf>
    <xf numFmtId="0" fontId="3" fillId="0" borderId="0" xfId="0" applyFont="1" applyAlignment="1">
      <alignment wrapText="1"/>
    </xf>
    <xf numFmtId="0" fontId="0" fillId="0" borderId="5" xfId="0" applyBorder="1" applyAlignment="1">
      <alignment horizontal="right"/>
    </xf>
    <xf numFmtId="0" fontId="6" fillId="0" borderId="5" xfId="0" applyFont="1" applyBorder="1"/>
    <xf numFmtId="9" fontId="0" fillId="0" borderId="6" xfId="2" applyFont="1" applyBorder="1"/>
    <xf numFmtId="0" fontId="0" fillId="0" borderId="5" xfId="0" applyBorder="1"/>
    <xf numFmtId="0" fontId="0" fillId="0" borderId="6" xfId="0" applyBorder="1"/>
    <xf numFmtId="0" fontId="0" fillId="0" borderId="3" xfId="0" applyBorder="1"/>
    <xf numFmtId="0" fontId="8" fillId="0" borderId="9" xfId="0" applyFont="1" applyBorder="1" applyAlignment="1">
      <alignment horizontal="left" wrapText="1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left"/>
    </xf>
    <xf numFmtId="0" fontId="0" fillId="0" borderId="7" xfId="0" applyBorder="1" applyAlignment="1">
      <alignment horizontal="right"/>
    </xf>
    <xf numFmtId="0" fontId="0" fillId="0" borderId="10" xfId="0" applyBorder="1" applyAlignment="1">
      <alignment horizontal="left"/>
    </xf>
    <xf numFmtId="0" fontId="6" fillId="0" borderId="7" xfId="0" applyFont="1" applyBorder="1"/>
    <xf numFmtId="9" fontId="0" fillId="0" borderId="8" xfId="2" applyFont="1" applyBorder="1"/>
    <xf numFmtId="0" fontId="0" fillId="0" borderId="9" xfId="0" applyBorder="1" applyAlignment="1">
      <alignment horizontal="left"/>
    </xf>
    <xf numFmtId="0" fontId="6" fillId="0" borderId="3" xfId="0" applyFont="1" applyBorder="1"/>
    <xf numFmtId="9" fontId="0" fillId="0" borderId="4" xfId="2" applyFont="1" applyBorder="1"/>
    <xf numFmtId="3" fontId="0" fillId="0" borderId="0" xfId="0" applyNumberFormat="1"/>
    <xf numFmtId="10" fontId="0" fillId="0" borderId="0" xfId="2" applyNumberFormat="1" applyFont="1"/>
    <xf numFmtId="165" fontId="1" fillId="0" borderId="0" xfId="0" applyNumberFormat="1" applyFont="1" applyAlignment="1">
      <alignment horizontal="center" wrapText="1"/>
    </xf>
    <xf numFmtId="0" fontId="0" fillId="4" borderId="0" xfId="0" applyFill="1"/>
    <xf numFmtId="14" fontId="1" fillId="0" borderId="0" xfId="0" applyNumberFormat="1" applyFont="1" applyAlignment="1">
      <alignment wrapText="1"/>
    </xf>
    <xf numFmtId="14" fontId="0" fillId="2" borderId="0" xfId="0" applyNumberFormat="1" applyFill="1"/>
    <xf numFmtId="165" fontId="1" fillId="0" borderId="0" xfId="0" applyNumberFormat="1" applyFont="1" applyAlignment="1">
      <alignment horizontal="center" wrapText="1"/>
    </xf>
    <xf numFmtId="0" fontId="0" fillId="0" borderId="0" xfId="0" applyAlignment="1">
      <alignment horizontal="center"/>
    </xf>
    <xf numFmtId="9" fontId="0" fillId="0" borderId="7" xfId="0" applyNumberFormat="1" applyBorder="1" applyAlignment="1">
      <alignment horizontal="center"/>
    </xf>
    <xf numFmtId="9" fontId="0" fillId="0" borderId="8" xfId="0" applyNumberForma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5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general" vertical="bottom" textRotation="0" wrapText="1" indent="0" justifyLastLine="0" shrinkToFit="0" readingOrder="0"/>
    </dxf>
    <dxf>
      <numFmt numFmtId="19" formatCode="m/d/yyyy"/>
    </dxf>
    <dxf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249977111117893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general" vertical="bottom" textRotation="0" wrapText="1" indent="0" justifyLastLine="0" shrinkToFit="0" readingOrder="0"/>
    </dxf>
    <dxf>
      <numFmt numFmtId="13" formatCode="0%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3" formatCode="0%"/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d/m/yyyy"/>
      <border diagonalUp="0" diagonalDown="0" outline="0">
        <left/>
        <right/>
        <top style="thin">
          <color theme="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167" formatCode="dd/mm/yyyy"/>
    </dxf>
    <dxf>
      <numFmt numFmtId="166" formatCode="d/m/yyyy"/>
    </dxf>
    <dxf>
      <alignment horizontal="general" vertical="bottom" textRotation="0" wrapText="1" indent="0" justifyLastLine="0" shrinkToFit="0" readingOrder="0"/>
    </dxf>
    <dxf>
      <numFmt numFmtId="168" formatCode="d/m/yyyy\ hh:mm"/>
    </dxf>
    <dxf>
      <numFmt numFmtId="166" formatCode="d/m/yyyy"/>
    </dxf>
    <dxf>
      <numFmt numFmtId="167" formatCode="dd/mm/yyyy"/>
      <fill>
        <patternFill patternType="none">
          <fgColor indexed="64"/>
          <bgColor auto="1"/>
        </patternFill>
      </fill>
    </dxf>
    <dxf>
      <numFmt numFmtId="166" formatCode="d/m/yyyy"/>
    </dxf>
    <dxf>
      <numFmt numFmtId="166" formatCode="d/m/yyyy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0" tint="-0.249977111117893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[bookings_2015.xlsx]verkoop in tijd gezet!Draaitabel7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'verkoop in tijd gezet'!$L$1</c:f>
              <c:strCache>
                <c:ptCount val="1"/>
                <c:pt idx="0">
                  <c:v>Som van boekingen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'verkoop in tijd gezet'!$K$2:$K$22</c:f>
              <c:multiLvlStrCache>
                <c:ptCount val="13"/>
                <c:lvl>
                  <c:pt idx="0">
                    <c:v>aug</c:v>
                  </c:pt>
                  <c:pt idx="1">
                    <c:v>sep</c:v>
                  </c:pt>
                  <c:pt idx="2">
                    <c:v>okt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mrt</c:v>
                  </c:pt>
                  <c:pt idx="8">
                    <c:v>apr</c:v>
                  </c:pt>
                  <c:pt idx="9">
                    <c:v>mei</c:v>
                  </c:pt>
                  <c:pt idx="10">
                    <c:v>jun</c:v>
                  </c:pt>
                  <c:pt idx="11">
                    <c:v>jul</c:v>
                  </c:pt>
                  <c:pt idx="12">
                    <c:v>aug</c:v>
                  </c:pt>
                </c:lvl>
                <c:lvl>
                  <c:pt idx="0">
                    <c:v>Kwrt3</c:v>
                  </c:pt>
                  <c:pt idx="2">
                    <c:v>Kwrt4</c:v>
                  </c:pt>
                  <c:pt idx="5">
                    <c:v>Kwrt1</c:v>
                  </c:pt>
                  <c:pt idx="8">
                    <c:v>Kwrt2</c:v>
                  </c:pt>
                  <c:pt idx="11">
                    <c:v>Kwrt3</c:v>
                  </c:pt>
                </c:lvl>
                <c:lvl>
                  <c:pt idx="0">
                    <c:v>2014</c:v>
                  </c:pt>
                  <c:pt idx="5">
                    <c:v>2015</c:v>
                  </c:pt>
                </c:lvl>
              </c:multiLvlStrCache>
            </c:multiLvlStrRef>
          </c:cat>
          <c:val>
            <c:numRef>
              <c:f>'verkoop in tijd gezet'!$L$2:$L$22</c:f>
              <c:numCache>
                <c:formatCode>General</c:formatCode>
                <c:ptCount val="13"/>
                <c:pt idx="0">
                  <c:v>88</c:v>
                </c:pt>
                <c:pt idx="1">
                  <c:v>49</c:v>
                </c:pt>
                <c:pt idx="2">
                  <c:v>38</c:v>
                </c:pt>
                <c:pt idx="3">
                  <c:v>35</c:v>
                </c:pt>
                <c:pt idx="4">
                  <c:v>27</c:v>
                </c:pt>
                <c:pt idx="5">
                  <c:v>41</c:v>
                </c:pt>
                <c:pt idx="6">
                  <c:v>106</c:v>
                </c:pt>
                <c:pt idx="7">
                  <c:v>109</c:v>
                </c:pt>
                <c:pt idx="8">
                  <c:v>116</c:v>
                </c:pt>
                <c:pt idx="9">
                  <c:v>68</c:v>
                </c:pt>
                <c:pt idx="10">
                  <c:v>139</c:v>
                </c:pt>
                <c:pt idx="11">
                  <c:v>90</c:v>
                </c:pt>
                <c:pt idx="12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80A0-4A41-8F62-6716D27DC9BC}"/>
            </c:ext>
          </c:extLst>
        </c:ser>
        <c:ser>
          <c:idx val="1"/>
          <c:order val="1"/>
          <c:tx>
            <c:strRef>
              <c:f>'verkoop in tijd gezet'!$M$1</c:f>
              <c:strCache>
                <c:ptCount val="1"/>
                <c:pt idx="0">
                  <c:v>Max van cumulatief boekingen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'verkoop in tijd gezet'!$K$2:$K$22</c:f>
              <c:multiLvlStrCache>
                <c:ptCount val="13"/>
                <c:lvl>
                  <c:pt idx="0">
                    <c:v>aug</c:v>
                  </c:pt>
                  <c:pt idx="1">
                    <c:v>sep</c:v>
                  </c:pt>
                  <c:pt idx="2">
                    <c:v>okt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mrt</c:v>
                  </c:pt>
                  <c:pt idx="8">
                    <c:v>apr</c:v>
                  </c:pt>
                  <c:pt idx="9">
                    <c:v>mei</c:v>
                  </c:pt>
                  <c:pt idx="10">
                    <c:v>jun</c:v>
                  </c:pt>
                  <c:pt idx="11">
                    <c:v>jul</c:v>
                  </c:pt>
                  <c:pt idx="12">
                    <c:v>aug</c:v>
                  </c:pt>
                </c:lvl>
                <c:lvl>
                  <c:pt idx="0">
                    <c:v>Kwrt3</c:v>
                  </c:pt>
                  <c:pt idx="2">
                    <c:v>Kwrt4</c:v>
                  </c:pt>
                  <c:pt idx="5">
                    <c:v>Kwrt1</c:v>
                  </c:pt>
                  <c:pt idx="8">
                    <c:v>Kwrt2</c:v>
                  </c:pt>
                  <c:pt idx="11">
                    <c:v>Kwrt3</c:v>
                  </c:pt>
                </c:lvl>
                <c:lvl>
                  <c:pt idx="0">
                    <c:v>2014</c:v>
                  </c:pt>
                  <c:pt idx="5">
                    <c:v>2015</c:v>
                  </c:pt>
                </c:lvl>
              </c:multiLvlStrCache>
            </c:multiLvlStrRef>
          </c:cat>
          <c:val>
            <c:numRef>
              <c:f>'verkoop in tijd gezet'!$M$2:$M$22</c:f>
              <c:numCache>
                <c:formatCode>General</c:formatCode>
                <c:ptCount val="13"/>
                <c:pt idx="0">
                  <c:v>88</c:v>
                </c:pt>
                <c:pt idx="1">
                  <c:v>137</c:v>
                </c:pt>
                <c:pt idx="2">
                  <c:v>175</c:v>
                </c:pt>
                <c:pt idx="3">
                  <c:v>210</c:v>
                </c:pt>
                <c:pt idx="4">
                  <c:v>237</c:v>
                </c:pt>
                <c:pt idx="5">
                  <c:v>278</c:v>
                </c:pt>
                <c:pt idx="6">
                  <c:v>384</c:v>
                </c:pt>
                <c:pt idx="7">
                  <c:v>493</c:v>
                </c:pt>
                <c:pt idx="8">
                  <c:v>609</c:v>
                </c:pt>
                <c:pt idx="9">
                  <c:v>677</c:v>
                </c:pt>
                <c:pt idx="10">
                  <c:v>816</c:v>
                </c:pt>
                <c:pt idx="11">
                  <c:v>906</c:v>
                </c:pt>
                <c:pt idx="12">
                  <c:v>919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80A0-4A41-8F62-6716D27DC9BC}"/>
            </c:ext>
          </c:extLst>
        </c:ser>
        <c:ser>
          <c:idx val="2"/>
          <c:order val="2"/>
          <c:tx>
            <c:strRef>
              <c:f>'verkoop in tijd gezet'!$N$1</c:f>
              <c:strCache>
                <c:ptCount val="1"/>
                <c:pt idx="0">
                  <c:v>Som van arrangementen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'verkoop in tijd gezet'!$K$2:$K$22</c:f>
              <c:multiLvlStrCache>
                <c:ptCount val="13"/>
                <c:lvl>
                  <c:pt idx="0">
                    <c:v>aug</c:v>
                  </c:pt>
                  <c:pt idx="1">
                    <c:v>sep</c:v>
                  </c:pt>
                  <c:pt idx="2">
                    <c:v>okt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mrt</c:v>
                  </c:pt>
                  <c:pt idx="8">
                    <c:v>apr</c:v>
                  </c:pt>
                  <c:pt idx="9">
                    <c:v>mei</c:v>
                  </c:pt>
                  <c:pt idx="10">
                    <c:v>jun</c:v>
                  </c:pt>
                  <c:pt idx="11">
                    <c:v>jul</c:v>
                  </c:pt>
                  <c:pt idx="12">
                    <c:v>aug</c:v>
                  </c:pt>
                </c:lvl>
                <c:lvl>
                  <c:pt idx="0">
                    <c:v>Kwrt3</c:v>
                  </c:pt>
                  <c:pt idx="2">
                    <c:v>Kwrt4</c:v>
                  </c:pt>
                  <c:pt idx="5">
                    <c:v>Kwrt1</c:v>
                  </c:pt>
                  <c:pt idx="8">
                    <c:v>Kwrt2</c:v>
                  </c:pt>
                  <c:pt idx="11">
                    <c:v>Kwrt3</c:v>
                  </c:pt>
                </c:lvl>
                <c:lvl>
                  <c:pt idx="0">
                    <c:v>2014</c:v>
                  </c:pt>
                  <c:pt idx="5">
                    <c:v>2015</c:v>
                  </c:pt>
                </c:lvl>
              </c:multiLvlStrCache>
            </c:multiLvlStrRef>
          </c:cat>
          <c:val>
            <c:numRef>
              <c:f>'verkoop in tijd gezet'!$N$2:$N$22</c:f>
              <c:numCache>
                <c:formatCode>General</c:formatCode>
                <c:ptCount val="13"/>
                <c:pt idx="0">
                  <c:v>7626</c:v>
                </c:pt>
                <c:pt idx="1">
                  <c:v>2803</c:v>
                </c:pt>
                <c:pt idx="2">
                  <c:v>2513</c:v>
                </c:pt>
                <c:pt idx="3">
                  <c:v>2806</c:v>
                </c:pt>
                <c:pt idx="4">
                  <c:v>1733</c:v>
                </c:pt>
                <c:pt idx="5">
                  <c:v>2595</c:v>
                </c:pt>
                <c:pt idx="6">
                  <c:v>6470</c:v>
                </c:pt>
                <c:pt idx="7">
                  <c:v>5346</c:v>
                </c:pt>
                <c:pt idx="8">
                  <c:v>6860</c:v>
                </c:pt>
                <c:pt idx="9">
                  <c:v>2638</c:v>
                </c:pt>
                <c:pt idx="10">
                  <c:v>4531</c:v>
                </c:pt>
                <c:pt idx="11">
                  <c:v>2511</c:v>
                </c:pt>
                <c:pt idx="12">
                  <c:v>254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80A0-4A41-8F62-6716D27DC9BC}"/>
            </c:ext>
          </c:extLst>
        </c:ser>
        <c:ser>
          <c:idx val="3"/>
          <c:order val="3"/>
          <c:tx>
            <c:strRef>
              <c:f>'verkoop in tijd gezet'!$O$1</c:f>
              <c:strCache>
                <c:ptCount val="1"/>
                <c:pt idx="0">
                  <c:v>Max van cumulatief arrangementen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'verkoop in tijd gezet'!$K$2:$K$22</c:f>
              <c:multiLvlStrCache>
                <c:ptCount val="13"/>
                <c:lvl>
                  <c:pt idx="0">
                    <c:v>aug</c:v>
                  </c:pt>
                  <c:pt idx="1">
                    <c:v>sep</c:v>
                  </c:pt>
                  <c:pt idx="2">
                    <c:v>okt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mrt</c:v>
                  </c:pt>
                  <c:pt idx="8">
                    <c:v>apr</c:v>
                  </c:pt>
                  <c:pt idx="9">
                    <c:v>mei</c:v>
                  </c:pt>
                  <c:pt idx="10">
                    <c:v>jun</c:v>
                  </c:pt>
                  <c:pt idx="11">
                    <c:v>jul</c:v>
                  </c:pt>
                  <c:pt idx="12">
                    <c:v>aug</c:v>
                  </c:pt>
                </c:lvl>
                <c:lvl>
                  <c:pt idx="0">
                    <c:v>Kwrt3</c:v>
                  </c:pt>
                  <c:pt idx="2">
                    <c:v>Kwrt4</c:v>
                  </c:pt>
                  <c:pt idx="5">
                    <c:v>Kwrt1</c:v>
                  </c:pt>
                  <c:pt idx="8">
                    <c:v>Kwrt2</c:v>
                  </c:pt>
                  <c:pt idx="11">
                    <c:v>Kwrt3</c:v>
                  </c:pt>
                </c:lvl>
                <c:lvl>
                  <c:pt idx="0">
                    <c:v>2014</c:v>
                  </c:pt>
                  <c:pt idx="5">
                    <c:v>2015</c:v>
                  </c:pt>
                </c:lvl>
              </c:multiLvlStrCache>
            </c:multiLvlStrRef>
          </c:cat>
          <c:val>
            <c:numRef>
              <c:f>'verkoop in tijd gezet'!$O$2:$O$22</c:f>
              <c:numCache>
                <c:formatCode>General</c:formatCode>
                <c:ptCount val="13"/>
                <c:pt idx="0">
                  <c:v>7626</c:v>
                </c:pt>
                <c:pt idx="1">
                  <c:v>10429</c:v>
                </c:pt>
                <c:pt idx="2">
                  <c:v>12942</c:v>
                </c:pt>
                <c:pt idx="3">
                  <c:v>15748</c:v>
                </c:pt>
                <c:pt idx="4">
                  <c:v>17481</c:v>
                </c:pt>
                <c:pt idx="5">
                  <c:v>20076</c:v>
                </c:pt>
                <c:pt idx="6">
                  <c:v>26546</c:v>
                </c:pt>
                <c:pt idx="7">
                  <c:v>31892</c:v>
                </c:pt>
                <c:pt idx="8">
                  <c:v>38752</c:v>
                </c:pt>
                <c:pt idx="9">
                  <c:v>41390</c:v>
                </c:pt>
                <c:pt idx="10">
                  <c:v>45921</c:v>
                </c:pt>
                <c:pt idx="11">
                  <c:v>48432</c:v>
                </c:pt>
                <c:pt idx="12">
                  <c:v>48686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80A0-4A41-8F62-6716D27DC9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871728"/>
        <c:axId val="232758176"/>
      </c:lineChart>
      <c:catAx>
        <c:axId val="167871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32758176"/>
        <c:crosses val="autoZero"/>
        <c:auto val="1"/>
        <c:lblAlgn val="ctr"/>
        <c:lblOffset val="100"/>
        <c:noMultiLvlLbl val="0"/>
      </c:catAx>
      <c:valAx>
        <c:axId val="232758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67871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[bookings_2015.xlsx]Verkoop in Tijd!Draaitabel2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'Verkoop in Tijd'!$F$1</c:f>
              <c:strCache>
                <c:ptCount val="1"/>
                <c:pt idx="0">
                  <c:v>Aantal Boekingen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'Verkoop in Tijd'!$E$2:$E$22</c:f>
              <c:multiLvlStrCache>
                <c:ptCount val="13"/>
                <c:lvl>
                  <c:pt idx="0">
                    <c:v>aug</c:v>
                  </c:pt>
                  <c:pt idx="1">
                    <c:v>sep</c:v>
                  </c:pt>
                  <c:pt idx="2">
                    <c:v>okt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mrt</c:v>
                  </c:pt>
                  <c:pt idx="8">
                    <c:v>apr</c:v>
                  </c:pt>
                  <c:pt idx="9">
                    <c:v>mei</c:v>
                  </c:pt>
                  <c:pt idx="10">
                    <c:v>jun</c:v>
                  </c:pt>
                  <c:pt idx="11">
                    <c:v>jul</c:v>
                  </c:pt>
                  <c:pt idx="12">
                    <c:v>aug</c:v>
                  </c:pt>
                </c:lvl>
                <c:lvl>
                  <c:pt idx="0">
                    <c:v>Kwrt3</c:v>
                  </c:pt>
                  <c:pt idx="2">
                    <c:v>Kwrt4</c:v>
                  </c:pt>
                  <c:pt idx="5">
                    <c:v>Kwrt1</c:v>
                  </c:pt>
                  <c:pt idx="8">
                    <c:v>Kwrt2</c:v>
                  </c:pt>
                  <c:pt idx="11">
                    <c:v>Kwrt3</c:v>
                  </c:pt>
                </c:lvl>
                <c:lvl>
                  <c:pt idx="0">
                    <c:v>2014</c:v>
                  </c:pt>
                  <c:pt idx="5">
                    <c:v>2015</c:v>
                  </c:pt>
                </c:lvl>
              </c:multiLvlStrCache>
            </c:multiLvlStrRef>
          </c:cat>
          <c:val>
            <c:numRef>
              <c:f>'Verkoop in Tijd'!$F$2:$F$22</c:f>
              <c:numCache>
                <c:formatCode>General</c:formatCode>
                <c:ptCount val="13"/>
                <c:pt idx="0">
                  <c:v>88</c:v>
                </c:pt>
                <c:pt idx="1">
                  <c:v>49</c:v>
                </c:pt>
                <c:pt idx="2">
                  <c:v>38</c:v>
                </c:pt>
                <c:pt idx="3">
                  <c:v>35</c:v>
                </c:pt>
                <c:pt idx="4">
                  <c:v>27</c:v>
                </c:pt>
                <c:pt idx="5">
                  <c:v>41</c:v>
                </c:pt>
                <c:pt idx="6">
                  <c:v>106</c:v>
                </c:pt>
                <c:pt idx="7">
                  <c:v>109</c:v>
                </c:pt>
                <c:pt idx="8">
                  <c:v>116</c:v>
                </c:pt>
                <c:pt idx="9">
                  <c:v>68</c:v>
                </c:pt>
                <c:pt idx="10">
                  <c:v>139</c:v>
                </c:pt>
                <c:pt idx="11">
                  <c:v>90</c:v>
                </c:pt>
                <c:pt idx="12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E0-4C28-A976-27A5FD98203C}"/>
            </c:ext>
          </c:extLst>
        </c:ser>
        <c:ser>
          <c:idx val="1"/>
          <c:order val="1"/>
          <c:tx>
            <c:strRef>
              <c:f>'Verkoop in Tijd'!$G$1</c:f>
              <c:strCache>
                <c:ptCount val="1"/>
                <c:pt idx="0">
                  <c:v>Boekingen Cumulatief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'Verkoop in Tijd'!$E$2:$E$22</c:f>
              <c:multiLvlStrCache>
                <c:ptCount val="13"/>
                <c:lvl>
                  <c:pt idx="0">
                    <c:v>aug</c:v>
                  </c:pt>
                  <c:pt idx="1">
                    <c:v>sep</c:v>
                  </c:pt>
                  <c:pt idx="2">
                    <c:v>okt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mrt</c:v>
                  </c:pt>
                  <c:pt idx="8">
                    <c:v>apr</c:v>
                  </c:pt>
                  <c:pt idx="9">
                    <c:v>mei</c:v>
                  </c:pt>
                  <c:pt idx="10">
                    <c:v>jun</c:v>
                  </c:pt>
                  <c:pt idx="11">
                    <c:v>jul</c:v>
                  </c:pt>
                  <c:pt idx="12">
                    <c:v>aug</c:v>
                  </c:pt>
                </c:lvl>
                <c:lvl>
                  <c:pt idx="0">
                    <c:v>Kwrt3</c:v>
                  </c:pt>
                  <c:pt idx="2">
                    <c:v>Kwrt4</c:v>
                  </c:pt>
                  <c:pt idx="5">
                    <c:v>Kwrt1</c:v>
                  </c:pt>
                  <c:pt idx="8">
                    <c:v>Kwrt2</c:v>
                  </c:pt>
                  <c:pt idx="11">
                    <c:v>Kwrt3</c:v>
                  </c:pt>
                </c:lvl>
                <c:lvl>
                  <c:pt idx="0">
                    <c:v>2014</c:v>
                  </c:pt>
                  <c:pt idx="5">
                    <c:v>2015</c:v>
                  </c:pt>
                </c:lvl>
              </c:multiLvlStrCache>
            </c:multiLvlStrRef>
          </c:cat>
          <c:val>
            <c:numRef>
              <c:f>'Verkoop in Tijd'!$G$2:$G$22</c:f>
              <c:numCache>
                <c:formatCode>General</c:formatCode>
                <c:ptCount val="13"/>
                <c:pt idx="0">
                  <c:v>88</c:v>
                </c:pt>
                <c:pt idx="1">
                  <c:v>137</c:v>
                </c:pt>
                <c:pt idx="2">
                  <c:v>175</c:v>
                </c:pt>
                <c:pt idx="3">
                  <c:v>210</c:v>
                </c:pt>
                <c:pt idx="4">
                  <c:v>237</c:v>
                </c:pt>
                <c:pt idx="5">
                  <c:v>278</c:v>
                </c:pt>
                <c:pt idx="6">
                  <c:v>384</c:v>
                </c:pt>
                <c:pt idx="7">
                  <c:v>493</c:v>
                </c:pt>
                <c:pt idx="8">
                  <c:v>609</c:v>
                </c:pt>
                <c:pt idx="9">
                  <c:v>677</c:v>
                </c:pt>
                <c:pt idx="10">
                  <c:v>816</c:v>
                </c:pt>
                <c:pt idx="11">
                  <c:v>906</c:v>
                </c:pt>
                <c:pt idx="12">
                  <c:v>919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B2-8F7C-448C-81B0-43851A55B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4482608"/>
        <c:axId val="444480968"/>
      </c:lineChart>
      <c:catAx>
        <c:axId val="444482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44480968"/>
        <c:crosses val="autoZero"/>
        <c:auto val="1"/>
        <c:lblAlgn val="ctr"/>
        <c:lblOffset val="100"/>
        <c:noMultiLvlLbl val="0"/>
      </c:catAx>
      <c:valAx>
        <c:axId val="444480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44482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69645</xdr:colOff>
      <xdr:row>26</xdr:row>
      <xdr:rowOff>48616</xdr:rowOff>
    </xdr:from>
    <xdr:to>
      <xdr:col>15</xdr:col>
      <xdr:colOff>423332</xdr:colOff>
      <xdr:row>55</xdr:row>
      <xdr:rowOff>122903</xdr:rowOff>
    </xdr:to>
    <xdr:graphicFrame macro="">
      <xdr:nvGraphicFramePr>
        <xdr:cNvPr id="7" name="Grafiek 6">
          <a:extLst>
            <a:ext uri="{FF2B5EF4-FFF2-40B4-BE49-F238E27FC236}">
              <a16:creationId xmlns:a16="http://schemas.microsoft.com/office/drawing/2014/main" id="{EFAF1842-59CF-291C-F0B0-99C9D5E66B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300038</xdr:colOff>
      <xdr:row>1</xdr:row>
      <xdr:rowOff>23812</xdr:rowOff>
    </xdr:from>
    <xdr:to>
      <xdr:col>18</xdr:col>
      <xdr:colOff>561976</xdr:colOff>
      <xdr:row>18</xdr:row>
      <xdr:rowOff>133350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7FE4B66B-C2EE-4781-96CC-B3C26F09DD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hrde/Sail/Sail%20Event%20Partners%20-%20Hospitality/Business%20Case%20&amp;%20Strategie/Rekenmodel%20Business%20Case%20B2B%20def%20v190211%20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taaloverzicht"/>
      <sheetName val="Prijsoverzicht"/>
      <sheetName val="B2B IT en HV - DECK + CLASSIC"/>
      <sheetName val="B2B Classic kort AV"/>
      <sheetName val="Cashflow"/>
      <sheetName val="overige services"/>
      <sheetName val="databestand Amsterdamse vloot"/>
      <sheetName val="BtoC arrangementen"/>
      <sheetName val="database hollandse vloot"/>
    </sheetNames>
    <sheetDataSet>
      <sheetData sheetId="0"/>
      <sheetData sheetId="1"/>
      <sheetData sheetId="2">
        <row r="98">
          <cell r="O98">
            <v>703.65</v>
          </cell>
        </row>
      </sheetData>
      <sheetData sheetId="3">
        <row r="113">
          <cell r="O113">
            <v>543</v>
          </cell>
        </row>
      </sheetData>
      <sheetData sheetId="4"/>
      <sheetData sheetId="5"/>
      <sheetData sheetId="6"/>
      <sheetData sheetId="7"/>
      <sheetData sheetId="8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ina de heer" refreshedDate="43398.566747337965" createdVersion="6" refreshedVersion="6" minRefreshableVersion="3" recordCount="218" xr:uid="{F1941190-A4EA-4D98-A892-F2B589D41E14}">
  <cacheSource type="worksheet">
    <worksheetSource name="Tabel13"/>
  </cacheSource>
  <cacheFields count="5">
    <cacheField name="datum" numFmtId="14">
      <sharedItems containsSemiMixedTypes="0" containsNonDate="0" containsDate="1" containsString="0" minDate="2014-08-18T00:00:00" maxDate="2015-08-08T00:00:00" count="218">
        <d v="2014-08-18T00:00:00"/>
        <d v="2014-08-19T00:00:00"/>
        <d v="2014-08-20T00:00:00"/>
        <d v="2014-08-21T00:00:00"/>
        <d v="2014-08-22T00:00:00"/>
        <d v="2014-08-25T00:00:00"/>
        <d v="2014-08-27T00:00:00"/>
        <d v="2014-08-28T00:00:00"/>
        <d v="2014-08-29T00:00:00"/>
        <d v="2014-09-01T00:00:00"/>
        <d v="2014-09-02T00:00:00"/>
        <d v="2014-09-03T00:00:00"/>
        <d v="2014-09-04T00:00:00"/>
        <d v="2014-09-05T00:00:00"/>
        <d v="2014-09-08T00:00:00"/>
        <d v="2014-09-09T00:00:00"/>
        <d v="2014-09-10T00:00:00"/>
        <d v="2014-09-11T00:00:00"/>
        <d v="2014-09-15T00:00:00"/>
        <d v="2014-09-16T00:00:00"/>
        <d v="2014-09-18T00:00:00"/>
        <d v="2014-09-19T00:00:00"/>
        <d v="2014-09-22T00:00:00"/>
        <d v="2014-09-23T00:00:00"/>
        <d v="2014-09-24T00:00:00"/>
        <d v="2014-09-25T00:00:00"/>
        <d v="2014-09-26T00:00:00"/>
        <d v="2014-10-01T00:00:00"/>
        <d v="2014-10-02T00:00:00"/>
        <d v="2014-10-03T00:00:00"/>
        <d v="2014-10-06T00:00:00"/>
        <d v="2014-10-09T00:00:00"/>
        <d v="2014-10-10T00:00:00"/>
        <d v="2014-10-14T00:00:00"/>
        <d v="2014-10-15T00:00:00"/>
        <d v="2014-10-16T00:00:00"/>
        <d v="2014-10-17T00:00:00"/>
        <d v="2014-10-20T00:00:00"/>
        <d v="2014-10-21T00:00:00"/>
        <d v="2014-10-24T00:00:00"/>
        <d v="2014-10-28T00:00:00"/>
        <d v="2014-10-29T00:00:00"/>
        <d v="2014-10-30T00:00:00"/>
        <d v="2014-11-04T00:00:00"/>
        <d v="2014-11-06T00:00:00"/>
        <d v="2014-11-07T00:00:00"/>
        <d v="2014-11-10T00:00:00"/>
        <d v="2014-11-11T00:00:00"/>
        <d v="2014-11-13T00:00:00"/>
        <d v="2014-11-14T00:00:00"/>
        <d v="2014-11-17T00:00:00"/>
        <d v="2014-11-18T00:00:00"/>
        <d v="2014-11-19T00:00:00"/>
        <d v="2014-11-20T00:00:00"/>
        <d v="2014-11-25T00:00:00"/>
        <d v="2014-11-26T00:00:00"/>
        <d v="2014-11-27T00:00:00"/>
        <d v="2014-11-28T00:00:00"/>
        <d v="2014-12-02T00:00:00"/>
        <d v="2014-12-05T00:00:00"/>
        <d v="2014-12-09T00:00:00"/>
        <d v="2014-12-10T00:00:00"/>
        <d v="2014-12-11T00:00:00"/>
        <d v="2014-12-15T00:00:00"/>
        <d v="2014-12-16T00:00:00"/>
        <d v="2014-12-17T00:00:00"/>
        <d v="2014-12-18T00:00:00"/>
        <d v="2014-12-19T00:00:00"/>
        <d v="2014-12-20T00:00:00"/>
        <d v="2014-12-22T00:00:00"/>
        <d v="2014-12-23T00:00:00"/>
        <d v="2015-01-06T00:00:00"/>
        <d v="2015-01-08T00:00:00"/>
        <d v="2015-01-09T00:00:00"/>
        <d v="2015-01-12T00:00:00"/>
        <d v="2015-01-14T00:00:00"/>
        <d v="2015-01-15T00:00:00"/>
        <d v="2015-01-16T00:00:00"/>
        <d v="2015-01-20T00:00:00"/>
        <d v="2015-01-21T00:00:00"/>
        <d v="2015-01-22T00:00:00"/>
        <d v="2015-01-23T00:00:00"/>
        <d v="2015-01-26T00:00:00"/>
        <d v="2015-01-27T00:00:00"/>
        <d v="2015-01-28T00:00:00"/>
        <d v="2015-01-29T00:00:00"/>
        <d v="2015-01-30T00:00:00"/>
        <d v="2015-02-02T00:00:00"/>
        <d v="2015-02-03T00:00:00"/>
        <d v="2015-02-04T00:00:00"/>
        <d v="2015-02-05T00:00:00"/>
        <d v="2015-02-06T00:00:00"/>
        <d v="2015-02-10T00:00:00"/>
        <d v="2015-02-11T00:00:00"/>
        <d v="2015-02-12T00:00:00"/>
        <d v="2015-02-13T00:00:00"/>
        <d v="2015-02-17T00:00:00"/>
        <d v="2015-02-18T00:00:00"/>
        <d v="2015-02-19T00:00:00"/>
        <d v="2015-02-20T00:00:00"/>
        <d v="2015-02-23T00:00:00"/>
        <d v="2015-02-24T00:00:00"/>
        <d v="2015-02-25T00:00:00"/>
        <d v="2015-02-26T00:00:00"/>
        <d v="2015-02-27T00:00:00"/>
        <d v="2015-03-02T00:00:00"/>
        <d v="2015-03-03T00:00:00"/>
        <d v="2015-03-04T00:00:00"/>
        <d v="2015-03-05T00:00:00"/>
        <d v="2015-03-06T00:00:00"/>
        <d v="2015-03-09T00:00:00"/>
        <d v="2015-03-10T00:00:00"/>
        <d v="2015-03-11T00:00:00"/>
        <d v="2015-03-12T00:00:00"/>
        <d v="2015-03-13T00:00:00"/>
        <d v="2015-03-16T00:00:00"/>
        <d v="2015-03-17T00:00:00"/>
        <d v="2015-03-18T00:00:00"/>
        <d v="2015-03-19T00:00:00"/>
        <d v="2015-03-20T00:00:00"/>
        <d v="2015-03-24T00:00:00"/>
        <d v="2015-03-25T00:00:00"/>
        <d v="2015-03-26T00:00:00"/>
        <d v="2015-03-27T00:00:00"/>
        <d v="2015-03-30T00:00:00"/>
        <d v="2015-03-31T00:00:00"/>
        <d v="2015-04-01T00:00:00"/>
        <d v="2015-04-02T00:00:00"/>
        <d v="2015-04-03T00:00:00"/>
        <d v="2015-04-07T00:00:00"/>
        <d v="2015-04-08T00:00:00"/>
        <d v="2015-04-09T00:00:00"/>
        <d v="2015-04-10T00:00:00"/>
        <d v="2015-04-13T00:00:00"/>
        <d v="2015-04-14T00:00:00"/>
        <d v="2015-04-15T00:00:00"/>
        <d v="2015-04-16T00:00:00"/>
        <d v="2015-04-17T00:00:00"/>
        <d v="2015-04-20T00:00:00"/>
        <d v="2015-04-21T00:00:00"/>
        <d v="2015-04-22T00:00:00"/>
        <d v="2015-04-23T00:00:00"/>
        <d v="2015-04-24T00:00:00"/>
        <d v="2015-04-28T00:00:00"/>
        <d v="2015-04-29T00:00:00"/>
        <d v="2015-04-30T00:00:00"/>
        <d v="2015-05-01T00:00:00"/>
        <d v="2015-05-04T00:00:00"/>
        <d v="2015-05-05T00:00:00"/>
        <d v="2015-05-06T00:00:00"/>
        <d v="2015-05-07T00:00:00"/>
        <d v="2015-05-08T00:00:00"/>
        <d v="2015-05-10T00:00:00"/>
        <d v="2015-05-11T00:00:00"/>
        <d v="2015-05-12T00:00:00"/>
        <d v="2015-05-13T00:00:00"/>
        <d v="2015-05-15T00:00:00"/>
        <d v="2015-05-18T00:00:00"/>
        <d v="2015-05-19T00:00:00"/>
        <d v="2015-05-20T00:00:00"/>
        <d v="2015-05-21T00:00:00"/>
        <d v="2015-05-22T00:00:00"/>
        <d v="2015-05-24T00:00:00"/>
        <d v="2015-05-26T00:00:00"/>
        <d v="2015-05-27T00:00:00"/>
        <d v="2015-05-28T00:00:00"/>
        <d v="2015-05-29T00:00:00"/>
        <d v="2015-06-01T00:00:00"/>
        <d v="2015-06-02T00:00:00"/>
        <d v="2015-06-03T00:00:00"/>
        <d v="2015-06-05T00:00:00"/>
        <d v="2015-06-07T00:00:00"/>
        <d v="2015-06-08T00:00:00"/>
        <d v="2015-06-09T00:00:00"/>
        <d v="2015-06-10T00:00:00"/>
        <d v="2015-06-11T00:00:00"/>
        <d v="2015-06-12T00:00:00"/>
        <d v="2015-06-14T00:00:00"/>
        <d v="2015-06-15T00:00:00"/>
        <d v="2015-06-16T00:00:00"/>
        <d v="2015-06-17T00:00:00"/>
        <d v="2015-06-18T00:00:00"/>
        <d v="2015-06-19T00:00:00"/>
        <d v="2015-06-22T00:00:00"/>
        <d v="2015-06-23T00:00:00"/>
        <d v="2015-06-24T00:00:00"/>
        <d v="2015-06-25T00:00:00"/>
        <d v="2015-06-26T00:00:00"/>
        <d v="2015-06-29T00:00:00"/>
        <d v="2015-06-30T00:00:00"/>
        <d v="2015-07-01T00:00:00"/>
        <d v="2015-07-02T00:00:00"/>
        <d v="2015-07-03T00:00:00"/>
        <d v="2015-07-06T00:00:00"/>
        <d v="2015-07-07T00:00:00"/>
        <d v="2015-07-08T00:00:00"/>
        <d v="2015-07-09T00:00:00"/>
        <d v="2015-07-10T00:00:00"/>
        <d v="2015-07-13T00:00:00"/>
        <d v="2015-07-14T00:00:00"/>
        <d v="2015-07-15T00:00:00"/>
        <d v="2015-07-16T00:00:00"/>
        <d v="2015-07-17T00:00:00"/>
        <d v="2015-07-19T00:00:00"/>
        <d v="2015-07-20T00:00:00"/>
        <d v="2015-07-21T00:00:00"/>
        <d v="2015-07-22T00:00:00"/>
        <d v="2015-07-23T00:00:00"/>
        <d v="2015-07-24T00:00:00"/>
        <d v="2015-07-27T00:00:00"/>
        <d v="2015-07-28T00:00:00"/>
        <d v="2015-07-29T00:00:00"/>
        <d v="2015-07-30T00:00:00"/>
        <d v="2015-08-03T00:00:00"/>
        <d v="2015-08-04T00:00:00"/>
        <d v="2015-08-05T00:00:00"/>
        <d v="2015-08-06T00:00:00"/>
        <d v="2015-08-07T00:00:00"/>
      </sharedItems>
      <fieldGroup par="4" base="0">
        <rangePr groupBy="months" startDate="2014-08-18T00:00:00" endDate="2015-08-08T00:00:00"/>
        <groupItems count="14">
          <s v="&lt;18-8-2014"/>
          <s v="jan"/>
          <s v="feb"/>
          <s v="mrt"/>
          <s v="apr"/>
          <s v="mei"/>
          <s v="jun"/>
          <s v="jul"/>
          <s v="aug"/>
          <s v="sep"/>
          <s v="okt"/>
          <s v="nov"/>
          <s v="dec"/>
          <s v="&gt;8-8-2015"/>
        </groupItems>
      </fieldGroup>
    </cacheField>
    <cacheField name="aantal " numFmtId="0">
      <sharedItems containsSemiMixedTypes="0" containsString="0" containsNumber="1" containsInteger="1" minValue="0" maxValue="55"/>
    </cacheField>
    <cacheField name="cumulatief" numFmtId="0">
      <sharedItems containsSemiMixedTypes="0" containsString="0" containsNumber="1" containsInteger="1" minValue="1" maxValue="919" count="216">
        <n v="1"/>
        <n v="47"/>
        <n v="68"/>
        <n v="79"/>
        <n v="84"/>
        <n v="85"/>
        <n v="86"/>
        <n v="87"/>
        <n v="88"/>
        <n v="94"/>
        <n v="99"/>
        <n v="103"/>
        <n v="105"/>
        <n v="108"/>
        <n v="109"/>
        <n v="115"/>
        <n v="116"/>
        <n v="117"/>
        <n v="118"/>
        <n v="123"/>
        <n v="124"/>
        <n v="126"/>
        <n v="127"/>
        <n v="128"/>
        <n v="133"/>
        <n v="136"/>
        <n v="137"/>
        <n v="143"/>
        <n v="144"/>
        <n v="145"/>
        <n v="154"/>
        <n v="159"/>
        <n v="160"/>
        <n v="161"/>
        <n v="163"/>
        <n v="164"/>
        <n v="165"/>
        <n v="168"/>
        <n v="170"/>
        <n v="172"/>
        <n v="173"/>
        <n v="174"/>
        <n v="175"/>
        <n v="178"/>
        <n v="179"/>
        <n v="181"/>
        <n v="183"/>
        <n v="187"/>
        <n v="188"/>
        <n v="189"/>
        <n v="193"/>
        <n v="198"/>
        <n v="199"/>
        <n v="201"/>
        <n v="202"/>
        <n v="204"/>
        <n v="208"/>
        <n v="210"/>
        <n v="212"/>
        <n v="213"/>
        <n v="215"/>
        <n v="216"/>
        <n v="219"/>
        <n v="220"/>
        <n v="230"/>
        <n v="231"/>
        <n v="232"/>
        <n v="234"/>
        <n v="235"/>
        <n v="236"/>
        <n v="237"/>
        <n v="242"/>
        <n v="243"/>
        <n v="248"/>
        <n v="250"/>
        <n v="252"/>
        <n v="253"/>
        <n v="254"/>
        <n v="256"/>
        <n v="259"/>
        <n v="260"/>
        <n v="262"/>
        <n v="266"/>
        <n v="268"/>
        <n v="273"/>
        <n v="275"/>
        <n v="278"/>
        <n v="283"/>
        <n v="286"/>
        <n v="292"/>
        <n v="293"/>
        <n v="295"/>
        <n v="298"/>
        <n v="301"/>
        <n v="303"/>
        <n v="304"/>
        <n v="307"/>
        <n v="308"/>
        <n v="309"/>
        <n v="311"/>
        <n v="315"/>
        <n v="318"/>
        <n v="327"/>
        <n v="382"/>
        <n v="384"/>
        <n v="388"/>
        <n v="389"/>
        <n v="404"/>
        <n v="406"/>
        <n v="408"/>
        <n v="411"/>
        <n v="414"/>
        <n v="419"/>
        <n v="423"/>
        <n v="425"/>
        <n v="427"/>
        <n v="429"/>
        <n v="438"/>
        <n v="439"/>
        <n v="446"/>
        <n v="453"/>
        <n v="460"/>
        <n v="464"/>
        <n v="480"/>
        <n v="481"/>
        <n v="493"/>
        <n v="494"/>
        <n v="502"/>
        <n v="511"/>
        <n v="516"/>
        <n v="520"/>
        <n v="523"/>
        <n v="525"/>
        <n v="533"/>
        <n v="539"/>
        <n v="549"/>
        <n v="573"/>
        <n v="574"/>
        <n v="579"/>
        <n v="584"/>
        <n v="588"/>
        <n v="595"/>
        <n v="597"/>
        <n v="600"/>
        <n v="603"/>
        <n v="609"/>
        <n v="613"/>
        <n v="614"/>
        <n v="615"/>
        <n v="617"/>
        <n v="620"/>
        <n v="622"/>
        <n v="623"/>
        <n v="631"/>
        <n v="632"/>
        <n v="636"/>
        <n v="640"/>
        <n v="642"/>
        <n v="651"/>
        <n v="654"/>
        <n v="656"/>
        <n v="657"/>
        <n v="661"/>
        <n v="666"/>
        <n v="673"/>
        <n v="677"/>
        <n v="683"/>
        <n v="689"/>
        <n v="704"/>
        <n v="705"/>
        <n v="706"/>
        <n v="710"/>
        <n v="715"/>
        <n v="720"/>
        <n v="731"/>
        <n v="738"/>
        <n v="739"/>
        <n v="743"/>
        <n v="745"/>
        <n v="763"/>
        <n v="768"/>
        <n v="770"/>
        <n v="792"/>
        <n v="795"/>
        <n v="799"/>
        <n v="800"/>
        <n v="807"/>
        <n v="813"/>
        <n v="816"/>
        <n v="822"/>
        <n v="825"/>
        <n v="828"/>
        <n v="829"/>
        <n v="830"/>
        <n v="833"/>
        <n v="856"/>
        <n v="859"/>
        <n v="860"/>
        <n v="862"/>
        <n v="863"/>
        <n v="866"/>
        <n v="867"/>
        <n v="868"/>
        <n v="882"/>
        <n v="884"/>
        <n v="887"/>
        <n v="889"/>
        <n v="890"/>
        <n v="892"/>
        <n v="905"/>
        <n v="906"/>
        <n v="907"/>
        <n v="914"/>
        <n v="916"/>
        <n v="918"/>
        <n v="919"/>
      </sharedItems>
    </cacheField>
    <cacheField name="Kwartalen" numFmtId="0" databaseField="0">
      <fieldGroup base="0">
        <rangePr groupBy="quarters" startDate="2014-08-18T00:00:00" endDate="2015-08-08T00:00:00"/>
        <groupItems count="6">
          <s v="&lt;18-8-2014"/>
          <s v="Kwrt1"/>
          <s v="Kwrt2"/>
          <s v="Kwrt3"/>
          <s v="Kwrt4"/>
          <s v="&gt;8-8-2015"/>
        </groupItems>
      </fieldGroup>
    </cacheField>
    <cacheField name="Jaren" numFmtId="0" databaseField="0">
      <fieldGroup base="0">
        <rangePr groupBy="years" startDate="2014-08-18T00:00:00" endDate="2015-08-08T00:00:00"/>
        <groupItems count="4">
          <s v="&lt;18-8-2014"/>
          <s v="2014"/>
          <s v="2015"/>
          <s v="&gt;8-8-201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emke van Straten" refreshedDate="45258.745956481478" createdVersion="8" refreshedVersion="8" minRefreshableVersion="3" recordCount="923" xr:uid="{8E2F2F03-E2C8-B248-AC05-D7C8F0354460}">
  <cacheSource type="worksheet">
    <worksheetSource name="Tabel1"/>
  </cacheSource>
  <cacheFields count="105">
    <cacheField name="Organisatie" numFmtId="0">
      <sharedItems containsBlank="1"/>
    </cacheField>
    <cacheField name="Kolom1" numFmtId="0">
      <sharedItems containsBlank="1"/>
    </cacheField>
    <cacheField name="Arrangemant betaald?" numFmtId="0">
      <sharedItems containsBlank="1"/>
    </cacheField>
    <cacheField name="% Betaald (alles)" numFmtId="0">
      <sharedItems containsString="0" containsBlank="1" containsNumber="1" minValue="2.04" maxValue="800"/>
    </cacheField>
    <cacheField name="Max capaciteit" numFmtId="0">
      <sharedItems containsString="0" containsBlank="1" containsNumber="1" containsInteger="1" minValue="0" maxValue="600"/>
    </cacheField>
    <cacheField name="Locatie" numFmtId="0">
      <sharedItems containsBlank="1"/>
    </cacheField>
    <cacheField name="Boekingsnummer" numFmtId="0">
      <sharedItems containsString="0" containsBlank="1" containsNumber="1" containsInteger="1" minValue="1" maxValue="2450"/>
    </cacheField>
    <cacheField name="Bootdagdeel" numFmtId="0">
      <sharedItems containsBlank="1"/>
    </cacheField>
    <cacheField name="Capaciteit" numFmtId="0">
      <sharedItems containsString="0" containsBlank="1" containsNumber="1" containsInteger="1" minValue="3" maxValue="300"/>
    </cacheField>
    <cacheField name="Classic, Deck, Dock of Salon *" numFmtId="0">
      <sharedItems containsBlank="1"/>
    </cacheField>
    <cacheField name="Contract persoon" numFmtId="0">
      <sharedItems containsBlank="1"/>
    </cacheField>
    <cacheField name="Datum status bevestiging" numFmtId="0">
      <sharedItems containsNonDate="0" containsDate="1" containsString="0" containsBlank="1" minDate="2014-08-19T00:00:00" maxDate="2015-08-08T00:00:00" count="61">
        <m/>
        <d v="2014-11-05T00:00:00"/>
        <d v="2014-10-06T00:00:00"/>
        <d v="2015-07-22T00:00:00"/>
        <d v="2015-07-09T00:00:00"/>
        <d v="2015-06-03T00:00:00"/>
        <d v="2015-06-24T00:00:00"/>
        <d v="2015-07-01T00:00:00"/>
        <d v="2015-05-20T00:00:00"/>
        <d v="2015-04-02T00:00:00"/>
        <d v="2015-06-26T00:00:00"/>
        <d v="2015-07-24T00:00:00"/>
        <d v="2015-03-23T00:00:00"/>
        <d v="2015-07-16T00:00:00"/>
        <d v="2015-07-10T00:00:00"/>
        <d v="2015-08-04T00:00:00"/>
        <d v="2015-02-26T00:00:00"/>
        <d v="2015-07-19T00:00:00"/>
        <d v="2015-07-21T00:00:00"/>
        <d v="2015-04-30T00:00:00"/>
        <d v="2015-04-17T00:00:00"/>
        <d v="2015-08-03T00:00:00"/>
        <d v="2015-08-06T00:00:00"/>
        <d v="2014-09-22T00:00:00"/>
        <d v="2015-07-29T00:00:00"/>
        <d v="2015-06-17T00:00:00"/>
        <d v="2015-07-14T00:00:00"/>
        <d v="2014-10-27T00:00:00"/>
        <d v="2015-01-09T00:00:00"/>
        <d v="2015-06-02T00:00:00"/>
        <d v="2015-07-20T00:00:00"/>
        <d v="2015-07-03T00:00:00"/>
        <d v="2015-05-26T00:00:00"/>
        <d v="2015-06-11T00:00:00"/>
        <d v="2015-06-05T00:00:00"/>
        <d v="2015-02-05T00:00:00"/>
        <d v="2015-03-16T00:00:00"/>
        <d v="2015-07-30T00:00:00"/>
        <d v="2015-07-15T00:00:00"/>
        <d v="2015-08-07T00:00:00"/>
        <d v="2015-06-08T00:00:00"/>
        <d v="2015-04-28T00:00:00"/>
        <d v="2015-07-27T00:00:00"/>
        <d v="2015-07-23T00:00:00"/>
        <d v="2015-08-05T00:00:00"/>
        <d v="2014-09-05T00:00:00"/>
        <d v="2014-12-16T00:00:00"/>
        <d v="2014-09-11T00:00:00"/>
        <d v="2015-07-28T00:00:00"/>
        <d v="2015-03-24T00:00:00"/>
        <d v="2014-12-02T00:00:00"/>
        <d v="2015-06-29T00:00:00"/>
        <d v="2014-10-13T00:00:00"/>
        <d v="2014-11-20T00:00:00"/>
        <d v="2014-08-19T00:00:00"/>
        <d v="2015-04-16T00:00:00"/>
        <d v="2014-12-22T00:00:00"/>
        <d v="2015-01-06T00:00:00"/>
        <d v="2014-10-21T00:00:00"/>
        <d v="2015-04-29T00:00:00"/>
        <d v="2014-09-23T00:00:00"/>
      </sharedItems>
      <fieldGroup par="104" base="11">
        <rangePr groupBy="months" startDate="2014-08-19T00:00:00" endDate="2015-08-08T00:00:00"/>
        <groupItems count="14">
          <s v="(leeg)"/>
          <s v="jan"/>
          <s v="feb"/>
          <s v="mrt"/>
          <s v="apr"/>
          <s v="mei"/>
          <s v="jun"/>
          <s v="jul"/>
          <s v="aug"/>
          <s v="sep"/>
          <s v="okt"/>
          <s v="nov"/>
          <s v="dec"/>
          <s v="&gt;08-08-2015"/>
        </groupItems>
      </fieldGroup>
    </cacheField>
    <cacheField name="Geboekte datum" numFmtId="0">
      <sharedItems containsNonDate="0" containsDate="1" containsString="0" containsBlank="1" minDate="2015-08-19T00:00:00" maxDate="2015-08-24T00:00:00"/>
    </cacheField>
    <cacheField name="Invoer datum" numFmtId="14">
      <sharedItems containsNonDate="0" containsDate="1" containsString="0" containsBlank="1" minDate="2014-08-18T00:00:00" maxDate="2015-08-08T00:00:00" count="217">
        <d v="2015-02-10T00:00:00"/>
        <d v="2014-08-19T00:00:00"/>
        <d v="2014-09-22T00:00:00"/>
        <d v="2014-09-05T00:00:00"/>
        <d v="2015-04-08T00:00:00"/>
        <d v="2015-07-01T00:00:00"/>
        <d v="2015-03-10T00:00:00"/>
        <d v="2015-07-06T00:00:00"/>
        <d v="2015-03-27T00:00:00"/>
        <d v="2014-09-24T00:00:00"/>
        <d v="2015-01-21T00:00:00"/>
        <d v="2014-12-09T00:00:00"/>
        <d v="2014-11-18T00:00:00"/>
        <d v="2015-04-10T00:00:00"/>
        <d v="2014-12-11T00:00:00"/>
        <d v="2015-02-06T00:00:00"/>
        <d v="2015-03-26T00:00:00"/>
        <d v="2014-10-09T00:00:00"/>
        <d v="2015-04-03T00:00:00"/>
        <d v="2015-04-14T00:00:00"/>
        <d v="2015-04-23T00:00:00"/>
        <d v="2015-04-22T00:00:00"/>
        <d v="2015-03-31T00:00:00"/>
        <d v="2015-03-09T00:00:00"/>
        <d v="2015-02-25T00:00:00"/>
        <d v="2015-07-21T00:00:00"/>
        <d v="2015-04-02T00:00:00"/>
        <d v="2015-01-27T00:00:00"/>
        <d v="2015-05-28T00:00:00"/>
        <d v="2015-03-18T00:00:00"/>
        <d v="2015-06-17T00:00:00"/>
        <d v="2014-08-20T00:00:00"/>
        <d v="2014-10-06T00:00:00"/>
        <d v="2014-10-24T00:00:00"/>
        <d v="2015-01-14T00:00:00"/>
        <d v="2015-01-06T00:00:00"/>
        <d v="2014-10-28T00:00:00"/>
        <d v="2014-12-16T00:00:00"/>
        <d v="2015-06-23T00:00:00"/>
        <d v="2015-02-26T00:00:00"/>
        <d v="2014-12-05T00:00:00"/>
        <d v="2014-11-26T00:00:00"/>
        <d v="2015-07-23T00:00:00"/>
        <d v="2014-11-10T00:00:00"/>
        <d v="2014-10-30T00:00:00"/>
        <d v="2015-01-29T00:00:00"/>
        <d v="2015-02-12T00:00:00"/>
        <d v="2014-08-21T00:00:00"/>
        <d v="2015-04-09T00:00:00"/>
        <d v="2015-04-15T00:00:00"/>
        <d v="2014-12-18T00:00:00"/>
        <d v="2014-09-02T00:00:00"/>
        <d v="2015-07-16T00:00:00"/>
        <d v="2015-06-26T00:00:00"/>
        <d v="2015-06-15T00:00:00"/>
        <d v="2015-03-16T00:00:00"/>
        <d v="2014-10-17T00:00:00"/>
        <d v="2014-08-22T00:00:00"/>
        <d v="2015-05-29T00:00:00"/>
        <d v="2015-02-02T00:00:00"/>
        <d v="2015-06-10T00:00:00"/>
        <d v="2015-07-09T00:00:00"/>
        <d v="2015-07-02T00:00:00"/>
        <d v="2015-06-02T00:00:00"/>
        <d v="2015-06-11T00:00:00"/>
        <d v="2015-03-24T00:00:00"/>
        <d v="2015-04-16T00:00:00"/>
        <d v="2015-03-19T00:00:00"/>
        <d v="2015-03-25T00:00:00"/>
        <d v="2015-07-07T00:00:00"/>
        <d v="2014-11-06T00:00:00"/>
        <d v="2014-08-18T00:00:00"/>
        <d v="2015-05-08T00:00:00"/>
        <d v="2015-03-11T00:00:00"/>
        <d v="2015-06-01T00:00:00"/>
        <d v="2015-05-20T00:00:00"/>
        <d v="2015-07-17T00:00:00"/>
        <d v="2015-03-06T00:00:00"/>
        <d v="2015-06-09T00:00:00"/>
        <d v="2015-02-27T00:00:00"/>
        <d v="2015-03-02T00:00:00"/>
        <d v="2015-05-27T00:00:00"/>
        <d v="2014-10-21T00:00:00"/>
        <d v="2014-11-11T00:00:00"/>
        <d v="2014-11-04T00:00:00"/>
        <d v="2014-12-15T00:00:00"/>
        <d v="2015-02-19T00:00:00"/>
        <d v="2015-02-24T00:00:00"/>
        <d v="2015-06-29T00:00:00"/>
        <d v="2015-07-22T00:00:00"/>
        <d v="2015-04-20T00:00:00"/>
        <d v="2015-06-30T00:00:00"/>
        <d v="2015-07-14T00:00:00"/>
        <d v="2015-06-03T00:00:00"/>
        <d v="2015-07-10T00:00:00"/>
        <d v="2015-08-04T00:00:00"/>
        <d v="2015-05-04T00:00:00"/>
        <d v="2015-04-13T00:00:00"/>
        <d v="2015-06-18T00:00:00"/>
        <d v="2015-05-01T00:00:00"/>
        <d v="2015-01-30T00:00:00"/>
        <d v="2014-12-19T00:00:00"/>
        <d v="2014-09-09T00:00:00"/>
        <d v="2015-06-19T00:00:00"/>
        <d v="2014-12-22T00:00:00"/>
        <d v="2014-11-07T00:00:00"/>
        <d v="2015-05-12T00:00:00"/>
        <d v="2015-03-20T00:00:00"/>
        <d v="2015-04-21T00:00:00"/>
        <d v="2014-09-18T00:00:00"/>
        <d v="2014-11-14T00:00:00"/>
        <d v="2015-07-19T00:00:00"/>
        <d v="2015-05-15T00:00:00"/>
        <d v="2014-09-19T00:00:00"/>
        <d v="2014-09-16T00:00:00"/>
        <d v="2015-02-17T00:00:00"/>
        <d v="2015-02-04T00:00:00"/>
        <d v="2015-04-30T00:00:00"/>
        <d v="2015-02-13T00:00:00"/>
        <d v="2014-10-02T00:00:00"/>
        <d v="2015-01-26T00:00:00"/>
        <d v="2015-01-20T00:00:00"/>
        <d v="2015-07-29T00:00:00"/>
        <d v="2015-08-05T00:00:00"/>
        <d v="2014-10-01T00:00:00"/>
        <d v="2015-01-12T00:00:00"/>
        <d v="2014-11-20T00:00:00"/>
        <d v="2015-05-22T00:00:00"/>
        <d v="2015-06-05T00:00:00"/>
        <d v="2014-12-02T00:00:00"/>
        <d v="2014-08-27T00:00:00"/>
        <d v="2015-03-05T00:00:00"/>
        <d v="2015-05-07T00:00:00"/>
        <d v="2015-06-22T00:00:00"/>
        <d v="2015-06-24T00:00:00"/>
        <d v="2015-06-08T00:00:00"/>
        <d v="2015-06-12T00:00:00"/>
        <d v="2015-07-03T00:00:00"/>
        <d v="2015-02-05T00:00:00"/>
        <d v="2014-09-03T00:00:00"/>
        <d v="2015-02-03T00:00:00"/>
        <d v="2015-01-09T00:00:00"/>
        <d v="2015-04-07T00:00:00"/>
        <d v="2015-05-18T00:00:00"/>
        <d v="2015-05-26T00:00:00"/>
        <d v="2015-06-14T00:00:00"/>
        <d v="2015-04-29T00:00:00"/>
        <d v="2015-07-20T00:00:00"/>
        <d v="2015-05-10T00:00:00"/>
        <d v="2015-01-28T00:00:00"/>
        <d v="2015-08-06T00:00:00"/>
        <d v="2014-09-01T00:00:00"/>
        <d v="2014-08-28T00:00:00"/>
        <d v="2014-08-25T00:00:00"/>
        <d v="2015-02-23T00:00:00"/>
        <d v="2015-03-04T00:00:00"/>
        <d v="2015-03-12T00:00:00"/>
        <d v="2015-05-19T00:00:00"/>
        <d v="2014-09-10T00:00:00"/>
        <d v="2014-09-25T00:00:00"/>
        <d v="2015-07-30T00:00:00"/>
        <d v="2015-04-28T00:00:00"/>
        <d v="2014-10-20T00:00:00"/>
        <d v="2015-02-20T00:00:00"/>
        <d v="2015-03-03T00:00:00"/>
        <d v="2014-12-10T00:00:00"/>
        <d v="2014-11-27T00:00:00"/>
        <d v="2014-11-28T00:00:00"/>
        <d v="2015-02-18T00:00:00"/>
        <d v="2015-06-07T00:00:00"/>
        <d v="2015-08-07T00:00:00"/>
        <d v="2015-02-11T00:00:00"/>
        <d v="2015-03-17T00:00:00"/>
        <d v="2015-06-16T00:00:00"/>
        <d v="2015-07-27T00:00:00"/>
        <d v="2015-07-24T00:00:00"/>
        <d v="2015-05-21T00:00:00"/>
        <d v="2015-04-24T00:00:00"/>
        <d v="2015-07-13T00:00:00"/>
        <d v="2014-11-19T00:00:00"/>
        <d v="2015-01-16T00:00:00"/>
        <d v="2014-11-13T00:00:00"/>
        <d v="2015-05-06T00:00:00"/>
        <d v="2014-08-29T00:00:00"/>
        <d v="2014-10-14T00:00:00"/>
        <d v="2015-01-23T00:00:00"/>
        <d v="2015-05-24T00:00:00"/>
        <d v="2015-04-01T00:00:00"/>
        <d v="2014-11-25T00:00:00"/>
        <d v="2014-09-26T00:00:00"/>
        <d v="2014-09-15T00:00:00"/>
        <d v="2015-07-15T00:00:00"/>
        <d v="2015-08-03T00:00:00"/>
        <d v="2015-07-28T00:00:00"/>
        <d v="2014-10-10T00:00:00"/>
        <d v="2014-09-04T00:00:00"/>
        <d v="2015-04-17T00:00:00"/>
        <d v="2014-10-29T00:00:00"/>
        <d v="2014-10-15T00:00:00"/>
        <d v="2015-05-05T00:00:00"/>
        <d v="2015-03-13T00:00:00"/>
        <d v="2014-10-16T00:00:00"/>
        <d v="2014-12-17T00:00:00"/>
        <d v="2015-01-08T00:00:00"/>
        <d v="2014-12-23T00:00:00"/>
        <d v="2014-11-17T00:00:00"/>
        <d v="2015-06-25T00:00:00"/>
        <d v="2014-10-03T00:00:00"/>
        <d v="2015-01-22T00:00:00"/>
        <d v="2015-03-30T00:00:00"/>
        <d v="2014-09-23T00:00:00"/>
        <d v="2015-01-15T00:00:00"/>
        <d v="2014-09-11T00:00:00"/>
        <d v="2015-05-13T00:00:00"/>
        <d v="2014-12-20T00:00:00"/>
        <d v="2014-09-08T00:00:00"/>
        <m/>
      </sharedItems>
    </cacheField>
    <cacheField name="Niet  (gebruik status #)" numFmtId="0">
      <sharedItems containsBlank="1"/>
    </cacheField>
    <cacheField name="Optie verloopdatum" numFmtId="0">
      <sharedItems containsNonDate="0" containsDate="1" containsString="0" containsBlank="1" minDate="2014-08-15T00:00:00" maxDate="2015-08-23T00:00:00"/>
    </cacheField>
    <cacheField name="Opvolgen door" numFmtId="0">
      <sharedItems containsBlank="1"/>
    </cacheField>
    <cacheField name="Overeenkomst retour" numFmtId="0">
      <sharedItems containsBlank="1"/>
    </cacheField>
    <cacheField name="Project ID" numFmtId="0">
      <sharedItems containsBlank="1"/>
    </cacheField>
    <cacheField name="Status #" numFmtId="0">
      <sharedItems containsBlank="1"/>
    </cacheField>
    <cacheField name="Verzonden Amgate" numFmtId="0">
      <sharedItems containsBlank="1"/>
    </cacheField>
    <cacheField name="Achternaam" numFmtId="0">
      <sharedItems containsBlank="1"/>
    </cacheField>
    <cacheField name="Arrangement" numFmtId="0">
      <sharedItems containsNonDate="0" containsString="0" containsBlank="1"/>
    </cacheField>
    <cacheField name="Begrote kosten catering ex.drank p.p" numFmtId="164">
      <sharedItems containsString="0" containsBlank="1" containsNumber="1" minValue="12.5" maxValue="78.52" count="25">
        <n v="36"/>
        <n v="43"/>
        <n v="45"/>
        <n v="30"/>
        <n v="22.5"/>
        <n v="41"/>
        <n v="35"/>
        <n v="42.5"/>
        <m/>
        <n v="48.5"/>
        <n v="38.15"/>
        <n v="48.87"/>
        <n v="44"/>
        <n v="47.5"/>
        <n v="40"/>
        <n v="37"/>
        <n v="58.52"/>
        <n v="54.29"/>
        <n v="12.5"/>
        <n v="46"/>
        <n v="42"/>
        <n v="34"/>
        <n v="28"/>
        <n v="28.33"/>
        <n v="78.52"/>
      </sharedItems>
    </cacheField>
    <cacheField name="Begrote kosten drank p.p" numFmtId="164">
      <sharedItems containsString="0" containsBlank="1" containsNumber="1" minValue="14" maxValue="26.25"/>
    </cacheField>
    <cacheField name="Begrote kosten inhuur p.p." numFmtId="164">
      <sharedItems containsString="0" containsBlank="1" containsNumber="1" minValue="13.95" maxValue="119"/>
    </cacheField>
    <cacheField name="Betaald incl. btw" numFmtId="164">
      <sharedItems containsString="0" containsBlank="1" containsNumber="1" minValue="0" maxValue="67300.34"/>
    </cacheField>
    <cacheField name="Boardingtijd schip" numFmtId="0">
      <sharedItems containsBlank="1"/>
    </cacheField>
    <cacheField name="Boardingtime klant" numFmtId="0">
      <sharedItems containsBlank="1"/>
    </cacheField>
    <cacheField name="Categorie" numFmtId="0">
      <sharedItems containsBlank="1"/>
    </cacheField>
    <cacheField name="Categorie Werkorder" numFmtId="0">
      <sharedItems containsBlank="1"/>
    </cacheField>
    <cacheField name="Catering door" numFmtId="0">
      <sharedItems containsBlank="1"/>
    </cacheField>
    <cacheField name="Contactpersoon op locatie" numFmtId="0">
      <sharedItems containsBlank="1"/>
    </cacheField>
    <cacheField name="CreatedOn" numFmtId="0">
      <sharedItems containsBlank="1"/>
    </cacheField>
    <cacheField name="Creatie-week" numFmtId="0">
      <sharedItems containsBlank="1"/>
    </cacheField>
    <cacheField name="Dag" numFmtId="0">
      <sharedItems containsBlank="1"/>
    </cacheField>
    <cacheField name="Datum begintijd" numFmtId="0">
      <sharedItems containsBlank="1"/>
    </cacheField>
    <cacheField name="Datum / Tijd" numFmtId="0">
      <sharedItems containsNonDate="0" containsDate="1" containsString="0" containsBlank="1" minDate="2014-08-19T14:58:24" maxDate="2015-08-07T14:39:33"/>
    </cacheField>
    <cacheField name="Emailadres" numFmtId="0">
      <sharedItems containsBlank="1"/>
    </cacheField>
    <cacheField name="Emailadres Organisatie (k)" numFmtId="0">
      <sharedItems containsBlank="1"/>
    </cacheField>
    <cacheField name="# Facturen" numFmtId="0">
      <sharedItems containsString="0" containsBlank="1" containsNumber="1" containsInteger="1" minValue="0" maxValue="18"/>
    </cacheField>
    <cacheField name="Gate heen" numFmtId="0">
      <sharedItems containsBlank="1"/>
    </cacheField>
    <cacheField name="Gate kleur" numFmtId="0">
      <sharedItems containsBlank="1"/>
    </cacheField>
    <cacheField name="Gate maat" numFmtId="0">
      <sharedItems containsString="0" containsBlank="1" containsNumber="1" containsInteger="1" minValue="25" maxValue="80"/>
    </cacheField>
    <cacheField name="Gate opmerkingen" numFmtId="0">
      <sharedItems containsBlank="1"/>
    </cacheField>
    <cacheField name="Gate overnachting" numFmtId="0">
      <sharedItems containsBlank="1"/>
    </cacheField>
    <cacheField name="Gate retour" numFmtId="0">
      <sharedItems containsBlank="1"/>
    </cacheField>
    <cacheField name="Geboekte datum (YYYY-MM-DD)" numFmtId="0">
      <sharedItems containsBlank="1"/>
    </cacheField>
    <cacheField name="Gecontracteerde omzet" numFmtId="0">
      <sharedItems containsString="0" containsBlank="1" containsNumber="1" minValue="0" maxValue="76780"/>
    </cacheField>
    <cacheField name="Gefactureerd excl btw" numFmtId="0">
      <sharedItems containsString="0" containsBlank="1" containsNumber="1" minValue="0" maxValue="62516.3"/>
    </cacheField>
    <cacheField name="Gefactureerd incl btw" numFmtId="0">
      <sharedItems containsString="0" containsBlank="1" containsNumber="1" minValue="0" maxValue="67300.34"/>
    </cacheField>
    <cacheField name="Geslacht" numFmtId="0">
      <sharedItems containsBlank="1"/>
    </cacheField>
    <cacheField name="Index adres" numFmtId="0">
      <sharedItems containsBlank="1"/>
    </cacheField>
    <cacheField name="Index plaatsnaam" numFmtId="0">
      <sharedItems containsBlank="1"/>
    </cacheField>
    <cacheField name="Index postcode" numFmtId="0">
      <sharedItems containsBlank="1"/>
    </cacheField>
    <cacheField name="Instaphoogte" numFmtId="0">
      <sharedItems containsString="0" containsBlank="1" containsNumber="1" minValue="0.8" maxValue="2"/>
    </cacheField>
    <cacheField name="LOA" numFmtId="0">
      <sharedItems containsString="0" containsBlank="1" containsNumber="1" minValue="7.25" maxValue="75.8"/>
    </cacheField>
    <cacheField name="Logo aanwezig" numFmtId="0">
      <sharedItems containsBlank="1"/>
    </cacheField>
    <cacheField name="Naam Contactpersoon Amgate" numFmtId="0">
      <sharedItems containsBlank="1"/>
    </cacheField>
    <cacheField name="NaamOpSchermHaven" numFmtId="0">
      <sharedItems containsBlank="1"/>
    </cacheField>
    <cacheField name="NEB BTW 21%" numFmtId="0">
      <sharedItems containsString="0" containsBlank="1" containsNumber="1" minValue="0" maxValue="1108.1099999999999"/>
    </cacheField>
    <cacheField name="NEB BTW 6%" numFmtId="0">
      <sharedItems containsString="0" containsBlank="1" containsNumber="1" minValue="151.22" maxValue="2108.4299999999998"/>
    </cacheField>
    <cacheField name="NEB Factuurnummer" numFmtId="0">
      <sharedItems containsBlank="1"/>
    </cacheField>
    <cacheField name="NEB Reeds betaald" numFmtId="0">
      <sharedItems containsString="0" containsBlank="1" containsNumber="1" minValue="1798.72" maxValue="41937.08"/>
    </cacheField>
    <cacheField name="NEB Totaal excl BTW" numFmtId="0">
      <sharedItems containsString="0" containsBlank="1" containsNumber="1" minValue="2790" maxValue="39060"/>
    </cacheField>
    <cacheField name="NEB Totaal incl BTW" numFmtId="0">
      <sharedItems containsString="0" containsBlank="1" containsNumber="1" minValue="2997.86" maxValue="42042.42"/>
    </cacheField>
    <cacheField name="Ontvangsttijd klant" numFmtId="0">
      <sharedItems containsBlank="1"/>
    </cacheField>
    <cacheField name="Openstaand incl btw" numFmtId="0">
      <sharedItems containsString="0" containsBlank="1" containsNumber="1" minValue="-15932.18" maxValue="57096.58"/>
    </cacheField>
    <cacheField name="Opstap locatie (extern)" numFmtId="0">
      <sharedItems containsBlank="1"/>
    </cacheField>
    <cacheField name="Organisatie AK" numFmtId="0">
      <sharedItems containsBlank="1"/>
    </cacheField>
    <cacheField name="Overeenkomst verstuurd" numFmtId="0">
      <sharedItems containsBlank="1"/>
    </cacheField>
    <cacheField name="Parkeren betaald?" numFmtId="0">
      <sharedItems containsBlank="1"/>
    </cacheField>
    <cacheField name="Parkeren overig" numFmtId="0">
      <sharedItems containsBlank="1"/>
    </cacheField>
    <cacheField name="Persoon AK" numFmtId="0">
      <sharedItems containsBlank="1"/>
    </cacheField>
    <cacheField name="Persoon Amgate" numFmtId="0">
      <sharedItems containsBlank="1"/>
    </cacheField>
    <cacheField name="Persoon Amgate achternaam (eigen)" numFmtId="0">
      <sharedItems containsBlank="1"/>
    </cacheField>
    <cacheField name="Persoon Amgate E-mail adres" numFmtId="0">
      <sharedItems containsBlank="1"/>
    </cacheField>
    <cacheField name="Persoon Amgate geslacht" numFmtId="0">
      <sharedItems containsBlank="1"/>
    </cacheField>
    <cacheField name="Persoon Amgate Mobiel nummer" numFmtId="0">
      <sharedItems containsBlank="1"/>
    </cacheField>
    <cacheField name="Persoon Amgate roepnaam" numFmtId="0">
      <sharedItems containsBlank="1"/>
    </cacheField>
    <cacheField name="Persoon Amgate Telefoon" numFmtId="0">
      <sharedItems containsBlank="1"/>
    </cacheField>
    <cacheField name="Persoon Amgate tussenvoegsel (eigen)" numFmtId="0">
      <sharedItems containsBlank="1"/>
    </cacheField>
    <cacheField name="Persoon Amgate voorletters" numFmtId="0">
      <sharedItems containsBlank="1"/>
    </cacheField>
    <cacheField name="Prijs p.p. (excl btw)" numFmtId="0">
      <sharedItems containsString="0" containsBlank="1" containsNumber="1" minValue="0" maxValue="349"/>
    </cacheField>
    <cacheField name="Retourtijd schip" numFmtId="0">
      <sharedItems containsBlank="1"/>
    </cacheField>
    <cacheField name="SAIL Locatie" numFmtId="0">
      <sharedItems containsBlank="1"/>
    </cacheField>
    <cacheField name="Schip naam" numFmtId="0">
      <sharedItems containsBlank="1"/>
    </cacheField>
    <cacheField name="Schipnummer" numFmtId="0">
      <sharedItems containsString="0" containsBlank="1" containsNumber="1" containsInteger="1" minValue="10" maxValue="505"/>
    </cacheField>
    <cacheField name="Soort" numFmtId="0">
      <sharedItems containsBlank="1"/>
    </cacheField>
    <cacheField name="Startdatum" numFmtId="0">
      <sharedItems containsNonDate="0" containsDate="1" containsString="0" containsBlank="1" minDate="2015-08-19T00:00:00" maxDate="2015-08-24T00:00:00"/>
    </cacheField>
    <cacheField name="Straat+nr / Postadres" numFmtId="0">
      <sharedItems containsBlank="1"/>
    </cacheField>
    <cacheField name="Telefoon" numFmtId="0">
      <sharedItems containsBlank="1"/>
    </cacheField>
    <cacheField name="Telnr. Contactpersoon Locatie" numFmtId="0">
      <sharedItems containsBlank="1"/>
    </cacheField>
    <cacheField name="Tel nr. Organisatie (k)" numFmtId="0">
      <sharedItems containsBlank="1"/>
    </cacheField>
    <cacheField name="# Termijnen" numFmtId="0">
      <sharedItems containsString="0" containsBlank="1" containsNumber="1" containsInteger="1" minValue="0" maxValue="6"/>
    </cacheField>
    <cacheField name="Totaal incl btw" numFmtId="0">
      <sharedItems containsString="0" containsBlank="1" containsNumber="1" minValue="0" maxValue="74269.8"/>
    </cacheField>
    <cacheField name="# Uitzonderingen" numFmtId="0">
      <sharedItems containsString="0" containsBlank="1" containsNumber="1" containsInteger="1" minValue="0" maxValue="10"/>
    </cacheField>
    <cacheField name="Uitzondering mbt gate-informatie" numFmtId="0">
      <sharedItems containsBlank="1"/>
    </cacheField>
    <cacheField name="Verkoopwaarde excl btw" numFmtId="0">
      <sharedItems containsString="0" containsBlank="1" containsNumber="1" minValue="0" maxValue="76780"/>
    </cacheField>
    <cacheField name="Volgordenummer" numFmtId="0">
      <sharedItems containsString="0" containsBlank="1" containsNumber="1" containsInteger="1" minValue="1" maxValue="6"/>
    </cacheField>
    <cacheField name="Wederverkoper" numFmtId="0">
      <sharedItems containsNonDate="0" containsString="0" containsBlank="1"/>
    </cacheField>
    <cacheField name="Werkorder" numFmtId="0">
      <sharedItems containsBlank="1"/>
    </cacheField>
    <cacheField name="WOA" numFmtId="0">
      <sharedItems containsString="0" containsBlank="1" containsNumber="1" minValue="4.3" maxValue="4000.8"/>
    </cacheField>
    <cacheField name="Kwartalen2" numFmtId="0" databaseField="0">
      <fieldGroup base="11">
        <rangePr groupBy="quarters" startDate="2014-08-19T00:00:00" endDate="2015-08-08T00:00:00"/>
        <groupItems count="6">
          <s v="&lt;19-08-2014"/>
          <s v="Kwrt1"/>
          <s v="Kwrt2"/>
          <s v="Kwrt3"/>
          <s v="Kwrt4"/>
          <s v="&gt;08-08-2015"/>
        </groupItems>
      </fieldGroup>
    </cacheField>
    <cacheField name="Jaren2" numFmtId="0" databaseField="0">
      <fieldGroup base="11">
        <rangePr groupBy="years" startDate="2014-08-19T00:00:00" endDate="2015-08-08T00:00:00"/>
        <groupItems count="4">
          <s v="&lt;19-08-2014"/>
          <s v="2014"/>
          <s v="2015"/>
          <s v="&gt;08-08-201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emke van Straten" refreshedDate="45259.57582662037" createdVersion="8" refreshedVersion="8" minRefreshableVersion="3" recordCount="216" xr:uid="{99969849-4270-9543-95B8-DD538F91BDB5}">
  <cacheSource type="worksheet">
    <worksheetSource ref="E1:H217" sheet="verkoop in tijd gezet"/>
  </cacheSource>
  <cacheFields count="7">
    <cacheField name="Datum" numFmtId="14">
      <sharedItems containsSemiMixedTypes="0" containsNonDate="0" containsDate="1" containsString="0" minDate="2014-08-18T00:00:00" maxDate="2015-08-08T00:00:00" count="216">
        <d v="2014-08-18T00:00:00"/>
        <d v="2014-08-19T00:00:00"/>
        <d v="2014-08-20T00:00:00"/>
        <d v="2014-08-21T00:00:00"/>
        <d v="2014-08-22T00:00:00"/>
        <d v="2014-08-25T00:00:00"/>
        <d v="2014-08-27T00:00:00"/>
        <d v="2014-08-28T00:00:00"/>
        <d v="2014-08-29T00:00:00"/>
        <d v="2014-09-01T00:00:00"/>
        <d v="2014-09-02T00:00:00"/>
        <d v="2014-09-03T00:00:00"/>
        <d v="2014-09-04T00:00:00"/>
        <d v="2014-09-05T00:00:00"/>
        <d v="2014-09-08T00:00:00"/>
        <d v="2014-09-09T00:00:00"/>
        <d v="2014-09-10T00:00:00"/>
        <d v="2014-09-11T00:00:00"/>
        <d v="2014-09-15T00:00:00"/>
        <d v="2014-09-16T00:00:00"/>
        <d v="2014-09-18T00:00:00"/>
        <d v="2014-09-19T00:00:00"/>
        <d v="2014-09-22T00:00:00"/>
        <d v="2014-09-23T00:00:00"/>
        <d v="2014-09-24T00:00:00"/>
        <d v="2014-09-25T00:00:00"/>
        <d v="2014-09-26T00:00:00"/>
        <d v="2014-10-01T00:00:00"/>
        <d v="2014-10-02T00:00:00"/>
        <d v="2014-10-03T00:00:00"/>
        <d v="2014-10-06T00:00:00"/>
        <d v="2014-10-09T00:00:00"/>
        <d v="2014-10-10T00:00:00"/>
        <d v="2014-10-14T00:00:00"/>
        <d v="2014-10-15T00:00:00"/>
        <d v="2014-10-16T00:00:00"/>
        <d v="2014-10-17T00:00:00"/>
        <d v="2014-10-20T00:00:00"/>
        <d v="2014-10-21T00:00:00"/>
        <d v="2014-10-24T00:00:00"/>
        <d v="2014-10-28T00:00:00"/>
        <d v="2014-10-29T00:00:00"/>
        <d v="2014-10-30T00:00:00"/>
        <d v="2014-11-04T00:00:00"/>
        <d v="2014-11-06T00:00:00"/>
        <d v="2014-11-07T00:00:00"/>
        <d v="2014-11-10T00:00:00"/>
        <d v="2014-11-11T00:00:00"/>
        <d v="2014-11-13T00:00:00"/>
        <d v="2014-11-14T00:00:00"/>
        <d v="2014-11-17T00:00:00"/>
        <d v="2014-11-18T00:00:00"/>
        <d v="2014-11-19T00:00:00"/>
        <d v="2014-11-20T00:00:00"/>
        <d v="2014-11-25T00:00:00"/>
        <d v="2014-11-26T00:00:00"/>
        <d v="2014-11-27T00:00:00"/>
        <d v="2014-11-28T00:00:00"/>
        <d v="2014-12-02T00:00:00"/>
        <d v="2014-12-05T00:00:00"/>
        <d v="2014-12-09T00:00:00"/>
        <d v="2014-12-10T00:00:00"/>
        <d v="2014-12-11T00:00:00"/>
        <d v="2014-12-15T00:00:00"/>
        <d v="2014-12-16T00:00:00"/>
        <d v="2014-12-17T00:00:00"/>
        <d v="2014-12-18T00:00:00"/>
        <d v="2014-12-19T00:00:00"/>
        <d v="2014-12-20T00:00:00"/>
        <d v="2014-12-22T00:00:00"/>
        <d v="2014-12-23T00:00:00"/>
        <d v="2015-01-06T00:00:00"/>
        <d v="2015-01-08T00:00:00"/>
        <d v="2015-01-09T00:00:00"/>
        <d v="2015-01-12T00:00:00"/>
        <d v="2015-01-14T00:00:00"/>
        <d v="2015-01-15T00:00:00"/>
        <d v="2015-01-16T00:00:00"/>
        <d v="2015-01-20T00:00:00"/>
        <d v="2015-01-21T00:00:00"/>
        <d v="2015-01-22T00:00:00"/>
        <d v="2015-01-23T00:00:00"/>
        <d v="2015-01-26T00:00:00"/>
        <d v="2015-01-27T00:00:00"/>
        <d v="2015-01-28T00:00:00"/>
        <d v="2015-01-29T00:00:00"/>
        <d v="2015-01-30T00:00:00"/>
        <d v="2015-02-02T00:00:00"/>
        <d v="2015-02-03T00:00:00"/>
        <d v="2015-02-04T00:00:00"/>
        <d v="2015-02-05T00:00:00"/>
        <d v="2015-02-06T00:00:00"/>
        <d v="2015-02-10T00:00:00"/>
        <d v="2015-02-11T00:00:00"/>
        <d v="2015-02-12T00:00:00"/>
        <d v="2015-02-13T00:00:00"/>
        <d v="2015-02-17T00:00:00"/>
        <d v="2015-02-18T00:00:00"/>
        <d v="2015-02-19T00:00:00"/>
        <d v="2015-02-20T00:00:00"/>
        <d v="2015-02-23T00:00:00"/>
        <d v="2015-02-24T00:00:00"/>
        <d v="2015-02-25T00:00:00"/>
        <d v="2015-02-26T00:00:00"/>
        <d v="2015-02-27T00:00:00"/>
        <d v="2015-03-02T00:00:00"/>
        <d v="2015-03-03T00:00:00"/>
        <d v="2015-03-04T00:00:00"/>
        <d v="2015-03-05T00:00:00"/>
        <d v="2015-03-06T00:00:00"/>
        <d v="2015-03-09T00:00:00"/>
        <d v="2015-03-10T00:00:00"/>
        <d v="2015-03-11T00:00:00"/>
        <d v="2015-03-12T00:00:00"/>
        <d v="2015-03-13T00:00:00"/>
        <d v="2015-03-16T00:00:00"/>
        <d v="2015-03-17T00:00:00"/>
        <d v="2015-03-18T00:00:00"/>
        <d v="2015-03-19T00:00:00"/>
        <d v="2015-03-20T00:00:00"/>
        <d v="2015-03-24T00:00:00"/>
        <d v="2015-03-25T00:00:00"/>
        <d v="2015-03-26T00:00:00"/>
        <d v="2015-03-27T00:00:00"/>
        <d v="2015-03-30T00:00:00"/>
        <d v="2015-03-31T00:00:00"/>
        <d v="2015-04-01T00:00:00"/>
        <d v="2015-04-02T00:00:00"/>
        <d v="2015-04-03T00:00:00"/>
        <d v="2015-04-07T00:00:00"/>
        <d v="2015-04-08T00:00:00"/>
        <d v="2015-04-09T00:00:00"/>
        <d v="2015-04-10T00:00:00"/>
        <d v="2015-04-13T00:00:00"/>
        <d v="2015-04-14T00:00:00"/>
        <d v="2015-04-15T00:00:00"/>
        <d v="2015-04-16T00:00:00"/>
        <d v="2015-04-17T00:00:00"/>
        <d v="2015-04-20T00:00:00"/>
        <d v="2015-04-21T00:00:00"/>
        <d v="2015-04-22T00:00:00"/>
        <d v="2015-04-23T00:00:00"/>
        <d v="2015-04-24T00:00:00"/>
        <d v="2015-04-28T00:00:00"/>
        <d v="2015-04-29T00:00:00"/>
        <d v="2015-04-30T00:00:00"/>
        <d v="2015-05-01T00:00:00"/>
        <d v="2015-05-04T00:00:00"/>
        <d v="2015-05-05T00:00:00"/>
        <d v="2015-05-06T00:00:00"/>
        <d v="2015-05-07T00:00:00"/>
        <d v="2015-05-08T00:00:00"/>
        <d v="2015-05-10T00:00:00"/>
        <d v="2015-05-12T00:00:00"/>
        <d v="2015-05-13T00:00:00"/>
        <d v="2015-05-15T00:00:00"/>
        <d v="2015-05-18T00:00:00"/>
        <d v="2015-05-19T00:00:00"/>
        <d v="2015-05-20T00:00:00"/>
        <d v="2015-05-21T00:00:00"/>
        <d v="2015-05-22T00:00:00"/>
        <d v="2015-05-24T00:00:00"/>
        <d v="2015-05-26T00:00:00"/>
        <d v="2015-05-27T00:00:00"/>
        <d v="2015-05-28T00:00:00"/>
        <d v="2015-05-29T00:00:00"/>
        <d v="2015-06-01T00:00:00"/>
        <d v="2015-06-02T00:00:00"/>
        <d v="2015-06-03T00:00:00"/>
        <d v="2015-06-05T00:00:00"/>
        <d v="2015-06-07T00:00:00"/>
        <d v="2015-06-08T00:00:00"/>
        <d v="2015-06-09T00:00:00"/>
        <d v="2015-06-10T00:00:00"/>
        <d v="2015-06-11T00:00:00"/>
        <d v="2015-06-12T00:00:00"/>
        <d v="2015-06-14T00:00:00"/>
        <d v="2015-06-15T00:00:00"/>
        <d v="2015-06-16T00:00:00"/>
        <d v="2015-06-17T00:00:00"/>
        <d v="2015-06-18T00:00:00"/>
        <d v="2015-06-19T00:00:00"/>
        <d v="2015-06-22T00:00:00"/>
        <d v="2015-06-23T00:00:00"/>
        <d v="2015-06-24T00:00:00"/>
        <d v="2015-06-25T00:00:00"/>
        <d v="2015-06-26T00:00:00"/>
        <d v="2015-06-29T00:00:00"/>
        <d v="2015-06-30T00:00:00"/>
        <d v="2015-07-01T00:00:00"/>
        <d v="2015-07-02T00:00:00"/>
        <d v="2015-07-03T00:00:00"/>
        <d v="2015-07-06T00:00:00"/>
        <d v="2015-07-07T00:00:00"/>
        <d v="2015-07-09T00:00:00"/>
        <d v="2015-07-10T00:00:00"/>
        <d v="2015-07-13T00:00:00"/>
        <d v="2015-07-14T00:00:00"/>
        <d v="2015-07-15T00:00:00"/>
        <d v="2015-07-16T00:00:00"/>
        <d v="2015-07-17T00:00:00"/>
        <d v="2015-07-19T00:00:00"/>
        <d v="2015-07-20T00:00:00"/>
        <d v="2015-07-21T00:00:00"/>
        <d v="2015-07-22T00:00:00"/>
        <d v="2015-07-23T00:00:00"/>
        <d v="2015-07-24T00:00:00"/>
        <d v="2015-07-27T00:00:00"/>
        <d v="2015-07-28T00:00:00"/>
        <d v="2015-07-29T00:00:00"/>
        <d v="2015-07-30T00:00:00"/>
        <d v="2015-08-03T00:00:00"/>
        <d v="2015-08-04T00:00:00"/>
        <d v="2015-08-05T00:00:00"/>
        <d v="2015-08-06T00:00:00"/>
        <d v="2015-08-07T00:00:00"/>
      </sharedItems>
      <fieldGroup par="6" base="0">
        <rangePr groupBy="months" startDate="2014-08-18T00:00:00" endDate="2015-08-08T00:00:00"/>
        <groupItems count="14">
          <s v="&lt;18-08-2014"/>
          <s v="jan"/>
          <s v="feb"/>
          <s v="mrt"/>
          <s v="apr"/>
          <s v="mei"/>
          <s v="jun"/>
          <s v="jul"/>
          <s v="aug"/>
          <s v="sep"/>
          <s v="okt"/>
          <s v="nov"/>
          <s v="dec"/>
          <s v="&gt;08-08-2015"/>
        </groupItems>
      </fieldGroup>
    </cacheField>
    <cacheField name="arrangementen" numFmtId="0">
      <sharedItems containsSemiMixedTypes="0" containsString="0" containsNumber="1" containsInteger="1" minValue="6" maxValue="4330" count="148">
        <n v="40"/>
        <n v="4330"/>
        <n v="1999"/>
        <n v="855"/>
        <n v="178"/>
        <n v="12"/>
        <n v="80"/>
        <n v="120"/>
        <n v="371"/>
        <n v="275"/>
        <n v="160"/>
        <n v="225"/>
        <n v="29"/>
        <n v="315"/>
        <n v="20"/>
        <n v="53"/>
        <n v="289"/>
        <n v="60"/>
        <n v="62"/>
        <n v="341"/>
        <n v="150"/>
        <n v="521"/>
        <n v="35"/>
        <n v="579"/>
        <n v="262"/>
        <n v="135"/>
        <n v="100"/>
        <n v="200"/>
        <n v="55"/>
        <n v="36"/>
        <n v="76"/>
        <n v="95"/>
        <n v="54"/>
        <n v="50"/>
        <n v="220"/>
        <n v="205"/>
        <n v="498"/>
        <n v="92"/>
        <n v="231"/>
        <n v="165"/>
        <n v="410"/>
        <n v="190"/>
        <n v="155"/>
        <n v="138"/>
        <n v="33"/>
        <n v="218"/>
        <n v="52"/>
        <n v="656"/>
        <n v="30"/>
        <n v="72"/>
        <n v="110"/>
        <n v="250"/>
        <n v="425"/>
        <n v="212"/>
        <n v="133"/>
        <n v="353"/>
        <n v="105"/>
        <n v="330"/>
        <n v="89"/>
        <n v="85"/>
        <n v="367"/>
        <n v="347"/>
        <n v="290"/>
        <n v="208"/>
        <n v="104"/>
        <n v="64"/>
        <n v="167"/>
        <n v="90"/>
        <n v="116"/>
        <n v="261"/>
        <n v="427"/>
        <n v="3329"/>
        <n v="56"/>
        <n v="1076"/>
        <n v="69"/>
        <n v="88"/>
        <n v="146"/>
        <n v="227"/>
        <n v="113"/>
        <n v="156"/>
        <n v="112"/>
        <n v="523"/>
        <n v="406"/>
        <n v="342"/>
        <n v="293"/>
        <n v="153"/>
        <n v="647"/>
        <n v="48"/>
        <n v="403"/>
        <n v="1330"/>
        <n v="484"/>
        <n v="385"/>
        <n v="91"/>
        <n v="114"/>
        <n v="187"/>
        <n v="252"/>
        <n v="742"/>
        <n v="1447"/>
        <n v="25"/>
        <n v="154"/>
        <n v="198"/>
        <n v="186"/>
        <n v="418"/>
        <n v="75"/>
        <n v="257"/>
        <n v="143"/>
        <n v="8"/>
        <n v="6"/>
        <n v="70"/>
        <n v="125"/>
        <n v="273"/>
        <n v="65"/>
        <n v="134"/>
        <n v="45"/>
        <n v="509"/>
        <n v="103"/>
        <n v="224"/>
        <n v="319"/>
        <n v="126"/>
        <n v="368"/>
        <n v="238"/>
        <n v="254"/>
        <n v="169"/>
        <n v="481"/>
        <n v="284"/>
        <n v="24"/>
        <n v="298"/>
        <n v="39"/>
        <n v="321"/>
        <n v="251"/>
        <n v="431"/>
        <n v="122"/>
        <n v="361"/>
        <n v="230"/>
        <n v="188"/>
        <n v="101"/>
        <n v="82"/>
        <n v="170"/>
        <n v="300"/>
        <n v="272"/>
        <n v="26"/>
        <n v="43"/>
        <n v="18"/>
        <n v="44"/>
        <n v="232"/>
        <n v="22"/>
        <n v="128"/>
        <n v="9"/>
      </sharedItems>
    </cacheField>
    <cacheField name="cumulatief arrangementen" numFmtId="0">
      <sharedItems containsSemiMixedTypes="0" containsString="0" containsNumber="1" containsInteger="1" minValue="40" maxValue="48686" count="216">
        <n v="40"/>
        <n v="4370"/>
        <n v="6369"/>
        <n v="7224"/>
        <n v="7402"/>
        <n v="7414"/>
        <n v="7494"/>
        <n v="7506"/>
        <n v="7626"/>
        <n v="7746"/>
        <n v="8117"/>
        <n v="8392"/>
        <n v="8552"/>
        <n v="8777"/>
        <n v="8806"/>
        <n v="9121"/>
        <n v="9141"/>
        <n v="9194"/>
        <n v="9274"/>
        <n v="9563"/>
        <n v="9623"/>
        <n v="9685"/>
        <n v="9805"/>
        <n v="9858"/>
        <n v="10199"/>
        <n v="10349"/>
        <n v="10429"/>
        <n v="10950"/>
        <n v="11110"/>
        <n v="11145"/>
        <n v="11724"/>
        <n v="11986"/>
        <n v="12121"/>
        <n v="12221"/>
        <n v="12421"/>
        <n v="12476"/>
        <n v="12512"/>
        <n v="12588"/>
        <n v="12708"/>
        <n v="12803"/>
        <n v="12838"/>
        <n v="12892"/>
        <n v="12942"/>
        <n v="13217"/>
        <n v="13257"/>
        <n v="13477"/>
        <n v="13627"/>
        <n v="13832"/>
        <n v="13882"/>
        <n v="13942"/>
        <n v="14142"/>
        <n v="14640"/>
        <n v="14732"/>
        <n v="14963"/>
        <n v="14983"/>
        <n v="15148"/>
        <n v="15558"/>
        <n v="15748"/>
        <n v="15903"/>
        <n v="15958"/>
        <n v="16096"/>
        <n v="16129"/>
        <n v="16347"/>
        <n v="16399"/>
        <n v="17055"/>
        <n v="17090"/>
        <n v="17120"/>
        <n v="17192"/>
        <n v="17221"/>
        <n v="17331"/>
        <n v="17481"/>
        <n v="17731"/>
        <n v="17791"/>
        <n v="18216"/>
        <n v="18466"/>
        <n v="18576"/>
        <n v="18629"/>
        <n v="18679"/>
        <n v="18891"/>
        <n v="19024"/>
        <n v="19059"/>
        <n v="19114"/>
        <n v="19467"/>
        <n v="19572"/>
        <n v="19902"/>
        <n v="19991"/>
        <n v="20076"/>
        <n v="20443"/>
        <n v="20655"/>
        <n v="21002"/>
        <n v="21014"/>
        <n v="21094"/>
        <n v="21384"/>
        <n v="21592"/>
        <n v="21696"/>
        <n v="21760"/>
        <n v="21927"/>
        <n v="22017"/>
        <n v="22237"/>
        <n v="22357"/>
        <n v="22473"/>
        <n v="22734"/>
        <n v="23161"/>
        <n v="26490"/>
        <n v="26546"/>
        <n v="26701"/>
        <n v="26755"/>
        <n v="27831"/>
        <n v="27951"/>
        <n v="28020"/>
        <n v="28108"/>
        <n v="28254"/>
        <n v="28481"/>
        <n v="28594"/>
        <n v="28759"/>
        <n v="28915"/>
        <n v="29027"/>
        <n v="29550"/>
        <n v="29600"/>
        <n v="30006"/>
        <n v="30348"/>
        <n v="30641"/>
        <n v="30794"/>
        <n v="31441"/>
        <n v="31489"/>
        <n v="31892"/>
        <n v="31912"/>
        <n v="33242"/>
        <n v="33726"/>
        <n v="34111"/>
        <n v="34206"/>
        <n v="34297"/>
        <n v="34411"/>
        <n v="34598"/>
        <n v="34850"/>
        <n v="35592"/>
        <n v="37039"/>
        <n v="37064"/>
        <n v="37218"/>
        <n v="37416"/>
        <n v="37602"/>
        <n v="38020"/>
        <n v="38095"/>
        <n v="38352"/>
        <n v="38495"/>
        <n v="38752"/>
        <n v="38841"/>
        <n v="38849"/>
        <n v="38855"/>
        <n v="38925"/>
        <n v="39050"/>
        <n v="39130"/>
        <n v="39180"/>
        <n v="39453"/>
        <n v="39518"/>
        <n v="39652"/>
        <n v="39728"/>
        <n v="39773"/>
        <n v="40282"/>
        <n v="40420"/>
        <n v="40523"/>
        <n v="40543"/>
        <n v="40721"/>
        <n v="40945"/>
        <n v="41264"/>
        <n v="41390"/>
        <n v="41758"/>
        <n v="41996"/>
        <n v="42250"/>
        <n v="42330"/>
        <n v="42338"/>
        <n v="42507"/>
        <n v="42623"/>
        <n v="42757"/>
        <n v="43238"/>
        <n v="43522"/>
        <n v="43546"/>
        <n v="43844"/>
        <n v="43883"/>
        <n v="44204"/>
        <n v="44455"/>
        <n v="44550"/>
        <n v="44981"/>
        <n v="45094"/>
        <n v="45216"/>
        <n v="45268"/>
        <n v="45629"/>
        <n v="45859"/>
        <n v="45921"/>
        <n v="46109"/>
        <n v="46255"/>
        <n v="46475"/>
        <n v="46487"/>
        <n v="46527"/>
        <n v="46628"/>
        <n v="46889"/>
        <n v="46971"/>
        <n v="46983"/>
        <n v="47153"/>
        <n v="47183"/>
        <n v="47283"/>
        <n v="47383"/>
        <n v="47683"/>
        <n v="47955"/>
        <n v="47981"/>
        <n v="48073"/>
        <n v="48116"/>
        <n v="48134"/>
        <n v="48178"/>
        <n v="48410"/>
        <n v="48432"/>
        <n v="48444"/>
        <n v="48572"/>
        <n v="48617"/>
        <n v="48677"/>
        <n v="48686"/>
      </sharedItems>
    </cacheField>
    <cacheField name="boekingen" numFmtId="0">
      <sharedItems containsSemiMixedTypes="0" containsString="0" containsNumber="1" containsInteger="1" minValue="1" maxValue="55"/>
    </cacheField>
    <cacheField name="cumulatief boekingen" numFmtId="0">
      <sharedItems containsSemiMixedTypes="0" containsString="0" containsNumber="1" containsInteger="1" minValue="1" maxValue="919"/>
    </cacheField>
    <cacheField name="Kwartalen" numFmtId="0" databaseField="0">
      <fieldGroup base="0">
        <rangePr groupBy="quarters" startDate="2014-08-18T00:00:00" endDate="2015-08-08T00:00:00"/>
        <groupItems count="6">
          <s v="&lt;18-08-2014"/>
          <s v="Kwrt1"/>
          <s v="Kwrt2"/>
          <s v="Kwrt3"/>
          <s v="Kwrt4"/>
          <s v="&gt;08-08-2015"/>
        </groupItems>
      </fieldGroup>
    </cacheField>
    <cacheField name="Jaren" numFmtId="0" databaseField="0">
      <fieldGroup base="0">
        <rangePr groupBy="years" startDate="2014-08-18T00:00:00" endDate="2015-08-08T00:00:00"/>
        <groupItems count="4">
          <s v="&lt;18-08-2014"/>
          <s v="2014"/>
          <s v="2015"/>
          <s v="&gt;08-08-201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8">
  <r>
    <x v="0"/>
    <n v="1"/>
    <x v="0"/>
  </r>
  <r>
    <x v="1"/>
    <n v="46"/>
    <x v="1"/>
  </r>
  <r>
    <x v="2"/>
    <n v="21"/>
    <x v="2"/>
  </r>
  <r>
    <x v="3"/>
    <n v="11"/>
    <x v="3"/>
  </r>
  <r>
    <x v="4"/>
    <n v="5"/>
    <x v="4"/>
  </r>
  <r>
    <x v="5"/>
    <n v="1"/>
    <x v="5"/>
  </r>
  <r>
    <x v="6"/>
    <n v="1"/>
    <x v="6"/>
  </r>
  <r>
    <x v="7"/>
    <n v="1"/>
    <x v="7"/>
  </r>
  <r>
    <x v="8"/>
    <n v="1"/>
    <x v="8"/>
  </r>
  <r>
    <x v="9"/>
    <n v="6"/>
    <x v="9"/>
  </r>
  <r>
    <x v="10"/>
    <n v="5"/>
    <x v="10"/>
  </r>
  <r>
    <x v="11"/>
    <n v="4"/>
    <x v="11"/>
  </r>
  <r>
    <x v="12"/>
    <n v="2"/>
    <x v="12"/>
  </r>
  <r>
    <x v="13"/>
    <n v="3"/>
    <x v="13"/>
  </r>
  <r>
    <x v="14"/>
    <n v="1"/>
    <x v="14"/>
  </r>
  <r>
    <x v="15"/>
    <n v="6"/>
    <x v="15"/>
  </r>
  <r>
    <x v="16"/>
    <n v="1"/>
    <x v="16"/>
  </r>
  <r>
    <x v="17"/>
    <n v="1"/>
    <x v="17"/>
  </r>
  <r>
    <x v="18"/>
    <n v="1"/>
    <x v="18"/>
  </r>
  <r>
    <x v="19"/>
    <n v="5"/>
    <x v="19"/>
  </r>
  <r>
    <x v="20"/>
    <n v="1"/>
    <x v="20"/>
  </r>
  <r>
    <x v="21"/>
    <n v="2"/>
    <x v="21"/>
  </r>
  <r>
    <x v="22"/>
    <n v="1"/>
    <x v="22"/>
  </r>
  <r>
    <x v="23"/>
    <n v="1"/>
    <x v="23"/>
  </r>
  <r>
    <x v="24"/>
    <n v="5"/>
    <x v="24"/>
  </r>
  <r>
    <x v="25"/>
    <n v="3"/>
    <x v="25"/>
  </r>
  <r>
    <x v="26"/>
    <n v="1"/>
    <x v="26"/>
  </r>
  <r>
    <x v="27"/>
    <n v="6"/>
    <x v="27"/>
  </r>
  <r>
    <x v="28"/>
    <n v="1"/>
    <x v="28"/>
  </r>
  <r>
    <x v="29"/>
    <n v="1"/>
    <x v="29"/>
  </r>
  <r>
    <x v="30"/>
    <n v="9"/>
    <x v="30"/>
  </r>
  <r>
    <x v="31"/>
    <n v="5"/>
    <x v="31"/>
  </r>
  <r>
    <x v="32"/>
    <n v="1"/>
    <x v="32"/>
  </r>
  <r>
    <x v="33"/>
    <n v="1"/>
    <x v="33"/>
  </r>
  <r>
    <x v="34"/>
    <n v="2"/>
    <x v="34"/>
  </r>
  <r>
    <x v="35"/>
    <n v="1"/>
    <x v="35"/>
  </r>
  <r>
    <x v="36"/>
    <n v="1"/>
    <x v="36"/>
  </r>
  <r>
    <x v="37"/>
    <n v="3"/>
    <x v="37"/>
  </r>
  <r>
    <x v="38"/>
    <n v="2"/>
    <x v="38"/>
  </r>
  <r>
    <x v="39"/>
    <n v="2"/>
    <x v="39"/>
  </r>
  <r>
    <x v="40"/>
    <n v="1"/>
    <x v="40"/>
  </r>
  <r>
    <x v="41"/>
    <n v="1"/>
    <x v="41"/>
  </r>
  <r>
    <x v="42"/>
    <n v="1"/>
    <x v="42"/>
  </r>
  <r>
    <x v="43"/>
    <n v="3"/>
    <x v="43"/>
  </r>
  <r>
    <x v="44"/>
    <n v="1"/>
    <x v="44"/>
  </r>
  <r>
    <x v="45"/>
    <n v="2"/>
    <x v="45"/>
  </r>
  <r>
    <x v="46"/>
    <n v="2"/>
    <x v="46"/>
  </r>
  <r>
    <x v="47"/>
    <n v="4"/>
    <x v="47"/>
  </r>
  <r>
    <x v="48"/>
    <n v="1"/>
    <x v="48"/>
  </r>
  <r>
    <x v="49"/>
    <n v="1"/>
    <x v="49"/>
  </r>
  <r>
    <x v="50"/>
    <n v="4"/>
    <x v="50"/>
  </r>
  <r>
    <x v="51"/>
    <n v="5"/>
    <x v="51"/>
  </r>
  <r>
    <x v="52"/>
    <n v="1"/>
    <x v="52"/>
  </r>
  <r>
    <x v="53"/>
    <n v="2"/>
    <x v="53"/>
  </r>
  <r>
    <x v="54"/>
    <n v="1"/>
    <x v="54"/>
  </r>
  <r>
    <x v="55"/>
    <n v="2"/>
    <x v="55"/>
  </r>
  <r>
    <x v="56"/>
    <n v="4"/>
    <x v="56"/>
  </r>
  <r>
    <x v="57"/>
    <n v="2"/>
    <x v="57"/>
  </r>
  <r>
    <x v="58"/>
    <n v="2"/>
    <x v="58"/>
  </r>
  <r>
    <x v="59"/>
    <n v="1"/>
    <x v="59"/>
  </r>
  <r>
    <x v="60"/>
    <n v="2"/>
    <x v="60"/>
  </r>
  <r>
    <x v="61"/>
    <n v="1"/>
    <x v="61"/>
  </r>
  <r>
    <x v="62"/>
    <n v="3"/>
    <x v="62"/>
  </r>
  <r>
    <x v="63"/>
    <n v="1"/>
    <x v="63"/>
  </r>
  <r>
    <x v="64"/>
    <n v="10"/>
    <x v="64"/>
  </r>
  <r>
    <x v="65"/>
    <n v="1"/>
    <x v="65"/>
  </r>
  <r>
    <x v="66"/>
    <n v="1"/>
    <x v="66"/>
  </r>
  <r>
    <x v="67"/>
    <n v="2"/>
    <x v="67"/>
  </r>
  <r>
    <x v="68"/>
    <n v="1"/>
    <x v="68"/>
  </r>
  <r>
    <x v="69"/>
    <n v="1"/>
    <x v="69"/>
  </r>
  <r>
    <x v="70"/>
    <n v="1"/>
    <x v="70"/>
  </r>
  <r>
    <x v="71"/>
    <n v="5"/>
    <x v="71"/>
  </r>
  <r>
    <x v="72"/>
    <n v="1"/>
    <x v="72"/>
  </r>
  <r>
    <x v="73"/>
    <n v="5"/>
    <x v="73"/>
  </r>
  <r>
    <x v="74"/>
    <n v="2"/>
    <x v="74"/>
  </r>
  <r>
    <x v="75"/>
    <n v="2"/>
    <x v="75"/>
  </r>
  <r>
    <x v="76"/>
    <n v="1"/>
    <x v="76"/>
  </r>
  <r>
    <x v="77"/>
    <n v="1"/>
    <x v="77"/>
  </r>
  <r>
    <x v="78"/>
    <n v="2"/>
    <x v="78"/>
  </r>
  <r>
    <x v="79"/>
    <n v="3"/>
    <x v="79"/>
  </r>
  <r>
    <x v="80"/>
    <n v="1"/>
    <x v="80"/>
  </r>
  <r>
    <x v="81"/>
    <n v="2"/>
    <x v="81"/>
  </r>
  <r>
    <x v="82"/>
    <n v="4"/>
    <x v="82"/>
  </r>
  <r>
    <x v="83"/>
    <n v="2"/>
    <x v="83"/>
  </r>
  <r>
    <x v="84"/>
    <n v="5"/>
    <x v="84"/>
  </r>
  <r>
    <x v="85"/>
    <n v="2"/>
    <x v="85"/>
  </r>
  <r>
    <x v="86"/>
    <n v="3"/>
    <x v="86"/>
  </r>
  <r>
    <x v="87"/>
    <n v="5"/>
    <x v="87"/>
  </r>
  <r>
    <x v="88"/>
    <n v="3"/>
    <x v="88"/>
  </r>
  <r>
    <x v="89"/>
    <n v="6"/>
    <x v="89"/>
  </r>
  <r>
    <x v="90"/>
    <n v="1"/>
    <x v="90"/>
  </r>
  <r>
    <x v="91"/>
    <n v="2"/>
    <x v="91"/>
  </r>
  <r>
    <x v="92"/>
    <n v="3"/>
    <x v="92"/>
  </r>
  <r>
    <x v="93"/>
    <n v="3"/>
    <x v="93"/>
  </r>
  <r>
    <x v="94"/>
    <n v="2"/>
    <x v="94"/>
  </r>
  <r>
    <x v="95"/>
    <n v="1"/>
    <x v="95"/>
  </r>
  <r>
    <x v="96"/>
    <n v="3"/>
    <x v="96"/>
  </r>
  <r>
    <x v="97"/>
    <n v="1"/>
    <x v="97"/>
  </r>
  <r>
    <x v="98"/>
    <n v="1"/>
    <x v="98"/>
  </r>
  <r>
    <x v="99"/>
    <n v="2"/>
    <x v="99"/>
  </r>
  <r>
    <x v="100"/>
    <n v="4"/>
    <x v="100"/>
  </r>
  <r>
    <x v="101"/>
    <n v="3"/>
    <x v="101"/>
  </r>
  <r>
    <x v="102"/>
    <n v="9"/>
    <x v="102"/>
  </r>
  <r>
    <x v="103"/>
    <n v="55"/>
    <x v="103"/>
  </r>
  <r>
    <x v="104"/>
    <n v="2"/>
    <x v="104"/>
  </r>
  <r>
    <x v="105"/>
    <n v="4"/>
    <x v="105"/>
  </r>
  <r>
    <x v="106"/>
    <n v="1"/>
    <x v="106"/>
  </r>
  <r>
    <x v="107"/>
    <n v="15"/>
    <x v="107"/>
  </r>
  <r>
    <x v="108"/>
    <n v="2"/>
    <x v="108"/>
  </r>
  <r>
    <x v="109"/>
    <n v="2"/>
    <x v="109"/>
  </r>
  <r>
    <x v="110"/>
    <n v="3"/>
    <x v="110"/>
  </r>
  <r>
    <x v="111"/>
    <n v="3"/>
    <x v="111"/>
  </r>
  <r>
    <x v="112"/>
    <n v="5"/>
    <x v="112"/>
  </r>
  <r>
    <x v="113"/>
    <n v="4"/>
    <x v="113"/>
  </r>
  <r>
    <x v="114"/>
    <n v="2"/>
    <x v="114"/>
  </r>
  <r>
    <x v="115"/>
    <n v="2"/>
    <x v="115"/>
  </r>
  <r>
    <x v="116"/>
    <n v="2"/>
    <x v="116"/>
  </r>
  <r>
    <x v="117"/>
    <n v="9"/>
    <x v="117"/>
  </r>
  <r>
    <x v="118"/>
    <n v="1"/>
    <x v="118"/>
  </r>
  <r>
    <x v="119"/>
    <n v="7"/>
    <x v="119"/>
  </r>
  <r>
    <x v="120"/>
    <n v="7"/>
    <x v="120"/>
  </r>
  <r>
    <x v="121"/>
    <n v="7"/>
    <x v="121"/>
  </r>
  <r>
    <x v="122"/>
    <n v="4"/>
    <x v="122"/>
  </r>
  <r>
    <x v="123"/>
    <n v="16"/>
    <x v="123"/>
  </r>
  <r>
    <x v="124"/>
    <n v="1"/>
    <x v="124"/>
  </r>
  <r>
    <x v="125"/>
    <n v="12"/>
    <x v="125"/>
  </r>
  <r>
    <x v="126"/>
    <n v="1"/>
    <x v="126"/>
  </r>
  <r>
    <x v="127"/>
    <n v="8"/>
    <x v="127"/>
  </r>
  <r>
    <x v="128"/>
    <n v="9"/>
    <x v="128"/>
  </r>
  <r>
    <x v="129"/>
    <n v="5"/>
    <x v="129"/>
  </r>
  <r>
    <x v="130"/>
    <n v="4"/>
    <x v="130"/>
  </r>
  <r>
    <x v="131"/>
    <n v="3"/>
    <x v="131"/>
  </r>
  <r>
    <x v="132"/>
    <n v="2"/>
    <x v="132"/>
  </r>
  <r>
    <x v="133"/>
    <n v="8"/>
    <x v="133"/>
  </r>
  <r>
    <x v="134"/>
    <n v="6"/>
    <x v="134"/>
  </r>
  <r>
    <x v="135"/>
    <n v="10"/>
    <x v="135"/>
  </r>
  <r>
    <x v="136"/>
    <n v="24"/>
    <x v="136"/>
  </r>
  <r>
    <x v="137"/>
    <n v="1"/>
    <x v="137"/>
  </r>
  <r>
    <x v="138"/>
    <n v="5"/>
    <x v="138"/>
  </r>
  <r>
    <x v="139"/>
    <n v="5"/>
    <x v="139"/>
  </r>
  <r>
    <x v="140"/>
    <n v="4"/>
    <x v="140"/>
  </r>
  <r>
    <x v="141"/>
    <n v="7"/>
    <x v="141"/>
  </r>
  <r>
    <x v="142"/>
    <n v="2"/>
    <x v="142"/>
  </r>
  <r>
    <x v="143"/>
    <n v="3"/>
    <x v="143"/>
  </r>
  <r>
    <x v="144"/>
    <n v="3"/>
    <x v="144"/>
  </r>
  <r>
    <x v="145"/>
    <n v="6"/>
    <x v="145"/>
  </r>
  <r>
    <x v="146"/>
    <n v="4"/>
    <x v="146"/>
  </r>
  <r>
    <x v="147"/>
    <n v="1"/>
    <x v="147"/>
  </r>
  <r>
    <x v="148"/>
    <n v="1"/>
    <x v="148"/>
  </r>
  <r>
    <x v="149"/>
    <n v="2"/>
    <x v="149"/>
  </r>
  <r>
    <x v="150"/>
    <n v="3"/>
    <x v="150"/>
  </r>
  <r>
    <x v="151"/>
    <n v="2"/>
    <x v="151"/>
  </r>
  <r>
    <x v="152"/>
    <n v="1"/>
    <x v="152"/>
  </r>
  <r>
    <x v="153"/>
    <n v="0"/>
    <x v="152"/>
  </r>
  <r>
    <x v="154"/>
    <n v="8"/>
    <x v="153"/>
  </r>
  <r>
    <x v="155"/>
    <n v="1"/>
    <x v="154"/>
  </r>
  <r>
    <x v="156"/>
    <n v="4"/>
    <x v="155"/>
  </r>
  <r>
    <x v="157"/>
    <n v="4"/>
    <x v="156"/>
  </r>
  <r>
    <x v="158"/>
    <n v="2"/>
    <x v="157"/>
  </r>
  <r>
    <x v="159"/>
    <n v="9"/>
    <x v="158"/>
  </r>
  <r>
    <x v="160"/>
    <n v="3"/>
    <x v="159"/>
  </r>
  <r>
    <x v="161"/>
    <n v="2"/>
    <x v="160"/>
  </r>
  <r>
    <x v="162"/>
    <n v="1"/>
    <x v="161"/>
  </r>
  <r>
    <x v="163"/>
    <n v="4"/>
    <x v="162"/>
  </r>
  <r>
    <x v="164"/>
    <n v="5"/>
    <x v="163"/>
  </r>
  <r>
    <x v="165"/>
    <n v="7"/>
    <x v="164"/>
  </r>
  <r>
    <x v="166"/>
    <n v="4"/>
    <x v="165"/>
  </r>
  <r>
    <x v="167"/>
    <n v="6"/>
    <x v="166"/>
  </r>
  <r>
    <x v="168"/>
    <n v="6"/>
    <x v="167"/>
  </r>
  <r>
    <x v="169"/>
    <n v="15"/>
    <x v="168"/>
  </r>
  <r>
    <x v="170"/>
    <n v="1"/>
    <x v="169"/>
  </r>
  <r>
    <x v="171"/>
    <n v="1"/>
    <x v="170"/>
  </r>
  <r>
    <x v="172"/>
    <n v="4"/>
    <x v="171"/>
  </r>
  <r>
    <x v="173"/>
    <n v="5"/>
    <x v="172"/>
  </r>
  <r>
    <x v="174"/>
    <n v="5"/>
    <x v="173"/>
  </r>
  <r>
    <x v="175"/>
    <n v="11"/>
    <x v="174"/>
  </r>
  <r>
    <x v="176"/>
    <n v="7"/>
    <x v="175"/>
  </r>
  <r>
    <x v="177"/>
    <n v="1"/>
    <x v="176"/>
  </r>
  <r>
    <x v="178"/>
    <n v="4"/>
    <x v="177"/>
  </r>
  <r>
    <x v="179"/>
    <n v="2"/>
    <x v="178"/>
  </r>
  <r>
    <x v="180"/>
    <n v="18"/>
    <x v="179"/>
  </r>
  <r>
    <x v="181"/>
    <n v="5"/>
    <x v="180"/>
  </r>
  <r>
    <x v="182"/>
    <n v="2"/>
    <x v="181"/>
  </r>
  <r>
    <x v="183"/>
    <n v="22"/>
    <x v="182"/>
  </r>
  <r>
    <x v="184"/>
    <n v="3"/>
    <x v="183"/>
  </r>
  <r>
    <x v="185"/>
    <n v="4"/>
    <x v="184"/>
  </r>
  <r>
    <x v="186"/>
    <n v="1"/>
    <x v="185"/>
  </r>
  <r>
    <x v="187"/>
    <n v="7"/>
    <x v="186"/>
  </r>
  <r>
    <x v="188"/>
    <n v="6"/>
    <x v="187"/>
  </r>
  <r>
    <x v="189"/>
    <n v="3"/>
    <x v="188"/>
  </r>
  <r>
    <x v="190"/>
    <n v="6"/>
    <x v="189"/>
  </r>
  <r>
    <x v="191"/>
    <n v="3"/>
    <x v="190"/>
  </r>
  <r>
    <x v="192"/>
    <n v="3"/>
    <x v="191"/>
  </r>
  <r>
    <x v="193"/>
    <n v="1"/>
    <x v="192"/>
  </r>
  <r>
    <x v="194"/>
    <n v="1"/>
    <x v="193"/>
  </r>
  <r>
    <x v="195"/>
    <n v="0"/>
    <x v="193"/>
  </r>
  <r>
    <x v="196"/>
    <n v="3"/>
    <x v="194"/>
  </r>
  <r>
    <x v="197"/>
    <n v="23"/>
    <x v="195"/>
  </r>
  <r>
    <x v="198"/>
    <n v="3"/>
    <x v="196"/>
  </r>
  <r>
    <x v="199"/>
    <n v="1"/>
    <x v="197"/>
  </r>
  <r>
    <x v="200"/>
    <n v="2"/>
    <x v="198"/>
  </r>
  <r>
    <x v="201"/>
    <n v="1"/>
    <x v="199"/>
  </r>
  <r>
    <x v="202"/>
    <n v="3"/>
    <x v="200"/>
  </r>
  <r>
    <x v="203"/>
    <n v="1"/>
    <x v="201"/>
  </r>
  <r>
    <x v="204"/>
    <n v="1"/>
    <x v="202"/>
  </r>
  <r>
    <x v="205"/>
    <n v="14"/>
    <x v="203"/>
  </r>
  <r>
    <x v="206"/>
    <n v="2"/>
    <x v="204"/>
  </r>
  <r>
    <x v="207"/>
    <n v="3"/>
    <x v="205"/>
  </r>
  <r>
    <x v="208"/>
    <n v="2"/>
    <x v="206"/>
  </r>
  <r>
    <x v="209"/>
    <n v="1"/>
    <x v="207"/>
  </r>
  <r>
    <x v="210"/>
    <n v="2"/>
    <x v="208"/>
  </r>
  <r>
    <x v="211"/>
    <n v="13"/>
    <x v="209"/>
  </r>
  <r>
    <x v="212"/>
    <n v="1"/>
    <x v="210"/>
  </r>
  <r>
    <x v="213"/>
    <n v="1"/>
    <x v="211"/>
  </r>
  <r>
    <x v="214"/>
    <n v="7"/>
    <x v="212"/>
  </r>
  <r>
    <x v="215"/>
    <n v="2"/>
    <x v="213"/>
  </r>
  <r>
    <x v="216"/>
    <n v="2"/>
    <x v="214"/>
  </r>
  <r>
    <x v="217"/>
    <n v="1"/>
    <x v="21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23">
  <r>
    <s v="Atradius Credit Insurance"/>
    <s v="Abel Tasman"/>
    <s v="Ja"/>
    <n v="100"/>
    <n v="120"/>
    <s v="Abel Tasman"/>
    <n v="1024"/>
    <s v="Middag"/>
    <n v="123"/>
    <s v="Classic"/>
    <s v="Kaars Sijpesteijn T."/>
    <x v="0"/>
    <d v="2015-08-21T00:00:00"/>
    <x v="0"/>
    <s v="100% Definitief"/>
    <d v="2015-02-17T00:00:00"/>
    <s v="Sterk L."/>
    <s v="Ja"/>
    <s v="Abel Tasman2015"/>
    <s v="100% Definitief"/>
    <s v="09-07"/>
    <s v="Hunze"/>
    <m/>
    <x v="0"/>
    <n v="20"/>
    <n v="39.33"/>
    <n v="34388.67"/>
    <s v="11:45"/>
    <s v="11:45"/>
    <s v="Luxe traditionele charter schepen"/>
    <s v="Classic"/>
    <s v="Eigen catering schip"/>
    <s v="Hunze"/>
    <s v="10-02"/>
    <s v="2015.07"/>
    <s v="vrijdag"/>
    <s v="21-08-2015 11:45"/>
    <d v="2015-02-10T17:53:23"/>
    <s v="margriet.hunze@atradius.com"/>
    <s v="margriet.hunze@atradius.com"/>
    <n v="8"/>
    <s v="CH HKA (C05)"/>
    <s v="Geel"/>
    <n v="60"/>
    <m/>
    <s v="A17"/>
    <s v="CH HKA (C05)"/>
    <s v="2015-08-21"/>
    <n v="31859.11"/>
    <n v="31859.11"/>
    <n v="34388.67"/>
    <s v="vrouw"/>
    <s v="David Ricardostraat 1"/>
    <s v="Amsterdam"/>
    <s v="1066 JS"/>
    <n v="1"/>
    <n v="49"/>
    <s v="Ja"/>
    <s v="Margriet Hunze"/>
    <m/>
    <m/>
    <m/>
    <m/>
    <m/>
    <m/>
    <m/>
    <s v="11:00"/>
    <n v="0"/>
    <s v="Pier Westerhoofd"/>
    <s v="1962"/>
    <s v="Ja"/>
    <s v="Ja"/>
    <s v="Parkeren"/>
    <s v="1247"/>
    <s v="margriet.hunze@atradius.com"/>
    <s v="Hunze"/>
    <s v="margriet.hunze@atradius.com"/>
    <s v="f"/>
    <m/>
    <s v="Margriet"/>
    <s v="(020) 553 23 40"/>
    <m/>
    <s v="M."/>
    <n v="229"/>
    <s v="16:45"/>
    <m/>
    <s v="Abel Tasman"/>
    <n v="24"/>
    <s v="Varend arrangement"/>
    <d v="2015-08-21T00:00:00"/>
    <s v="David Ricardostraat 1"/>
    <s v="020-5532340"/>
    <s v="621525897"/>
    <s v="(020) 553 23 40"/>
    <n v="3"/>
    <n v="34082.07"/>
    <n v="4"/>
    <m/>
    <n v="31859.11"/>
    <n v="4"/>
    <m/>
    <s v="000040-005"/>
    <n v="6.8"/>
  </r>
  <r>
    <s v="Carwise Holding BV"/>
    <s v="Abel Tasman"/>
    <s v="Ja"/>
    <n v="100"/>
    <n v="120"/>
    <s v="Abel Tasman"/>
    <n v="19"/>
    <s v="Avond"/>
    <n v="120"/>
    <s v="Classic"/>
    <s v="Elshout B."/>
    <x v="0"/>
    <d v="2015-08-22T00:00:00"/>
    <x v="1"/>
    <s v="100% Definitief"/>
    <m/>
    <s v="NAUPAR"/>
    <s v="Ja"/>
    <s v="Abel Tasman2015"/>
    <s v="100% Definitief"/>
    <s v="08-07"/>
    <m/>
    <m/>
    <x v="1"/>
    <n v="21"/>
    <n v="39.33"/>
    <n v="32788.57"/>
    <s v="19:00"/>
    <s v="18:45"/>
    <s v="Luxe traditionele charter schepen"/>
    <s v="Classic"/>
    <s v="Eigen catering schip"/>
    <s v="Koomen"/>
    <s v="19-08"/>
    <s v="2014.34"/>
    <s v="zaterdag"/>
    <s v="22-08-2015 18:45"/>
    <d v="2014-08-19T22:09:24"/>
    <s v="p.koomen@carwise.nl"/>
    <m/>
    <n v="6"/>
    <s v="CH HKA (C05)"/>
    <s v="Geel"/>
    <n v="60"/>
    <m/>
    <s v="A17"/>
    <s v="CH HKA (C05)"/>
    <s v="2015-08-22"/>
    <n v="30365.51"/>
    <n v="30365.51"/>
    <n v="32788.57"/>
    <m/>
    <s v="De Binderij 68"/>
    <s v="Almere"/>
    <s v="1321 EK"/>
    <n v="1"/>
    <n v="49"/>
    <s v="Ja"/>
    <s v="B. Elshout"/>
    <m/>
    <m/>
    <m/>
    <m/>
    <m/>
    <m/>
    <m/>
    <s v="18:00"/>
    <n v="0"/>
    <s v="Pier Westerhoofd"/>
    <s v="2101"/>
    <s v="Nee"/>
    <s v="Ja"/>
    <s v="Parkeren"/>
    <s v="1460"/>
    <s v="p.koomen@carwise.nl"/>
    <s v="Elshout"/>
    <s v="p.koomen@carwise.nl"/>
    <s v="m"/>
    <m/>
    <m/>
    <m/>
    <m/>
    <s v="B."/>
    <n v="249"/>
    <s v="23:45"/>
    <m/>
    <s v="Abel Tasman"/>
    <n v="24"/>
    <s v="Varend arrangement"/>
    <d v="2015-08-22T00:00:00"/>
    <s v="De Binderij 68"/>
    <m/>
    <s v="629585637"/>
    <m/>
    <n v="3"/>
    <n v="36154.800000000003"/>
    <n v="2"/>
    <m/>
    <n v="30365.51"/>
    <n v="4"/>
    <m/>
    <s v="000040-008"/>
    <n v="6.8"/>
  </r>
  <r>
    <s v="DTZ Zadelhoff"/>
    <s v="Abel Tasman"/>
    <s v="Ja"/>
    <n v="100"/>
    <n v="120"/>
    <s v="Abel Tasman"/>
    <n v="17"/>
    <s v="Avond"/>
    <n v="120"/>
    <s v="Classic"/>
    <s v="Korving L."/>
    <x v="0"/>
    <d v="2015-08-20T00:00:00"/>
    <x v="1"/>
    <s v="100% Definitief"/>
    <m/>
    <s v="NAUPAR"/>
    <s v="Ja"/>
    <s v="Abel Tasman2015"/>
    <s v="100% Definitief"/>
    <s v="08-07"/>
    <m/>
    <m/>
    <x v="1"/>
    <n v="21"/>
    <n v="39.33"/>
    <n v="32951.06"/>
    <s v="19:00"/>
    <s v="18:45"/>
    <s v="Luxe traditionele charter schepen"/>
    <s v="Classic"/>
    <s v="Eigen catering schip"/>
    <s v="Korving"/>
    <s v="19-08"/>
    <s v="2014.34"/>
    <s v="donderdag"/>
    <s v="20-08-2015 18:45"/>
    <d v="2014-08-19T22:07:23"/>
    <s v="lkorving@dtz.nl"/>
    <s v="lkorving@dtz.nl"/>
    <n v="6"/>
    <s v="CH HKA (C05)"/>
    <s v="Geel"/>
    <n v="60"/>
    <m/>
    <s v="A17"/>
    <s v="CH HKA (C05)"/>
    <s v="2015-08-20"/>
    <n v="30499.8"/>
    <n v="30499.8"/>
    <n v="32951.06"/>
    <m/>
    <m/>
    <s v="Utrecht"/>
    <m/>
    <n v="1"/>
    <n v="49"/>
    <s v="Ja"/>
    <s v="Wendy Schellekens"/>
    <m/>
    <m/>
    <m/>
    <m/>
    <m/>
    <m/>
    <m/>
    <s v="18:00"/>
    <n v="0"/>
    <s v="Pier Westerhoofd"/>
    <s v="2070"/>
    <s v="Nee"/>
    <s v="Ja"/>
    <s v="Parkeren"/>
    <s v="4142"/>
    <s v="wschellens@dtz.nl"/>
    <s v="Schellekens"/>
    <s v="wschellens@dtz.nl"/>
    <s v="f"/>
    <m/>
    <s v="Wendy"/>
    <m/>
    <m/>
    <s v="W."/>
    <n v="249"/>
    <s v="23:45"/>
    <m/>
    <s v="Abel Tasman"/>
    <n v="24"/>
    <s v="Varend arrangement"/>
    <d v="2015-08-20T00:00:00"/>
    <s v="Postbus 19125"/>
    <m/>
    <s v="0031651788268"/>
    <m/>
    <n v="3"/>
    <n v="36154.800000000003"/>
    <n v="1"/>
    <m/>
    <n v="30499.8"/>
    <n v="4"/>
    <m/>
    <s v="000040-004"/>
    <n v="6.8"/>
  </r>
  <r>
    <s v="iiyama International Corporate  "/>
    <s v="Abel Tasman"/>
    <s v="Ja"/>
    <n v="100"/>
    <n v="120"/>
    <s v="Abel Tasman"/>
    <n v="492"/>
    <s v="Avond"/>
    <n v="120"/>
    <s v="Classic"/>
    <s v="Pettinga J."/>
    <x v="0"/>
    <d v="2015-08-19T00:00:00"/>
    <x v="2"/>
    <s v="100% Definitief"/>
    <d v="2014-11-10T00:00:00"/>
    <s v="NAUPAR"/>
    <s v="Ja"/>
    <s v="Abel Tasman2015"/>
    <s v="100% Definitief"/>
    <s v="08-07"/>
    <m/>
    <m/>
    <x v="1"/>
    <n v="21"/>
    <n v="39.33"/>
    <n v="32201.1"/>
    <s v="19:00"/>
    <s v="18:45"/>
    <s v="Luxe traditionele charter schepen"/>
    <s v="Classic"/>
    <s v="Eigen catering schip"/>
    <s v="Pettinga "/>
    <s v="22-09"/>
    <s v="2014.39"/>
    <s v="woensdag"/>
    <s v="19-08-2015 18:45"/>
    <d v="2014-09-22T09:58:50"/>
    <s v="rimke@naupar.nl"/>
    <s v="alubczynska@iiyama.com"/>
    <n v="5"/>
    <s v="CH HKA (C05)"/>
    <s v="Geel"/>
    <n v="60"/>
    <m/>
    <s v="A17"/>
    <s v="CH HKA (C05)"/>
    <s v="2015-08-19"/>
    <n v="29880"/>
    <n v="29880"/>
    <n v="32201.1"/>
    <m/>
    <s v="Wijkermeerstraat 8"/>
    <s v="Hoofddorp"/>
    <s v="2131 HA"/>
    <n v="1"/>
    <n v="49"/>
    <s v="Ja"/>
    <s v="J. Pettinga"/>
    <m/>
    <m/>
    <m/>
    <m/>
    <m/>
    <m/>
    <m/>
    <s v="18:00"/>
    <n v="0"/>
    <s v="Pier Westerhoofd"/>
    <s v="2184"/>
    <s v="Nee"/>
    <m/>
    <m/>
    <s v="1526"/>
    <s v="alubczynska@iiyama.com"/>
    <s v="Pettinga"/>
    <s v="alubczynska@iiyama.com"/>
    <s v="m"/>
    <m/>
    <m/>
    <m/>
    <m/>
    <s v="J."/>
    <n v="249"/>
    <s v="23:45"/>
    <m/>
    <s v="Abel Tasman"/>
    <n v="24"/>
    <s v="Varend arrangement"/>
    <d v="2015-08-19T00:00:00"/>
    <s v="Wijkermeerstraat 8"/>
    <m/>
    <s v="0031653745106"/>
    <m/>
    <n v="3"/>
    <n v="36154.800000000003"/>
    <n v="0"/>
    <m/>
    <n v="29880"/>
    <n v="4"/>
    <m/>
    <s v="000040-002"/>
    <n v="6.8"/>
  </r>
  <r>
    <s v="Rhima"/>
    <s v="Abel Tasman"/>
    <s v="Ja"/>
    <n v="100"/>
    <n v="120"/>
    <s v="Abel Tasman"/>
    <n v="379"/>
    <s v="Middag"/>
    <n v="120"/>
    <s v="Classic"/>
    <s v="Nieman A."/>
    <x v="0"/>
    <d v="2015-08-22T00:00:00"/>
    <x v="3"/>
    <s v="100% Definitief"/>
    <m/>
    <s v="NAUPAR"/>
    <s v="Ja"/>
    <s v="Abel Tasman2015"/>
    <s v="100% Definitief"/>
    <s v="08-07"/>
    <m/>
    <m/>
    <x v="0"/>
    <n v="20"/>
    <n v="39.33"/>
    <n v="30317.91"/>
    <s v="11:45"/>
    <s v="11:45"/>
    <s v="Luxe traditionele charter schepen"/>
    <s v="Classic"/>
    <s v="Eigen catering schip"/>
    <s v="Nieman"/>
    <s v="05-09"/>
    <s v="2014.36"/>
    <s v="zaterdag"/>
    <s v="22-08-2015 11:45"/>
    <d v="2014-09-05T10:22:57"/>
    <s v="l.ruissenn@naupar.com"/>
    <s v="a.nieman@rhima.com"/>
    <n v="6"/>
    <s v="CH HKA (C05)"/>
    <s v="Geel"/>
    <n v="60"/>
    <m/>
    <s v="A17"/>
    <s v="CH HKA (C05)"/>
    <s v="2015-08-22"/>
    <n v="28048.15"/>
    <n v="28048.15"/>
    <n v="30317.91"/>
    <m/>
    <s v="Energieweg 4 6"/>
    <s v="Soest"/>
    <s v="3762 ET"/>
    <n v="1"/>
    <n v="49"/>
    <s v="Ja"/>
    <s v="A. Nieman"/>
    <m/>
    <m/>
    <m/>
    <m/>
    <m/>
    <m/>
    <m/>
    <s v="11:00"/>
    <n v="0"/>
    <s v="Pier Westerhoofd"/>
    <s v="2115"/>
    <s v="Nee"/>
    <s v="Ja"/>
    <s v="Parkeren"/>
    <s v="1426"/>
    <s v="a.nieman@rhima.com"/>
    <s v="Nieman"/>
    <s v="a.nieman@rhima.com"/>
    <s v="f"/>
    <m/>
    <m/>
    <m/>
    <m/>
    <s v="A."/>
    <n v="229"/>
    <s v="16:45"/>
    <m/>
    <s v="Abel Tasman"/>
    <n v="24"/>
    <s v="Varend arrangement"/>
    <d v="2015-08-22T00:00:00"/>
    <s v="Energieweg 4 6"/>
    <m/>
    <s v="651879994"/>
    <m/>
    <n v="3"/>
    <n v="33250.800000000003"/>
    <n v="2"/>
    <m/>
    <n v="28048.15"/>
    <n v="4"/>
    <m/>
    <s v="000040-007"/>
    <n v="6.8"/>
  </r>
  <r>
    <s v="Smurfit Kappa Twincorr"/>
    <s v="Abel Tasman"/>
    <s v="Ja"/>
    <n v="100"/>
    <n v="120"/>
    <s v="Abel Tasman"/>
    <n v="18"/>
    <s v="Avond"/>
    <n v="120"/>
    <s v="Classic"/>
    <s v="Afdeling SSC"/>
    <x v="0"/>
    <d v="2015-08-21T00:00:00"/>
    <x v="1"/>
    <s v="100% Definitief"/>
    <m/>
    <s v="NAUPAR"/>
    <s v="Ja"/>
    <s v="Abel Tasman2015"/>
    <s v="100% Definitief"/>
    <s v="08-07"/>
    <m/>
    <m/>
    <x v="1"/>
    <n v="21"/>
    <n v="39.33"/>
    <n v="33013.550000000003"/>
    <s v="19:00"/>
    <s v="18:45"/>
    <s v="Luxe traditionele charter schepen"/>
    <s v="Classic"/>
    <s v="Eigen catering schip"/>
    <s v="Kimmels"/>
    <s v="19-08"/>
    <s v="2014.34"/>
    <s v="vrijdag"/>
    <s v="21-08-2015 18:45"/>
    <d v="2014-08-19T22:08:28"/>
    <s v="ed.brouwer@ziggo.nl"/>
    <s v="Anneke.kimmels@smurfitkappa.nl"/>
    <n v="6"/>
    <s v="CH HKA (C05)"/>
    <s v="Geel"/>
    <n v="60"/>
    <m/>
    <s v="A17"/>
    <s v="CH HKA (C05)"/>
    <s v="2015-08-21"/>
    <n v="30551.45"/>
    <n v="30551.45"/>
    <n v="33013.550000000003"/>
    <m/>
    <s v="Industrieweg 17"/>
    <s v="Hoogeveen"/>
    <s v="7903 AH"/>
    <n v="1"/>
    <n v="49"/>
    <s v="Ja"/>
    <s v="Anneke Kimmels"/>
    <m/>
    <m/>
    <m/>
    <m/>
    <m/>
    <m/>
    <m/>
    <s v="18:00"/>
    <n v="0"/>
    <s v="Pier Westerhoofd"/>
    <s v="2082"/>
    <s v="Nee"/>
    <s v="Ja"/>
    <s v="Parkeren"/>
    <s v="4092"/>
    <s v="ed.brouwer@ziggo.nl"/>
    <s v="Kimmels"/>
    <s v="Anneke.kimmels@smurfitkappa.nl"/>
    <s v="f"/>
    <m/>
    <s v="Anneke"/>
    <m/>
    <m/>
    <s v="A."/>
    <n v="249"/>
    <s v="23:45"/>
    <m/>
    <s v="Abel Tasman"/>
    <n v="24"/>
    <s v="Varend arrangement"/>
    <d v="2015-08-21T00:00:00"/>
    <s v="Industrieweg 17"/>
    <m/>
    <s v="0031613401360"/>
    <m/>
    <n v="3"/>
    <n v="36154.800000000003"/>
    <n v="1"/>
    <m/>
    <n v="30551.45"/>
    <n v="4"/>
    <m/>
    <s v="000040-006"/>
    <n v="6.8"/>
  </r>
  <r>
    <s v="TelecityGroup Netherlands B.V."/>
    <s v="Abel Tasman"/>
    <s v="Ja"/>
    <n v="98.71"/>
    <n v="120"/>
    <s v="Abel Tasman"/>
    <n v="1"/>
    <s v="SAIL In"/>
    <n v="120"/>
    <s v="Classic"/>
    <s v="Balen M. van"/>
    <x v="0"/>
    <d v="2015-08-19T00:00:00"/>
    <x v="1"/>
    <s v="100% Definitief"/>
    <m/>
    <s v="NAUPAR"/>
    <s v="Ja"/>
    <s v="Abel Tasman2015"/>
    <s v="100% Definitief"/>
    <s v="22-07"/>
    <m/>
    <m/>
    <x v="2"/>
    <n v="23"/>
    <n v="39.33"/>
    <n v="38157.32"/>
    <s v="07:45"/>
    <s v="07:45"/>
    <s v="Luxe traditionele charter schepen"/>
    <s v="Classic"/>
    <s v="Eigen catering schip"/>
    <s v="Balen van"/>
    <s v="19-08"/>
    <s v="2014.34"/>
    <s v="woensdag"/>
    <s v="19-08-2015 07:45"/>
    <d v="2014-08-19T14:58:24"/>
    <s v="Mariella.vanBalen@telecity.com"/>
    <s v="Mariella.vanBalen@telecity.com"/>
    <n v="7"/>
    <s v="CH HKA (C05)"/>
    <s v="Geel"/>
    <n v="60"/>
    <m/>
    <s v="A17"/>
    <s v="CH HKA (C05)"/>
    <s v="2015-08-19"/>
    <n v="35713"/>
    <n v="35713"/>
    <n v="38657.29"/>
    <m/>
    <s v="H.J.E. Wenckebachweg 127"/>
    <s v="Amsterdam"/>
    <s v="1096 AM"/>
    <n v="1"/>
    <n v="49"/>
    <s v="Ja"/>
    <s v="Mariella van Balen"/>
    <m/>
    <m/>
    <m/>
    <m/>
    <m/>
    <m/>
    <m/>
    <s v="07:00"/>
    <n v="499.97"/>
    <s v="Pier Westerhoofd"/>
    <s v="2069"/>
    <s v="Nee"/>
    <s v="Nee"/>
    <s v="Parkeren"/>
    <s v="1376"/>
    <s v="Mariella.vanBalen@telecity.com"/>
    <s v="Balen"/>
    <s v="Mariella.vanBalen@telecity.com"/>
    <s v="f"/>
    <m/>
    <s v="Mariella"/>
    <s v="(020) 564 08 00"/>
    <s v="van"/>
    <s v="M."/>
    <n v="289"/>
    <s v="15:00"/>
    <m/>
    <s v="Abel Tasman"/>
    <n v="24"/>
    <s v="Varend arrangement"/>
    <d v="2015-08-19T00:00:00"/>
    <s v="H.J.E. Wenckebachweg 127"/>
    <m/>
    <s v="0031620471617"/>
    <s v="(020) 564 08 00"/>
    <n v="3"/>
    <n v="41962.8"/>
    <n v="2"/>
    <m/>
    <n v="35713"/>
    <n v="4"/>
    <m/>
    <s v="000040-001"/>
    <n v="6.8"/>
  </r>
  <r>
    <s v="Call Support "/>
    <s v="Admiraal Heijn"/>
    <s v="Ja"/>
    <n v="100"/>
    <n v="6"/>
    <s v="Admiraal Heijn"/>
    <n v="1526"/>
    <s v="Lunch"/>
    <n v="6"/>
    <s v="Salon"/>
    <s v="Wulffelé M."/>
    <x v="0"/>
    <d v="2015-08-21T00:00:00"/>
    <x v="4"/>
    <s v="100% Definitief"/>
    <m/>
    <s v="Koning A."/>
    <s v="Ja"/>
    <s v="Admiraal Heijn2015"/>
    <s v="100% Definitief"/>
    <s v="09-07"/>
    <m/>
    <m/>
    <x v="3"/>
    <n v="18.75"/>
    <n v="73"/>
    <n v="1152.8399999999999"/>
    <s v="12:30"/>
    <s v="12:30"/>
    <s v="Amsterdamse salonboten"/>
    <s v="Salon"/>
    <s v="H2U Consortium"/>
    <s v="Schamhart "/>
    <s v="08-04"/>
    <s v="2015.15"/>
    <s v="vrijdag"/>
    <s v="21-08-2015 12:30"/>
    <d v="2015-04-08T15:01:49"/>
    <s v="mirella.wulffele@callsupport.nl"/>
    <s v="mirella.wulffele@callsupport.nl"/>
    <n v="2"/>
    <s v="Oosterdok (O01)"/>
    <m/>
    <m/>
    <m/>
    <s v="O12"/>
    <s v="Oosterdok (O01)"/>
    <s v="2015-08-21"/>
    <n v="1074"/>
    <n v="1074"/>
    <n v="1152.8399999999999"/>
    <m/>
    <s v="Nieuwstad 100 e"/>
    <s v="Weesp"/>
    <s v="1381 CE"/>
    <m/>
    <n v="8"/>
    <s v="Nee"/>
    <s v="Mirella Wulffelé"/>
    <m/>
    <m/>
    <m/>
    <m/>
    <m/>
    <m/>
    <m/>
    <s v="12:00"/>
    <n v="0"/>
    <s v="Oosterdok Oostzijde"/>
    <s v="3138"/>
    <s v="Ja"/>
    <m/>
    <m/>
    <s v="2234"/>
    <s v="mirella.wulffele@callsupport.nl"/>
    <s v="Wulffelé"/>
    <s v="mirella.wulffele@callsupport.nl"/>
    <s v="f"/>
    <m/>
    <s v="Mirella"/>
    <s v="(0294) 49 09 70"/>
    <m/>
    <s v="M."/>
    <n v="179"/>
    <s v="15:00"/>
    <s v="Oosterdok"/>
    <s v="Admiraal Heijn"/>
    <n v="201"/>
    <s v="Varend arrangement"/>
    <d v="2015-08-21T00:00:00"/>
    <s v="Nieuwstad 100 e"/>
    <m/>
    <s v="0031651390014"/>
    <s v="(0294) 49 09 70"/>
    <n v="2"/>
    <m/>
    <n v="0"/>
    <m/>
    <n v="1074"/>
    <n v="1"/>
    <m/>
    <s v="000193-009"/>
    <m/>
  </r>
  <r>
    <s v="Housingonline BV"/>
    <s v="Admiraal Heijn"/>
    <s v="Ja"/>
    <n v="100"/>
    <n v="6"/>
    <s v="Admiraal Heijn"/>
    <n v="2267"/>
    <s v="Vuurwerk"/>
    <n v="6"/>
    <s v="Salon"/>
    <s v="Pesman J."/>
    <x v="0"/>
    <d v="2015-08-21T00:00:00"/>
    <x v="5"/>
    <s v="100% Definitief"/>
    <m/>
    <s v="Spliet M.P.J."/>
    <s v="Ja"/>
    <s v="Admiraal Heijn2015"/>
    <s v="100% Definitief"/>
    <s v="14-07"/>
    <s v="Pesman"/>
    <m/>
    <x v="4"/>
    <n v="22.5"/>
    <n v="73"/>
    <n v="1091.6600000000001"/>
    <s v="20:30"/>
    <s v="20:30"/>
    <s v="Amsterdamse salonboten"/>
    <s v="Salon"/>
    <s v="H2U Consortium"/>
    <m/>
    <s v="01-07"/>
    <s v="2015.27"/>
    <s v="vrijdag"/>
    <s v="21-08-2015 20:30"/>
    <d v="2015-07-01T18:39:47"/>
    <s v="jan@housingonline.nl"/>
    <s v="jan@housingonline.nl"/>
    <n v="1"/>
    <s v="Oosterdok (O01)"/>
    <m/>
    <m/>
    <m/>
    <s v="O12"/>
    <s v="Oosterdok (O01)"/>
    <s v="2015-08-21"/>
    <n v="1014"/>
    <n v="1014"/>
    <n v="1091.6600000000001"/>
    <s v="man"/>
    <s v="Amsterdamseweg 354"/>
    <s v="Amstelveen"/>
    <s v="1182 HS"/>
    <m/>
    <n v="8"/>
    <s v="Nee"/>
    <s v="Jan Pesman"/>
    <m/>
    <m/>
    <m/>
    <m/>
    <m/>
    <m/>
    <m/>
    <s v="20:00"/>
    <n v="0"/>
    <s v="Oosterdok Oostzijde"/>
    <s v="6214"/>
    <s v="Ja"/>
    <m/>
    <m/>
    <s v="4155"/>
    <s v="jan@housingonline.nl"/>
    <s v="Pesman"/>
    <s v="jan@housingonline.nl"/>
    <s v="m"/>
    <s v="06 - 54 78 08 48"/>
    <s v="Jan"/>
    <m/>
    <m/>
    <s v="J."/>
    <n v="169"/>
    <s v="23:30"/>
    <s v="Oosterdok"/>
    <s v="Admiraal Heijn"/>
    <n v="201"/>
    <s v="Varend arrangement"/>
    <d v="2015-08-21T00:00:00"/>
    <s v="Amsterdamseweg 354"/>
    <s v="0654780848"/>
    <m/>
    <m/>
    <n v="1"/>
    <m/>
    <n v="0"/>
    <m/>
    <n v="1014"/>
    <n v="1"/>
    <m/>
    <s v="000193-011"/>
    <m/>
  </r>
  <r>
    <s v="Interlloyd Averij BV"/>
    <s v="Admiraal Heijn"/>
    <s v="Ja"/>
    <n v="100"/>
    <n v="12"/>
    <s v="Admiraal Heijn"/>
    <n v="2261"/>
    <s v="Borrel"/>
    <n v="12"/>
    <s v="Salon"/>
    <s v="Van Riessen B."/>
    <x v="0"/>
    <d v="2015-08-20T00:00:00"/>
    <x v="5"/>
    <s v="100% Definitief"/>
    <d v="2015-07-08T00:00:00"/>
    <s v="Spliet M.P.J."/>
    <s v="Ja"/>
    <s v="Admiraal Heijn2015"/>
    <s v="100% Definitief"/>
    <s v="28-07"/>
    <m/>
    <m/>
    <x v="4"/>
    <n v="18.75"/>
    <n v="73"/>
    <n v="2049.73"/>
    <s v="16:30"/>
    <s v="16:30"/>
    <s v="Amsterdamse salonboten"/>
    <s v="Salon"/>
    <s v="H2U Consortium"/>
    <m/>
    <s v="01-07"/>
    <s v="2015.27"/>
    <s v="donderdag"/>
    <s v="20-08-2015 16:30"/>
    <d v="2015-07-01T14:42:41"/>
    <s v="bert.vanriessen@interlloydclaims.nl"/>
    <s v="bert.vanriessen@interlloydclaims.nl"/>
    <n v="1"/>
    <s v="Oosterdok (O01)"/>
    <m/>
    <m/>
    <m/>
    <s v="O12"/>
    <s v="Oosterdok (O01)"/>
    <s v="2015-08-20"/>
    <n v="1908"/>
    <n v="1908"/>
    <n v="2049.73"/>
    <m/>
    <s v="Corsicaweg 10"/>
    <s v="Amsterdam"/>
    <s v="1044 AB"/>
    <m/>
    <n v="8"/>
    <s v="Nee"/>
    <s v="Ben Van Riessen"/>
    <m/>
    <m/>
    <m/>
    <m/>
    <m/>
    <m/>
    <m/>
    <s v="16:00"/>
    <n v="0"/>
    <s v="Oosterdok Oostzijde"/>
    <s v="6179"/>
    <s v="Ja"/>
    <m/>
    <m/>
    <s v="4112"/>
    <s v="bert.vanriessen@interlloydclaims.nl"/>
    <s v="Van Riessen"/>
    <s v="bert.vanriessen@interlloydclaims.nl"/>
    <s v="m"/>
    <s v="06 - 53 26 86 09"/>
    <s v="Ben"/>
    <m/>
    <m/>
    <s v="B."/>
    <n v="159"/>
    <s v="19:00"/>
    <s v="Oosterdok"/>
    <s v="Admiraal Heijn"/>
    <n v="201"/>
    <s v="Varend arrangement"/>
    <d v="2015-08-20T00:00:00"/>
    <s v="Corsicaweg 10"/>
    <m/>
    <m/>
    <m/>
    <n v="1"/>
    <m/>
    <n v="0"/>
    <m/>
    <n v="1908"/>
    <n v="1"/>
    <m/>
    <s v="000193-006"/>
    <m/>
  </r>
  <r>
    <s v="LN de Vries BV"/>
    <s v="Admiraal Heijn"/>
    <s v="Ja"/>
    <n v="100"/>
    <n v="6"/>
    <s v="Admiraal Heijn"/>
    <n v="1237"/>
    <s v="Lunch"/>
    <n v="6"/>
    <s v="Salon"/>
    <s v="Vries L.N. de"/>
    <x v="0"/>
    <d v="2015-08-20T00:00:00"/>
    <x v="6"/>
    <s v="100% Definitief"/>
    <m/>
    <s v="Koning A."/>
    <s v="Ja"/>
    <s v="Admiraal Heijn2015"/>
    <s v="100% Definitief"/>
    <s v="09-07"/>
    <m/>
    <m/>
    <x v="3"/>
    <n v="18.75"/>
    <n v="73"/>
    <n v="1152.8399999999999"/>
    <s v="12:30"/>
    <s v="12:30"/>
    <s v="Amsterdamse salonboten"/>
    <s v="Salon"/>
    <s v="H2U Consortium"/>
    <m/>
    <s v="10-03"/>
    <s v="2015.11"/>
    <s v="donderdag"/>
    <s v="20-08-2015 12:30"/>
    <d v="2015-03-10T09:59:06"/>
    <s v="lutien@takdevries.nl"/>
    <s v="lutien@takdevries.nl"/>
    <n v="2"/>
    <s v="Oosterdok (O01)"/>
    <m/>
    <m/>
    <m/>
    <s v="O12"/>
    <s v="Oosterdok (O01)"/>
    <s v="2015-08-20"/>
    <n v="1074"/>
    <n v="1074"/>
    <n v="1152.8399999999999"/>
    <m/>
    <s v="Statenlaan 102"/>
    <s v="Den Haag"/>
    <s v="2582 GV"/>
    <m/>
    <n v="8"/>
    <s v="Nee"/>
    <s v="Lutien de Vries"/>
    <m/>
    <m/>
    <m/>
    <m/>
    <m/>
    <m/>
    <m/>
    <s v="12:00"/>
    <n v="0"/>
    <s v="Oosterdok Oostzijde"/>
    <s v="2779"/>
    <s v="Nee"/>
    <m/>
    <m/>
    <s v="2035"/>
    <s v="lutien@takdevries.nl"/>
    <s v="Vries"/>
    <s v="lutien@takdevries.nl"/>
    <s v="f"/>
    <m/>
    <s v="Lutien"/>
    <m/>
    <s v="de"/>
    <s v="L.N."/>
    <n v="179"/>
    <s v="15:00"/>
    <s v="Oosterdok"/>
    <s v="Admiraal Heijn"/>
    <n v="201"/>
    <s v="Varend arrangement"/>
    <d v="2015-08-20T00:00:00"/>
    <s v="Statenlaan 102"/>
    <m/>
    <m/>
    <m/>
    <n v="2"/>
    <n v="1299.54"/>
    <n v="0"/>
    <m/>
    <n v="1074"/>
    <n v="1"/>
    <m/>
    <s v="000193-005"/>
    <m/>
  </r>
  <r>
    <s v="MSL Group"/>
    <s v="Admiraal Heijn"/>
    <s v="Ja"/>
    <n v="100"/>
    <n v="12"/>
    <s v="Admiraal Heijn"/>
    <n v="2285"/>
    <s v="Borrel"/>
    <n v="12"/>
    <s v="Salon"/>
    <s v="Kleiweg C.E.G."/>
    <x v="0"/>
    <d v="2015-08-19T00:00:00"/>
    <x v="7"/>
    <s v="100% Definitief"/>
    <d v="2015-07-13T00:00:00"/>
    <s v="Sterk L."/>
    <s v="Ja"/>
    <s v="Admiraal Heijn2015"/>
    <s v="100% Definitief"/>
    <s v="28-07"/>
    <m/>
    <m/>
    <x v="4"/>
    <n v="18.75"/>
    <n v="73"/>
    <n v="2049.73"/>
    <s v="17:00"/>
    <s v="17:00"/>
    <s v="Amsterdamse salonboten"/>
    <s v="Salon"/>
    <s v="H2U Consortium"/>
    <s v="Guitjens"/>
    <s v="06-07"/>
    <s v="2015.28"/>
    <s v="woensdag"/>
    <s v="19-08-2015 17:00"/>
    <d v="2015-07-06T15:30:33"/>
    <s v="fieke.kalkman@msl.nl"/>
    <s v="fieke.kalkman@msl.nl"/>
    <n v="1"/>
    <s v="Oosterdok (O01)"/>
    <m/>
    <m/>
    <m/>
    <s v="O12"/>
    <s v="Oosterdok (O01)"/>
    <s v="2015-08-19"/>
    <n v="1908"/>
    <n v="1908"/>
    <n v="2049.73"/>
    <m/>
    <s v="Danzigerkade 23 b"/>
    <s v="Amsterdam"/>
    <s v="1013 AP"/>
    <m/>
    <n v="8"/>
    <s v="Nee"/>
    <s v="Fieke Kalkman"/>
    <m/>
    <m/>
    <m/>
    <m/>
    <m/>
    <m/>
    <m/>
    <s v="16:30"/>
    <n v="0"/>
    <s v="Oosterdok Oostzijde"/>
    <s v="6204"/>
    <s v="Ja"/>
    <m/>
    <m/>
    <s v="4150"/>
    <s v="fieke.kalkman@msl.nl"/>
    <s v="Kalkman"/>
    <s v="fieke.kalkman@msl.nl"/>
    <s v="f"/>
    <m/>
    <s v="Fieke"/>
    <s v="(020) 305 59 25"/>
    <m/>
    <s v="F."/>
    <n v="159"/>
    <s v="19:30"/>
    <s v="Oosterdok"/>
    <s v="Admiraal Heijn"/>
    <n v="201"/>
    <s v="Varend arrangement"/>
    <d v="2015-08-19T00:00:00"/>
    <s v="Danzigerkade 23 b"/>
    <m/>
    <s v="0031641035685"/>
    <s v="(020) 305 59 25"/>
    <n v="1"/>
    <m/>
    <n v="0"/>
    <s v="Nee"/>
    <n v="1908"/>
    <n v="1"/>
    <m/>
    <s v="000193-002"/>
    <m/>
  </r>
  <r>
    <s v="Vijverhof Advies"/>
    <s v="Admiraal Heijn"/>
    <s v="Ja"/>
    <n v="100"/>
    <n v="6"/>
    <s v="Admiraal Heijn"/>
    <n v="1429"/>
    <s v="Welcome the Tall Ships"/>
    <n v="6"/>
    <s v="Salon"/>
    <s v="Jong R."/>
    <x v="0"/>
    <d v="2015-08-19T00:00:00"/>
    <x v="8"/>
    <s v="100% Definitief"/>
    <m/>
    <s v="Koning A."/>
    <s v="Ja"/>
    <s v="Admiraal Heijn2015"/>
    <s v="100% Definitief"/>
    <s v="09-07"/>
    <m/>
    <m/>
    <x v="3"/>
    <n v="26.25"/>
    <n v="119"/>
    <n v="1474.35"/>
    <s v="13:00"/>
    <s v="13:00"/>
    <s v="Amsterdamse salonboten"/>
    <s v="Salon"/>
    <s v="H2U Consortium"/>
    <s v="Jong de"/>
    <s v="27-03"/>
    <s v="2015.13"/>
    <s v="woensdag"/>
    <s v="19-08-2015 13:00"/>
    <d v="2015-03-27T14:46:56"/>
    <s v="rinse.de.jong@vijverhofadvies.nl"/>
    <s v="rinse.de.jong@vijverhofadvies.nl"/>
    <n v="2"/>
    <s v="Oosterdok (O01)"/>
    <m/>
    <m/>
    <m/>
    <s v="O12"/>
    <s v="Oosterdok (O01)"/>
    <s v="2015-08-19"/>
    <n v="1374"/>
    <n v="1374"/>
    <n v="1474.35"/>
    <m/>
    <s v="Doorwerthsestraat 41"/>
    <s v="Heelsum"/>
    <s v="6866 NH"/>
    <m/>
    <n v="8"/>
    <s v="Nee"/>
    <s v="Jong Jong"/>
    <m/>
    <m/>
    <m/>
    <m/>
    <m/>
    <m/>
    <m/>
    <s v="12:30"/>
    <n v="0"/>
    <s v="Oosterdok Oostzijde"/>
    <s v="3094"/>
    <s v="Ja"/>
    <m/>
    <m/>
    <s v="2160"/>
    <s v="rinse.de.jong@vijverhofadvies.nl"/>
    <s v="Jong"/>
    <s v="rinse.de.jong@vijverhofadvies.nl"/>
    <s v="m"/>
    <s v="06 - 52 57 04 20"/>
    <s v="Jong"/>
    <m/>
    <m/>
    <s v="R."/>
    <n v="229"/>
    <s v="16:30"/>
    <s v="Oosterdok"/>
    <s v="Admiraal Heijn"/>
    <n v="201"/>
    <s v="Varend arrangement"/>
    <d v="2015-08-19T00:00:00"/>
    <s v="Doorwerthsestraat 41"/>
    <s v="06 525 70 420"/>
    <s v="0031652570420"/>
    <m/>
    <n v="2"/>
    <m/>
    <n v="1"/>
    <m/>
    <n v="1374"/>
    <n v="1"/>
    <m/>
    <s v="000193-001"/>
    <m/>
  </r>
  <r>
    <s v="ABN AMRO Third Party Banking"/>
    <s v="Admiraal van Kinsbergen"/>
    <s v="Nee"/>
    <n v="94.82"/>
    <n v="78"/>
    <s v="Admiraal van Kinsbergen"/>
    <n v="495"/>
    <s v="Avond"/>
    <n v="78"/>
    <s v="Classic"/>
    <s v="Bolland M."/>
    <x v="0"/>
    <d v="2015-08-19T00:00:00"/>
    <x v="9"/>
    <s v="100% Definitief"/>
    <m/>
    <s v="NAUPAR"/>
    <s v="Ja"/>
    <s v="Adm v Kinsbergen2015"/>
    <s v="100% Definitief"/>
    <s v="16-07"/>
    <m/>
    <m/>
    <x v="1"/>
    <n v="21"/>
    <n v="33.64"/>
    <n v="20517.71"/>
    <s v="18:30"/>
    <s v="18:15"/>
    <s v="Luxe traditionele charter schepen"/>
    <s v="Classic"/>
    <s v="Eigen catering schip"/>
    <s v="Kielema"/>
    <s v="24-09"/>
    <s v="2014.39"/>
    <s v="woensdag"/>
    <s v="19-08-2015 18:15"/>
    <d v="2014-09-24T11:18:13"/>
    <s v="Linda@naupar.nl"/>
    <s v="frank.kielema@nl.abnamro.com"/>
    <n v="6"/>
    <s v="CH HKA (C06)"/>
    <s v="Groen"/>
    <n v="80"/>
    <m/>
    <s v="A12"/>
    <s v="CH HKA (C06)"/>
    <s v="2015-08-19"/>
    <n v="19990.150000000001"/>
    <n v="19990.150000000001"/>
    <n v="21638.16"/>
    <m/>
    <s v="Foppingadreef 22"/>
    <s v="Amsterdam"/>
    <s v="1102 BS"/>
    <n v="1.75"/>
    <n v="56"/>
    <s v="Ja"/>
    <s v="M. Bolland"/>
    <m/>
    <m/>
    <m/>
    <m/>
    <m/>
    <m/>
    <m/>
    <s v="17:30"/>
    <n v="1120.45"/>
    <s v="Pier Westerhoofd"/>
    <s v="2126"/>
    <s v="Nee"/>
    <s v="Nee"/>
    <s v="Parkeren"/>
    <s v="1445"/>
    <s v="frank.kielema@nl.abnamro.com"/>
    <s v="Bolland"/>
    <s v="frank.kielema@nl.abnamro.com"/>
    <s v="f"/>
    <m/>
    <m/>
    <m/>
    <m/>
    <s v="M."/>
    <n v="249"/>
    <s v="23:15"/>
    <m/>
    <s v="Admiraal van Kinsbergen"/>
    <n v="33"/>
    <s v="Varend arrangement"/>
    <d v="2015-08-19T00:00:00"/>
    <s v="Foppingadreef 22"/>
    <m/>
    <s v="683641009"/>
    <m/>
    <n v="3"/>
    <n v="23500.62"/>
    <n v="1"/>
    <m/>
    <n v="19990.150000000001"/>
    <n v="2"/>
    <m/>
    <s v="000041-002"/>
    <n v="6.9"/>
  </r>
  <r>
    <s v="AGMI Traffic"/>
    <s v="Admiraal van Kinsbergen"/>
    <s v="Ja"/>
    <n v="90.04"/>
    <n v="78"/>
    <s v="Admiraal van Kinsbergen"/>
    <n v="889"/>
    <s v="Middag"/>
    <n v="78"/>
    <s v="Classic"/>
    <s v="Janssen E."/>
    <x v="0"/>
    <d v="2015-08-21T00:00:00"/>
    <x v="10"/>
    <s v="100% Definitief"/>
    <d v="2015-01-28T00:00:00"/>
    <s v="NAUPAR"/>
    <s v="Ja"/>
    <s v="Adm v Kinsbergen2015"/>
    <s v="100% Definitief"/>
    <s v="09-07"/>
    <m/>
    <m/>
    <x v="0"/>
    <n v="20"/>
    <n v="33.64"/>
    <n v="19780.37"/>
    <s v="11:15"/>
    <s v="11:15"/>
    <s v="Luxe traditionele charter schepen"/>
    <s v="Classic"/>
    <s v="Eigen catering schip"/>
    <s v="Hoeben"/>
    <s v="21-01"/>
    <s v="2015.04"/>
    <s v="vrijdag"/>
    <s v="21-08-2015 11:15"/>
    <d v="2015-01-21T10:58:33"/>
    <s v="ehoeben@agmi.nl"/>
    <m/>
    <n v="9"/>
    <s v="CH HKA (C06)"/>
    <s v="Groen"/>
    <n v="80"/>
    <m/>
    <s v="A12"/>
    <s v="CH HKA (C06)"/>
    <s v="2015-08-21"/>
    <n v="20195.2"/>
    <n v="20195.2"/>
    <n v="21969.37"/>
    <m/>
    <m/>
    <s v="Tegelen"/>
    <m/>
    <n v="1.75"/>
    <n v="56"/>
    <s v="Ja"/>
    <s v="E. Janssen"/>
    <m/>
    <m/>
    <m/>
    <m/>
    <m/>
    <m/>
    <m/>
    <s v="10:30"/>
    <n v="2189"/>
    <s v="Pier Westerhoofd"/>
    <s v="2595"/>
    <s v="Ja"/>
    <s v="Ja"/>
    <s v="Parkeren"/>
    <s v="1806"/>
    <s v="ehoeben@agmi.nl"/>
    <s v="Janssen"/>
    <s v="ehoeben@agmi.nl"/>
    <s v="m"/>
    <m/>
    <m/>
    <s v="(077) 373 91 00"/>
    <m/>
    <s v="E."/>
    <n v="229"/>
    <s v="16:15"/>
    <m/>
    <s v="Admiraal van Kinsbergen"/>
    <n v="33"/>
    <s v="Varend arrangement"/>
    <d v="2015-08-21T00:00:00"/>
    <s v="Postbus 3028"/>
    <m/>
    <s v="655794982"/>
    <s v="(077) 373 91 00"/>
    <n v="3"/>
    <n v="21613.02"/>
    <n v="4"/>
    <m/>
    <n v="20195.2"/>
    <n v="2"/>
    <m/>
    <s v="000041-005"/>
    <n v="6.9"/>
  </r>
  <r>
    <s v="Antalis B.V."/>
    <s v="Admiraal van Kinsbergen"/>
    <s v="Ja"/>
    <n v="100"/>
    <n v="78"/>
    <s v="Admiraal van Kinsbergen"/>
    <n v="715"/>
    <s v="Avond"/>
    <n v="78"/>
    <s v="Classic"/>
    <s v="Jong D. de"/>
    <x v="0"/>
    <d v="2015-08-21T00:00:00"/>
    <x v="11"/>
    <s v="100% Definitief"/>
    <d v="2014-12-16T00:00:00"/>
    <s v="NAUPAR"/>
    <s v="Ja"/>
    <s v="Adm v Kinsbergen2015"/>
    <s v="100% Definitief"/>
    <s v="09-07"/>
    <m/>
    <m/>
    <x v="1"/>
    <n v="21"/>
    <n v="33.64"/>
    <n v="21450.67"/>
    <s v="18:30"/>
    <s v="18:15"/>
    <s v="Luxe traditionele charter schepen"/>
    <s v="Classic"/>
    <s v="Eigen catering schip"/>
    <s v="Brundel"/>
    <s v="21-11"/>
    <s v="2014.47"/>
    <s v="vrijdag"/>
    <s v="21-08-2015 18:15"/>
    <d v="2014-11-21T10:17:39"/>
    <s v="eva.cordewener@antalis.nl"/>
    <s v="eva.cordewener@antalis.nl"/>
    <n v="6"/>
    <s v="CH HKA (C06)"/>
    <s v="Groen"/>
    <n v="80"/>
    <m/>
    <s v="A12"/>
    <s v="CH HKA (C06)"/>
    <s v="2015-08-21"/>
    <n v="19835.2"/>
    <n v="19835.2"/>
    <n v="21450.67"/>
    <m/>
    <s v="Wittevrouwen 15"/>
    <s v="Almere"/>
    <s v="1358 CD"/>
    <n v="1.75"/>
    <n v="56"/>
    <s v="Nee"/>
    <s v="Maureen van Althuis"/>
    <m/>
    <m/>
    <m/>
    <m/>
    <m/>
    <m/>
    <m/>
    <s v="17:30"/>
    <n v="0"/>
    <s v="Pier Westerhoofd"/>
    <s v="2431"/>
    <s v="Ja"/>
    <s v="Ja"/>
    <s v="Parkeren"/>
    <s v="4135"/>
    <s v="maureen.vanalthuis@ANTALIS.COM"/>
    <s v="Althuis"/>
    <s v="maureen.vanalthuis@ANTALIS.COM"/>
    <s v="f"/>
    <m/>
    <s v="Maureen"/>
    <m/>
    <s v="de"/>
    <s v="M."/>
    <n v="249"/>
    <s v="23:15"/>
    <m/>
    <s v="Admiraal van Kinsbergen"/>
    <n v="33"/>
    <s v="Varend arrangement"/>
    <d v="2015-08-21T00:00:00"/>
    <s v="Wittevrouwen 15"/>
    <m/>
    <s v="0031651423341"/>
    <m/>
    <n v="3"/>
    <n v="23500.62"/>
    <n v="1"/>
    <m/>
    <n v="19835.2"/>
    <n v="2"/>
    <m/>
    <s v="000041-006"/>
    <n v="6.9"/>
  </r>
  <r>
    <s v="B&amp;C International"/>
    <s v="Admiraal van Kinsbergen"/>
    <s v="Ja"/>
    <n v="100"/>
    <n v="78"/>
    <s v="Admiraal van Kinsbergen"/>
    <n v="697"/>
    <s v="Avond"/>
    <n v="78"/>
    <s v="Classic"/>
    <s v="Berg M. van den"/>
    <x v="0"/>
    <d v="2015-08-20T00:00:00"/>
    <x v="12"/>
    <s v="100% Definitief"/>
    <d v="2014-11-25T00:00:00"/>
    <s v="NAUPAR"/>
    <s v="Ja"/>
    <s v="Adm v Kinsbergen2015"/>
    <s v="100% Definitief"/>
    <s v="08-07"/>
    <m/>
    <m/>
    <x v="1"/>
    <n v="21"/>
    <n v="33.64"/>
    <n v="20988.2"/>
    <s v="18:30"/>
    <s v="18:15"/>
    <s v="Luxe traditionele charter schepen"/>
    <s v="Classic"/>
    <s v="Eigen catering schip"/>
    <s v="Berg van den"/>
    <s v="18-11"/>
    <s v="2014.47"/>
    <s v="donderdag"/>
    <s v="20-08-2015 18:15"/>
    <d v="2014-11-18T16:01:47"/>
    <s v="kirsten.krooman@bece.nl"/>
    <s v="kirsten.krooman@bece.nl"/>
    <n v="8"/>
    <s v="CH HKA (C06)"/>
    <s v="Groen"/>
    <n v="80"/>
    <m/>
    <s v="A12"/>
    <s v="CH HKA (C06)"/>
    <s v="2015-08-20"/>
    <n v="19514.97"/>
    <n v="19452.990000000002"/>
    <n v="20988.2"/>
    <m/>
    <m/>
    <s v="Nunspeet"/>
    <m/>
    <n v="1.75"/>
    <n v="56"/>
    <s v="Ja"/>
    <s v="Willeke Kroneman"/>
    <m/>
    <m/>
    <m/>
    <m/>
    <m/>
    <m/>
    <m/>
    <s v="17:30"/>
    <n v="0"/>
    <s v="Pier Westerhoofd"/>
    <s v="2243"/>
    <s v="Ja"/>
    <s v="Nee"/>
    <s v="Parkeren"/>
    <s v="4136"/>
    <s v="willeke.kroneman@bece.nl"/>
    <s v="Kroneman"/>
    <s v="willeke.kroneman@bece.nl"/>
    <s v="f"/>
    <m/>
    <s v="Willeke"/>
    <s v="(0341) 27 77 77"/>
    <s v="van den"/>
    <s v="W."/>
    <n v="249"/>
    <s v="23:15"/>
    <m/>
    <s v="Admiraal van Kinsbergen"/>
    <n v="33"/>
    <s v="Varend arrangement"/>
    <d v="2015-08-20T00:00:00"/>
    <s v="Postbus 164"/>
    <s v="0341-277777"/>
    <s v="0031654992451"/>
    <s v="(0341) 27 77 77"/>
    <n v="3"/>
    <n v="23500.62"/>
    <n v="3"/>
    <m/>
    <n v="19514.97"/>
    <n v="2"/>
    <m/>
    <s v="000041-004"/>
    <n v="6.9"/>
  </r>
  <r>
    <s v="Boer &amp; Croon Corporate Finance B.V."/>
    <s v="Admiraal van Kinsbergen"/>
    <s v="Ja"/>
    <n v="100"/>
    <n v="78"/>
    <s v="Admiraal van Kinsbergen"/>
    <n v="1552"/>
    <s v="Middag"/>
    <n v="78"/>
    <s v="Classic"/>
    <s v="Kroon M."/>
    <x v="0"/>
    <d v="2015-08-20T00:00:00"/>
    <x v="13"/>
    <s v="100% Definitief"/>
    <m/>
    <s v="NAUPAR"/>
    <s v="Ja"/>
    <s v="Adm v Kinsbergen2015"/>
    <s v="100% Definitief"/>
    <s v="08-07"/>
    <m/>
    <m/>
    <x v="0"/>
    <n v="20"/>
    <n v="33.64"/>
    <n v="20155.34"/>
    <s v="11:15"/>
    <s v="11:15"/>
    <s v="Luxe traditionele charter schepen"/>
    <s v="Classic"/>
    <s v="Eigen catering schip"/>
    <s v="Kroon"/>
    <s v="10-04"/>
    <s v="2015.15"/>
    <s v="donderdag"/>
    <s v="20-08-2015 11:15"/>
    <d v="2015-04-10T16:29:23"/>
    <s v="m.kroon@boercrooncf.nl"/>
    <s v="m.kroon@boercrooncf.nl"/>
    <n v="2"/>
    <s v="CH HKA (C06)"/>
    <s v="Groen"/>
    <n v="80"/>
    <m/>
    <s v="A12"/>
    <s v="CH HKA (C06)"/>
    <s v="2015-08-20"/>
    <n v="18585.099999999999"/>
    <n v="18585.099999999999"/>
    <n v="20155.34"/>
    <m/>
    <s v="Piet Heinkade 95 a"/>
    <s v="Amsterdam"/>
    <s v="1019 GM"/>
    <n v="1.75"/>
    <n v="56"/>
    <s v="Ja"/>
    <s v="M Kroon"/>
    <m/>
    <m/>
    <m/>
    <m/>
    <m/>
    <m/>
    <m/>
    <s v="10:30"/>
    <n v="0"/>
    <s v="Pier Westerhoofd"/>
    <s v="3161"/>
    <s v="Ja"/>
    <s v="Ja"/>
    <s v="Parkeren"/>
    <s v="2260"/>
    <s v="m.kroon@boercrooncf.nl"/>
    <s v="Kroon"/>
    <s v="m.kroon@boercrooncf.nl"/>
    <s v="f"/>
    <m/>
    <s v="M"/>
    <m/>
    <m/>
    <s v="M."/>
    <n v="229"/>
    <s v="16:15"/>
    <m/>
    <s v="Admiraal van Kinsbergen"/>
    <n v="33"/>
    <s v="Varend arrangement"/>
    <d v="2015-08-20T00:00:00"/>
    <s v="Piet Heinkade 95 a"/>
    <m/>
    <s v="618708124"/>
    <m/>
    <n v="1"/>
    <m/>
    <n v="2"/>
    <m/>
    <n v="18585.099999999999"/>
    <n v="2"/>
    <m/>
    <s v="000041-003"/>
    <n v="6.9"/>
  </r>
  <r>
    <s v="Continental Automotive Trading Nederland BV"/>
    <s v="Admiraal van Kinsbergen"/>
    <s v="Ja"/>
    <n v="100"/>
    <n v="78"/>
    <s v="Admiraal van Kinsbergen"/>
    <n v="24"/>
    <s v="Avond"/>
    <n v="78"/>
    <s v="Classic"/>
    <s v="Eersel M. van"/>
    <x v="0"/>
    <d v="2015-08-22T00:00:00"/>
    <x v="1"/>
    <s v="100% Definitief"/>
    <m/>
    <s v="NAUPAR"/>
    <s v="Ja"/>
    <s v="Adm v Kinsbergen2015"/>
    <s v="100% Definitief"/>
    <s v="16-07"/>
    <m/>
    <m/>
    <x v="1"/>
    <n v="21"/>
    <n v="33.64"/>
    <n v="21138.22"/>
    <s v="18:30"/>
    <s v="18:15"/>
    <s v="Luxe traditionele charter schepen"/>
    <s v="Classic"/>
    <s v="Eigen catering schip"/>
    <s v="Hesselmans"/>
    <s v="19-08"/>
    <s v="2014.34"/>
    <s v="zaterdag"/>
    <s v="22-08-2015 18:15"/>
    <d v="2014-08-19T22:15:42"/>
    <s v="maarten.van.eersel@continental-corporation.com"/>
    <s v="maarten.van.eersel@continental-corporation.com"/>
    <n v="8"/>
    <s v="CH HKA (C06)"/>
    <s v="Groen"/>
    <n v="80"/>
    <m/>
    <s v="A12"/>
    <s v="CH HKA (C06)"/>
    <s v="2015-08-22"/>
    <n v="19576.95"/>
    <n v="19576.95"/>
    <n v="21138.22"/>
    <m/>
    <s v="Het Schakelplein 22"/>
    <s v="Eindhoven"/>
    <s v="5651 GR"/>
    <n v="1.75"/>
    <n v="56"/>
    <s v="Ja"/>
    <s v="Maarten van Eersel"/>
    <m/>
    <m/>
    <m/>
    <m/>
    <m/>
    <m/>
    <m/>
    <s v="17:30"/>
    <n v="0"/>
    <s v="Pier Westerhoofd"/>
    <s v="2099"/>
    <s v="Nee"/>
    <s v="Ja"/>
    <s v="Parkeren"/>
    <s v="1405"/>
    <s v="maarten.van.eersel@continental-corporation.com"/>
    <s v="Eersel"/>
    <s v="maarten.van.eersel@continental-corporation.com"/>
    <s v="m"/>
    <m/>
    <s v="Maarten"/>
    <s v="(040) 302 35 00"/>
    <s v="van"/>
    <s v="M."/>
    <n v="249"/>
    <s v="23:15"/>
    <m/>
    <s v="Admiraal van Kinsbergen"/>
    <n v="33"/>
    <s v="Varend arrangement"/>
    <d v="2015-08-22T00:00:00"/>
    <s v="Het Schakelplein 22"/>
    <s v="040-3023500"/>
    <s v="610204407"/>
    <s v="(040) 302 35 00"/>
    <n v="3"/>
    <n v="23500.62"/>
    <n v="1"/>
    <m/>
    <n v="19576.95"/>
    <n v="2"/>
    <m/>
    <s v="000041-008"/>
    <n v="6.9"/>
  </r>
  <r>
    <s v="Rabobank Westland"/>
    <s v="Admiraal van Kinsbergen"/>
    <s v="Ja"/>
    <n v="100"/>
    <n v="78"/>
    <s v="Admiraal van Kinsbergen"/>
    <n v="780"/>
    <s v="SAIL In"/>
    <n v="78"/>
    <s v="Classic"/>
    <s v="Halverhout W.T.C."/>
    <x v="0"/>
    <d v="2015-08-19T00:00:00"/>
    <x v="14"/>
    <s v="100% Definitief"/>
    <d v="2014-12-24T00:00:00"/>
    <s v="Spliet M.P.J."/>
    <s v="Ja"/>
    <s v="Adm v Kinsbergen2015"/>
    <s v="100% Definitief"/>
    <s v="09-07"/>
    <m/>
    <m/>
    <x v="2"/>
    <n v="23"/>
    <n v="33.64"/>
    <n v="24463.29"/>
    <s v="07:15"/>
    <s v="07:15"/>
    <s v="Luxe traditionele charter schepen"/>
    <s v="Classic"/>
    <s v="Eigen catering schip"/>
    <s v="Struijf van der"/>
    <s v="11-12"/>
    <s v="2014.50"/>
    <s v="woensdag"/>
    <s v="19-08-2015 07:15"/>
    <d v="2014-12-11T22:07:16"/>
    <s v="j.struif@westland.rabobank.nl"/>
    <s v="J.Struif@westland.rabobank.nl"/>
    <n v="6"/>
    <s v="CH HKA (C06)"/>
    <s v="Groen"/>
    <n v="80"/>
    <m/>
    <s v="A12"/>
    <s v="CH HKA (C06)"/>
    <s v="2015-08-19"/>
    <n v="22645.3"/>
    <n v="22645.3"/>
    <n v="24463.29"/>
    <m/>
    <s v="Leehove 65"/>
    <s v="De Lier"/>
    <s v="2678 MB"/>
    <n v="1.75"/>
    <n v="56"/>
    <s v="Nee"/>
    <s v="Jannie van der Struif"/>
    <m/>
    <m/>
    <m/>
    <m/>
    <m/>
    <m/>
    <m/>
    <s v="06:30"/>
    <n v="0"/>
    <s v="Pier Westerhoofd"/>
    <s v="2326"/>
    <s v="Nee"/>
    <s v="Ja"/>
    <s v="Parkeren"/>
    <s v="1653"/>
    <s v="J.Struif@westland.rabobank.nl"/>
    <s v="Struif"/>
    <s v="J.Struif@westland.rabobank.nl"/>
    <s v="f"/>
    <m/>
    <s v="Jannie"/>
    <s v="(0174) 21 52 15"/>
    <m/>
    <s v="J."/>
    <n v="289"/>
    <s v="14:30"/>
    <m/>
    <s v="Admiraal van Kinsbergen"/>
    <n v="33"/>
    <s v="Varend arrangement"/>
    <d v="2015-08-19T00:00:00"/>
    <s v="Leehove 65"/>
    <s v="0174-215215"/>
    <s v="0031654395952"/>
    <s v="(0174) 21 52 15"/>
    <n v="3"/>
    <n v="27275.82"/>
    <n v="1"/>
    <m/>
    <n v="22645.3"/>
    <n v="2"/>
    <m/>
    <s v="000041-001"/>
    <n v="6.9"/>
  </r>
  <r>
    <s v="CA Technologies"/>
    <s v="Ambiance"/>
    <s v="Ja"/>
    <n v="100"/>
    <n v="45"/>
    <s v="Ambiance"/>
    <n v="1010"/>
    <s v="Avond"/>
    <n v="45"/>
    <s v="Classic"/>
    <s v="Vos R."/>
    <x v="0"/>
    <d v="2015-08-21T00:00:00"/>
    <x v="15"/>
    <s v="100% Definitief"/>
    <d v="2015-02-13T00:00:00"/>
    <s v="Dijck S.N.D. van"/>
    <s v="Ja"/>
    <s v="Ambiance2015"/>
    <s v="100% Definitief"/>
    <s v="08-07"/>
    <m/>
    <m/>
    <x v="5"/>
    <n v="21"/>
    <n v="35.19"/>
    <n v="10631.59"/>
    <s v="18:30"/>
    <s v="18:00"/>
    <s v="Traditionele charter schepen"/>
    <s v="Classic"/>
    <s v="Eigen catering schip"/>
    <s v="Binsbergen van"/>
    <s v="06-02"/>
    <s v="2015.06"/>
    <s v="vrijdag"/>
    <s v="21-08-2015 18:00"/>
    <d v="2015-02-06T11:10:04"/>
    <s v="Tineke.Mantel@contractor.ca.com"/>
    <s v="daisy.vanbinsbergen@ca.com"/>
    <n v="2"/>
    <s v="CH HKA (C05)"/>
    <s v="Geel"/>
    <n v="60"/>
    <m/>
    <s v="C05"/>
    <s v="CH HKA (C05)"/>
    <s v="2015-08-21"/>
    <n v="9855"/>
    <n v="9855"/>
    <n v="10631.59"/>
    <m/>
    <s v="Orteliuslaan 1001"/>
    <s v="Utrecht"/>
    <s v="3528 BE"/>
    <n v="1"/>
    <n v="46"/>
    <s v="Ja"/>
    <s v="Tineke Mantel"/>
    <m/>
    <m/>
    <m/>
    <m/>
    <m/>
    <m/>
    <m/>
    <s v="17:15"/>
    <n v="0"/>
    <s v="Pier Westerhoofd"/>
    <s v="2633"/>
    <s v="Nee"/>
    <m/>
    <m/>
    <s v="3951"/>
    <s v="Tineke.Mantel@contractor.ca.com"/>
    <s v="Mantel"/>
    <s v="daisy.vanbinsbergen@ca.com"/>
    <s v="f"/>
    <s v="06 - 41 97 14 49"/>
    <s v="Tineke"/>
    <s v="(030) 604 83 45"/>
    <m/>
    <s v="T."/>
    <n v="219"/>
    <s v="23:15"/>
    <m/>
    <s v="Ambiance"/>
    <n v="18"/>
    <s v="Varend arrangement"/>
    <d v="2015-08-21T00:00:00"/>
    <s v="Orteliuslaan 1001"/>
    <s v="06-41971449"/>
    <s v="615881174"/>
    <s v="(030) 604 83 45"/>
    <n v="2"/>
    <n v="11924.55"/>
    <n v="1"/>
    <m/>
    <n v="9855"/>
    <n v="1"/>
    <m/>
    <s v="000101-006"/>
    <n v="6.35"/>
  </r>
  <r>
    <s v="Dynamic Web Marketing B.V.  "/>
    <s v="Ambiance"/>
    <s v="Ja"/>
    <n v="100"/>
    <n v="45"/>
    <s v="Ambiance"/>
    <n v="1302"/>
    <s v="Avond"/>
    <n v="45"/>
    <s v="Classic"/>
    <s v="Roes P."/>
    <x v="0"/>
    <d v="2015-08-22T00:00:00"/>
    <x v="16"/>
    <s v="100% Definitief"/>
    <d v="2015-04-08T00:00:00"/>
    <s v="NAUPAR"/>
    <s v="Ja"/>
    <s v="Ambiance2015"/>
    <s v="100% Definitief"/>
    <s v="08-07"/>
    <m/>
    <m/>
    <x v="5"/>
    <n v="21"/>
    <n v="35.19"/>
    <n v="10631.59"/>
    <s v="18:30"/>
    <s v="18:00"/>
    <s v="Traditionele charter schepen"/>
    <s v="Classic"/>
    <s v="Eigen catering schip"/>
    <s v="Roes"/>
    <s v="18-03"/>
    <s v="2015.12"/>
    <s v="zaterdag"/>
    <s v="22-08-2015 18:00"/>
    <d v="2015-03-18T15:22:35"/>
    <s v="peter@dwmarketing.com"/>
    <s v="peter@dwmarketing.com"/>
    <n v="2"/>
    <s v="CH HKA (C05)"/>
    <s v="Geel"/>
    <n v="60"/>
    <m/>
    <s v="C05"/>
    <s v="CH HKA (C05)"/>
    <s v="2015-08-22"/>
    <n v="9855"/>
    <n v="9855"/>
    <n v="10631.59"/>
    <m/>
    <s v="Hoofdstraat 9 a"/>
    <s v="Didam"/>
    <s v="6942 AP"/>
    <n v="1"/>
    <n v="46"/>
    <s v="Nee"/>
    <s v="P. Roes"/>
    <m/>
    <m/>
    <m/>
    <m/>
    <m/>
    <m/>
    <m/>
    <s v="17:15"/>
    <n v="0"/>
    <s v="Pier Westerhoofd"/>
    <s v="3139"/>
    <s v="Ja"/>
    <m/>
    <m/>
    <s v="2235"/>
    <s v="peter@dwmarketing.com"/>
    <s v="Roes"/>
    <s v="peter@dwmarketing.com"/>
    <s v="m"/>
    <m/>
    <m/>
    <m/>
    <m/>
    <s v="P."/>
    <n v="219"/>
    <s v="23:15"/>
    <m/>
    <s v="Ambiance"/>
    <n v="18"/>
    <s v="Varend arrangement"/>
    <d v="2015-08-22T00:00:00"/>
    <s v="Hoofdstraat 9 a"/>
    <m/>
    <s v="619389175"/>
    <m/>
    <n v="2"/>
    <m/>
    <n v="0"/>
    <m/>
    <n v="9855"/>
    <n v="1"/>
    <m/>
    <s v="000101-008"/>
    <n v="6.35"/>
  </r>
  <r>
    <s v="Isero IJzerwaren"/>
    <s v="Ambiance"/>
    <s v="Ja"/>
    <n v="100"/>
    <n v="45"/>
    <s v="Ambiance"/>
    <n v="568"/>
    <s v="Avond"/>
    <n v="45"/>
    <s v="Classic"/>
    <s v="Bunschoten B."/>
    <x v="0"/>
    <d v="2015-08-19T00:00:00"/>
    <x v="17"/>
    <s v="100% Definitief"/>
    <d v="2014-10-16T00:00:00"/>
    <s v="Dijck S.N.D. van"/>
    <s v="Ja"/>
    <s v="Ambiance2015"/>
    <s v="100% Definitief"/>
    <s v="09-07"/>
    <s v="Makkink"/>
    <m/>
    <x v="5"/>
    <n v="21"/>
    <n v="35.19"/>
    <n v="10881.57"/>
    <s v="18:30"/>
    <s v="18:00"/>
    <s v="Traditionele charter schepen"/>
    <s v="Classic"/>
    <s v="Eigen catering schip"/>
    <s v="Huizinga"/>
    <s v="09-10"/>
    <s v="2014.41"/>
    <s v="woensdag"/>
    <s v="19-08-2015 18:00"/>
    <d v="2014-10-09T16:06:54"/>
    <s v="marketing@gerritse.nl"/>
    <s v="marketing@gerritse.nl"/>
    <n v="6"/>
    <s v="CH HKA (C05)"/>
    <s v="Geel"/>
    <n v="60"/>
    <m/>
    <s v="C05"/>
    <s v="CH HKA (C05)"/>
    <s v="2015-08-19"/>
    <n v="10061.6"/>
    <n v="10061.6"/>
    <n v="10881.57"/>
    <s v="vrouw"/>
    <s v="Barwoutswaarder 1"/>
    <s v="Woerden"/>
    <s v="3449 HE"/>
    <n v="1"/>
    <n v="46"/>
    <s v="Ja"/>
    <s v="Kim van Dijk"/>
    <m/>
    <m/>
    <m/>
    <m/>
    <m/>
    <m/>
    <m/>
    <s v="17:15"/>
    <n v="0"/>
    <s v="Pier Westerhoofd"/>
    <s v="2139"/>
    <s v="Nee"/>
    <s v="Ja"/>
    <s v="Parkeren"/>
    <s v="4226"/>
    <s v="kimvandijk@vdwinkel.nl"/>
    <s v="Dijk"/>
    <s v="kimvandijk@vdwinkel.nl"/>
    <s v="f"/>
    <m/>
    <s v="Kim"/>
    <m/>
    <m/>
    <s v="K."/>
    <n v="219"/>
    <s v="23:15"/>
    <m/>
    <s v="Ambiance"/>
    <n v="18"/>
    <s v="Varend arrangement"/>
    <d v="2015-08-19T00:00:00"/>
    <s v="Barwoutswaarder 1"/>
    <s v="0348-421521"/>
    <s v="654276589"/>
    <m/>
    <n v="3"/>
    <n v="11924.55"/>
    <n v="1"/>
    <m/>
    <n v="10061.6"/>
    <n v="1"/>
    <m/>
    <s v="000101-002"/>
    <n v="6.35"/>
  </r>
  <r>
    <s v="Isero IJzerwaren"/>
    <s v="Ambiance"/>
    <s v="Ja"/>
    <n v="100"/>
    <n v="45"/>
    <s v="Ambiance"/>
    <n v="569"/>
    <s v="Avond"/>
    <n v="45"/>
    <s v="Classic"/>
    <s v="Bunschoten B."/>
    <x v="0"/>
    <d v="2015-08-20T00:00:00"/>
    <x v="17"/>
    <s v="100% Definitief"/>
    <d v="2014-10-16T00:00:00"/>
    <s v="Dijck S.N.D. van"/>
    <s v="Ja"/>
    <s v="Ambiance2015"/>
    <s v="100% Definitief"/>
    <s v="09-07"/>
    <s v="Makkink"/>
    <m/>
    <x v="5"/>
    <n v="21"/>
    <n v="35.19"/>
    <n v="10881.57"/>
    <s v="18:30"/>
    <s v="18:00"/>
    <s v="Traditionele charter schepen"/>
    <s v="Classic"/>
    <s v="Eigen catering schip"/>
    <s v="Huizinga"/>
    <s v="09-10"/>
    <s v="2014.41"/>
    <s v="donderdag"/>
    <s v="20-08-2015 18:00"/>
    <d v="2014-10-09T16:11:55"/>
    <s v="marketing@gerritse.nl"/>
    <s v="marketing@gerritse.nl"/>
    <n v="6"/>
    <s v="CH HKA (C05)"/>
    <s v="Geel"/>
    <n v="60"/>
    <m/>
    <s v="C05"/>
    <s v="CH HKA (C05)"/>
    <s v="2015-08-20"/>
    <n v="10061.6"/>
    <n v="10061.6"/>
    <n v="10881.57"/>
    <s v="vrouw"/>
    <s v="Barwoutswaarder 1"/>
    <s v="Woerden"/>
    <s v="3449 HE"/>
    <n v="1"/>
    <n v="46"/>
    <s v="Ja"/>
    <s v="Bert Bunschoten"/>
    <m/>
    <m/>
    <m/>
    <m/>
    <m/>
    <m/>
    <m/>
    <s v="17:15"/>
    <n v="0"/>
    <s v="Pier Westerhoofd"/>
    <s v="2139"/>
    <s v="Nee"/>
    <s v="Ja"/>
    <s v="Parkeren"/>
    <s v="1468"/>
    <s v="marketing@gerritse.nl"/>
    <s v="Bunschoten"/>
    <s v="marketing@gerritse.nl"/>
    <s v="m"/>
    <m/>
    <s v="Bert"/>
    <m/>
    <m/>
    <s v="B."/>
    <n v="219"/>
    <s v="23:15"/>
    <m/>
    <s v="Ambiance"/>
    <n v="18"/>
    <s v="Varend arrangement"/>
    <d v="2015-08-20T00:00:00"/>
    <s v="Barwoutswaarder 1"/>
    <s v="0348-421521"/>
    <s v="654276589"/>
    <m/>
    <n v="3"/>
    <n v="11924.55"/>
    <n v="1"/>
    <m/>
    <n v="10061.6"/>
    <n v="1"/>
    <m/>
    <s v="000101-004"/>
    <n v="6.35"/>
  </r>
  <r>
    <s v="Joulz Energy Solutions B.V."/>
    <s v="Ambiance"/>
    <s v="Ja"/>
    <n v="100"/>
    <n v="45"/>
    <s v="Ambiance"/>
    <n v="1507"/>
    <s v="Middag"/>
    <n v="45"/>
    <s v="Classic"/>
    <s v="Vijselaar A.D."/>
    <x v="0"/>
    <d v="2015-08-21T00:00:00"/>
    <x v="18"/>
    <s v="100% Definitief"/>
    <m/>
    <s v="Koning A."/>
    <s v="Ja"/>
    <s v="Ambiance2015"/>
    <s v="100% Definitief"/>
    <s v="08-07"/>
    <m/>
    <m/>
    <x v="6"/>
    <n v="19"/>
    <n v="35.19"/>
    <n v="9945.77"/>
    <s v="11:15"/>
    <s v="11:00"/>
    <s v="Traditionele charter schepen"/>
    <s v="Classic"/>
    <s v="Eigen catering schip"/>
    <s v="Vijselaar"/>
    <s v="03-04"/>
    <s v="2015.14"/>
    <s v="vrijdag"/>
    <s v="21-08-2015 11:00"/>
    <d v="2015-04-03T16:05:52"/>
    <s v="renee.bonte@joulz.nl"/>
    <s v="renee.bonte@joulz.nl"/>
    <n v="3"/>
    <s v="CH HKA (C05)"/>
    <s v="Geel"/>
    <n v="60"/>
    <m/>
    <s v="C05"/>
    <s v="CH HKA (C05)"/>
    <s v="2015-08-21"/>
    <n v="9192.59"/>
    <n v="9192.59"/>
    <n v="9945.77"/>
    <m/>
    <s v="Zalmstraat 7 a"/>
    <s v="Rotterdam"/>
    <s v="3016 DS"/>
    <n v="1"/>
    <n v="46"/>
    <s v="Nee"/>
    <s v="Anja Vijselaar"/>
    <m/>
    <m/>
    <m/>
    <m/>
    <m/>
    <m/>
    <m/>
    <s v="10:15"/>
    <n v="0"/>
    <s v="Pier Westerhoofd"/>
    <s v="3122"/>
    <s v="Ja"/>
    <s v="Ja"/>
    <s v="Parkeren"/>
    <s v="2246"/>
    <s v="renee.bonte@joulz.nl"/>
    <s v="Vijselaar"/>
    <s v="renee.bonte@joulz.nl"/>
    <s v="f"/>
    <s v="06 - 11 71 46 04"/>
    <s v="Anja"/>
    <s v="088 - 8956101"/>
    <m/>
    <s v="A.D."/>
    <n v="199"/>
    <s v="16:15"/>
    <m/>
    <s v="Ambiance"/>
    <n v="18"/>
    <s v="Varend arrangement"/>
    <d v="2015-08-21T00:00:00"/>
    <s v="Zalmstraat 7 a"/>
    <m/>
    <s v="0031631662564"/>
    <s v="088 - 8956101"/>
    <n v="2"/>
    <m/>
    <n v="1"/>
    <m/>
    <n v="9192.59"/>
    <n v="1"/>
    <m/>
    <s v="000101-005"/>
    <n v="6.35"/>
  </r>
  <r>
    <s v="MTD Group"/>
    <s v="Ambiance"/>
    <s v="Ja"/>
    <n v="100"/>
    <n v="45"/>
    <s v="Ambiance"/>
    <n v="1585"/>
    <s v="Middag"/>
    <n v="45"/>
    <s v="Classic"/>
    <s v="Verhoeven H."/>
    <x v="0"/>
    <d v="2015-08-20T00:00:00"/>
    <x v="19"/>
    <s v="100% Definitief"/>
    <d v="2015-04-21T00:00:00"/>
    <s v="NAUPAR"/>
    <s v="Ja"/>
    <s v="Ambiance2015"/>
    <s v="100% Definitief"/>
    <s v="09-07"/>
    <m/>
    <m/>
    <x v="6"/>
    <n v="19"/>
    <n v="35.19"/>
    <n v="9970.77"/>
    <s v="11:15"/>
    <s v="11:00"/>
    <s v="Traditionele charter schepen"/>
    <s v="Classic"/>
    <s v="Eigen catering schip"/>
    <s v="Crielaers"/>
    <s v="14-04"/>
    <s v="2015.16"/>
    <s v="donderdag"/>
    <s v="20-08-2015 11:00"/>
    <d v="2015-04-14T14:43:07"/>
    <s v="MTD group"/>
    <s v="karen.de.jong@mtd.net"/>
    <n v="3"/>
    <s v="CH HKA (C05)"/>
    <s v="Geel"/>
    <n v="60"/>
    <m/>
    <s v="C05"/>
    <s v="CH HKA (C05)"/>
    <s v="2015-08-20"/>
    <n v="9213.25"/>
    <n v="9213.25"/>
    <n v="9970.77"/>
    <m/>
    <s v="Clara Zetkinweg 4"/>
    <s v="Tilburg"/>
    <s v="5032 ML"/>
    <n v="1"/>
    <n v="46"/>
    <s v="Ja"/>
    <s v="Karen de Jong"/>
    <m/>
    <m/>
    <m/>
    <m/>
    <m/>
    <m/>
    <m/>
    <s v="10:15"/>
    <n v="0"/>
    <s v="Pier Westerhoofd"/>
    <s v="3167"/>
    <s v="Ja"/>
    <s v="Ja"/>
    <s v="Parkeren"/>
    <s v="4139"/>
    <s v="karen.de.jong@mtd.net"/>
    <s v="Jong"/>
    <s v="karen.de.jong@mtd.net"/>
    <s v="f"/>
    <m/>
    <s v="Karen"/>
    <s v="088 - 7755000"/>
    <m/>
    <s v="K."/>
    <n v="199"/>
    <s v="16:15"/>
    <m/>
    <s v="Ambiance"/>
    <n v="18"/>
    <s v="Varend arrangement"/>
    <d v="2015-08-20T00:00:00"/>
    <s v="Clara Zetkinweg 4"/>
    <s v="088 77 55 000"/>
    <s v="0031655326841"/>
    <s v="088 - 7755000"/>
    <n v="2"/>
    <m/>
    <n v="1"/>
    <m/>
    <n v="9213.25"/>
    <n v="1"/>
    <m/>
    <s v="000101-003"/>
    <n v="6.35"/>
  </r>
  <r>
    <s v="Sunny Cars"/>
    <s v="Ambiance"/>
    <s v="Ja"/>
    <n v="100"/>
    <n v="45"/>
    <s v="Ambiance"/>
    <n v="570"/>
    <s v="SAIL In"/>
    <n v="45"/>
    <s v="Classic"/>
    <s v="Knottnerus H."/>
    <x v="0"/>
    <d v="2015-08-19T00:00:00"/>
    <x v="17"/>
    <s v="100% Definitief"/>
    <m/>
    <s v="NAUPAR"/>
    <s v="Ja"/>
    <s v="Ambiance2015"/>
    <s v="100% Definitief"/>
    <s v="08-07"/>
    <m/>
    <m/>
    <x v="7"/>
    <n v="22.5"/>
    <n v="35.19"/>
    <n v="12408.7"/>
    <s v="07:15"/>
    <s v="07:00"/>
    <s v="Traditionele charter schepen"/>
    <s v="Classic"/>
    <s v="Eigen catering schip"/>
    <s v="Hage"/>
    <s v="09-10"/>
    <s v="2014.41"/>
    <s v="woensdag"/>
    <s v="19-08-2015 07:00"/>
    <d v="2014-10-09T16:47:01"/>
    <s v="l.hage@sunnycars.nl"/>
    <s v="i.hage@sunnycars.nl"/>
    <n v="6"/>
    <s v="CH HKA (C05)"/>
    <s v="Geel"/>
    <n v="60"/>
    <m/>
    <s v="C05"/>
    <s v="CH HKA (C05)"/>
    <s v="2015-08-19"/>
    <n v="11463.25"/>
    <n v="11463.25"/>
    <n v="12408.7"/>
    <m/>
    <s v="Saturnusstraat 17b"/>
    <s v="Hoofddorp"/>
    <s v="2132 HB"/>
    <n v="1"/>
    <n v="46"/>
    <s v="Ja"/>
    <s v="Hans Knottnerus"/>
    <m/>
    <m/>
    <m/>
    <m/>
    <m/>
    <m/>
    <m/>
    <s v="06:15"/>
    <n v="0"/>
    <s v="Pier Westerhoofd"/>
    <s v="2130"/>
    <s v="Nee"/>
    <s v="Ja"/>
    <s v="Parkeren"/>
    <s v="1474"/>
    <s v="i.hage@sunnycars.nl"/>
    <s v="Knottnerus"/>
    <s v="i.hage@sunnycars.nl"/>
    <s v="m"/>
    <m/>
    <s v="Hans"/>
    <m/>
    <m/>
    <s v="H."/>
    <n v="249"/>
    <s v="14:30"/>
    <m/>
    <s v="Ambiance"/>
    <n v="18"/>
    <s v="Varend arrangement"/>
    <d v="2015-08-19T00:00:00"/>
    <s v="Saturnusstraat 17b"/>
    <m/>
    <s v="624690774"/>
    <m/>
    <n v="3"/>
    <n v="13558.05"/>
    <n v="1"/>
    <m/>
    <n v="11463.25"/>
    <n v="1"/>
    <m/>
    <s v="000101-001"/>
    <n v="6.35"/>
  </r>
  <r>
    <s v="Beer &amp; van Stapele   "/>
    <s v="Anna Maria"/>
    <s v="Nee"/>
    <n v="88.24"/>
    <n v="51"/>
    <s v="Anna Maria"/>
    <n v="1673"/>
    <s v="Welcome the Tall Ships"/>
    <n v="51"/>
    <s v="Salon"/>
    <s v="Ley E. van der"/>
    <x v="0"/>
    <d v="2015-08-19T00:00:00"/>
    <x v="20"/>
    <s v="100% Definitief"/>
    <d v="2015-05-04T00:00:00"/>
    <s v="Sterk L."/>
    <s v="Ja"/>
    <s v="Anna Maria2015"/>
    <s v="100% Definitief"/>
    <s v="09-07"/>
    <m/>
    <m/>
    <x v="3"/>
    <n v="26.25"/>
    <n v="59"/>
    <n v="8212.02"/>
    <s v="13:00"/>
    <s v="13:00"/>
    <s v="Amsterdamse salonboten"/>
    <s v="Salon"/>
    <s v="H2U Consortium"/>
    <m/>
    <s v="23-04"/>
    <s v="2015.17"/>
    <s v="woensdag"/>
    <s v="19-08-2015 13:00"/>
    <d v="2015-04-23T13:46:03"/>
    <s v="E.vanderley@beerstap.nl"/>
    <s v="E.vanderley@beerstap.nl"/>
    <n v="3"/>
    <s v="Oosterdok (O01)"/>
    <m/>
    <m/>
    <m/>
    <s v="O01"/>
    <s v="Oosterdok (O01)"/>
    <s v="2015-08-19"/>
    <n v="8619"/>
    <n v="8619"/>
    <n v="9306.9599999999991"/>
    <m/>
    <s v="Herengracht 450"/>
    <s v="Amsterdam"/>
    <s v="1017 CA"/>
    <m/>
    <n v="20"/>
    <s v="Ja"/>
    <s v="E. van der Ley"/>
    <m/>
    <m/>
    <m/>
    <m/>
    <m/>
    <m/>
    <m/>
    <s v="12:30"/>
    <n v="1094.94"/>
    <s v="Oosterdok Oostzijde"/>
    <s v="5939"/>
    <s v="Ja"/>
    <m/>
    <m/>
    <s v="3795"/>
    <s v="E.vanderley@beerstap.nl"/>
    <s v="Ley"/>
    <s v="E.vanderley@beerstap.nl"/>
    <s v="m"/>
    <m/>
    <m/>
    <s v="(020) 570 78 08"/>
    <s v="van der"/>
    <s v="E."/>
    <n v="169"/>
    <s v="16:30"/>
    <s v="Oosterdok"/>
    <s v="Anna Maria"/>
    <n v="202"/>
    <s v="Varend arrangement"/>
    <d v="2015-08-19T00:00:00"/>
    <s v="Herengracht 450"/>
    <m/>
    <s v="(020) 570 78 08"/>
    <s v="(020) 570 78 08"/>
    <n v="3"/>
    <n v="1226.94"/>
    <n v="0"/>
    <m/>
    <n v="8619"/>
    <n v="1"/>
    <m/>
    <s v="000120-001"/>
    <m/>
  </r>
  <r>
    <s v="CSN Groep B.V."/>
    <s v="Anna Maria"/>
    <s v="Ja"/>
    <n v="100"/>
    <n v="45"/>
    <s v="Anna Maria"/>
    <n v="1665"/>
    <s v="Vuurwerk"/>
    <n v="45"/>
    <s v="Salon"/>
    <s v="Barneveld S. van"/>
    <x v="0"/>
    <d v="2015-08-19T00:00:00"/>
    <x v="21"/>
    <s v="100% Definitief"/>
    <m/>
    <s v="Koning A."/>
    <s v="Ja"/>
    <s v="Anna Maria2015"/>
    <s v="100% Definitief"/>
    <s v="09-07"/>
    <m/>
    <m/>
    <x v="4"/>
    <n v="22.5"/>
    <n v="31.5"/>
    <n v="6301.87"/>
    <s v="20:30"/>
    <s v="20:30"/>
    <s v="Amsterdamse salonboten"/>
    <s v="Salon"/>
    <s v="H2U Consortium"/>
    <m/>
    <s v="22-04"/>
    <s v="2015.17"/>
    <s v="woensdag"/>
    <s v="19-08-2015 20:30"/>
    <d v="2015-04-22T11:00:16"/>
    <m/>
    <s v="s.barneveld@csngroep.nl"/>
    <n v="2"/>
    <s v="Oosterdok (O01)"/>
    <m/>
    <m/>
    <m/>
    <s v="O01"/>
    <s v="Oosterdok (O01)"/>
    <s v="2015-08-19"/>
    <n v="5805"/>
    <n v="5805"/>
    <n v="6301.87"/>
    <m/>
    <s v="Fokkerstraat 7"/>
    <s v="Leusden"/>
    <s v="3833 LD"/>
    <m/>
    <n v="20"/>
    <s v="Nee"/>
    <s v="Sjoerd van Barneveld"/>
    <m/>
    <m/>
    <m/>
    <m/>
    <m/>
    <m/>
    <m/>
    <s v="20:00"/>
    <n v="0"/>
    <s v="Oosterdok Oostzijde"/>
    <s v="3213"/>
    <s v="Ja"/>
    <m/>
    <m/>
    <s v="2471"/>
    <m/>
    <s v="Barneveld"/>
    <s v="s.barneveld@csngroep.nl"/>
    <s v="m"/>
    <m/>
    <s v="Sjoerd"/>
    <m/>
    <s v="van"/>
    <s v="S."/>
    <n v="129"/>
    <s v="23:30"/>
    <s v="Oosterdok"/>
    <s v="Anna Maria"/>
    <n v="202"/>
    <s v="Varend arrangement"/>
    <d v="2015-08-19T00:00:00"/>
    <s v="Fokkerstraat 7"/>
    <m/>
    <m/>
    <m/>
    <n v="2"/>
    <m/>
    <n v="1"/>
    <m/>
    <n v="5805"/>
    <n v="1"/>
    <m/>
    <s v="000120-003"/>
    <m/>
  </r>
  <r>
    <s v="De Persgroep Online Services B.V. "/>
    <s v="Anna Maria"/>
    <s v="Ja"/>
    <n v="100"/>
    <n v="60"/>
    <s v="Anna Maria"/>
    <n v="1494"/>
    <s v="Borrel"/>
    <n v="60"/>
    <s v="Salon"/>
    <s v="Blaazer C."/>
    <x v="0"/>
    <d v="2015-08-21T00:00:00"/>
    <x v="18"/>
    <s v="100% Definitief"/>
    <d v="2015-04-10T00:00:00"/>
    <s v="Sterk L."/>
    <s v="Ja"/>
    <s v="Anna Maria2015"/>
    <s v="100% Definitief"/>
    <s v="14-07"/>
    <m/>
    <m/>
    <x v="4"/>
    <n v="18.75"/>
    <n v="31.5"/>
    <n v="7728.6"/>
    <s v="16:00"/>
    <s v="16:00"/>
    <s v="Amsterdamse salonboten"/>
    <s v="Salon"/>
    <s v="H2U Consortium"/>
    <m/>
    <s v="03-04"/>
    <s v="2015.14"/>
    <s v="vrijdag"/>
    <s v="21-08-2015 16:30"/>
    <d v="2015-04-03T12:00:46"/>
    <s v="chy"/>
    <s v="cynthia.blaazer@autotrack.nl"/>
    <n v="3"/>
    <s v="Loetje aan het IJ (Loetje)"/>
    <m/>
    <m/>
    <m/>
    <s v="O01"/>
    <s v="Loetje aan het IJ (Loetje)"/>
    <s v="2015-08-21"/>
    <n v="7140"/>
    <n v="7140"/>
    <n v="7728.6"/>
    <m/>
    <s v="Mt. Lincolnweg 40-7"/>
    <s v="Amsterdam"/>
    <s v="1033 SN"/>
    <m/>
    <n v="20"/>
    <s v="Nee"/>
    <s v="Cynthia Blaazer"/>
    <m/>
    <m/>
    <m/>
    <m/>
    <m/>
    <m/>
    <m/>
    <s v="15:45"/>
    <n v="0"/>
    <s v="Loetje aan het IJ"/>
    <s v="2787"/>
    <s v="Ja"/>
    <m/>
    <m/>
    <s v="2044"/>
    <s v="chy"/>
    <s v="Blaazer"/>
    <s v="cynthia.blaazer@autotrack.nl"/>
    <s v="f"/>
    <s v="06 - 39 41 79 20"/>
    <s v="Cynthia"/>
    <s v="(020) 204 27 02"/>
    <m/>
    <s v="C."/>
    <n v="119"/>
    <s v="18:30"/>
    <s v="Loetje aan het IJ"/>
    <s v="Anna Maria"/>
    <n v="202"/>
    <s v="Varend arrangement"/>
    <d v="2015-08-21T00:00:00"/>
    <s v="Mt. Lincolnweg 40-7"/>
    <m/>
    <s v="(020) 204 27 02"/>
    <s v="(020) 204 27 02"/>
    <n v="1"/>
    <m/>
    <n v="1"/>
    <s v="Ja"/>
    <n v="7140"/>
    <n v="1"/>
    <m/>
    <s v="000120-010"/>
    <m/>
  </r>
  <r>
    <s v="De Persgroep Online Services B.V. "/>
    <s v="Anna Maria"/>
    <s v="Ja"/>
    <n v="100"/>
    <n v="45"/>
    <s v="Anna Maria"/>
    <n v="1495"/>
    <s v="Lunch"/>
    <n v="45"/>
    <s v="Salon"/>
    <s v="Blaazer C."/>
    <x v="0"/>
    <d v="2015-08-21T00:00:00"/>
    <x v="22"/>
    <s v="100% Definitief"/>
    <d v="2015-04-10T00:00:00"/>
    <s v="Sterk L."/>
    <s v="Ja"/>
    <s v="Anna Maria2015"/>
    <s v="100% Definitief"/>
    <s v="14-07"/>
    <m/>
    <m/>
    <x v="3"/>
    <n v="18.75"/>
    <n v="31.5"/>
    <n v="6757.54"/>
    <s v="12:30"/>
    <s v="12:30"/>
    <s v="Amsterdamse salonboten"/>
    <s v="Salon"/>
    <s v="H2U Consortium"/>
    <m/>
    <s v="03-04"/>
    <s v="2015.14"/>
    <s v="vrijdag"/>
    <s v="21-08-2015 12:30"/>
    <d v="2015-04-03T12:01:37"/>
    <s v="chyn"/>
    <s v="cynthia.blaazer@autotrack.nl"/>
    <n v="3"/>
    <s v="Loetje aan het IJ (Loetje)"/>
    <m/>
    <m/>
    <m/>
    <s v="O01"/>
    <s v="Loetje aan het IJ (Loetje)"/>
    <s v="2015-08-21"/>
    <n v="6255"/>
    <n v="6255"/>
    <n v="6757.54"/>
    <m/>
    <s v="Mt. Lincolnweg 40-7"/>
    <s v="Amsterdam"/>
    <s v="1033 SN"/>
    <m/>
    <n v="20"/>
    <s v="Nee"/>
    <s v="Cynthia Blaazer"/>
    <m/>
    <m/>
    <m/>
    <m/>
    <m/>
    <m/>
    <m/>
    <s v="12:15"/>
    <n v="0"/>
    <s v="Loetje aan het IJ"/>
    <s v="2787"/>
    <s v="Ja"/>
    <m/>
    <m/>
    <s v="2044"/>
    <s v="chyn"/>
    <s v="Blaazer"/>
    <s v="cynthia.blaazer@autotrack.nl"/>
    <s v="f"/>
    <s v="06 - 39 41 79 20"/>
    <s v="Cynthia"/>
    <s v="(020) 204 27 02"/>
    <m/>
    <s v="C."/>
    <n v="139"/>
    <s v="15:00"/>
    <s v="Loetje aan het IJ"/>
    <s v="Anna Maria"/>
    <n v="202"/>
    <s v="Varend arrangement"/>
    <d v="2015-08-21T00:00:00"/>
    <s v="Mt. Lincolnweg 40-7"/>
    <m/>
    <s v="(020) 204 27 02"/>
    <s v="(020) 204 27 02"/>
    <n v="1"/>
    <m/>
    <n v="1"/>
    <s v="Ja"/>
    <n v="6255"/>
    <n v="1"/>
    <m/>
    <s v="000120-009"/>
    <m/>
  </r>
  <r>
    <s v="De Persgroep Online Services B.V. "/>
    <s v="Anna Maria"/>
    <s v="Ja"/>
    <n v="100"/>
    <n v="60"/>
    <s v="Anna Maria"/>
    <n v="1497"/>
    <s v="Borrel"/>
    <n v="60"/>
    <s v="Salon"/>
    <s v="Blaazer C."/>
    <x v="0"/>
    <d v="2015-08-20T00:00:00"/>
    <x v="18"/>
    <s v="100% Definitief"/>
    <d v="2015-04-10T00:00:00"/>
    <s v="Sterk L."/>
    <s v="Ja"/>
    <s v="Anna Maria2015"/>
    <s v="100% Definitief"/>
    <s v="14-07"/>
    <m/>
    <m/>
    <x v="4"/>
    <n v="18.75"/>
    <n v="31.5"/>
    <n v="7728.6"/>
    <s v="16:00"/>
    <s v="16:00"/>
    <s v="Amsterdamse salonboten"/>
    <s v="Salon"/>
    <s v="H2U Consortium"/>
    <m/>
    <s v="03-04"/>
    <s v="2015.14"/>
    <s v="donderdag"/>
    <s v="20-08-2015 16:30"/>
    <d v="2015-04-03T12:03:14"/>
    <s v="Blaazer"/>
    <s v="cynthia.blaazer@autotrack.nl"/>
    <n v="3"/>
    <s v="Loetje aan het IJ (Loetje)"/>
    <m/>
    <m/>
    <m/>
    <s v="O01"/>
    <s v="Loetje aan het IJ (Loetje)"/>
    <s v="2015-08-20"/>
    <n v="7140"/>
    <n v="7140"/>
    <n v="7728.6"/>
    <m/>
    <s v="Mt. Lincolnweg 40-7"/>
    <s v="Amsterdam"/>
    <s v="1033 SN"/>
    <m/>
    <n v="20"/>
    <s v="Nee"/>
    <s v="Cynthia Blaazer"/>
    <m/>
    <m/>
    <m/>
    <m/>
    <m/>
    <m/>
    <m/>
    <s v="15:45"/>
    <n v="0"/>
    <s v="Loetje aan het IJ"/>
    <s v="2787"/>
    <s v="Ja"/>
    <m/>
    <m/>
    <s v="2044"/>
    <s v="Blaazer"/>
    <s v="Blaazer"/>
    <s v="cynthia.blaazer@autotrack.nl"/>
    <s v="f"/>
    <s v="06 - 39 41 79 20"/>
    <s v="Cynthia"/>
    <s v="(020) 204 27 02"/>
    <m/>
    <s v="C."/>
    <n v="119"/>
    <s v="18:30"/>
    <s v="Loetje aan het IJ"/>
    <s v="Anna Maria"/>
    <n v="202"/>
    <s v="Varend arrangement"/>
    <d v="2015-08-20T00:00:00"/>
    <s v="Mt. Lincolnweg 40-7"/>
    <m/>
    <s v="(020) 204 27 02"/>
    <s v="(020) 204 27 02"/>
    <n v="1"/>
    <m/>
    <n v="1"/>
    <s v="Ja"/>
    <n v="7140"/>
    <n v="1"/>
    <m/>
    <s v="000120-006"/>
    <m/>
  </r>
  <r>
    <s v="De Persgroep Online Services B.V. "/>
    <s v="Anna Maria"/>
    <s v="Ja"/>
    <n v="100"/>
    <n v="45"/>
    <s v="Anna Maria"/>
    <n v="1498"/>
    <s v="Lunch"/>
    <n v="45"/>
    <s v="Salon"/>
    <s v="Blaazer C."/>
    <x v="0"/>
    <d v="2015-08-20T00:00:00"/>
    <x v="18"/>
    <s v="100% Definitief"/>
    <d v="2015-04-09T00:00:00"/>
    <s v="Sterk L."/>
    <s v="Ja"/>
    <s v="Anna Maria2015"/>
    <s v="100% Definitief"/>
    <s v="14-07"/>
    <m/>
    <m/>
    <x v="3"/>
    <n v="18.75"/>
    <n v="31.5"/>
    <n v="6757.54"/>
    <s v="12:30"/>
    <s v="12:30"/>
    <s v="Amsterdamse salonboten"/>
    <s v="Salon"/>
    <s v="H2U Consortium"/>
    <m/>
    <s v="03-04"/>
    <s v="2015.14"/>
    <s v="donderdag"/>
    <s v="20-08-2015 12:30"/>
    <d v="2015-04-03T12:06:57"/>
    <s v="blaazer"/>
    <s v="cynthia.blaazer@autotrack.nl"/>
    <n v="3"/>
    <s v="Loetje aan het IJ (Loetje)"/>
    <m/>
    <m/>
    <m/>
    <s v="O01"/>
    <s v="Loetje aan het IJ (Loetje)"/>
    <s v="2015-08-20"/>
    <n v="6255"/>
    <n v="6255"/>
    <n v="6757.54"/>
    <m/>
    <s v="Mt. Lincolnweg 40-7"/>
    <s v="Amsterdam"/>
    <s v="1033 SN"/>
    <m/>
    <n v="20"/>
    <s v="Nee"/>
    <s v="Cynthia Blaazer"/>
    <m/>
    <m/>
    <m/>
    <m/>
    <m/>
    <m/>
    <m/>
    <s v="12:15"/>
    <n v="0"/>
    <s v="Loetje aan het IJ"/>
    <s v="2787"/>
    <s v="Ja"/>
    <m/>
    <m/>
    <s v="2044"/>
    <s v="blaazer"/>
    <s v="Blaazer"/>
    <s v="cynthia.blaazer@autotrack.nl"/>
    <s v="f"/>
    <s v="06 - 39 41 79 20"/>
    <s v="Cynthia"/>
    <s v="(020) 204 27 02"/>
    <m/>
    <s v="C."/>
    <n v="139"/>
    <s v="15:00"/>
    <s v="Loetje aan het IJ"/>
    <s v="Anna Maria"/>
    <n v="202"/>
    <s v="Varend arrangement"/>
    <d v="2015-08-20T00:00:00"/>
    <s v="Mt. Lincolnweg 40-7"/>
    <m/>
    <s v="(020) 204 27 02"/>
    <s v="(020) 204 27 02"/>
    <n v="1"/>
    <m/>
    <n v="1"/>
    <s v="Ja"/>
    <n v="6255"/>
    <n v="1"/>
    <m/>
    <s v="000120-005"/>
    <m/>
  </r>
  <r>
    <s v="Grip op Finance"/>
    <s v="Anna Maria"/>
    <s v="Ja"/>
    <n v="100"/>
    <n v="45"/>
    <s v="Anna Maria"/>
    <n v="1233"/>
    <s v="Vuurwerk"/>
    <n v="45"/>
    <s v="Salon"/>
    <s v="Veenhuisen R. van"/>
    <x v="0"/>
    <d v="2015-08-20T00:00:00"/>
    <x v="23"/>
    <s v="100% Definitief"/>
    <d v="2015-03-16T00:00:00"/>
    <s v="Sterk L."/>
    <s v="Ja"/>
    <s v="Anna Maria2015"/>
    <s v="100% Definitief"/>
    <s v="09-07"/>
    <m/>
    <m/>
    <x v="4"/>
    <n v="22.5"/>
    <n v="31.5"/>
    <n v="6301.87"/>
    <s v="20:30"/>
    <s v="20:30"/>
    <s v="Amsterdamse salonboten"/>
    <s v="Salon"/>
    <s v="H2U Consortium"/>
    <m/>
    <s v="09-03"/>
    <s v="2015.11"/>
    <s v="donderdag"/>
    <s v="20-08-2015 20:30"/>
    <d v="2015-03-09T14:04:20"/>
    <s v="info@gripopfinance.nl"/>
    <s v="robin@gripopfinance.nl"/>
    <n v="4"/>
    <s v="Oosterdok (O01)"/>
    <m/>
    <m/>
    <m/>
    <s v="O01"/>
    <s v="Oosterdok (O01)"/>
    <s v="2015-08-20"/>
    <n v="5805"/>
    <n v="5805"/>
    <n v="6301.87"/>
    <m/>
    <s v="Paasheuvelweg 15"/>
    <s v="Amsterdam-Zuidoost"/>
    <s v="1105 BE"/>
    <m/>
    <n v="20"/>
    <s v="Nee"/>
    <s v="Robin van Veenhuisen"/>
    <m/>
    <m/>
    <m/>
    <m/>
    <m/>
    <m/>
    <m/>
    <s v="20:00"/>
    <n v="0"/>
    <s v="Oosterdok Oostzijde"/>
    <s v="2775"/>
    <s v="Ja"/>
    <m/>
    <m/>
    <s v="2033"/>
    <s v="info@gripopfinance.nl"/>
    <s v="Veenhuisen"/>
    <s v="robin@gripopfinance.nl"/>
    <s v="m"/>
    <m/>
    <s v="Robin"/>
    <s v="088 - 5555100"/>
    <s v="van"/>
    <s v="R."/>
    <n v="129"/>
    <s v="23:30"/>
    <s v="Oosterdok"/>
    <s v="Anna Maria"/>
    <n v="202"/>
    <s v="Varend arrangement"/>
    <d v="2015-08-20T00:00:00"/>
    <s v="Paasheuvelweg 15"/>
    <m/>
    <s v="088 - 5555100"/>
    <s v="088 - 5555100"/>
    <n v="2"/>
    <n v="7024.05"/>
    <n v="0"/>
    <m/>
    <n v="5805"/>
    <n v="1"/>
    <m/>
    <s v="000120-007"/>
    <m/>
  </r>
  <r>
    <s v="Mansveld Expotech"/>
    <s v="Anna Maria"/>
    <s v="Ja"/>
    <n v="97.89"/>
    <n v="45"/>
    <s v="Anna Maria"/>
    <n v="1114"/>
    <s v="Vuurwerk"/>
    <n v="45"/>
    <s v="Salon"/>
    <s v="Janssen J."/>
    <x v="0"/>
    <d v="2015-08-21T00:00:00"/>
    <x v="24"/>
    <s v="100% Definitief"/>
    <m/>
    <s v="Sterk L."/>
    <s v="Ja"/>
    <s v="Anna Maria2015"/>
    <s v="100% Definitief"/>
    <s v="09-07"/>
    <m/>
    <m/>
    <x v="4"/>
    <n v="22.5"/>
    <n v="31.5"/>
    <n v="6301.87"/>
    <s v="20:30"/>
    <s v="20:30"/>
    <s v="Amsterdamse salonboten"/>
    <s v="Salon"/>
    <s v="H2U Consortium"/>
    <s v="Janssen J."/>
    <s v="25-02"/>
    <s v="2015.09"/>
    <s v="vrijdag"/>
    <s v="21-08-2015 20:30"/>
    <d v="2015-02-25T16:22:25"/>
    <s v="jacqueline.janssen@mansveldexpotech.nl"/>
    <s v="jacqueline.janssen@mansveldexpotech.nl"/>
    <n v="5"/>
    <s v="Oosterdok (O01)"/>
    <m/>
    <m/>
    <m/>
    <s v="O01"/>
    <s v="Oosterdok (O01)"/>
    <s v="2015-08-21"/>
    <n v="5917.5"/>
    <n v="5917.5"/>
    <n v="6438"/>
    <m/>
    <s v="Kollenbergweg 56"/>
    <s v="Amsterdam"/>
    <s v="1101 AR"/>
    <m/>
    <n v="20"/>
    <s v="Nee"/>
    <s v="Jacqueline Janssen"/>
    <m/>
    <m/>
    <m/>
    <m/>
    <m/>
    <m/>
    <m/>
    <s v="20:00"/>
    <n v="136.13"/>
    <s v="Oosterdok Oostzijde"/>
    <s v="2735"/>
    <s v="Ja"/>
    <m/>
    <m/>
    <s v="1978"/>
    <s v="jacqueline.janssen@mansveldexpotech.nl"/>
    <s v="Janssen"/>
    <s v="jacqueline.janssen@mansveldexpotech.nl"/>
    <s v="f"/>
    <m/>
    <s v="Jacqueline"/>
    <s v="(020) 312 80 80"/>
    <m/>
    <s v="J."/>
    <n v="129"/>
    <s v="23:30"/>
    <s v="Oosterdok"/>
    <s v="Anna Maria"/>
    <n v="202"/>
    <s v="Varend arrangement"/>
    <d v="2015-08-21T00:00:00"/>
    <s v="Kollenbergweg 56"/>
    <m/>
    <s v="(020) 312 80 80"/>
    <s v="(020) 312 80 80"/>
    <n v="2"/>
    <n v="7024.05"/>
    <n v="2"/>
    <m/>
    <n v="5917.5"/>
    <n v="1"/>
    <m/>
    <s v="000120-011"/>
    <m/>
  </r>
  <r>
    <s v="Mansveld Expotech"/>
    <s v="Anna Maria"/>
    <s v="Ja"/>
    <n v="97.89"/>
    <n v="45"/>
    <s v="Anna Maria"/>
    <n v="1115"/>
    <s v="Vuurwerk"/>
    <n v="45"/>
    <s v="Salon"/>
    <s v="Janssen J."/>
    <x v="0"/>
    <d v="2015-08-22T00:00:00"/>
    <x v="24"/>
    <s v="100% Definitief"/>
    <m/>
    <s v="Sterk L."/>
    <s v="Ja"/>
    <s v="Anna Maria2015"/>
    <s v="100% Definitief"/>
    <s v="09-07"/>
    <m/>
    <m/>
    <x v="4"/>
    <n v="22.5"/>
    <n v="31.5"/>
    <n v="6301.87"/>
    <s v="20:30"/>
    <s v="20:30"/>
    <s v="Amsterdamse salonboten"/>
    <s v="Salon"/>
    <s v="H2U Consortium"/>
    <s v="Janssen J."/>
    <s v="25-02"/>
    <s v="2015.09"/>
    <s v="zaterdag"/>
    <s v="22-08-2015 20:30"/>
    <d v="2015-02-25T16:25:23"/>
    <s v="jacqueline.janssen@mansveldexpotech.nl"/>
    <s v="jacqueline.janssen@mansveldexpotech.nl"/>
    <n v="5"/>
    <s v="Oosterdok (O01)"/>
    <m/>
    <m/>
    <m/>
    <s v="O01"/>
    <s v="Oosterdok (O01)"/>
    <s v="2015-08-22"/>
    <n v="5917.5"/>
    <n v="5917.5"/>
    <n v="6438"/>
    <m/>
    <s v="Kollenbergweg 56"/>
    <s v="Amsterdam"/>
    <s v="1101 AR"/>
    <m/>
    <n v="20"/>
    <s v="Nee"/>
    <s v="Jacqueline Janssen"/>
    <m/>
    <m/>
    <m/>
    <m/>
    <m/>
    <m/>
    <m/>
    <s v="20:00"/>
    <n v="136.13"/>
    <s v="Oosterdok Oostzijde"/>
    <s v="2735"/>
    <s v="Ja"/>
    <m/>
    <m/>
    <s v="1978"/>
    <s v="jacqueline.janssen@mansveldexpotech.nl"/>
    <s v="Janssen"/>
    <s v="jacqueline.janssen@mansveldexpotech.nl"/>
    <s v="f"/>
    <m/>
    <s v="Jacqueline"/>
    <s v="(020) 312 80 80"/>
    <m/>
    <s v="J."/>
    <n v="129"/>
    <s v="23:30"/>
    <s v="Oosterdok"/>
    <s v="Anna Maria"/>
    <n v="202"/>
    <s v="Varend arrangement"/>
    <d v="2015-08-22T00:00:00"/>
    <s v="Kollenbergweg 56"/>
    <m/>
    <s v="(020) 312 80 80"/>
    <s v="(020) 312 80 80"/>
    <n v="2"/>
    <n v="7024.05"/>
    <n v="2"/>
    <m/>
    <n v="5917.5"/>
    <n v="1"/>
    <m/>
    <s v="000120-015"/>
    <m/>
  </r>
  <r>
    <s v="TVM Verzekeringen"/>
    <s v="Annie Lavinia"/>
    <s v="Ja"/>
    <n v="100"/>
    <n v="12"/>
    <s v="Annie Lavinia"/>
    <n v="2376"/>
    <s v="SAIL In"/>
    <n v="12"/>
    <s v="Houthaven"/>
    <s v="Vries - Tabak A. de"/>
    <x v="0"/>
    <d v="2015-08-19T00:00:00"/>
    <x v="25"/>
    <s v="100% Definitief"/>
    <m/>
    <m/>
    <s v="Ja"/>
    <s v="Annie Lavinia2015"/>
    <s v="100% Definitief"/>
    <s v="04-08"/>
    <m/>
    <m/>
    <x v="8"/>
    <m/>
    <m/>
    <n v="1669.8"/>
    <s v="08:30"/>
    <s v="08:15"/>
    <s v="Luxe charter schepen (max. 24p)"/>
    <s v="Houthaven"/>
    <s v="Geen catering"/>
    <m/>
    <s v="21-07"/>
    <s v="2015.30"/>
    <s v="woensdag"/>
    <s v="19-08-2015 00:00"/>
    <d v="2015-07-21T10:52:56"/>
    <m/>
    <m/>
    <n v="1"/>
    <s v="Houthaven (H01)"/>
    <m/>
    <m/>
    <m/>
    <m/>
    <s v="Houthaven (H01)"/>
    <s v="2015-08-19"/>
    <n v="1380"/>
    <n v="1380"/>
    <n v="1669.8"/>
    <m/>
    <s v="Van Limburg Stirumstraat 250"/>
    <s v="Hoogeveen"/>
    <s v="7901 AW"/>
    <m/>
    <m/>
    <s v="Nee"/>
    <s v="Annetta de Vries - Tabak"/>
    <m/>
    <m/>
    <m/>
    <m/>
    <m/>
    <m/>
    <m/>
    <s v="07:30"/>
    <n v="0"/>
    <s v="Danzigerkade 5 Amsterdam"/>
    <s v="6269"/>
    <s v="Nee"/>
    <m/>
    <m/>
    <s v="4248"/>
    <m/>
    <s v="Vries - Tabak"/>
    <s v="ac.devries@tvm.nl"/>
    <s v="f"/>
    <m/>
    <s v="Annetta"/>
    <s v="(0528) 29 23 95"/>
    <s v="de"/>
    <s v="A."/>
    <n v="115"/>
    <s v="15:30"/>
    <s v="Houthaven"/>
    <s v="Annie Lavinia"/>
    <m/>
    <s v="Varend arrangement"/>
    <d v="2015-08-19T00:00:00"/>
    <s v="Van Limburg Stirumstraat 250"/>
    <m/>
    <m/>
    <m/>
    <n v="1"/>
    <n v="1669.8"/>
    <n v="0"/>
    <s v="Ja"/>
    <n v="1380"/>
    <m/>
    <m/>
    <s v="000238-001"/>
    <m/>
  </r>
  <r>
    <s v="TVM Verzekeringen"/>
    <s v="Annie Lavinia"/>
    <s v="Ja"/>
    <n v="100"/>
    <n v="12"/>
    <s v="Annie Lavinia"/>
    <n v="2377"/>
    <s v="Avond"/>
    <n v="12"/>
    <s v="Houthaven"/>
    <s v="Vries - Tabak A. de"/>
    <x v="0"/>
    <d v="2015-08-19T00:00:00"/>
    <x v="25"/>
    <s v="100% Definitief"/>
    <m/>
    <m/>
    <s v="Ja"/>
    <s v="Annie Lavinia2015"/>
    <s v="100% Definitief"/>
    <s v="04-08"/>
    <m/>
    <m/>
    <x v="8"/>
    <m/>
    <m/>
    <n v="1669.8"/>
    <s v="19:00"/>
    <s v="18:45"/>
    <s v="Luxe charter schepen (max. 24p)"/>
    <s v="Houthaven"/>
    <s v="Geen catering"/>
    <m/>
    <s v="21-07"/>
    <s v="2015.30"/>
    <s v="woensdag"/>
    <s v="19-08-2015"/>
    <d v="2015-07-21T10:53:52"/>
    <m/>
    <m/>
    <n v="1"/>
    <s v="Houthaven (H01)"/>
    <m/>
    <m/>
    <m/>
    <m/>
    <s v="Houthaven (H01)"/>
    <s v="2015-08-19"/>
    <n v="1380"/>
    <n v="1380"/>
    <n v="1669.8"/>
    <m/>
    <s v="Van Limburg Stirumstraat 250"/>
    <s v="Hoogeveen"/>
    <s v="7901 AW"/>
    <m/>
    <m/>
    <s v="Nee"/>
    <s v="Annetta de Vries - Tabak"/>
    <m/>
    <m/>
    <m/>
    <m/>
    <m/>
    <m/>
    <m/>
    <s v="18:00"/>
    <n v="0"/>
    <s v="Danzigerkade 5 Amsterdam"/>
    <s v="6269"/>
    <s v="Nee"/>
    <m/>
    <m/>
    <s v="4248"/>
    <m/>
    <s v="Vries - Tabak"/>
    <s v="ac.devries@tvm.nl"/>
    <s v="f"/>
    <m/>
    <s v="Annetta"/>
    <s v="(0528) 29 23 95"/>
    <s v="de"/>
    <s v="A."/>
    <n v="115"/>
    <s v="24:00"/>
    <s v="Houthaven"/>
    <s v="Annie Lavinia"/>
    <m/>
    <s v="Varend arrangement"/>
    <d v="2015-08-19T00:00:00"/>
    <s v="Van Limburg Stirumstraat 250"/>
    <m/>
    <m/>
    <m/>
    <n v="1"/>
    <n v="1669.8"/>
    <n v="0"/>
    <s v="Ja"/>
    <n v="1380"/>
    <m/>
    <m/>
    <s v="000238-002"/>
    <m/>
  </r>
  <r>
    <s v="TVM Verzekeringen"/>
    <s v="Annie Lavinia"/>
    <s v="Ja"/>
    <n v="100"/>
    <n v="12"/>
    <s v="Annie Lavinia"/>
    <n v="2378"/>
    <s v="Middag"/>
    <n v="12"/>
    <s v="Houthaven"/>
    <s v="Vries - Tabak A. de"/>
    <x v="0"/>
    <d v="2015-08-20T00:00:00"/>
    <x v="25"/>
    <s v="100% Definitief"/>
    <m/>
    <m/>
    <s v="Ja"/>
    <s v="Annie Lavinia2015"/>
    <s v="100% Definitief"/>
    <s v="04-08"/>
    <m/>
    <m/>
    <x v="8"/>
    <m/>
    <m/>
    <n v="1669.8"/>
    <s v="12:00"/>
    <s v="11:45"/>
    <s v="Luxe charter schepen (max. 24p)"/>
    <s v="Houthaven"/>
    <s v="Geen catering"/>
    <m/>
    <s v="21-07"/>
    <s v="2015.30"/>
    <s v="donderdag"/>
    <s v="20-08-2015 00:00"/>
    <d v="2015-07-21T10:55:52"/>
    <m/>
    <m/>
    <n v="1"/>
    <s v="Houthaven (H01)"/>
    <m/>
    <m/>
    <m/>
    <m/>
    <s v="Houthaven (H01)"/>
    <s v="2015-08-20"/>
    <n v="1380"/>
    <n v="1380"/>
    <n v="1669.8"/>
    <m/>
    <s v="Van Limburg Stirumstraat 250"/>
    <s v="Hoogeveen"/>
    <s v="7901 AW"/>
    <m/>
    <m/>
    <s v="Nee"/>
    <s v="Annetta de Vries - Tabak"/>
    <m/>
    <m/>
    <m/>
    <m/>
    <m/>
    <m/>
    <m/>
    <s v="11:00"/>
    <n v="0"/>
    <s v="Danzigerkade 5 Amsterdam"/>
    <s v="6269"/>
    <s v="Nee"/>
    <m/>
    <m/>
    <s v="4248"/>
    <m/>
    <s v="Vries - Tabak"/>
    <s v="ac.devries@tvm.nl"/>
    <s v="f"/>
    <m/>
    <s v="Annetta"/>
    <s v="(0528) 29 23 95"/>
    <s v="de"/>
    <s v="A."/>
    <n v="115"/>
    <s v="17:00"/>
    <s v="Houthaven"/>
    <s v="Annie Lavinia"/>
    <m/>
    <s v="Varend arrangement"/>
    <d v="2015-08-20T00:00:00"/>
    <s v="Van Limburg Stirumstraat 250"/>
    <m/>
    <m/>
    <m/>
    <n v="1"/>
    <n v="1669.8"/>
    <n v="0"/>
    <s v="Ja"/>
    <n v="1380"/>
    <m/>
    <m/>
    <s v="000238-003"/>
    <m/>
  </r>
  <r>
    <s v="TVM Verzekeringen"/>
    <s v="Annie Lavinia"/>
    <s v="Ja"/>
    <n v="100"/>
    <n v="12"/>
    <s v="Annie Lavinia"/>
    <n v="2379"/>
    <s v="Avond"/>
    <n v="12"/>
    <s v="Houthaven"/>
    <s v="Vries - Tabak A. de"/>
    <x v="0"/>
    <d v="2015-08-20T00:00:00"/>
    <x v="25"/>
    <s v="100% Definitief"/>
    <m/>
    <m/>
    <s v="Ja"/>
    <s v="Annie Lavinia2015"/>
    <s v="100% Definitief"/>
    <s v="04-08"/>
    <m/>
    <m/>
    <x v="8"/>
    <m/>
    <m/>
    <n v="1669.8"/>
    <s v="19:00"/>
    <s v="18:45"/>
    <s v="Luxe charter schepen (max. 24p)"/>
    <s v="Houthaven"/>
    <s v="Geen catering"/>
    <m/>
    <s v="21-07"/>
    <s v="2015.30"/>
    <s v="donderdag"/>
    <s v="20-08-2015 00:00"/>
    <d v="2015-07-21T10:56:46"/>
    <m/>
    <m/>
    <n v="1"/>
    <s v="Houthaven (H01)"/>
    <m/>
    <m/>
    <m/>
    <m/>
    <s v="Houthaven (H01)"/>
    <s v="2015-08-20"/>
    <n v="1380"/>
    <n v="1380"/>
    <n v="1669.8"/>
    <m/>
    <s v="Van Limburg Stirumstraat 250"/>
    <s v="Hoogeveen"/>
    <s v="7901 AW"/>
    <m/>
    <m/>
    <s v="Nee"/>
    <s v="Annetta de Vries - Tabak"/>
    <m/>
    <m/>
    <m/>
    <m/>
    <m/>
    <m/>
    <m/>
    <s v="18:00"/>
    <n v="0"/>
    <s v="Danzigerkade 5 Amsterdam"/>
    <s v="6269"/>
    <s v="Nee"/>
    <m/>
    <m/>
    <s v="4248"/>
    <m/>
    <s v="Vries - Tabak"/>
    <s v="ac.devries@tvm.nl"/>
    <s v="f"/>
    <m/>
    <s v="Annetta"/>
    <s v="(0528) 29 23 95"/>
    <s v="de"/>
    <s v="A."/>
    <n v="115"/>
    <s v="24:00"/>
    <s v="Houthaven"/>
    <s v="Annie Lavinia"/>
    <m/>
    <s v="Varend arrangement"/>
    <d v="2015-08-20T00:00:00"/>
    <s v="Van Limburg Stirumstraat 250"/>
    <m/>
    <m/>
    <m/>
    <n v="1"/>
    <n v="1669.8"/>
    <n v="0"/>
    <s v="Ja"/>
    <n v="1380"/>
    <m/>
    <m/>
    <s v="000238-004"/>
    <m/>
  </r>
  <r>
    <s v="TVM Verzekeringen"/>
    <s v="Annie Lavinia"/>
    <s v="Ja"/>
    <n v="100"/>
    <n v="12"/>
    <s v="Annie Lavinia"/>
    <n v="2380"/>
    <s v="Middag"/>
    <n v="12"/>
    <s v="Houthaven"/>
    <s v="Vries - Tabak A. de"/>
    <x v="0"/>
    <d v="2015-08-21T00:00:00"/>
    <x v="25"/>
    <s v="100% Definitief"/>
    <m/>
    <m/>
    <s v="Ja"/>
    <s v="Annie Lavinia2015"/>
    <s v="100% Definitief"/>
    <s v="04-08"/>
    <m/>
    <m/>
    <x v="8"/>
    <m/>
    <m/>
    <n v="1669.8"/>
    <s v="12:00"/>
    <s v="11:45"/>
    <s v="Luxe charter schepen (max. 24p)"/>
    <s v="Houthaven"/>
    <s v="Geen catering"/>
    <m/>
    <s v="21-07"/>
    <s v="2015.30"/>
    <s v="vrijdag"/>
    <s v="21-08-2015 00:00"/>
    <d v="2015-07-21T10:57:35"/>
    <m/>
    <m/>
    <n v="1"/>
    <s v="Houthaven (H01)"/>
    <m/>
    <m/>
    <m/>
    <m/>
    <s v="Houthaven (H01)"/>
    <s v="2015-08-21"/>
    <n v="1380"/>
    <n v="1380"/>
    <n v="1669.8"/>
    <m/>
    <s v="Van Limburg Stirumstraat 250"/>
    <s v="Hoogeveen"/>
    <s v="7901 AW"/>
    <m/>
    <m/>
    <s v="Nee"/>
    <s v="Annetta de Vries - Tabak"/>
    <m/>
    <m/>
    <m/>
    <m/>
    <m/>
    <m/>
    <m/>
    <s v="11:00"/>
    <n v="0"/>
    <s v="Danzigerkade 5 Amsterdam"/>
    <s v="6269"/>
    <s v="Nee"/>
    <m/>
    <m/>
    <s v="4248"/>
    <m/>
    <s v="Vries - Tabak"/>
    <s v="ac.devries@tvm.nl"/>
    <s v="f"/>
    <m/>
    <s v="Annetta"/>
    <s v="(0528) 29 23 95"/>
    <s v="de"/>
    <s v="A."/>
    <n v="115"/>
    <s v="17:00"/>
    <s v="Houthaven"/>
    <s v="Annie Lavinia"/>
    <m/>
    <s v="Varend arrangement"/>
    <d v="2015-08-21T00:00:00"/>
    <s v="Van Limburg Stirumstraat 250"/>
    <m/>
    <m/>
    <m/>
    <n v="1"/>
    <n v="1669.8"/>
    <n v="0"/>
    <s v="Ja"/>
    <n v="1380"/>
    <m/>
    <m/>
    <s v="000238-005"/>
    <m/>
  </r>
  <r>
    <s v="TVM Verzekeringen"/>
    <s v="Annie Lavinia"/>
    <s v="Ja"/>
    <n v="100"/>
    <n v="12"/>
    <s v="Annie Lavinia"/>
    <n v="2381"/>
    <s v="Avond"/>
    <n v="12"/>
    <s v="Houthaven"/>
    <s v="Vries - Tabak A. de"/>
    <x v="0"/>
    <d v="2015-08-21T00:00:00"/>
    <x v="25"/>
    <s v="100% Definitief"/>
    <m/>
    <m/>
    <s v="Ja"/>
    <s v="Annie Lavinia2015"/>
    <s v="100% Definitief"/>
    <s v="04-08"/>
    <m/>
    <m/>
    <x v="8"/>
    <m/>
    <m/>
    <n v="1669.8"/>
    <s v="19:00"/>
    <s v="18:45"/>
    <s v="Luxe charter schepen (max. 24p)"/>
    <s v="Houthaven"/>
    <s v="Geen catering"/>
    <m/>
    <s v="21-07"/>
    <s v="2015.30"/>
    <s v="vrijdag"/>
    <s v="21-08-2015 00:00"/>
    <d v="2015-07-21T10:58:33"/>
    <m/>
    <m/>
    <n v="1"/>
    <s v="Houthaven (H01)"/>
    <m/>
    <m/>
    <m/>
    <m/>
    <s v="Houthaven (H01)"/>
    <s v="2015-08-21"/>
    <n v="1380"/>
    <n v="1380"/>
    <n v="1669.8"/>
    <m/>
    <s v="Van Limburg Stirumstraat 250"/>
    <s v="Hoogeveen"/>
    <s v="7901 AW"/>
    <m/>
    <m/>
    <s v="Nee"/>
    <s v="Annetta de Vries - Tabak"/>
    <m/>
    <m/>
    <m/>
    <m/>
    <m/>
    <m/>
    <m/>
    <s v="18:00"/>
    <n v="0"/>
    <s v="Danzigerkade 5 Amsterdam"/>
    <s v="6269"/>
    <s v="Nee"/>
    <m/>
    <m/>
    <s v="4248"/>
    <m/>
    <s v="Vries - Tabak"/>
    <s v="ac.devries@tvm.nl"/>
    <s v="f"/>
    <m/>
    <s v="Annetta"/>
    <s v="(0528) 29 23 95"/>
    <s v="de"/>
    <s v="A."/>
    <n v="115"/>
    <s v="24:00"/>
    <s v="Houthaven"/>
    <s v="Annie Lavinia"/>
    <m/>
    <s v="Varend arrangement"/>
    <d v="2015-08-21T00:00:00"/>
    <s v="Van Limburg Stirumstraat 250"/>
    <m/>
    <m/>
    <m/>
    <n v="1"/>
    <n v="1669.8"/>
    <n v="0"/>
    <s v="Ja"/>
    <n v="1380"/>
    <m/>
    <m/>
    <s v="000238-006"/>
    <m/>
  </r>
  <r>
    <s v="TVM Verzekeringen"/>
    <s v="Annie Lavinia"/>
    <s v="Ja"/>
    <n v="100"/>
    <n v="12"/>
    <s v="Annie Lavinia"/>
    <n v="2382"/>
    <s v="Middag"/>
    <n v="12"/>
    <s v="Houthaven"/>
    <s v="Vries - Tabak A. de"/>
    <x v="0"/>
    <d v="2015-08-22T00:00:00"/>
    <x v="25"/>
    <s v="100% Definitief"/>
    <m/>
    <m/>
    <s v="Ja"/>
    <s v="Annie Lavinia2015"/>
    <s v="100% Definitief"/>
    <s v="04-08"/>
    <m/>
    <m/>
    <x v="8"/>
    <m/>
    <m/>
    <n v="1669.8"/>
    <s v="12:00"/>
    <s v="11:45"/>
    <s v="Luxe charter schepen (max. 24p)"/>
    <s v="Houthaven"/>
    <s v="Geen catering"/>
    <m/>
    <s v="21-07"/>
    <s v="2015.30"/>
    <s v="zaterdag"/>
    <s v="22-08-2015 00:00"/>
    <d v="2015-07-21T10:59:24"/>
    <m/>
    <m/>
    <n v="1"/>
    <s v="Houthaven (H01)"/>
    <m/>
    <m/>
    <m/>
    <m/>
    <s v="Houthaven (H01)"/>
    <s v="2015-08-22"/>
    <n v="1380"/>
    <n v="1380"/>
    <n v="1669.8"/>
    <m/>
    <s v="Van Limburg Stirumstraat 250"/>
    <s v="Hoogeveen"/>
    <s v="7901 AW"/>
    <m/>
    <m/>
    <s v="Nee"/>
    <s v="Annetta de Vries - Tabak"/>
    <m/>
    <m/>
    <m/>
    <m/>
    <m/>
    <m/>
    <m/>
    <s v="11:00"/>
    <n v="0"/>
    <s v="Danzigerkade 5 Amsterdam"/>
    <s v="6269"/>
    <s v="Nee"/>
    <m/>
    <m/>
    <s v="4248"/>
    <m/>
    <s v="Vries - Tabak"/>
    <s v="ac.devries@tvm.nl"/>
    <s v="f"/>
    <m/>
    <s v="Annetta"/>
    <s v="(0528) 29 23 95"/>
    <s v="de"/>
    <s v="A."/>
    <n v="115"/>
    <s v="17:00"/>
    <s v="Houthaven"/>
    <s v="Annie Lavinia"/>
    <m/>
    <s v="Varend arrangement"/>
    <d v="2015-08-22T00:00:00"/>
    <s v="Van Limburg Stirumstraat 250"/>
    <m/>
    <m/>
    <m/>
    <n v="1"/>
    <n v="1669.8"/>
    <n v="0"/>
    <s v="Ja"/>
    <n v="1380"/>
    <m/>
    <m/>
    <s v="000238-007"/>
    <m/>
  </r>
  <r>
    <s v="TVM Verzekeringen"/>
    <s v="Annie Lavinia"/>
    <s v="Ja"/>
    <n v="100"/>
    <n v="12"/>
    <s v="Annie Lavinia"/>
    <n v="2383"/>
    <s v="Avond"/>
    <n v="12"/>
    <s v="Houthaven"/>
    <s v="Vries - Tabak A. de"/>
    <x v="0"/>
    <d v="2015-08-22T00:00:00"/>
    <x v="25"/>
    <s v="100% Definitief"/>
    <m/>
    <m/>
    <s v="Ja"/>
    <s v="Annie Lavinia2015"/>
    <s v="100% Definitief"/>
    <s v="04-08"/>
    <m/>
    <m/>
    <x v="8"/>
    <m/>
    <m/>
    <n v="1669.8"/>
    <s v="19:00"/>
    <s v="18:45"/>
    <s v="Luxe charter schepen (max. 24p)"/>
    <s v="Houthaven"/>
    <s v="Geen catering"/>
    <m/>
    <s v="21-07"/>
    <s v="2015.30"/>
    <s v="zaterdag"/>
    <s v="22-08-2015 00:00"/>
    <d v="2015-07-21T11:00:24"/>
    <m/>
    <m/>
    <n v="1"/>
    <s v="Houthaven (H01)"/>
    <m/>
    <m/>
    <m/>
    <m/>
    <s v="Houthaven (H01)"/>
    <s v="2015-08-22"/>
    <n v="1380"/>
    <n v="1380"/>
    <n v="1669.8"/>
    <m/>
    <s v="Van Limburg Stirumstraat 250"/>
    <s v="Hoogeveen"/>
    <s v="7901 AW"/>
    <m/>
    <m/>
    <s v="Nee"/>
    <s v="Annetta de Vries - Tabak"/>
    <m/>
    <m/>
    <m/>
    <m/>
    <m/>
    <m/>
    <m/>
    <s v="18:00"/>
    <n v="0"/>
    <s v="Danzigerkade 5 Amsterdam"/>
    <s v="6269"/>
    <s v="Nee"/>
    <m/>
    <m/>
    <s v="4248"/>
    <m/>
    <s v="Vries - Tabak"/>
    <s v="ac.devries@tvm.nl"/>
    <s v="f"/>
    <m/>
    <s v="Annetta"/>
    <s v="(0528) 29 23 95"/>
    <s v="de"/>
    <s v="A."/>
    <n v="115"/>
    <s v="24:00"/>
    <s v="Houthaven"/>
    <s v="Annie Lavinia"/>
    <m/>
    <s v="Varend arrangement"/>
    <d v="2015-08-22T00:00:00"/>
    <s v="Van Limburg Stirumstraat 250"/>
    <m/>
    <m/>
    <m/>
    <n v="1"/>
    <n v="1669.8"/>
    <n v="0"/>
    <s v="Ja"/>
    <n v="1380"/>
    <m/>
    <m/>
    <s v="000238-008"/>
    <m/>
  </r>
  <r>
    <s v="TVM Verzekeringen"/>
    <s v="Annie Lavinia"/>
    <s v="Ja"/>
    <n v="100"/>
    <n v="12"/>
    <s v="Annie Lavinia"/>
    <n v="2384"/>
    <s v="Sail thank you parade"/>
    <n v="12"/>
    <s v="Houthaven"/>
    <s v="Vries - Tabak A. de"/>
    <x v="0"/>
    <d v="2015-08-23T00:00:00"/>
    <x v="25"/>
    <s v="100% Definitief"/>
    <m/>
    <m/>
    <s v="Ja"/>
    <s v="Annie Lavinia2015"/>
    <s v="100% Definitief"/>
    <s v="04-08"/>
    <m/>
    <m/>
    <x v="8"/>
    <m/>
    <m/>
    <n v="1669.8"/>
    <s v="15:00"/>
    <s v="14:45"/>
    <s v="Luxe charter schepen (max. 24p)"/>
    <s v="Houthaven"/>
    <s v="Geen catering"/>
    <m/>
    <s v="21-07"/>
    <s v="2015.30"/>
    <s v="zondag"/>
    <s v="23-08-2015 00:00"/>
    <d v="2015-07-21T11:01:09"/>
    <m/>
    <m/>
    <n v="1"/>
    <s v="Houthaven (H01)"/>
    <m/>
    <m/>
    <m/>
    <m/>
    <s v="Houthaven (H01)"/>
    <s v="2015-08-23"/>
    <n v="1380"/>
    <n v="1380"/>
    <n v="1669.8"/>
    <m/>
    <s v="Van Limburg Stirumstraat 250"/>
    <s v="Hoogeveen"/>
    <s v="7901 AW"/>
    <m/>
    <m/>
    <s v="Nee"/>
    <s v="Annetta de Vries - Tabak"/>
    <m/>
    <m/>
    <m/>
    <m/>
    <m/>
    <m/>
    <m/>
    <s v="14:00"/>
    <n v="0"/>
    <s v="Danzigerkade 5 Amsterdam"/>
    <s v="6269"/>
    <s v="Nee"/>
    <m/>
    <m/>
    <s v="4248"/>
    <m/>
    <s v="Vries - Tabak"/>
    <s v="ac.devries@tvm.nl"/>
    <s v="f"/>
    <m/>
    <s v="Annetta"/>
    <s v="(0528) 29 23 95"/>
    <s v="de"/>
    <s v="A."/>
    <n v="115"/>
    <s v="20:00"/>
    <s v="Houthaven"/>
    <s v="Annie Lavinia"/>
    <m/>
    <s v="Varend arrangement"/>
    <d v="2015-08-23T00:00:00"/>
    <s v="Van Limburg Stirumstraat 250"/>
    <m/>
    <m/>
    <m/>
    <n v="1"/>
    <n v="1669.8"/>
    <n v="0"/>
    <s v="Ja"/>
    <n v="1380"/>
    <m/>
    <m/>
    <s v="000238-009"/>
    <m/>
  </r>
  <r>
    <s v="HGH Business Consultancy BV   "/>
    <s v="Antoinette"/>
    <s v="Ja"/>
    <n v="100"/>
    <n v="60"/>
    <s v="Antoinette"/>
    <n v="1400"/>
    <s v="Avond"/>
    <n v="60"/>
    <s v="Classic"/>
    <s v="Wild B. de"/>
    <x v="0"/>
    <d v="2015-08-20T00:00:00"/>
    <x v="26"/>
    <s v="100% Definitief"/>
    <d v="2015-04-09T00:00:00"/>
    <s v="NAUPAR"/>
    <s v="Ja"/>
    <s v="Antoinette2015"/>
    <s v="100% Definitief"/>
    <s v="08-07"/>
    <m/>
    <m/>
    <x v="5"/>
    <n v="21"/>
    <n v="34.82"/>
    <n v="14176.36"/>
    <s v="19:30"/>
    <s v="19:15"/>
    <s v="Traditionele charter schepen"/>
    <s v="Classic"/>
    <s v="Eigen catering schip"/>
    <m/>
    <s v="26-03"/>
    <s v="2015.13"/>
    <s v="donderdag"/>
    <s v="20-08-2015 19:15"/>
    <d v="2015-03-26T11:38:19"/>
    <s v="aess@hgh.nl"/>
    <s v="aess@hgh.nl"/>
    <n v="3"/>
    <s v="CH HKA (C02)"/>
    <s v="Rood"/>
    <n v="50"/>
    <m/>
    <s v="A27"/>
    <s v="CH HKA (C02)"/>
    <s v="2015-08-20"/>
    <n v="13140"/>
    <n v="13140"/>
    <n v="14176.36"/>
    <m/>
    <s v="Stroombaan 8"/>
    <s v="Amstelveen"/>
    <s v="1181 VX"/>
    <n v="1.65"/>
    <n v="42"/>
    <s v="Ja"/>
    <s v="B. de Wild"/>
    <m/>
    <m/>
    <m/>
    <m/>
    <m/>
    <m/>
    <m/>
    <s v="18:30"/>
    <n v="0"/>
    <s v="Pier Westerhoofd"/>
    <s v="3129"/>
    <s v="Ja"/>
    <m/>
    <m/>
    <s v="2225"/>
    <s v="aess@hgh.nl"/>
    <s v="Wild"/>
    <s v="aess@hgh.nl"/>
    <s v="m"/>
    <m/>
    <m/>
    <m/>
    <s v="de"/>
    <s v="B."/>
    <n v="219"/>
    <s v="00:15"/>
    <m/>
    <s v="Antoinette"/>
    <n v="88"/>
    <s v="Varend arrangement"/>
    <d v="2015-08-20T00:00:00"/>
    <s v="Stroombaan 8"/>
    <m/>
    <m/>
    <m/>
    <n v="3"/>
    <n v="2649.9"/>
    <n v="0"/>
    <m/>
    <n v="13140"/>
    <n v="6"/>
    <m/>
    <s v="000165-004"/>
    <n v="6.1"/>
  </r>
  <r>
    <s v="JAA Training Organisation"/>
    <s v="Antoinette"/>
    <s v="Ja"/>
    <n v="100"/>
    <n v="60"/>
    <s v="Antoinette"/>
    <n v="910"/>
    <s v="SAIL In"/>
    <n v="55"/>
    <s v="Classic"/>
    <s v="Hoogenboom M."/>
    <x v="0"/>
    <d v="2015-08-19T00:00:00"/>
    <x v="27"/>
    <s v="100% Definitief"/>
    <m/>
    <s v="NAUPAR"/>
    <s v="Ja"/>
    <s v="Antoinette2015"/>
    <s v="100% Definitief"/>
    <s v="08-07"/>
    <m/>
    <m/>
    <x v="7"/>
    <n v="22.5"/>
    <n v="34.82"/>
    <n v="16141.85"/>
    <s v="08:15"/>
    <s v="08:15"/>
    <s v="Traditionele charter schepen"/>
    <s v="Classic"/>
    <s v="Eigen catering schip"/>
    <s v="Hoogenboom"/>
    <s v="27-01"/>
    <s v="2015.05"/>
    <s v="woensdag"/>
    <s v="19-08-2015 08:15"/>
    <d v="2015-01-27T09:59:20"/>
    <s v="mhoogenboom@jaato.com"/>
    <s v="mhoogenboom@jaato.com"/>
    <n v="10"/>
    <s v="CH HKA (C02)"/>
    <s v="Rood"/>
    <n v="50"/>
    <m/>
    <s v="A27"/>
    <s v="CH HKA (C02)"/>
    <s v="2015-08-19"/>
    <n v="13705.33"/>
    <n v="14950.33"/>
    <n v="16141.85"/>
    <m/>
    <s v="Saturnusstraat 40-44"/>
    <s v="Hoofddorp"/>
    <s v="2132 HB"/>
    <n v="1.65"/>
    <n v="42"/>
    <s v="Ja"/>
    <s v="M. Hoogenboom"/>
    <m/>
    <m/>
    <m/>
    <m/>
    <m/>
    <m/>
    <m/>
    <s v="07:30"/>
    <n v="0"/>
    <s v="Pier Westerhoofd"/>
    <s v="2601"/>
    <s v="Ja"/>
    <s v="Ja"/>
    <s v="Parkeren"/>
    <s v="1815"/>
    <s v="mhoogenboom@jaato.com"/>
    <s v="Hoogenboom"/>
    <s v="mhoogenboom@jaato.com"/>
    <s v="f"/>
    <m/>
    <m/>
    <s v="(023) 567 97 93"/>
    <m/>
    <s v="M."/>
    <n v="249"/>
    <s v="15:30"/>
    <m/>
    <s v="Antoinette"/>
    <n v="88"/>
    <s v="Varend arrangement"/>
    <d v="2015-08-19T00:00:00"/>
    <s v="Saturnusstraat 40-44"/>
    <m/>
    <s v="643888117"/>
    <s v="(023) 567 97 93"/>
    <n v="4"/>
    <n v="18077.400000000001"/>
    <n v="1"/>
    <m/>
    <n v="13705.33"/>
    <n v="6"/>
    <m/>
    <s v="000165-001"/>
    <n v="6.1"/>
  </r>
  <r>
    <s v="Nationale Borg-Maatschappij N.V."/>
    <s v="Antoinette"/>
    <s v="Ja"/>
    <n v="100"/>
    <n v="60"/>
    <s v="Antoinette"/>
    <n v="1899"/>
    <s v="Avond"/>
    <n v="50"/>
    <s v="Classic"/>
    <s v="Kroon J."/>
    <x v="0"/>
    <d v="2015-08-21T00:00:00"/>
    <x v="28"/>
    <s v="100% Definitief"/>
    <d v="2015-06-04T00:00:00"/>
    <s v="Spliet M.P.J."/>
    <s v="Ja"/>
    <s v="Antoinette2015"/>
    <s v="100% Definitief"/>
    <s v="08-07"/>
    <m/>
    <m/>
    <x v="5"/>
    <n v="21"/>
    <n v="34.82"/>
    <n v="12126.11"/>
    <s v="19:30"/>
    <s v="19:15"/>
    <s v="Traditionele charter schepen"/>
    <s v="Classic"/>
    <s v="Eigen catering schip"/>
    <s v="Kuijper"/>
    <s v="28-05"/>
    <s v="2015.22"/>
    <s v="vrijdag"/>
    <s v="21-08-2015 19:15"/>
    <d v="2015-05-28T13:42:28"/>
    <s v="nationale borg"/>
    <s v="MASHA.KUIJPER@NATIONALEBORG.NL"/>
    <n v="2"/>
    <s v="CH HKA (C02)"/>
    <s v="Rood"/>
    <n v="50"/>
    <m/>
    <s v="A27"/>
    <s v="CH HKA (C02)"/>
    <s v="2015-08-21"/>
    <n v="11208.25"/>
    <n v="11208.25"/>
    <n v="12126.11"/>
    <m/>
    <m/>
    <s v="Amsterdam"/>
    <m/>
    <n v="1.65"/>
    <n v="42"/>
    <s v="Nee"/>
    <s v="Masha Kuijper"/>
    <m/>
    <m/>
    <m/>
    <m/>
    <m/>
    <m/>
    <m/>
    <s v="18:30"/>
    <n v="0"/>
    <s v="Pier Westerhoofd"/>
    <s v="2172"/>
    <s v="Ja"/>
    <s v="Ja"/>
    <s v="Parkeren"/>
    <s v="3972"/>
    <s v="nationale borg"/>
    <s v="Kuijper"/>
    <s v="MASHA.KUIJPER@NATIONALEBORG.NL"/>
    <s v="f"/>
    <m/>
    <s v="Masha"/>
    <s v="(020) 553 39 58"/>
    <m/>
    <s v="M."/>
    <n v="219"/>
    <s v="00:15"/>
    <m/>
    <s v="Antoinette"/>
    <n v="88"/>
    <s v="Varend arrangement"/>
    <d v="2015-08-21T00:00:00"/>
    <s v="Postbus 955"/>
    <m/>
    <s v="0031652189533"/>
    <m/>
    <n v="1"/>
    <m/>
    <n v="1"/>
    <m/>
    <n v="11208.25"/>
    <n v="6"/>
    <m/>
    <s v="000165-006"/>
    <n v="6.1"/>
  </r>
  <r>
    <s v="W. Heeren &amp; Zoon B.V."/>
    <s v="Antoinette"/>
    <s v="Ja"/>
    <n v="100"/>
    <n v="60"/>
    <s v="Antoinette"/>
    <n v="1307"/>
    <s v="Avond"/>
    <n v="50"/>
    <s v="Classic"/>
    <s v="Zonjee P."/>
    <x v="0"/>
    <d v="2015-08-22T00:00:00"/>
    <x v="29"/>
    <s v="100% Definitief"/>
    <d v="2015-03-25T00:00:00"/>
    <s v="NAUPAR"/>
    <s v="Ja"/>
    <s v="Antoinette2015"/>
    <s v="100% Definitief"/>
    <s v="08-07"/>
    <m/>
    <m/>
    <x v="5"/>
    <n v="21"/>
    <n v="34.82"/>
    <n v="11938.62"/>
    <s v="19:30"/>
    <s v="19:15"/>
    <s v="Traditionele charter schepen"/>
    <s v="Classic"/>
    <s v="Eigen catering schip"/>
    <s v="Albers"/>
    <s v="18-03"/>
    <s v="2015.12"/>
    <s v="zaterdag"/>
    <s v="22-08-2015 19:15"/>
    <d v="2015-03-18T17:00:57"/>
    <s v="pzonjee@epifanes.nl"/>
    <m/>
    <n v="3"/>
    <s v="CH HKA (C02)"/>
    <s v="Rood"/>
    <n v="50"/>
    <m/>
    <s v="A27"/>
    <s v="CH HKA (C02)"/>
    <s v="2015-08-22"/>
    <n v="11053.3"/>
    <n v="11053.3"/>
    <n v="11938.62"/>
    <m/>
    <m/>
    <s v="Aalsmeer"/>
    <m/>
    <n v="1.65"/>
    <n v="42"/>
    <s v="Nee"/>
    <s v="P. Zonjee"/>
    <m/>
    <m/>
    <m/>
    <m/>
    <m/>
    <m/>
    <m/>
    <s v="18:30"/>
    <n v="0"/>
    <s v="Pier Westerhoofd"/>
    <s v="2269"/>
    <s v="Ja"/>
    <s v="Ja"/>
    <s v="Parkeren"/>
    <s v="1618"/>
    <s v="pzonjee@epifanes.nl"/>
    <s v="Zonjee"/>
    <s v="pzonjee@epifanes.nl"/>
    <s v="m"/>
    <m/>
    <m/>
    <m/>
    <m/>
    <s v="P."/>
    <n v="219"/>
    <s v="00:15"/>
    <m/>
    <s v="Antoinette"/>
    <n v="88"/>
    <s v="Varend arrangement"/>
    <d v="2015-08-22T00:00:00"/>
    <s v="Postbus 166"/>
    <m/>
    <s v="0031646042524"/>
    <m/>
    <n v="2"/>
    <m/>
    <n v="1"/>
    <m/>
    <n v="11053.3"/>
    <n v="6"/>
    <m/>
    <s v="000165-008"/>
    <n v="6.1"/>
  </r>
  <r>
    <s v="United Homes"/>
    <s v="Aquastar Royal"/>
    <s v="Ja"/>
    <n v="100"/>
    <n v="12"/>
    <s v="Aquastar Royal"/>
    <n v="2134"/>
    <s v="SAIL In"/>
    <n v="12"/>
    <s v="Houthaven"/>
    <s v="Hogendijk W."/>
    <x v="0"/>
    <d v="2015-08-19T00:00:00"/>
    <x v="30"/>
    <s v="100% Definitief"/>
    <m/>
    <s v="Straten F. van"/>
    <s v="Ja"/>
    <s v="Aquastar Royal2015"/>
    <s v="100% Definitief"/>
    <s v="28-07"/>
    <m/>
    <m/>
    <x v="8"/>
    <m/>
    <m/>
    <n v="1669.8"/>
    <s v="07:45"/>
    <s v="07:30"/>
    <s v="Luxe motorschepen"/>
    <s v="Houthaven"/>
    <s v="Geen catering"/>
    <m/>
    <s v="17-06"/>
    <s v="2015.25"/>
    <s v="woensdag"/>
    <s v="19-08-2015 07:30"/>
    <d v="2015-06-17T01:44:48"/>
    <m/>
    <m/>
    <n v="1"/>
    <s v="Houthaven (H01)"/>
    <m/>
    <m/>
    <m/>
    <m/>
    <s v="Houthaven (H01)"/>
    <s v="2015-08-19"/>
    <n v="1380"/>
    <n v="1380"/>
    <n v="1669.8"/>
    <m/>
    <s v="Laanweg 6"/>
    <s v="Spijkenisse"/>
    <s v="3208 LC"/>
    <m/>
    <n v="17"/>
    <s v="Nee"/>
    <s v="Willem Hogendijk"/>
    <m/>
    <m/>
    <m/>
    <m/>
    <m/>
    <m/>
    <m/>
    <s v="06:45"/>
    <n v="0"/>
    <s v="Danzigerkade 5 Amsterdam"/>
    <s v="6108"/>
    <s v="Nee"/>
    <m/>
    <m/>
    <s v="4028"/>
    <m/>
    <s v="Hogendijk"/>
    <s v="willem@unitedhomes.eu"/>
    <s v="m"/>
    <m/>
    <s v="Willem"/>
    <s v="(0181) 47 31 22"/>
    <m/>
    <s v="W."/>
    <n v="115"/>
    <s v="15:30"/>
    <s v="Houthaven"/>
    <s v="Aquastar Royal"/>
    <n v="502"/>
    <s v="Varend arrangement"/>
    <d v="2015-08-19T00:00:00"/>
    <s v="Laanweg 6"/>
    <m/>
    <m/>
    <m/>
    <n v="1"/>
    <n v="1669.8"/>
    <n v="0"/>
    <m/>
    <n v="1380"/>
    <m/>
    <m/>
    <s v="000223-001"/>
    <m/>
  </r>
  <r>
    <s v="United Homes"/>
    <s v="Aquastar Royal"/>
    <s v="Ja"/>
    <n v="100"/>
    <n v="12"/>
    <s v="Aquastar Royal"/>
    <n v="2135"/>
    <s v="Avond"/>
    <n v="12"/>
    <s v="Houthaven"/>
    <s v="Hogendijk W."/>
    <x v="0"/>
    <d v="2015-08-19T00:00:00"/>
    <x v="30"/>
    <s v="100% Definitief"/>
    <m/>
    <s v="Straten F. van"/>
    <s v="Ja"/>
    <s v="Aquastar Royal2015"/>
    <s v="100% Definitief"/>
    <s v="28-07"/>
    <m/>
    <m/>
    <x v="8"/>
    <m/>
    <m/>
    <n v="1669.8"/>
    <s v="18:30"/>
    <s v="18:15"/>
    <s v="Luxe motorschepen"/>
    <s v="Houthaven"/>
    <s v="Geen catering"/>
    <m/>
    <s v="17-06"/>
    <s v="2015.25"/>
    <s v="woensdag"/>
    <s v="19-08-2015 18:15"/>
    <d v="2015-06-17T01:48:41"/>
    <m/>
    <m/>
    <n v="1"/>
    <s v="Houthaven (H01)"/>
    <m/>
    <m/>
    <m/>
    <m/>
    <s v="Houthaven (H01)"/>
    <s v="2015-08-19"/>
    <n v="1380"/>
    <n v="1380"/>
    <n v="1669.8"/>
    <m/>
    <s v="Laanweg 6"/>
    <s v="Spijkenisse"/>
    <s v="3208 LC"/>
    <m/>
    <n v="17"/>
    <s v="Nee"/>
    <s v="Willem Hogendijk"/>
    <m/>
    <m/>
    <m/>
    <m/>
    <m/>
    <m/>
    <m/>
    <s v="17:30"/>
    <n v="0"/>
    <s v="Danzigerkade 5 Amsterdam"/>
    <s v="6108"/>
    <s v="Nee"/>
    <m/>
    <m/>
    <s v="4028"/>
    <m/>
    <s v="Hogendijk"/>
    <s v="willem@unitedhomes.eu"/>
    <s v="m"/>
    <m/>
    <s v="Willem"/>
    <s v="(0181) 47 31 22"/>
    <m/>
    <s v="W."/>
    <n v="115"/>
    <s v="24:00"/>
    <s v="Houthaven"/>
    <s v="Aquastar Royal"/>
    <n v="502"/>
    <s v="Varend arrangement"/>
    <d v="2015-08-19T00:00:00"/>
    <s v="Laanweg 6"/>
    <m/>
    <m/>
    <m/>
    <n v="1"/>
    <n v="1669.8"/>
    <n v="0"/>
    <m/>
    <n v="1380"/>
    <m/>
    <m/>
    <s v="000223-002"/>
    <m/>
  </r>
  <r>
    <s v="United Homes"/>
    <s v="Aquastar Royal"/>
    <s v="Ja"/>
    <n v="100"/>
    <n v="12"/>
    <s v="Aquastar Royal"/>
    <n v="2136"/>
    <s v="Middag"/>
    <n v="12"/>
    <s v="Houthaven"/>
    <s v="Hogendijk W."/>
    <x v="0"/>
    <d v="2015-08-20T00:00:00"/>
    <x v="30"/>
    <s v="100% Definitief"/>
    <m/>
    <s v="Straten F. van"/>
    <s v="Ja"/>
    <s v="Aquastar Royal2015"/>
    <s v="100% Definitief"/>
    <s v="28-07"/>
    <m/>
    <m/>
    <x v="8"/>
    <m/>
    <m/>
    <n v="1669.8"/>
    <s v="11:30"/>
    <s v="11:15"/>
    <s v="Luxe motorschepen"/>
    <s v="Houthaven"/>
    <s v="Geen catering"/>
    <m/>
    <s v="17-06"/>
    <s v="2015.25"/>
    <s v="donderdag"/>
    <s v="20-08-2015 11:15"/>
    <d v="2015-06-17T01:49:54"/>
    <m/>
    <m/>
    <n v="1"/>
    <s v="Houthaven (H01)"/>
    <m/>
    <m/>
    <m/>
    <m/>
    <s v="Houthaven (H01)"/>
    <s v="2015-08-20"/>
    <n v="1380"/>
    <n v="1380"/>
    <n v="1669.8"/>
    <m/>
    <s v="Laanweg 6"/>
    <s v="Spijkenisse"/>
    <s v="3208 LC"/>
    <m/>
    <n v="17"/>
    <s v="Nee"/>
    <s v="Willem Hogendijk"/>
    <m/>
    <m/>
    <m/>
    <m/>
    <m/>
    <m/>
    <m/>
    <s v="10:30"/>
    <n v="0"/>
    <s v="Danzigerkade 5 Amsterdam"/>
    <s v="6108"/>
    <s v="Nee"/>
    <m/>
    <m/>
    <s v="4028"/>
    <m/>
    <s v="Hogendijk"/>
    <s v="willem@unitedhomes.eu"/>
    <s v="m"/>
    <m/>
    <s v="Willem"/>
    <s v="(0181) 47 31 22"/>
    <m/>
    <s v="W."/>
    <n v="115"/>
    <s v="17:00"/>
    <s v="Houthaven"/>
    <s v="Aquastar Royal"/>
    <n v="502"/>
    <s v="Varend arrangement"/>
    <d v="2015-08-20T00:00:00"/>
    <s v="Laanweg 6"/>
    <m/>
    <m/>
    <m/>
    <n v="1"/>
    <n v="1669.8"/>
    <n v="0"/>
    <m/>
    <n v="1380"/>
    <m/>
    <m/>
    <s v="000223-003"/>
    <m/>
  </r>
  <r>
    <s v="United Homes"/>
    <s v="Aquastar Royal"/>
    <s v="Ja"/>
    <n v="100"/>
    <n v="12"/>
    <s v="Aquastar Royal"/>
    <n v="2137"/>
    <s v="Avond"/>
    <n v="12"/>
    <s v="Houthaven"/>
    <s v="Hogendijk W."/>
    <x v="0"/>
    <d v="2015-08-20T00:00:00"/>
    <x v="30"/>
    <s v="100% Definitief"/>
    <m/>
    <s v="Straten F. van"/>
    <s v="Ja"/>
    <s v="Aquastar Royal2015"/>
    <s v="100% Definitief"/>
    <s v="28-07"/>
    <m/>
    <m/>
    <x v="8"/>
    <m/>
    <m/>
    <n v="1669.8"/>
    <s v="18:30"/>
    <s v="18:15"/>
    <s v="Luxe motorschepen"/>
    <s v="Houthaven"/>
    <s v="Geen catering"/>
    <m/>
    <s v="17-06"/>
    <s v="2015.25"/>
    <s v="donderdag"/>
    <s v="20-08-2015 18:15"/>
    <d v="2015-06-17T01:50:27"/>
    <m/>
    <m/>
    <n v="1"/>
    <s v="Houthaven (H01)"/>
    <m/>
    <m/>
    <m/>
    <m/>
    <s v="Houthaven (H01)"/>
    <s v="2015-08-20"/>
    <n v="1380"/>
    <n v="1380"/>
    <n v="1669.8"/>
    <m/>
    <s v="Laanweg 6"/>
    <s v="Spijkenisse"/>
    <s v="3208 LC"/>
    <m/>
    <n v="17"/>
    <s v="Nee"/>
    <s v="Willem Hogendijk"/>
    <m/>
    <m/>
    <m/>
    <m/>
    <m/>
    <m/>
    <m/>
    <s v="17:30"/>
    <n v="0"/>
    <s v="Danzigerkade 5 Amsterdam"/>
    <s v="6108"/>
    <s v="Nee"/>
    <m/>
    <m/>
    <s v="4028"/>
    <m/>
    <s v="Hogendijk"/>
    <s v="willem@unitedhomes.eu"/>
    <s v="m"/>
    <m/>
    <s v="Willem"/>
    <s v="(0181) 47 31 22"/>
    <m/>
    <s v="W."/>
    <n v="115"/>
    <s v="24:00"/>
    <s v="Houthaven"/>
    <s v="Aquastar Royal"/>
    <n v="502"/>
    <s v="Varend arrangement"/>
    <d v="2015-08-20T00:00:00"/>
    <s v="Laanweg 6"/>
    <m/>
    <m/>
    <m/>
    <n v="1"/>
    <n v="1669.8"/>
    <n v="0"/>
    <m/>
    <n v="1380"/>
    <m/>
    <m/>
    <s v="000223-004"/>
    <m/>
  </r>
  <r>
    <s v="United Homes"/>
    <s v="Aquastar Royal"/>
    <s v="Ja"/>
    <n v="100"/>
    <n v="12"/>
    <s v="Aquastar Royal"/>
    <n v="2138"/>
    <s v="Middag"/>
    <n v="12"/>
    <s v="Houthaven"/>
    <s v="Hogendijk W."/>
    <x v="0"/>
    <d v="2015-08-21T00:00:00"/>
    <x v="30"/>
    <s v="100% Definitief"/>
    <m/>
    <s v="Straten F. van"/>
    <s v="Ja"/>
    <s v="Aquastar Royal2015"/>
    <s v="100% Definitief"/>
    <s v="28-07"/>
    <m/>
    <m/>
    <x v="8"/>
    <m/>
    <m/>
    <n v="1669.8"/>
    <s v="11:30"/>
    <s v="11:15"/>
    <s v="Luxe motorschepen"/>
    <s v="Houthaven"/>
    <s v="Geen catering"/>
    <m/>
    <s v="17-06"/>
    <s v="2015.25"/>
    <s v="vrijdag"/>
    <s v="21-08-2015 11:15"/>
    <d v="2015-06-17T01:51:02"/>
    <m/>
    <m/>
    <n v="1"/>
    <s v="Houthaven (H01)"/>
    <m/>
    <m/>
    <m/>
    <m/>
    <s v="Houthaven (H01)"/>
    <s v="2015-08-21"/>
    <n v="1380"/>
    <n v="1380"/>
    <n v="1669.8"/>
    <m/>
    <s v="Laanweg 6"/>
    <s v="Spijkenisse"/>
    <s v="3208 LC"/>
    <m/>
    <n v="17"/>
    <s v="Nee"/>
    <s v="Willem Hogendijk"/>
    <m/>
    <m/>
    <m/>
    <m/>
    <m/>
    <m/>
    <m/>
    <s v="10:30"/>
    <n v="0"/>
    <s v="Danzigerkade 5 Amsterdam"/>
    <s v="6108"/>
    <s v="Nee"/>
    <m/>
    <m/>
    <s v="4028"/>
    <m/>
    <s v="Hogendijk"/>
    <s v="willem@unitedhomes.eu"/>
    <s v="m"/>
    <m/>
    <s v="Willem"/>
    <s v="(0181) 47 31 22"/>
    <m/>
    <s v="W."/>
    <n v="115"/>
    <s v="17:00"/>
    <s v="Houthaven"/>
    <s v="Aquastar Royal"/>
    <n v="502"/>
    <s v="Varend arrangement"/>
    <d v="2015-08-21T00:00:00"/>
    <s v="Laanweg 6"/>
    <m/>
    <m/>
    <m/>
    <n v="1"/>
    <n v="1669.8"/>
    <n v="0"/>
    <m/>
    <n v="1380"/>
    <m/>
    <m/>
    <s v="000223-005"/>
    <m/>
  </r>
  <r>
    <s v="United Homes"/>
    <s v="Aquastar Royal"/>
    <s v="Ja"/>
    <n v="100"/>
    <n v="12"/>
    <s v="Aquastar Royal"/>
    <n v="2139"/>
    <s v="Avond"/>
    <n v="12"/>
    <s v="Houthaven"/>
    <s v="Hogendijk W."/>
    <x v="0"/>
    <d v="2015-08-21T00:00:00"/>
    <x v="30"/>
    <s v="100% Definitief"/>
    <m/>
    <s v="Straten F. van"/>
    <s v="Ja"/>
    <s v="Aquastar Royal2015"/>
    <s v="100% Definitief"/>
    <s v="28-07"/>
    <m/>
    <m/>
    <x v="8"/>
    <m/>
    <m/>
    <n v="1669.8"/>
    <s v="18:30"/>
    <s v="18:15"/>
    <s v="Luxe motorschepen"/>
    <s v="Houthaven"/>
    <s v="Geen catering"/>
    <m/>
    <s v="17-06"/>
    <s v="2015.25"/>
    <s v="vrijdag"/>
    <s v="21-08-2015 18:15"/>
    <d v="2015-06-17T01:51:42"/>
    <m/>
    <m/>
    <n v="1"/>
    <s v="Houthaven (H01)"/>
    <m/>
    <m/>
    <m/>
    <m/>
    <s v="Houthaven (H01)"/>
    <s v="2015-08-21"/>
    <n v="1380"/>
    <n v="1380"/>
    <n v="1669.8"/>
    <m/>
    <s v="Laanweg 6"/>
    <s v="Spijkenisse"/>
    <s v="3208 LC"/>
    <m/>
    <n v="17"/>
    <s v="Nee"/>
    <s v="Willem Hogendijk"/>
    <m/>
    <m/>
    <m/>
    <m/>
    <m/>
    <m/>
    <m/>
    <s v="17:30"/>
    <n v="0"/>
    <s v="Danzigerkade 5 Amsterdam"/>
    <s v="6108"/>
    <s v="Nee"/>
    <m/>
    <m/>
    <s v="4028"/>
    <m/>
    <s v="Hogendijk"/>
    <s v="willem@unitedhomes.eu"/>
    <s v="m"/>
    <m/>
    <s v="Willem"/>
    <s v="(0181) 47 31 22"/>
    <m/>
    <s v="W."/>
    <n v="115"/>
    <s v="24:00"/>
    <s v="Houthaven"/>
    <s v="Aquastar Royal"/>
    <n v="502"/>
    <s v="Varend arrangement"/>
    <d v="2015-08-21T00:00:00"/>
    <s v="Laanweg 6"/>
    <m/>
    <m/>
    <m/>
    <n v="1"/>
    <n v="1669.8"/>
    <n v="0"/>
    <m/>
    <n v="1380"/>
    <m/>
    <m/>
    <s v="000223-006"/>
    <m/>
  </r>
  <r>
    <s v="United Homes"/>
    <s v="Aquastar Royal"/>
    <s v="Ja"/>
    <n v="100"/>
    <n v="12"/>
    <s v="Aquastar Royal"/>
    <n v="2140"/>
    <s v="Middag"/>
    <n v="12"/>
    <s v="Houthaven"/>
    <s v="Hogendijk W."/>
    <x v="0"/>
    <d v="2015-08-22T00:00:00"/>
    <x v="30"/>
    <s v="100% Definitief"/>
    <m/>
    <s v="Straten F. van"/>
    <s v="Ja"/>
    <s v="Aquastar Royal2015"/>
    <s v="100% Definitief"/>
    <s v="28-07"/>
    <m/>
    <m/>
    <x v="8"/>
    <m/>
    <m/>
    <n v="1669.8"/>
    <s v="11:30"/>
    <s v="11:15"/>
    <s v="Luxe motorschepen"/>
    <s v="Houthaven"/>
    <s v="Geen catering"/>
    <m/>
    <s v="17-06"/>
    <s v="2015.25"/>
    <s v="zaterdag"/>
    <s v="22-08-2015 11:15"/>
    <d v="2015-06-17T01:52:17"/>
    <m/>
    <m/>
    <n v="1"/>
    <s v="Houthaven (H01)"/>
    <m/>
    <m/>
    <m/>
    <m/>
    <s v="Houthaven (H01)"/>
    <s v="2015-08-22"/>
    <n v="1380"/>
    <n v="1380"/>
    <n v="1669.8"/>
    <m/>
    <s v="Laanweg 6"/>
    <s v="Spijkenisse"/>
    <s v="3208 LC"/>
    <m/>
    <n v="17"/>
    <s v="Nee"/>
    <s v="Willem Hogendijk"/>
    <m/>
    <m/>
    <m/>
    <m/>
    <m/>
    <m/>
    <m/>
    <s v="10:30"/>
    <n v="0"/>
    <s v="Danzigerkade 5 Amsterdam"/>
    <s v="6108"/>
    <s v="Nee"/>
    <m/>
    <m/>
    <s v="4028"/>
    <m/>
    <s v="Hogendijk"/>
    <s v="willem@unitedhomes.eu"/>
    <s v="m"/>
    <m/>
    <s v="Willem"/>
    <s v="(0181) 47 31 22"/>
    <m/>
    <s v="W."/>
    <n v="115"/>
    <s v="17:00"/>
    <s v="Houthaven"/>
    <s v="Aquastar Royal"/>
    <n v="502"/>
    <s v="Varend arrangement"/>
    <d v="2015-08-22T00:00:00"/>
    <s v="Laanweg 6"/>
    <m/>
    <m/>
    <m/>
    <n v="1"/>
    <n v="1669.8"/>
    <n v="0"/>
    <m/>
    <n v="1380"/>
    <m/>
    <m/>
    <s v="000223-007"/>
    <m/>
  </r>
  <r>
    <s v="United Homes"/>
    <s v="Aquastar Royal"/>
    <s v="Ja"/>
    <n v="100"/>
    <n v="12"/>
    <s v="Aquastar Royal"/>
    <n v="2141"/>
    <s v="Avond"/>
    <n v="12"/>
    <s v="Houthaven"/>
    <s v="Hogendijk W."/>
    <x v="0"/>
    <d v="2015-08-22T00:00:00"/>
    <x v="30"/>
    <s v="100% Definitief"/>
    <m/>
    <s v="Straten F. van"/>
    <s v="Ja"/>
    <s v="Aquastar Royal2015"/>
    <s v="100% Definitief"/>
    <s v="28-07"/>
    <m/>
    <m/>
    <x v="8"/>
    <m/>
    <m/>
    <n v="1669.8"/>
    <s v="18:30"/>
    <s v="18:15"/>
    <s v="Luxe motorschepen"/>
    <s v="Houthaven"/>
    <s v="Geen catering"/>
    <m/>
    <s v="17-06"/>
    <s v="2015.25"/>
    <s v="zaterdag"/>
    <s v="22-08-2015 18:15"/>
    <d v="2015-06-17T01:52:46"/>
    <m/>
    <m/>
    <n v="1"/>
    <s v="Houthaven (H01)"/>
    <m/>
    <m/>
    <m/>
    <m/>
    <s v="Houthaven (H01)"/>
    <s v="2015-08-22"/>
    <n v="1380"/>
    <n v="1380"/>
    <n v="1669.8"/>
    <m/>
    <s v="Laanweg 6"/>
    <s v="Spijkenisse"/>
    <s v="3208 LC"/>
    <m/>
    <n v="17"/>
    <s v="Nee"/>
    <s v="Willem Hogendijk"/>
    <m/>
    <m/>
    <m/>
    <m/>
    <m/>
    <m/>
    <m/>
    <s v="17:30"/>
    <n v="0"/>
    <s v="Danzigerkade 5 Amsterdam"/>
    <s v="6108"/>
    <s v="Nee"/>
    <m/>
    <m/>
    <s v="4028"/>
    <m/>
    <s v="Hogendijk"/>
    <s v="willem@unitedhomes.eu"/>
    <s v="m"/>
    <m/>
    <s v="Willem"/>
    <s v="(0181) 47 31 22"/>
    <m/>
    <s v="W."/>
    <n v="115"/>
    <s v="24:00"/>
    <s v="Houthaven"/>
    <s v="Aquastar Royal"/>
    <n v="502"/>
    <s v="Varend arrangement"/>
    <d v="2015-08-22T00:00:00"/>
    <s v="Laanweg 6"/>
    <m/>
    <m/>
    <m/>
    <n v="1"/>
    <n v="1669.8"/>
    <n v="0"/>
    <m/>
    <n v="1380"/>
    <m/>
    <m/>
    <s v="000223-008"/>
    <m/>
  </r>
  <r>
    <s v="United Homes"/>
    <s v="Aquastar Royal"/>
    <s v="Ja"/>
    <n v="100"/>
    <n v="12"/>
    <s v="Aquastar Royal"/>
    <n v="2142"/>
    <s v="Sail thank you parade"/>
    <n v="12"/>
    <s v="Houthaven"/>
    <s v="Hogendijk W."/>
    <x v="0"/>
    <d v="2015-08-23T00:00:00"/>
    <x v="30"/>
    <s v="100% Definitief"/>
    <m/>
    <s v="Straten F. van"/>
    <s v="Ja"/>
    <s v="Aquastar Royal2015"/>
    <s v="100% Definitief"/>
    <s v="28-07"/>
    <m/>
    <m/>
    <x v="8"/>
    <m/>
    <m/>
    <n v="1669.8"/>
    <s v="14:30"/>
    <s v="14:15"/>
    <s v="Luxe motorschepen"/>
    <s v="Houthaven"/>
    <s v="Geen catering"/>
    <m/>
    <s v="17-06"/>
    <s v="2015.25"/>
    <s v="zondag"/>
    <s v="23-08-2015 14:15"/>
    <d v="2015-06-17T01:53:15"/>
    <m/>
    <m/>
    <n v="1"/>
    <s v="Houthaven (H01)"/>
    <m/>
    <m/>
    <m/>
    <m/>
    <s v="Houthaven (H01)"/>
    <s v="2015-08-23"/>
    <n v="1380"/>
    <n v="1380"/>
    <n v="1669.8"/>
    <m/>
    <s v="Laanweg 6"/>
    <s v="Spijkenisse"/>
    <s v="3208 LC"/>
    <m/>
    <n v="17"/>
    <s v="Nee"/>
    <s v="Willem Hogendijk"/>
    <m/>
    <m/>
    <m/>
    <m/>
    <m/>
    <m/>
    <m/>
    <s v="13:30"/>
    <n v="0"/>
    <s v="Danzigerkade 5 Amsterdam"/>
    <s v="6108"/>
    <s v="Nee"/>
    <m/>
    <m/>
    <s v="4028"/>
    <m/>
    <s v="Hogendijk"/>
    <s v="willem@unitedhomes.eu"/>
    <s v="m"/>
    <m/>
    <s v="Willem"/>
    <s v="(0181) 47 31 22"/>
    <m/>
    <s v="W."/>
    <n v="115"/>
    <s v="20:00"/>
    <s v="Houthaven"/>
    <s v="Aquastar Royal"/>
    <n v="502"/>
    <s v="Varend arrangement"/>
    <d v="2015-08-23T00:00:00"/>
    <s v="Laanweg 6"/>
    <m/>
    <m/>
    <m/>
    <n v="1"/>
    <n v="1669.8"/>
    <n v="0"/>
    <m/>
    <n v="1380"/>
    <m/>
    <m/>
    <s v="000223-009"/>
    <m/>
  </r>
  <r>
    <s v="Fa-med B.V."/>
    <s v="Artemis"/>
    <s v="Ja"/>
    <n v="100"/>
    <n v="120"/>
    <s v="Artemis"/>
    <n v="94"/>
    <s v="SAIL In"/>
    <n v="120"/>
    <s v="Dock"/>
    <s v="Voeten M."/>
    <x v="0"/>
    <d v="2015-08-19T00:00:00"/>
    <x v="31"/>
    <s v="100% Definitief"/>
    <m/>
    <s v="Straten F. van"/>
    <s v="Ja"/>
    <s v="Artemis2015"/>
    <s v="100% Definitief"/>
    <s v="28-07"/>
    <m/>
    <m/>
    <x v="9"/>
    <n v="25"/>
    <n v="61.07"/>
    <n v="45876.85"/>
    <s v="07:15"/>
    <s v="07:00"/>
    <s v="Nederlandse Tall Ships"/>
    <s v="Dock"/>
    <s v="H2U Consortium"/>
    <s v="Voeten"/>
    <s v="20-08"/>
    <s v="2014.34"/>
    <s v="woensdag"/>
    <s v="19-08-2015 06:30"/>
    <d v="2014-08-20T11:00:28"/>
    <s v="moet nog ingevuld worden"/>
    <m/>
    <n v="3"/>
    <s v="CH HKA (C01)"/>
    <s v="Rood"/>
    <n v="70"/>
    <s v="We hebben de tijd wel besproken maar moeten eigenlijk vanaf Westerhoofd vetrekken ivm eigen lounge in Sail Village"/>
    <s v="D03"/>
    <s v="CH HKB (D03)"/>
    <s v="2015-08-19"/>
    <n v="44223.33"/>
    <n v="42189.33"/>
    <n v="45876.85"/>
    <m/>
    <m/>
    <s v="Amersfoort"/>
    <m/>
    <n v="1"/>
    <n v="55"/>
    <s v="Ja"/>
    <s v="Mary Voeten"/>
    <m/>
    <m/>
    <m/>
    <m/>
    <m/>
    <m/>
    <m/>
    <s v="06:30"/>
    <n v="0"/>
    <s v="Pier Westerhoofd"/>
    <s v="2798"/>
    <s v="Nee"/>
    <s v="Ja"/>
    <s v="Parkeren"/>
    <s v="4108"/>
    <s v="moet nog ingevuld worden"/>
    <s v="Voeten"/>
    <s v="maryvoetenevents@gmail.com"/>
    <s v="f"/>
    <s v="06 - 51 09 29 60"/>
    <s v="Mary"/>
    <m/>
    <m/>
    <s v="M."/>
    <n v="339"/>
    <s v="16:00"/>
    <m/>
    <s v="Artemis"/>
    <n v="34"/>
    <s v="Varend arrangement"/>
    <d v="2015-08-19T00:00:00"/>
    <s v="Postbus 1570"/>
    <s v="Reeds ingevuld te worden"/>
    <s v="0031651092960"/>
    <m/>
    <n v="1"/>
    <n v="46761.66"/>
    <n v="4"/>
    <s v="Ja"/>
    <n v="44223.33"/>
    <n v="1"/>
    <m/>
    <s v="000062-001"/>
    <n v="7"/>
  </r>
  <r>
    <s v="Fa-med B.V."/>
    <s v="Artemis"/>
    <s v="Ja"/>
    <n v="100"/>
    <n v="120"/>
    <s v="Artemis"/>
    <n v="96"/>
    <s v="Middag"/>
    <n v="120"/>
    <s v="Dock"/>
    <s v="Voeten M."/>
    <x v="0"/>
    <d v="2015-08-20T00:00:00"/>
    <x v="31"/>
    <s v="100% Definitief"/>
    <m/>
    <s v="Straten F. van"/>
    <s v="Ja"/>
    <s v="Artemis2015"/>
    <s v="100% Definitief"/>
    <s v="28-07"/>
    <m/>
    <m/>
    <x v="10"/>
    <n v="22.85"/>
    <n v="61.07"/>
    <n v="33078.17"/>
    <s v="15:15"/>
    <s v="15:15"/>
    <s v="Nederlandse Tall Ships"/>
    <s v="Dock"/>
    <s v="H2U Consortium"/>
    <s v="Voeten"/>
    <s v="20-08"/>
    <s v="2014.34"/>
    <s v="donderdag"/>
    <s v="20-08-2015 13:00"/>
    <d v="2014-08-20T11:02:45"/>
    <s v="Moet nog ingevuld worden"/>
    <m/>
    <n v="2"/>
    <s v="CH HKA (C03)"/>
    <s v="Oranje"/>
    <n v="70"/>
    <m/>
    <s v="D03"/>
    <s v="CH HKA (C11)"/>
    <s v="2015-08-20"/>
    <n v="32154.32"/>
    <n v="30600.32"/>
    <n v="33078.17"/>
    <m/>
    <m/>
    <s v="Amersfoort"/>
    <m/>
    <n v="1"/>
    <n v="55"/>
    <s v="Ja"/>
    <s v="Mary Voeten"/>
    <m/>
    <m/>
    <m/>
    <m/>
    <m/>
    <m/>
    <m/>
    <s v="13:00"/>
    <n v="0"/>
    <s v="Pier Westerhoofd"/>
    <s v="2798"/>
    <s v="Nee"/>
    <s v="Ja"/>
    <s v="Parkeren"/>
    <s v="4108"/>
    <s v="Moet nog ingevuld worden"/>
    <s v="Voeten"/>
    <s v="maryvoetenevents@gmail.com"/>
    <s v="f"/>
    <s v="06 - 51 09 29 60"/>
    <s v="Mary"/>
    <m/>
    <m/>
    <s v="M."/>
    <n v="259"/>
    <s v="18:00"/>
    <s v="CH HKA"/>
    <s v="Artemis"/>
    <n v="34"/>
    <s v="Varend arrangement"/>
    <d v="2015-08-20T00:00:00"/>
    <s v="Postbus 1570"/>
    <s v="moet nog ingevuld worden"/>
    <s v="0031651092960"/>
    <m/>
    <n v="1"/>
    <n v="35726.46"/>
    <n v="2"/>
    <s v="Ja"/>
    <n v="32154.32"/>
    <n v="1"/>
    <m/>
    <s v="000062-003"/>
    <n v="7"/>
  </r>
  <r>
    <s v="Fa-med B.V."/>
    <s v="Artemis"/>
    <s v="Ja"/>
    <n v="100"/>
    <n v="120"/>
    <s v="Artemis"/>
    <n v="97"/>
    <s v="Avond"/>
    <n v="120"/>
    <s v="Dock"/>
    <s v="Voeten M."/>
    <x v="0"/>
    <d v="2015-08-20T00:00:00"/>
    <x v="31"/>
    <s v="100% Definitief"/>
    <m/>
    <s v="Straten F. van"/>
    <s v="Ja"/>
    <s v="Artemis2015"/>
    <s v="100% Definitief"/>
    <s v="28-07"/>
    <m/>
    <m/>
    <x v="11"/>
    <n v="26.13"/>
    <n v="61.07"/>
    <n v="35133.279999999999"/>
    <s v="20:30"/>
    <s v="20:30"/>
    <s v="Nederlandse Tall Ships"/>
    <s v="Dock"/>
    <s v="H2U Consortium"/>
    <s v="Voeten"/>
    <s v="20-08"/>
    <s v="2014.34"/>
    <s v="donderdag"/>
    <s v="20-08-2015 18:30"/>
    <d v="2014-08-20T11:03:19"/>
    <s v="moet nog ingevuld worden"/>
    <m/>
    <n v="2"/>
    <s v="CH HKA (C09)"/>
    <s v="Paars"/>
    <n v="70"/>
    <m/>
    <s v="D03"/>
    <s v="CH HKA (C11)"/>
    <s v="2015-08-20"/>
    <n v="34213.43"/>
    <n v="32539.43"/>
    <n v="35133.279999999999"/>
    <m/>
    <m/>
    <s v="Amersfoort"/>
    <m/>
    <n v="1"/>
    <n v="55"/>
    <s v="Ja"/>
    <s v="Mary Voeten"/>
    <m/>
    <m/>
    <m/>
    <m/>
    <m/>
    <m/>
    <m/>
    <s v="18:30"/>
    <n v="0"/>
    <s v="Pier Westerhoofd"/>
    <s v="2798"/>
    <s v="Nee"/>
    <s v="Ja"/>
    <s v="Parkeren"/>
    <s v="4108"/>
    <s v="moet nog ingevuld worden"/>
    <s v="Voeten"/>
    <s v="maryvoetenevents@gmail.com"/>
    <s v="f"/>
    <s v="06 - 51 09 29 60"/>
    <s v="Mary"/>
    <m/>
    <m/>
    <s v="M."/>
    <n v="279"/>
    <s v="00:15"/>
    <s v="CH HKA"/>
    <s v="Artemis"/>
    <n v="34"/>
    <s v="Varend arrangement"/>
    <d v="2015-08-20T00:00:00"/>
    <s v="Postbus 1570"/>
    <s v="moet nog ingevud worden"/>
    <s v="0031651092960"/>
    <m/>
    <n v="1"/>
    <n v="38485.26"/>
    <n v="2"/>
    <s v="Ja"/>
    <n v="34213.43"/>
    <n v="1"/>
    <m/>
    <s v="000062-004"/>
    <n v="7"/>
  </r>
  <r>
    <s v="Fa-med B.V."/>
    <s v="Artemis"/>
    <s v="Ja"/>
    <n v="100"/>
    <n v="120"/>
    <s v="Artemis"/>
    <n v="98"/>
    <s v="Middag"/>
    <n v="120"/>
    <s v="Dock"/>
    <s v="Voeten M."/>
    <x v="0"/>
    <d v="2015-08-21T00:00:00"/>
    <x v="31"/>
    <s v="100% Definitief"/>
    <m/>
    <s v="Straten F. van"/>
    <s v="Ja"/>
    <s v="Artemis2015"/>
    <s v="100% Definitief"/>
    <s v="28-07"/>
    <m/>
    <m/>
    <x v="10"/>
    <n v="22.85"/>
    <n v="61.07"/>
    <n v="32040.73"/>
    <s v="15:15"/>
    <s v="15:00"/>
    <s v="Nederlandse Tall Ships"/>
    <s v="Dock"/>
    <s v="H2U Consortium"/>
    <s v="Voeten"/>
    <s v="20-08"/>
    <s v="2014.34"/>
    <s v="vrijdag"/>
    <s v="21-08-2015 13:00"/>
    <d v="2014-08-20T11:03:49"/>
    <s v="moet nog ingevuld worden"/>
    <m/>
    <n v="2"/>
    <s v="CH HKA (C03)"/>
    <s v="Oranje"/>
    <n v="70"/>
    <m/>
    <s v="D03"/>
    <s v="CH HKA (C11)"/>
    <s v="2015-08-21"/>
    <n v="31296.93"/>
    <n v="29742.93"/>
    <n v="32040.73"/>
    <m/>
    <m/>
    <s v="Amersfoort"/>
    <m/>
    <n v="1"/>
    <n v="55"/>
    <s v="Ja"/>
    <s v="Mary Voeten"/>
    <m/>
    <m/>
    <m/>
    <m/>
    <m/>
    <m/>
    <m/>
    <s v="13:00"/>
    <n v="0"/>
    <s v="Pier Westerhoofd"/>
    <s v="2798"/>
    <s v="Nee"/>
    <s v="Ja"/>
    <s v="Parkeren"/>
    <s v="4108"/>
    <s v="moet nog ingevuld worden"/>
    <s v="Voeten"/>
    <s v="maryvoetenevents@gmail.com"/>
    <s v="f"/>
    <s v="06 - 51 09 29 60"/>
    <s v="Mary"/>
    <m/>
    <m/>
    <s v="M."/>
    <n v="259"/>
    <s v="17:45"/>
    <s v="CH HKA"/>
    <s v="Artemis"/>
    <n v="34"/>
    <s v="Varend arrangement"/>
    <d v="2015-08-21T00:00:00"/>
    <s v="Postbus 1570"/>
    <s v="moet nog ingevuld worden"/>
    <s v="0031651092960"/>
    <m/>
    <n v="1"/>
    <n v="35726.46"/>
    <n v="2"/>
    <s v="Ja"/>
    <n v="31296.93"/>
    <n v="1"/>
    <m/>
    <s v="000062-005"/>
    <n v="7"/>
  </r>
  <r>
    <s v="Fa-med B.V."/>
    <s v="Artemis"/>
    <s v="Ja"/>
    <n v="100"/>
    <n v="120"/>
    <s v="Artemis"/>
    <n v="101"/>
    <s v="Avond"/>
    <n v="120"/>
    <s v="Dock"/>
    <s v="Voeten M."/>
    <x v="0"/>
    <d v="2015-08-21T00:00:00"/>
    <x v="31"/>
    <s v="100% Definitief"/>
    <m/>
    <s v="Straten F. van"/>
    <s v="Ja"/>
    <s v="Artemis2015"/>
    <s v="100% Definitief"/>
    <s v="28-07"/>
    <m/>
    <m/>
    <x v="11"/>
    <n v="26.13"/>
    <n v="61.07"/>
    <n v="35170.78"/>
    <s v="20:00"/>
    <s v="19:45"/>
    <s v="Nederlandse Tall Ships"/>
    <s v="Dock"/>
    <s v="H2U Consortium"/>
    <s v="Voeten"/>
    <s v="20-08"/>
    <s v="2014.34"/>
    <s v="vrijdag"/>
    <s v="21-08-2015 18:00"/>
    <d v="2014-08-20T11:04:23"/>
    <s v="moet nog ingevuld worden"/>
    <m/>
    <n v="2"/>
    <s v="CH HKA (C09)"/>
    <s v="Paars"/>
    <n v="70"/>
    <m/>
    <s v="D03"/>
    <s v="CH HKA (C11)"/>
    <s v="2015-08-21"/>
    <n v="34244.42"/>
    <n v="32570.42"/>
    <n v="35170.78"/>
    <m/>
    <m/>
    <s v="Amersfoort"/>
    <m/>
    <n v="1"/>
    <n v="55"/>
    <s v="Ja"/>
    <s v="Mary Voeten"/>
    <m/>
    <m/>
    <m/>
    <m/>
    <m/>
    <m/>
    <m/>
    <s v="18:00"/>
    <n v="0"/>
    <s v="Pier Westerhoofd"/>
    <s v="2798"/>
    <s v="Nee"/>
    <s v="Ja"/>
    <s v="Parkeren"/>
    <s v="4108"/>
    <s v="moet nog ingevuld worden"/>
    <s v="Voeten"/>
    <s v="maryvoetenevents@gmail.com"/>
    <s v="f"/>
    <s v="06 - 51 09 29 60"/>
    <s v="Mary"/>
    <m/>
    <m/>
    <s v="M."/>
    <n v="279"/>
    <s v="00:45"/>
    <s v="CH HKA"/>
    <s v="Artemis"/>
    <n v="34"/>
    <s v="Varend arrangement"/>
    <d v="2015-08-21T00:00:00"/>
    <s v="Postbus 1570"/>
    <m/>
    <s v="0031651092960"/>
    <m/>
    <n v="1"/>
    <n v="38485.26"/>
    <n v="4"/>
    <s v="Ja"/>
    <n v="34244.42"/>
    <n v="1"/>
    <m/>
    <s v="000062-006"/>
    <n v="7"/>
  </r>
  <r>
    <s v="Fa-med B.V."/>
    <s v="Artemis"/>
    <s v="Ja"/>
    <n v="100"/>
    <n v="120"/>
    <s v="Artemis"/>
    <n v="102"/>
    <s v="Middag"/>
    <n v="120"/>
    <s v="Dock"/>
    <s v="Voeten M."/>
    <x v="0"/>
    <d v="2015-08-22T00:00:00"/>
    <x v="31"/>
    <s v="100% Definitief"/>
    <m/>
    <s v="Straten F. van"/>
    <s v="Ja"/>
    <s v="Artemis2015"/>
    <s v="100% Definitief"/>
    <s v="28-07"/>
    <m/>
    <m/>
    <x v="10"/>
    <n v="22.85"/>
    <n v="61.07"/>
    <n v="31368.13"/>
    <s v="15:15"/>
    <s v="15:15"/>
    <s v="Nederlandse Tall Ships"/>
    <s v="Dock"/>
    <s v="H2U Consortium"/>
    <s v="Voeten"/>
    <s v="20-08"/>
    <s v="2014.34"/>
    <s v="zaterdag"/>
    <s v="22-08-2015 13:00"/>
    <d v="2014-08-20T11:12:56"/>
    <s v="moet nog ingevuld worden"/>
    <m/>
    <n v="2"/>
    <s v="CH HKA (C03)"/>
    <s v="Oranje"/>
    <n v="70"/>
    <m/>
    <s v="D03"/>
    <s v="CH HKA (C11)"/>
    <s v="2015-08-22"/>
    <n v="32123.33"/>
    <n v="29015.33"/>
    <n v="31368.13"/>
    <m/>
    <m/>
    <s v="Amersfoort"/>
    <m/>
    <n v="1"/>
    <n v="55"/>
    <s v="Ja"/>
    <s v="Mary Voeten"/>
    <m/>
    <m/>
    <m/>
    <m/>
    <m/>
    <m/>
    <m/>
    <s v="13:00"/>
    <n v="0"/>
    <s v="Pier Westerhoofd"/>
    <s v="2798"/>
    <s v="Nee"/>
    <s v="Ja"/>
    <s v="Parkeren"/>
    <s v="4108"/>
    <s v="moet nog ingevuld worden"/>
    <s v="Voeten"/>
    <s v="maryvoetenevents@gmail.com"/>
    <s v="f"/>
    <s v="06 - 51 09 29 60"/>
    <s v="Mary"/>
    <m/>
    <m/>
    <s v="M."/>
    <n v="259"/>
    <s v="18:00"/>
    <s v="CH HKA"/>
    <s v="Artemis"/>
    <n v="34"/>
    <s v="Varend arrangement"/>
    <d v="2015-08-22T00:00:00"/>
    <s v="Postbus 1570"/>
    <s v="moet nog ingevuld worden"/>
    <s v="0031651092960"/>
    <m/>
    <n v="1"/>
    <n v="33846.120000000003"/>
    <n v="2"/>
    <s v="Ja"/>
    <n v="32123.33"/>
    <n v="1"/>
    <m/>
    <s v="000062-007"/>
    <n v="7"/>
  </r>
  <r>
    <s v="Fa-med B.V."/>
    <s v="Artemis"/>
    <s v="Ja"/>
    <n v="100"/>
    <n v="120"/>
    <s v="Artemis"/>
    <n v="103"/>
    <s v="Avond"/>
    <n v="120"/>
    <s v="Dock"/>
    <s v="Voeten M."/>
    <x v="0"/>
    <d v="2015-08-22T00:00:00"/>
    <x v="31"/>
    <s v="100% Definitief"/>
    <m/>
    <s v="Straten F. van"/>
    <s v="Ja"/>
    <s v="Artemis2015"/>
    <s v="100% Definitief"/>
    <s v="28-07"/>
    <m/>
    <m/>
    <x v="11"/>
    <n v="26.13"/>
    <n v="61.07"/>
    <n v="33668.339999999997"/>
    <s v="20:30"/>
    <s v="20:30"/>
    <s v="Nederlandse Tall Ships"/>
    <s v="Dock"/>
    <s v="H2U Consortium"/>
    <s v="Voeten"/>
    <s v="20-08"/>
    <s v="2014.34"/>
    <s v="zaterdag"/>
    <s v="22-08-2015 18:00"/>
    <d v="2014-08-20T11:14:11"/>
    <m/>
    <m/>
    <n v="2"/>
    <s v="CH HKA (C09)"/>
    <s v="Paars"/>
    <n v="70"/>
    <m/>
    <s v="D03"/>
    <s v="CH HKA (C11)"/>
    <s v="2015-08-22"/>
    <n v="34492.339999999997"/>
    <n v="31144.34"/>
    <n v="33668.339999999997"/>
    <m/>
    <m/>
    <s v="Amersfoort"/>
    <m/>
    <n v="1"/>
    <n v="55"/>
    <s v="Ja"/>
    <s v="Mary Voeten"/>
    <m/>
    <m/>
    <m/>
    <m/>
    <m/>
    <m/>
    <m/>
    <s v="18:00"/>
    <n v="0"/>
    <s v="Pier Westerhoofd"/>
    <s v="2798"/>
    <s v="Nee"/>
    <s v="Ja"/>
    <s v="Parkeren"/>
    <s v="4108"/>
    <m/>
    <s v="Voeten"/>
    <s v="maryvoetenevents@gmail.com"/>
    <s v="f"/>
    <s v="06 - 51 09 29 60"/>
    <s v="Mary"/>
    <m/>
    <m/>
    <s v="M."/>
    <n v="279"/>
    <s v="00:15"/>
    <s v="CH HKA"/>
    <s v="Artemis"/>
    <n v="34"/>
    <s v="Varend arrangement"/>
    <d v="2015-08-22T00:00:00"/>
    <s v="Postbus 1570"/>
    <m/>
    <s v="0031651092960"/>
    <m/>
    <n v="1"/>
    <n v="36459.72"/>
    <n v="2"/>
    <s v="Ja"/>
    <n v="34492.339999999997"/>
    <n v="1"/>
    <m/>
    <s v="000062-008"/>
    <n v="7"/>
  </r>
  <r>
    <s v="Amvest"/>
    <s v="Atlantis"/>
    <s v="Ja"/>
    <n v="93.4"/>
    <n v="140"/>
    <s v="Atlantis"/>
    <n v="91"/>
    <s v="Avond"/>
    <n v="140"/>
    <s v="Classic"/>
    <s v="Bodewes W."/>
    <x v="0"/>
    <d v="2015-08-20T00:00:00"/>
    <x v="31"/>
    <s v="100% Definitief"/>
    <m/>
    <s v="Straten F. van"/>
    <s v="Ja"/>
    <s v="Atlantis2015"/>
    <s v="100% Definitief"/>
    <s v="09-07"/>
    <m/>
    <m/>
    <x v="12"/>
    <n v="22"/>
    <n v="59"/>
    <n v="42001.67"/>
    <s v="18:30"/>
    <s v="18:45"/>
    <s v="Nederlandse Tall Ships"/>
    <s v="Classic"/>
    <s v="Eigen catering schip"/>
    <m/>
    <s v="20-08"/>
    <s v="2014.34"/>
    <s v="donderdag"/>
    <s v="20-08-2015 18:45"/>
    <d v="2014-08-20T10:57:50"/>
    <s v="directiesecretariaat@amvest.nl"/>
    <s v="directiesecretariaat@amvest.nl"/>
    <n v="6"/>
    <s v="Harbour Club (harbourcl)"/>
    <m/>
    <n v="80"/>
    <m/>
    <s v="C08"/>
    <s v="Harbour Club (harbourcl)"/>
    <s v="2015-08-20"/>
    <n v="41860"/>
    <n v="41860"/>
    <n v="44969.67"/>
    <m/>
    <s v="De Entree 43"/>
    <s v="Amsterdam"/>
    <s v="1100 AK"/>
    <n v="1"/>
    <n v="55"/>
    <s v="Nee"/>
    <s v="Kim de Bruijn"/>
    <m/>
    <m/>
    <m/>
    <m/>
    <m/>
    <m/>
    <m/>
    <s v="18:45"/>
    <n v="2968"/>
    <s v="Harbour Club - Cruquiusweg 67"/>
    <s v="1341"/>
    <s v="Nee"/>
    <m/>
    <m/>
    <s v="3926"/>
    <s v="directiesecretariaat@amvest.nl"/>
    <s v="Bruijn"/>
    <s v="directiesecretariaat@amvest.nl"/>
    <s v="f"/>
    <m/>
    <s v="Kim"/>
    <s v="(020) 430 12 95"/>
    <m/>
    <s v="K."/>
    <n v="279"/>
    <s v="23:30"/>
    <s v="Harbour Club"/>
    <s v="Atlantis"/>
    <n v="35"/>
    <s v="Varend arrangement"/>
    <d v="2015-08-20T00:00:00"/>
    <s v="De Entree 43"/>
    <m/>
    <s v="(020) 430 12 95"/>
    <s v="(020) 430 12 95"/>
    <n v="3"/>
    <n v="47262.6"/>
    <n v="1"/>
    <s v="Ja"/>
    <n v="41860"/>
    <n v="1"/>
    <m/>
    <s v="000061-004"/>
    <n v="7"/>
  </r>
  <r>
    <s v="Amvest"/>
    <s v="Atlantis"/>
    <s v="Ja"/>
    <n v="93.4"/>
    <n v="140"/>
    <s v="Atlantis"/>
    <n v="92"/>
    <s v="Avond"/>
    <n v="140"/>
    <s v="Classic"/>
    <s v="Bodewes W."/>
    <x v="0"/>
    <d v="2015-08-21T00:00:00"/>
    <x v="31"/>
    <s v="100% Definitief"/>
    <m/>
    <s v="Straten F. van"/>
    <s v="Ja"/>
    <s v="Atlantis2015"/>
    <s v="100% Definitief"/>
    <s v="09-07"/>
    <m/>
    <m/>
    <x v="12"/>
    <n v="22"/>
    <n v="59"/>
    <n v="42001.67"/>
    <s v="18:30"/>
    <s v="18:45"/>
    <s v="Nederlandse Tall Ships"/>
    <s v="Classic"/>
    <s v="Eigen catering schip"/>
    <m/>
    <s v="20-08"/>
    <s v="2014.34"/>
    <s v="vrijdag"/>
    <s v="21-08-2015 18:45"/>
    <d v="2014-08-20T10:58:37"/>
    <s v="directiesecretariaat@amvest.nl"/>
    <s v="directiesecretariaat@amvest.nl"/>
    <n v="6"/>
    <s v="Harbour Club (harbourcl)"/>
    <m/>
    <n v="80"/>
    <m/>
    <s v="C08"/>
    <s v="Harbour Club (harbourcl)"/>
    <s v="2015-08-21"/>
    <n v="41860"/>
    <n v="41860"/>
    <n v="44969.67"/>
    <m/>
    <s v="De Entree 43"/>
    <s v="Amsterdam"/>
    <s v="1100 AK"/>
    <n v="1"/>
    <n v="55"/>
    <s v="Nee"/>
    <s v="Kim de Bruijn"/>
    <m/>
    <m/>
    <m/>
    <m/>
    <m/>
    <m/>
    <m/>
    <s v="18:45"/>
    <n v="2968"/>
    <s v="Harbour Club - Cruquiusweg 67"/>
    <s v="1341"/>
    <s v="Nee"/>
    <m/>
    <m/>
    <s v="3926"/>
    <s v="directiesecretariaat@amvest.nl"/>
    <s v="Bruijn"/>
    <s v="directiesecretariaat@amvest.nl"/>
    <s v="f"/>
    <m/>
    <s v="Kim"/>
    <s v="(020) 430 12 95"/>
    <m/>
    <s v="K."/>
    <n v="279"/>
    <s v="23:30"/>
    <s v="Harbour Club"/>
    <s v="Atlantis"/>
    <n v="35"/>
    <s v="Varend arrangement"/>
    <d v="2015-08-21T00:00:00"/>
    <s v="De Entree 43"/>
    <m/>
    <s v="(020) 430 12 95"/>
    <s v="(020) 430 12 95"/>
    <n v="3"/>
    <n v="47262.6"/>
    <n v="1"/>
    <s v="Ja"/>
    <n v="41860"/>
    <n v="1"/>
    <m/>
    <s v="000061-006"/>
    <n v="7"/>
  </r>
  <r>
    <s v="Amvest"/>
    <s v="Atlantis"/>
    <s v="Ja"/>
    <n v="93.4"/>
    <n v="140"/>
    <s v="Atlantis"/>
    <n v="93"/>
    <s v="Avond"/>
    <n v="140"/>
    <s v="Classic"/>
    <s v="Bodewes W."/>
    <x v="0"/>
    <d v="2015-08-22T00:00:00"/>
    <x v="31"/>
    <s v="100% Definitief"/>
    <m/>
    <s v="Straten F. van"/>
    <s v="Ja"/>
    <s v="Atlantis2015"/>
    <s v="100% Definitief"/>
    <s v="09-07"/>
    <m/>
    <m/>
    <x v="12"/>
    <n v="22"/>
    <n v="59"/>
    <n v="42001.67"/>
    <s v="18:30"/>
    <s v="18:45"/>
    <s v="Nederlandse Tall Ships"/>
    <s v="Classic"/>
    <s v="Eigen catering schip"/>
    <m/>
    <s v="20-08"/>
    <s v="2014.34"/>
    <s v="zaterdag"/>
    <s v="22-08-2015 18:45"/>
    <d v="2014-08-20T10:59:07"/>
    <s v="directiesecretariaat@amvest.nl"/>
    <s v="directiesecretariaat@amvest.nl"/>
    <n v="6"/>
    <s v="Harbour Club (harbourcl)"/>
    <m/>
    <n v="80"/>
    <m/>
    <s v="C08"/>
    <s v="Harbour Club (harbourcl)"/>
    <s v="2015-08-22"/>
    <n v="41860"/>
    <n v="41860"/>
    <n v="44969.67"/>
    <m/>
    <s v="De Entree 43"/>
    <s v="Amsterdam"/>
    <s v="1100 AK"/>
    <n v="1"/>
    <n v="55"/>
    <s v="Nee"/>
    <s v="Kim de Bruijn"/>
    <m/>
    <m/>
    <m/>
    <m/>
    <m/>
    <m/>
    <m/>
    <s v="18:45"/>
    <n v="2968"/>
    <s v="Harbour Club - Cruquiusweg 67"/>
    <s v="1341"/>
    <s v="Nee"/>
    <m/>
    <m/>
    <s v="3926"/>
    <s v="directiesecretariaat@amvest.nl"/>
    <s v="Bruijn"/>
    <s v="directiesecretariaat@amvest.nl"/>
    <s v="f"/>
    <m/>
    <s v="Kim"/>
    <s v="(020) 430 12 95"/>
    <m/>
    <s v="K."/>
    <n v="279"/>
    <s v="23:30"/>
    <s v="Harbour Club"/>
    <s v="Atlantis"/>
    <n v="35"/>
    <s v="Varend arrangement"/>
    <d v="2015-08-22T00:00:00"/>
    <s v="De Entree 43"/>
    <m/>
    <s v="(020) 430 12 95"/>
    <s v="(020) 430 12 95"/>
    <n v="3"/>
    <n v="47262.6"/>
    <n v="1"/>
    <s v="Ja"/>
    <n v="41860"/>
    <n v="1"/>
    <m/>
    <s v="000061-008"/>
    <n v="7"/>
  </r>
  <r>
    <s v="ATP Event Experts 1"/>
    <s v="Atlantis"/>
    <s v="Ja"/>
    <n v="100"/>
    <n v="140"/>
    <s v="Atlantis"/>
    <n v="1019"/>
    <s v="SAIL In"/>
    <n v="140"/>
    <s v="Classic"/>
    <s v="Berg J. van den"/>
    <x v="0"/>
    <d v="2015-08-19T00:00:00"/>
    <x v="0"/>
    <s v="100% Definitief"/>
    <d v="2015-03-03T00:00:00"/>
    <s v="Dijck S.N.D. van"/>
    <s v="Ja"/>
    <s v="Atlantis2015"/>
    <s v="100% Definitief"/>
    <s v="08-07"/>
    <m/>
    <m/>
    <x v="13"/>
    <n v="25"/>
    <n v="59"/>
    <n v="52217.52"/>
    <s v="07:15"/>
    <s v="07:00"/>
    <s v="Nederlandse Tall Ships"/>
    <s v="Classic"/>
    <s v="Eigen catering schip"/>
    <s v="Tiessen"/>
    <s v="10-02"/>
    <s v="2015.07"/>
    <s v="woensdag"/>
    <s v="19-08-2015 07:00"/>
    <d v="2015-02-10T14:00:53"/>
    <s v="ederik.tiessen@atpi.com"/>
    <s v="ederik.tiessen@atpi.com"/>
    <n v="8"/>
    <s v="CH HKA (C08)"/>
    <s v="Blauw"/>
    <n v="80"/>
    <s v="klant wil na sail in op andere locatie worden afgezet"/>
    <s v="C08"/>
    <s v="Overig (Eigen locatie)"/>
    <s v="2015-08-19"/>
    <n v="49112.800000000003"/>
    <n v="48389.7"/>
    <n v="52217.52"/>
    <m/>
    <s v="Beechavenue 101"/>
    <s v="Schiphol-Rijk"/>
    <s v="1119 RB"/>
    <n v="1"/>
    <n v="55"/>
    <s v="Ja"/>
    <s v="Ederik Tiessen"/>
    <s v="Alklima"/>
    <m/>
    <m/>
    <m/>
    <m/>
    <m/>
    <m/>
    <s v="06:15"/>
    <n v="0"/>
    <s v="Pier Westerhoofd"/>
    <s v="1352"/>
    <s v="Ja"/>
    <s v="Nee"/>
    <s v="Parkeren"/>
    <s v="1878"/>
    <s v="ederik.tiessen@atpi.com"/>
    <s v="Tiessen"/>
    <s v="ederik.tiessen@atpi.com"/>
    <s v="m"/>
    <s v="06 - 53 57 05 46"/>
    <s v="Ederik"/>
    <s v="(020) 201 12 55"/>
    <s v="van den"/>
    <s v="E."/>
    <n v="339"/>
    <s v="15:30"/>
    <m/>
    <s v="Atlantis"/>
    <n v="35"/>
    <s v="Varend arrangement"/>
    <d v="2015-08-19T00:00:00"/>
    <s v="Beechavenue 101"/>
    <s v="020-2011255"/>
    <s v="0031653570546"/>
    <s v="(020) 201 12 55"/>
    <n v="2"/>
    <n v="57426.6"/>
    <n v="6"/>
    <s v="Ja"/>
    <n v="49112.800000000003"/>
    <n v="1"/>
    <m/>
    <s v="000061-001"/>
    <n v="7"/>
  </r>
  <r>
    <s v="ABN AMRO Lease"/>
    <s v="Avanti"/>
    <s v="Ja"/>
    <n v="99.29"/>
    <n v="35"/>
    <s v="Avanti"/>
    <n v="549"/>
    <s v="Middag"/>
    <n v="35"/>
    <s v="Classic"/>
    <s v="Kuis S."/>
    <x v="0"/>
    <d v="2015-08-20T00:00:00"/>
    <x v="32"/>
    <s v="100% Definitief"/>
    <d v="2014-10-13T00:00:00"/>
    <s v="NAUPAR"/>
    <s v="Ja"/>
    <s v="Avanti2015"/>
    <s v="100% Definitief"/>
    <s v="16-07"/>
    <m/>
    <m/>
    <x v="6"/>
    <n v="19"/>
    <n v="37.799999999999997"/>
    <n v="7874.99"/>
    <s v="11:45"/>
    <s v="11:45"/>
    <s v="Traditionele charter schepen"/>
    <s v="Classic"/>
    <s v="Eigen catering schip"/>
    <s v="Meekes"/>
    <s v="06-10"/>
    <s v="2014.41"/>
    <s v="donderdag"/>
    <s v="20-08-2015 11:45"/>
    <d v="2014-10-06T17:04:06"/>
    <s v="sara.kuis@nl.abnamrolease.com"/>
    <m/>
    <n v="6"/>
    <s v="CH HKA (C01)"/>
    <s v="Rood"/>
    <n v="50"/>
    <m/>
    <s v="A16"/>
    <s v="CH HKA (C01)"/>
    <s v="2015-08-20"/>
    <n v="7316.22"/>
    <n v="7316.22"/>
    <n v="7931.53"/>
    <m/>
    <s v="Franz Lisztplantsoen 100"/>
    <s v="Utrecht"/>
    <s v="3533 JG"/>
    <n v="1.2"/>
    <n v="35"/>
    <s v="Ja"/>
    <s v="Sara Kuis"/>
    <m/>
    <m/>
    <m/>
    <m/>
    <m/>
    <m/>
    <m/>
    <s v="11:00"/>
    <n v="56.54"/>
    <s v="Pier Westerhoofd"/>
    <s v="2129"/>
    <s v="Nee"/>
    <s v="Nee"/>
    <s v="Parkeren"/>
    <s v="1448"/>
    <s v="sara.kuis@nl.abnamrolease.com"/>
    <s v="Kuis"/>
    <s v="sara.kuis@nl.abnamrolease.com"/>
    <s v="f"/>
    <m/>
    <s v="Sara"/>
    <m/>
    <m/>
    <s v="S."/>
    <n v="199"/>
    <s v="16:45"/>
    <m/>
    <s v="Avanti"/>
    <n v="81"/>
    <s v="Varend arrangement"/>
    <d v="2015-08-20T00:00:00"/>
    <s v="Franz Lisztplantsoen 100"/>
    <s v="06-10558745"/>
    <s v="627062488"/>
    <m/>
    <n v="3"/>
    <n v="8427.65"/>
    <n v="1"/>
    <m/>
    <n v="7316.22"/>
    <n v="4"/>
    <m/>
    <s v="000098-003"/>
    <n v="6.5"/>
  </r>
  <r>
    <s v="ABN AMRO Participaties Management BV"/>
    <s v="Avanti"/>
    <s v="Ja"/>
    <n v="162.11000000000001"/>
    <n v="35"/>
    <s v="Avanti"/>
    <n v="548"/>
    <s v="Avond"/>
    <n v="35"/>
    <s v="Classic"/>
    <s v="Catarinella-Jansen G.M.A."/>
    <x v="0"/>
    <d v="2015-08-19T00:00:00"/>
    <x v="32"/>
    <s v="100% Definitief"/>
    <d v="2014-10-13T00:00:00"/>
    <s v="NAUPAR"/>
    <s v="Ja"/>
    <s v="Avanti2015"/>
    <s v="100% Definitief"/>
    <s v="16-07"/>
    <m/>
    <m/>
    <x v="5"/>
    <n v="21"/>
    <n v="37.799999999999997"/>
    <n v="14489.73"/>
    <s v="19:00"/>
    <s v="18:45"/>
    <s v="Traditionele charter schepen"/>
    <s v="Classic"/>
    <s v="Eigen catering schip"/>
    <s v="Catarinella"/>
    <s v="06-10"/>
    <s v="2014.41"/>
    <s v="woensdag"/>
    <s v="19-08-2015 18:45"/>
    <d v="2014-10-06T17:03:18"/>
    <s v="emmy.catarinella@abnamroparticipaties.nl"/>
    <s v="emmy.catarinella@abnamroparticipaties.nl"/>
    <n v="18"/>
    <s v="CH HKA (C01)"/>
    <s v="Rood"/>
    <n v="50"/>
    <m/>
    <s v="A16"/>
    <s v="CH HKA (C01)"/>
    <s v="2015-08-19"/>
    <n v="8780.64"/>
    <n v="8222.89"/>
    <n v="8938.43"/>
    <m/>
    <s v="Gustav Mahlerplein 106"/>
    <s v="Amsterdam"/>
    <s v="1082 MA"/>
    <n v="1.2"/>
    <n v="35"/>
    <s v="Ja"/>
    <s v="Emmy Catarinella-Jansen"/>
    <m/>
    <m/>
    <m/>
    <m/>
    <m/>
    <m/>
    <m/>
    <s v="18:00"/>
    <n v="-5551.3"/>
    <s v="Pier Westerhoofd"/>
    <s v="2168"/>
    <s v="Ja"/>
    <s v="Nee"/>
    <s v="Parkeren"/>
    <s v="1502"/>
    <s v="emmy.catarinella@abnamroparticipaties.nl"/>
    <s v="Catarinella-Jansen"/>
    <s v="emmy.catarinella@abnamroparticipaties.nl"/>
    <s v="f"/>
    <m/>
    <s v="Emmy"/>
    <m/>
    <m/>
    <s v="G.M.A."/>
    <n v="219"/>
    <s v="23:45"/>
    <m/>
    <s v="Avanti"/>
    <n v="81"/>
    <s v="Varend arrangement"/>
    <d v="2015-08-19T00:00:00"/>
    <s v="Gustav Mahlerplein 106"/>
    <m/>
    <s v="611182310"/>
    <m/>
    <n v="4"/>
    <n v="9274.73"/>
    <n v="6"/>
    <m/>
    <n v="8780.64"/>
    <n v="4"/>
    <m/>
    <s v="000098-002"/>
    <n v="6.5"/>
  </r>
  <r>
    <s v="Akamai Technologies Netherlands BV "/>
    <s v="Avanti"/>
    <s v="Ja"/>
    <n v="96.83"/>
    <n v="35"/>
    <s v="Avanti"/>
    <n v="624"/>
    <s v="SAIL In"/>
    <n v="35"/>
    <s v="Classic"/>
    <s v="Dellepoort B."/>
    <x v="0"/>
    <d v="2015-08-19T00:00:00"/>
    <x v="33"/>
    <s v="100% Definitief"/>
    <d v="2014-11-26T00:00:00"/>
    <s v="Spliet M.P.J."/>
    <s v="Ja"/>
    <s v="Avanti2015"/>
    <s v="100% Definitief"/>
    <s v="16-07"/>
    <s v="Dellepoort"/>
    <m/>
    <x v="7"/>
    <n v="22.5"/>
    <n v="37.799999999999997"/>
    <n v="9626.74"/>
    <s v="07:45"/>
    <s v="07:45"/>
    <s v="Traditionele charter schepen"/>
    <s v="Classic"/>
    <s v="Eigen catering schip"/>
    <s v="Dellepoort"/>
    <s v="24-10"/>
    <s v="2014.43"/>
    <s v="woensdag"/>
    <s v="19-08-2015 07:45"/>
    <d v="2014-10-24T14:19:58"/>
    <s v="bregje@akamai.com"/>
    <s v="bregje@akamai.com"/>
    <n v="7"/>
    <s v="CH HKA (C01)"/>
    <s v="Rood"/>
    <n v="50"/>
    <m/>
    <s v="A16"/>
    <s v="CH HKA (C01)"/>
    <s v="2015-08-19"/>
    <n v="9198.44"/>
    <n v="9198.44"/>
    <n v="9942.09"/>
    <s v="vrouw"/>
    <s v="Kingsfordweg 151"/>
    <s v="Amsterdam"/>
    <s v="1043 GR"/>
    <n v="1.2"/>
    <n v="35"/>
    <s v="Ja"/>
    <s v="Bregje Dellepoort"/>
    <m/>
    <m/>
    <m/>
    <m/>
    <m/>
    <m/>
    <m/>
    <s v="07:00"/>
    <n v="315.35000000000002"/>
    <s v="Pier Westerhoofd"/>
    <s v="2161"/>
    <s v="Ja"/>
    <s v="Ja"/>
    <s v="Parkeren"/>
    <s v="1490"/>
    <s v="bregje@akamai.com"/>
    <s v="Dellepoort"/>
    <s v="bregje@akamai.com"/>
    <s v="f"/>
    <m/>
    <s v="Bregje"/>
    <s v="(020) 799 54 12"/>
    <m/>
    <s v="B."/>
    <n v="249"/>
    <s v="15:00"/>
    <m/>
    <s v="Avanti"/>
    <n v="81"/>
    <s v="Varend arrangement"/>
    <d v="2015-08-19T00:00:00"/>
    <s v="Kingsfordweg 151"/>
    <s v="+31207995412"/>
    <s v="655343421"/>
    <s v="(020) 799 54 12"/>
    <n v="3"/>
    <n v="10545.15"/>
    <n v="4"/>
    <m/>
    <n v="9198.44"/>
    <n v="4"/>
    <m/>
    <s v="000098-001"/>
    <n v="6.5"/>
  </r>
  <r>
    <s v="Bieze Food Group"/>
    <s v="Avanti"/>
    <s v="Ja"/>
    <n v="100"/>
    <n v="35"/>
    <s v="Avanti"/>
    <n v="867"/>
    <s v="Avond"/>
    <n v="35"/>
    <s v="Classic"/>
    <s v="Bieze F."/>
    <x v="0"/>
    <d v="2015-08-21T00:00:00"/>
    <x v="34"/>
    <s v="100% Definitief"/>
    <d v="2015-02-04T00:00:00"/>
    <s v="Dijck S.N.D. van"/>
    <s v="Ja"/>
    <s v="Avanti2015"/>
    <s v="100% Definitief"/>
    <s v="08-07"/>
    <m/>
    <m/>
    <x v="5"/>
    <n v="21"/>
    <n v="37.799999999999997"/>
    <n v="8288.4"/>
    <s v="19:00"/>
    <s v="18:45"/>
    <s v="Traditionele charter schepen"/>
    <s v="Classic"/>
    <s v="Eigen catering schip"/>
    <s v="Sand van de"/>
    <s v="14-01"/>
    <s v="2015.03"/>
    <s v="vrijdag"/>
    <s v="21-08-2015 18:45"/>
    <d v="2015-01-14T15:43:18"/>
    <s v="v.sand@biezefoodgroup.nl"/>
    <s v="v.sand@biezefoodgroup.nl"/>
    <n v="8"/>
    <s v="CH HKA (C01)"/>
    <s v="Rood"/>
    <n v="50"/>
    <m/>
    <s v="A16"/>
    <s v="CH HKA (C01)"/>
    <s v="2015-08-21"/>
    <n v="7685.66"/>
    <n v="7685.66"/>
    <n v="8288.4"/>
    <m/>
    <s v="Galvanistraat 16"/>
    <s v="Nijkerk"/>
    <s v="3861 NJ"/>
    <n v="1.2"/>
    <n v="35"/>
    <s v="Ja"/>
    <s v="Veroniqué van de Sand"/>
    <m/>
    <m/>
    <m/>
    <m/>
    <m/>
    <m/>
    <m/>
    <s v="18:00"/>
    <n v="0"/>
    <s v="Pier Westerhoofd"/>
    <s v="2545"/>
    <s v="Nee"/>
    <s v="Ja"/>
    <s v="Parkeren"/>
    <s v="1766"/>
    <s v="v.sand@biezefoodgroup.nl"/>
    <s v="Sand"/>
    <s v="v.sand@biezefoodgroup.nl"/>
    <s v="f"/>
    <m/>
    <s v="Veroniqué"/>
    <s v="(033) 247 71 04"/>
    <m/>
    <s v="V."/>
    <n v="219"/>
    <s v="23:45"/>
    <m/>
    <s v="Avanti"/>
    <n v="81"/>
    <s v="Varend arrangement"/>
    <d v="2015-08-21T00:00:00"/>
    <s v="Galvanistraat 16"/>
    <m/>
    <s v="631581482"/>
    <s v="(033) 247 71 04"/>
    <n v="3"/>
    <n v="9274.65"/>
    <n v="3"/>
    <m/>
    <n v="7685.66"/>
    <n v="4"/>
    <m/>
    <s v="000098-006"/>
    <n v="6.5"/>
  </r>
  <r>
    <s v="Hunkemoller"/>
    <s v="Avanti"/>
    <s v="Ja"/>
    <n v="100"/>
    <n v="35"/>
    <s v="Avanti"/>
    <n v="550"/>
    <s v="Avond"/>
    <n v="35"/>
    <s v="Classic"/>
    <s v="Sassen M."/>
    <x v="0"/>
    <d v="2015-08-20T00:00:00"/>
    <x v="32"/>
    <s v="100% Definitief"/>
    <d v="2014-10-13T00:00:00"/>
    <s v="NAUPAR"/>
    <s v="Ja"/>
    <s v="Avanti2015"/>
    <s v="100% Definitief"/>
    <s v="08-07"/>
    <m/>
    <m/>
    <x v="5"/>
    <n v="21"/>
    <n v="37.799999999999997"/>
    <n v="8475.89"/>
    <s v="19:00"/>
    <s v="18:45"/>
    <s v="Traditionele charter schepen"/>
    <s v="Classic"/>
    <s v="Eigen catering schip"/>
    <s v="Sassen"/>
    <s v="06-10"/>
    <s v="2014.41"/>
    <s v="donderdag"/>
    <s v="20-08-2015 18:45"/>
    <d v="2014-10-06T17:05:08"/>
    <s v="Linda@naupar.nl"/>
    <s v="mariska.sassen@hunkemoller.com"/>
    <n v="6"/>
    <s v="CH HKA (C01)"/>
    <s v="Rood"/>
    <n v="50"/>
    <m/>
    <s v="A16"/>
    <s v="CH HKA (C01)"/>
    <s v="2015-08-20"/>
    <n v="7840.61"/>
    <n v="7840.61"/>
    <n v="8475.89"/>
    <m/>
    <s v="Liebergerweg 28"/>
    <s v="Hilversum"/>
    <s v="1221 JS"/>
    <n v="1.2"/>
    <n v="35"/>
    <s v="Ja"/>
    <s v="Mariska Sassen"/>
    <m/>
    <m/>
    <m/>
    <m/>
    <m/>
    <m/>
    <m/>
    <s v="18:00"/>
    <n v="0"/>
    <s v="Pier Westerhoofd"/>
    <s v="2128"/>
    <s v="Nee"/>
    <s v="Ja"/>
    <s v="Parkeren"/>
    <s v="1447"/>
    <s v="mariska.sassen@hunkemoller.com"/>
    <s v="Sassen"/>
    <s v="mariska.sassen@hunkemoller.com"/>
    <s v="f"/>
    <m/>
    <s v="Mariska"/>
    <m/>
    <m/>
    <s v="M."/>
    <n v="219"/>
    <s v="23:45"/>
    <m/>
    <s v="Avanti"/>
    <n v="81"/>
    <s v="Varend arrangement"/>
    <d v="2015-08-20T00:00:00"/>
    <s v="Liebergerweg 28"/>
    <m/>
    <s v="612216448"/>
    <m/>
    <n v="3"/>
    <n v="9274.65"/>
    <n v="1"/>
    <m/>
    <n v="7840.61"/>
    <n v="4"/>
    <m/>
    <s v="000098-004"/>
    <n v="6.5"/>
  </r>
  <r>
    <s v="Rembrandt Fusies en Overnames"/>
    <s v="Avanti"/>
    <s v="Ja"/>
    <n v="100"/>
    <n v="35"/>
    <s v="Avanti"/>
    <n v="830"/>
    <s v="Middag"/>
    <n v="35"/>
    <s v="Classic"/>
    <s v="Urk M. van"/>
    <x v="0"/>
    <d v="2015-08-21T00:00:00"/>
    <x v="35"/>
    <s v="100% Definitief"/>
    <d v="2015-01-14T00:00:00"/>
    <s v="Dijck S.N.D. van"/>
    <s v="Ja"/>
    <s v="Avanti2015"/>
    <s v="100% Definitief"/>
    <s v="08-07"/>
    <m/>
    <m/>
    <x v="6"/>
    <n v="19"/>
    <n v="37.799999999999997"/>
    <n v="8306.51"/>
    <s v="11:45"/>
    <s v="11:45"/>
    <s v="Traditionele charter schepen"/>
    <s v="Classic"/>
    <s v="Eigen catering schip"/>
    <s v="Jolie"/>
    <s v="06-01"/>
    <s v="2015.02"/>
    <s v="vrijdag"/>
    <s v="21-08-2015 11:45"/>
    <d v="2015-01-06T15:18:41"/>
    <s v="bas.kooij@rembrandt-fo.nl"/>
    <s v="bas.kooij@rembrandt-fo.nl"/>
    <n v="10"/>
    <s v="CH HKA (C01)"/>
    <s v="Rood"/>
    <n v="50"/>
    <m/>
    <s v="A16"/>
    <s v="CH HKA (C01)"/>
    <s v="2015-08-21"/>
    <n v="8328.56"/>
    <n v="7626.12"/>
    <n v="8306.51"/>
    <m/>
    <s v="Koningslaan 34"/>
    <s v="Amsterdam"/>
    <s v="1075 AD"/>
    <n v="1.2"/>
    <n v="35"/>
    <s v="Nee"/>
    <s v="Bas Kooij"/>
    <m/>
    <m/>
    <m/>
    <m/>
    <m/>
    <m/>
    <m/>
    <s v="11:00"/>
    <n v="0"/>
    <s v="Pier Westerhoofd"/>
    <s v="2484"/>
    <s v="Ja"/>
    <s v="Nee"/>
    <s v="Parkeren"/>
    <s v="1735"/>
    <s v="bas.kooij@rembrandt-fo.nl"/>
    <s v="Kooij"/>
    <s v="bas.kooij@rembrandt-fo.nl"/>
    <s v="m"/>
    <m/>
    <s v="Bas"/>
    <s v="0031205745885"/>
    <s v="van"/>
    <s v="B."/>
    <n v="199"/>
    <s v="16:45"/>
    <m/>
    <s v="Avanti"/>
    <n v="81"/>
    <s v="Varend arrangement"/>
    <d v="2015-08-21T00:00:00"/>
    <s v="Koningslaan 34"/>
    <s v="020 4711 200"/>
    <s v="651713638"/>
    <m/>
    <n v="3"/>
    <n v="8427.65"/>
    <n v="2"/>
    <m/>
    <n v="8328.56"/>
    <n v="4"/>
    <m/>
    <s v="000098-005"/>
    <n v="6.5"/>
  </r>
  <r>
    <s v="Techvisie"/>
    <s v="Avanti"/>
    <s v="Ja"/>
    <n v="100"/>
    <n v="35"/>
    <s v="Avanti"/>
    <n v="1011"/>
    <s v="Avond"/>
    <n v="35"/>
    <s v="Classic"/>
    <s v="Schaepkens E."/>
    <x v="0"/>
    <d v="2015-08-22T00:00:00"/>
    <x v="15"/>
    <s v="100% Definitief"/>
    <d v="2015-02-18T00:00:00"/>
    <s v="Spliet M.P.J."/>
    <s v="Ja"/>
    <s v="Avanti2015"/>
    <s v="100% Definitief"/>
    <s v="08-07"/>
    <s v="etienne schaepkens"/>
    <m/>
    <x v="5"/>
    <n v="21"/>
    <n v="37.799999999999997"/>
    <n v="8475.8799999999992"/>
    <s v="19:00"/>
    <s v="18:45"/>
    <s v="Traditionele charter schepen"/>
    <s v="Classic"/>
    <s v="Eigen catering schip"/>
    <s v="B_hnke"/>
    <s v="06-02"/>
    <s v="2015.06"/>
    <s v="zaterdag"/>
    <s v="22-08-2015 18:45"/>
    <d v="2015-02-06T12:37:57"/>
    <s v="mdbruin@techvisie.nl"/>
    <s v="mdbruin@techvisie.nl"/>
    <n v="5"/>
    <s v="CH HKA (C01)"/>
    <s v="Rood"/>
    <n v="50"/>
    <m/>
    <s v="A16"/>
    <s v="CH HKA (C01)"/>
    <s v="2015-08-22"/>
    <n v="7840.61"/>
    <n v="7840.61"/>
    <n v="8475.8799999999992"/>
    <m/>
    <s v="Oostenburgervoorstraat 92"/>
    <s v="Amsterdam"/>
    <s v="1018 MR"/>
    <n v="1.2"/>
    <n v="35"/>
    <s v="Nee"/>
    <s v="Meike de Bruin"/>
    <m/>
    <m/>
    <m/>
    <m/>
    <m/>
    <m/>
    <m/>
    <s v="18:00"/>
    <n v="0"/>
    <s v="Pier Westerhoofd"/>
    <s v="2634"/>
    <s v="Ja"/>
    <s v="Ja"/>
    <s v="Parkeren"/>
    <s v="1870"/>
    <s v="mdbruin@techvisie.nl"/>
    <s v="Bruin"/>
    <s v="mdbruin@techvisie.nl"/>
    <s v="f"/>
    <m/>
    <s v="Meike"/>
    <s v="(020) 423 27 87"/>
    <m/>
    <s v="M."/>
    <n v="219"/>
    <s v="23:45"/>
    <m/>
    <s v="Avanti"/>
    <n v="81"/>
    <s v="Varend arrangement"/>
    <d v="2015-08-22T00:00:00"/>
    <s v="Oostenburgervoorstraat 92"/>
    <m/>
    <s v="0031681177059"/>
    <s v="(020) 423 27 87"/>
    <n v="2"/>
    <n v="9274.65"/>
    <n v="1"/>
    <m/>
    <n v="7840.61"/>
    <n v="4"/>
    <m/>
    <s v="000098-008"/>
    <n v="6.5"/>
  </r>
  <r>
    <s v="Rabobank Bommelerwaard  "/>
    <s v="Avanti"/>
    <s v="Nee"/>
    <n v="55.09"/>
    <n v="35"/>
    <s v="Avanti"/>
    <n v="628"/>
    <s v="Middag"/>
    <n v="35"/>
    <s v="Classic"/>
    <s v="Claessen J."/>
    <x v="1"/>
    <d v="2015-08-22T00:00:00"/>
    <x v="36"/>
    <s v="Gefactureerd"/>
    <d v="2014-11-20T00:00:00"/>
    <s v="NAUPAR"/>
    <s v="Ja"/>
    <s v="Avanti2015"/>
    <s v="Gefactureerd (3/3 termijn)"/>
    <m/>
    <m/>
    <m/>
    <x v="6"/>
    <n v="19"/>
    <n v="37.799999999999997"/>
    <n v="4135.49"/>
    <s v="11:45"/>
    <s v="11:45"/>
    <s v="Traditionele charter schepen"/>
    <s v="Classic"/>
    <s v="Eigen catering schip"/>
    <s v="Overwater I."/>
    <s v="28-10"/>
    <s v="2014.44"/>
    <s v="zaterdag"/>
    <s v="22-08-2015 11:45"/>
    <d v="2014-10-28T09:49:58"/>
    <s v="b.kesler@bommelerwaard.rabobank.nl"/>
    <s v="b.kesler@bommelerwaard.rabobank.nl"/>
    <n v="5"/>
    <s v="CH HKA (C01)"/>
    <s v="Rood"/>
    <n v="50"/>
    <m/>
    <s v="A16"/>
    <s v="CH HKA (C01)"/>
    <s v="2015-08-22"/>
    <n v="6965"/>
    <n v="6965"/>
    <n v="7506.55"/>
    <m/>
    <s v="Hogeweg 55"/>
    <s v="Zaltbommel"/>
    <s v="5301 LJ"/>
    <n v="1.2"/>
    <n v="35"/>
    <s v="Ja"/>
    <s v="B. Kesler"/>
    <m/>
    <m/>
    <m/>
    <m/>
    <m/>
    <m/>
    <m/>
    <s v="11:00"/>
    <n v="3371.06"/>
    <s v="Pier Westerhoofd"/>
    <s v="2200"/>
    <s v="Ja"/>
    <m/>
    <m/>
    <s v="2233"/>
    <s v="b.kesler@bommelerwaard.rabobank.nl"/>
    <s v="Kesler"/>
    <s v="b.kesler@bommelerwaard.rabobank.nl"/>
    <s v="f"/>
    <s v="06 - 27 54 22 28"/>
    <m/>
    <s v="(0418) 68 87 20"/>
    <m/>
    <s v="B."/>
    <n v="199"/>
    <s v="16:45"/>
    <m/>
    <s v="Avanti"/>
    <n v="81"/>
    <s v="Varend arrangement"/>
    <d v="2015-08-22T00:00:00"/>
    <s v="Hogeweg 55"/>
    <m/>
    <s v="0031612989581"/>
    <s v="(0418) 68 87 20"/>
    <n v="3"/>
    <n v="8427.65"/>
    <n v="1"/>
    <m/>
    <n v="6965"/>
    <n v="4"/>
    <m/>
    <s v="000098-007"/>
    <n v="6.5"/>
  </r>
  <r>
    <s v="Bergwijkstadspark BV"/>
    <s v="Avatar"/>
    <s v="Ja"/>
    <n v="98.51"/>
    <n v="55"/>
    <s v="Avatar"/>
    <n v="795"/>
    <s v="Avond"/>
    <n v="55"/>
    <s v="Classic"/>
    <s v="Snippe A."/>
    <x v="0"/>
    <d v="2015-08-20T00:00:00"/>
    <x v="37"/>
    <s v="100% Definitief"/>
    <m/>
    <s v="Straten F. van"/>
    <s v="Ja"/>
    <s v="Avatar2015"/>
    <s v="100% Definitief"/>
    <s v="08-07"/>
    <m/>
    <m/>
    <x v="12"/>
    <n v="22"/>
    <n v="51.75"/>
    <n v="16515.099999999999"/>
    <s v="18:30"/>
    <s v="18:00"/>
    <s v="Nederlandse Tall Ships"/>
    <s v="Classic"/>
    <s v="H2U Consortium"/>
    <m/>
    <s v="16-12"/>
    <s v="2014.51"/>
    <s v="donderdag"/>
    <s v="20-08-2015 18:00"/>
    <d v="2014-12-16T11:33:25"/>
    <s v="snippe"/>
    <s v="hospitality@saileventpartners.nl"/>
    <n v="6"/>
    <s v="CH HKA (C10)"/>
    <s v="Paars"/>
    <n v="50"/>
    <m/>
    <s v="C10"/>
    <s v="CH HKA (C10)"/>
    <s v="2015-08-20"/>
    <n v="15551.6"/>
    <n v="15551.6"/>
    <n v="16765.09"/>
    <m/>
    <m/>
    <s v="Amsterdam"/>
    <m/>
    <n v="1"/>
    <n v="35"/>
    <s v="Ja"/>
    <s v="Marie-Louise Cremers"/>
    <m/>
    <m/>
    <m/>
    <m/>
    <m/>
    <m/>
    <m/>
    <s v="17:15"/>
    <n v="249.99"/>
    <s v="Pier Westerhoofd"/>
    <s v="2448"/>
    <s v="Nee"/>
    <s v="Nee"/>
    <s v="Parkeren"/>
    <s v="1367"/>
    <s v="marielouise@snippe.nl"/>
    <s v="Cremers"/>
    <s v="marielouise@snippe.nl"/>
    <s v="f"/>
    <m/>
    <s v="Marie-Louise"/>
    <m/>
    <m/>
    <s v="M. E."/>
    <n v="279"/>
    <s v="23:15"/>
    <m/>
    <s v="Avatar"/>
    <n v="89"/>
    <s v="Varend arrangement"/>
    <d v="2015-08-20T00:00:00"/>
    <s v="Postbus 94121"/>
    <s v="020-5209560"/>
    <m/>
    <m/>
    <n v="3"/>
    <n v="18567.45"/>
    <n v="1"/>
    <m/>
    <n v="15551.6"/>
    <n v="1"/>
    <m/>
    <s v="000111-004"/>
    <n v="6.4"/>
  </r>
  <r>
    <s v="GA Sports Management"/>
    <s v="Avatar"/>
    <s v="Ja"/>
    <n v="98.74"/>
    <n v="55"/>
    <s v="Avatar"/>
    <n v="2198"/>
    <s v="SAIL In"/>
    <n v="55"/>
    <s v="Classic"/>
    <s v="Weimer C."/>
    <x v="0"/>
    <d v="2015-08-19T00:00:00"/>
    <x v="38"/>
    <s v="100% Definitief"/>
    <d v="2015-06-26T00:00:00"/>
    <s v="Sterk L."/>
    <s v="Ja"/>
    <s v="Avatar2015"/>
    <s v="100% Definitief"/>
    <s v="14-07"/>
    <m/>
    <m/>
    <x v="13"/>
    <n v="25"/>
    <n v="51.75"/>
    <n v="22560.45"/>
    <s v="07:15"/>
    <s v="07:00"/>
    <s v="Nederlandse Tall Ships"/>
    <s v="Classic"/>
    <s v="H2U Consortium"/>
    <s v="Rietkerk R."/>
    <s v="23-06"/>
    <s v="2015.26"/>
    <s v="woensdag"/>
    <s v="19-08-2015 07:00"/>
    <d v="2015-06-23T11:01:45"/>
    <s v="Carmen@gasportsmanagement.com"/>
    <s v="carmen@gasportsmanagement.com"/>
    <n v="2"/>
    <s v="CH HKA (C10)"/>
    <s v="Paars"/>
    <n v="50"/>
    <m/>
    <s v="C10"/>
    <s v="CH HKA (C10)"/>
    <s v="2015-08-19"/>
    <n v="18882.59"/>
    <n v="18882.59"/>
    <n v="22847.93"/>
    <m/>
    <s v="200 Northsight Blvd"/>
    <s v="Scottsdale"/>
    <s v="AZ 85260"/>
    <n v="1"/>
    <n v="35"/>
    <s v="Ja"/>
    <s v="Carmen Weimer"/>
    <m/>
    <m/>
    <m/>
    <m/>
    <m/>
    <m/>
    <m/>
    <s v="06:15"/>
    <n v="287.48"/>
    <s v="Pier Westerhoofd"/>
    <s v="6135"/>
    <s v="Nee"/>
    <s v="Nee"/>
    <s v="Parkeren"/>
    <s v="4065"/>
    <s v="Carmen@gasportsmanagement.com"/>
    <s v="Weimer"/>
    <s v="carmen@gasportsmanagement.com"/>
    <s v="f"/>
    <m/>
    <s v="Carmen"/>
    <s v="12148860679"/>
    <m/>
    <s v="C."/>
    <n v="339"/>
    <s v="14:30"/>
    <m/>
    <s v="Avatar"/>
    <n v="89"/>
    <s v="Varend arrangement"/>
    <d v="2015-08-19T00:00:00"/>
    <s v="200 Northsight Blvd"/>
    <m/>
    <s v="0031655787240"/>
    <s v="12148860679"/>
    <n v="1"/>
    <n v="22560.45"/>
    <n v="1"/>
    <m/>
    <n v="18882.59"/>
    <n v="1"/>
    <m/>
    <s v="000111-001"/>
    <n v="6.4"/>
  </r>
  <r>
    <s v="Hoegh Autoliners B.V."/>
    <s v="Avatar"/>
    <s v="Ja"/>
    <n v="100"/>
    <n v="55"/>
    <s v="Avatar"/>
    <n v="1119"/>
    <s v="Avond"/>
    <n v="55"/>
    <s v="Classic"/>
    <s v="Faijdherbe Y."/>
    <x v="0"/>
    <d v="2015-08-21T00:00:00"/>
    <x v="39"/>
    <s v="100% Definitief"/>
    <m/>
    <s v="NEB"/>
    <s v="Ja"/>
    <s v="Avatar2015"/>
    <s v="100% Definitief"/>
    <s v="08-07"/>
    <m/>
    <m/>
    <x v="14"/>
    <n v="22"/>
    <n v="55"/>
    <n v="14740.77"/>
    <s v="18:30"/>
    <s v="18:00"/>
    <s v="Nederlandse Tall Ships"/>
    <s v="Classic"/>
    <s v="Eigen catering schip"/>
    <s v="Faijdherbe "/>
    <s v="26-02"/>
    <s v="2015.09"/>
    <s v="vrijdag"/>
    <s v="21-08-2015 18:00"/>
    <d v="2015-02-26T09:46:25"/>
    <s v="dip@hoegh.com"/>
    <s v="yvonne@ilomar-agencies.nl"/>
    <n v="4"/>
    <s v="CH HKA (C10)"/>
    <s v="Paars"/>
    <n v="50"/>
    <m/>
    <s v="C10"/>
    <s v="CH HKA (C10)"/>
    <s v="2015-08-21"/>
    <n v="11235.99"/>
    <n v="13695"/>
    <n v="14740.77"/>
    <m/>
    <s v="Corsicaweg 10"/>
    <s v="Amsterdam"/>
    <s v="1044 AB"/>
    <n v="1"/>
    <n v="35"/>
    <s v="Ja"/>
    <s v="Yvonne Faijdherbe"/>
    <m/>
    <n v="256.66000000000003"/>
    <n v="598.97"/>
    <s v="110081"/>
    <n v="7236.38"/>
    <n v="11205"/>
    <n v="12060.63"/>
    <s v="17:15"/>
    <n v="0"/>
    <s v="Pier Westerhoofd"/>
    <s v="2661"/>
    <s v="Ja"/>
    <s v="Nee"/>
    <s v="Parkeren"/>
    <s v="4020"/>
    <s v="dip@hoegh.com"/>
    <s v="Faijdherbe"/>
    <s v="yvonne@ilomar-agencies.nl"/>
    <s v="f"/>
    <s v="06 - 53 68 66 34"/>
    <s v="Yvonne"/>
    <s v="(020) 611 67 64"/>
    <m/>
    <s v="Y."/>
    <n v="249"/>
    <s v="23:15"/>
    <m/>
    <s v="Avatar"/>
    <n v="89"/>
    <s v="Varend arrangement"/>
    <d v="2015-08-21T00:00:00"/>
    <s v="Corsicaweg 10"/>
    <m/>
    <s v="0031653686634"/>
    <s v="(020) 611 67 64"/>
    <n v="2"/>
    <n v="3012.9"/>
    <n v="3"/>
    <m/>
    <n v="11235.99"/>
    <n v="1"/>
    <m/>
    <s v="000111-006"/>
    <n v="6.4"/>
  </r>
  <r>
    <s v="Manpower Group"/>
    <s v="Avatar"/>
    <s v="Ja"/>
    <n v="100"/>
    <n v="55"/>
    <s v="Avatar"/>
    <n v="757"/>
    <s v="Avond"/>
    <n v="55"/>
    <s v="Classic"/>
    <s v="Rietveld C."/>
    <x v="0"/>
    <d v="2015-08-19T00:00:00"/>
    <x v="40"/>
    <s v="100% Definitief"/>
    <d v="2014-12-12T00:00:00"/>
    <s v="Straten F. van"/>
    <s v="Ja"/>
    <s v="Avatar2015"/>
    <s v="100% Definitief"/>
    <s v="09-07"/>
    <m/>
    <m/>
    <x v="12"/>
    <n v="22"/>
    <n v="51.75"/>
    <n v="16890.080000000002"/>
    <s v="18:30"/>
    <s v="18:00"/>
    <s v="Nederlandse Tall Ships"/>
    <s v="Classic"/>
    <s v="H2U Consortium"/>
    <s v="Mulken van"/>
    <s v="05-12"/>
    <s v="2014.49"/>
    <s v="woensdag"/>
    <s v="19-08-2015 18:00"/>
    <d v="2014-12-05T11:12:40"/>
    <s v="annette.van.grinsen@manpowergroup.nl"/>
    <s v="nicoline.van.mulken@manpowergroup.nl"/>
    <n v="6"/>
    <s v="CH HKA (C10)"/>
    <s v="Paars"/>
    <n v="50"/>
    <m/>
    <s v="C10"/>
    <s v="CH HKA (C10)"/>
    <s v="2015-08-19"/>
    <n v="15654.9"/>
    <n v="15654.9"/>
    <n v="16890.080000000002"/>
    <m/>
    <s v="Diemerhoff 16-18"/>
    <s v="Diemen"/>
    <s v="1112 XN"/>
    <n v="1"/>
    <n v="35"/>
    <s v="Ja"/>
    <s v="Cora Rietveld"/>
    <m/>
    <m/>
    <m/>
    <m/>
    <m/>
    <m/>
    <m/>
    <s v="17:15"/>
    <n v="0"/>
    <s v="Pier Westerhoofd"/>
    <s v="2195"/>
    <s v="Nee"/>
    <s v="Ja"/>
    <s v="Parkeren"/>
    <s v="4171"/>
    <s v="cora.rietveld@experis.nl"/>
    <s v="Rietveld"/>
    <s v="cora.rietveld@experis.nl"/>
    <s v="f"/>
    <m/>
    <s v="Cora"/>
    <m/>
    <m/>
    <s v="C."/>
    <n v="279"/>
    <s v="23:15"/>
    <m/>
    <s v="Avatar"/>
    <n v="89"/>
    <s v="Varend arrangement"/>
    <d v="2015-08-19T00:00:00"/>
    <s v="Diemerhoff 16-18"/>
    <m/>
    <s v="0031655128558"/>
    <m/>
    <n v="1"/>
    <n v="18567.45"/>
    <n v="2"/>
    <m/>
    <n v="15654.9"/>
    <n v="1"/>
    <m/>
    <s v="000111-002"/>
    <n v="6.4"/>
  </r>
  <r>
    <s v="SBOH"/>
    <s v="Avatar"/>
    <s v="Ja"/>
    <n v="100"/>
    <n v="55"/>
    <s v="Avatar"/>
    <n v="724"/>
    <s v="Middag"/>
    <n v="55"/>
    <s v="Classic"/>
    <s v="Schmidt H."/>
    <x v="0"/>
    <d v="2015-08-22T00:00:00"/>
    <x v="41"/>
    <s v="100% Definitief"/>
    <m/>
    <s v="Straten F. van"/>
    <s v="Ja"/>
    <s v="Avatar2015"/>
    <s v="100% Definitief"/>
    <s v="08-07"/>
    <m/>
    <m/>
    <x v="15"/>
    <n v="20"/>
    <n v="51.75"/>
    <n v="15702.63"/>
    <s v="11:15"/>
    <s v="11:00"/>
    <s v="Nederlandse Tall Ships"/>
    <s v="Classic"/>
    <s v="H2U Consortium"/>
    <s v="Schmidt"/>
    <s v="26-11"/>
    <s v="2014.48"/>
    <s v="zaterdag"/>
    <s v="22-08-2015 11:00"/>
    <d v="2014-11-26T16:59:48"/>
    <s v="h.schmidt@sboh.nl"/>
    <s v="h.schmidt@sboh.nl"/>
    <n v="6"/>
    <s v="CH HKA (C10)"/>
    <s v="Paars"/>
    <n v="50"/>
    <m/>
    <s v="C10"/>
    <s v="CH HKA (C10)"/>
    <s v="2015-08-22"/>
    <n v="14554.9"/>
    <n v="14554.9"/>
    <n v="15702.63"/>
    <m/>
    <s v="Postbus 19025"/>
    <s v="Utrecht"/>
    <s v="3501 DA"/>
    <n v="1"/>
    <n v="35"/>
    <s v="Ja"/>
    <s v="Hans Schmidt"/>
    <m/>
    <m/>
    <m/>
    <m/>
    <m/>
    <m/>
    <m/>
    <s v="10:15"/>
    <n v="0"/>
    <s v="Pier Westerhoofd"/>
    <s v="2242"/>
    <s v="Ja"/>
    <s v="Ja"/>
    <s v="Parkeren"/>
    <s v="1595"/>
    <s v="h.schmidt@sboh.nl"/>
    <s v="Schmidt"/>
    <s v="h.schmidt@sboh.nl"/>
    <s v="m"/>
    <m/>
    <s v="Hans"/>
    <m/>
    <m/>
    <s v="H."/>
    <n v="259"/>
    <s v="16:15"/>
    <m/>
    <s v="Avatar"/>
    <n v="89"/>
    <s v="Varend arrangement"/>
    <d v="2015-08-22T00:00:00"/>
    <s v="Postbus 19025"/>
    <m/>
    <s v="653313065"/>
    <m/>
    <n v="3"/>
    <n v="17236.45"/>
    <n v="1"/>
    <m/>
    <n v="14554.9"/>
    <n v="1"/>
    <m/>
    <s v="000111-007"/>
    <n v="6.4"/>
  </r>
  <r>
    <s v="TMG Landelijke Media B.V."/>
    <s v="Avatar"/>
    <s v="Ja"/>
    <n v="100"/>
    <n v="55"/>
    <s v="Avatar"/>
    <n v="2400"/>
    <s v="Sail thank you parade"/>
    <n v="50"/>
    <s v="Classic"/>
    <s v="Bohnenn W."/>
    <x v="0"/>
    <d v="2015-08-23T00:00:00"/>
    <x v="42"/>
    <s v="100% Definitief"/>
    <m/>
    <m/>
    <s v="Ja"/>
    <s v="Avatar2015"/>
    <s v="100% Definitief"/>
    <s v="28-07"/>
    <m/>
    <m/>
    <x v="14"/>
    <n v="22"/>
    <n v="55"/>
    <n v="2196.11"/>
    <s v="14:00"/>
    <s v="13:45"/>
    <s v="Nederlandse Tall Ships"/>
    <s v="Classic"/>
    <s v="H2U Consortium"/>
    <m/>
    <s v="23-07"/>
    <s v="2015.30"/>
    <s v="zondag"/>
    <s v="23-08-2015 13:45"/>
    <d v="2015-07-23T21:27:48"/>
    <m/>
    <m/>
    <n v="3"/>
    <s v="CH HKA (C10)"/>
    <s v="Paars"/>
    <n v="50"/>
    <m/>
    <s v="C10"/>
    <s v="CH HKA (C10)"/>
    <s v="2015-08-23"/>
    <n v="14208.25"/>
    <n v="2008.25"/>
    <n v="2196.11"/>
    <m/>
    <s v="Basisweg 30"/>
    <s v="Amsterdam"/>
    <s v="1043 AP"/>
    <n v="1"/>
    <n v="35"/>
    <s v="Nee"/>
    <s v="Wim Bohnenn"/>
    <m/>
    <m/>
    <m/>
    <m/>
    <m/>
    <m/>
    <m/>
    <s v="13:00"/>
    <n v="0"/>
    <s v="Pier Westerhoofd"/>
    <s v="2198"/>
    <s v="Ja"/>
    <s v="Ja"/>
    <s v="Parkeren"/>
    <s v="3847"/>
    <m/>
    <s v="Bohnenn"/>
    <s v="w.bohnenn@telegraaf.nl"/>
    <s v="m"/>
    <s v="06 - 53 99 11 70"/>
    <s v="Wim"/>
    <m/>
    <m/>
    <s v="W."/>
    <n v="279"/>
    <s v="19:30"/>
    <m/>
    <s v="Avatar"/>
    <n v="89"/>
    <s v="Varend arrangement"/>
    <d v="2015-08-23T00:00:00"/>
    <s v="Basisweg 30"/>
    <m/>
    <m/>
    <m/>
    <n v="2"/>
    <n v="2117.5"/>
    <n v="1"/>
    <m/>
    <n v="14208.25"/>
    <n v="1"/>
    <m/>
    <s v="000111-009"/>
    <n v="6.4"/>
  </r>
  <r>
    <s v="Van Leeuwen Buizen"/>
    <s v="Avatar"/>
    <s v="Ja"/>
    <n v="100"/>
    <n v="55"/>
    <s v="Avatar"/>
    <n v="1151"/>
    <s v="Middag"/>
    <n v="45"/>
    <s v="Classic"/>
    <s v="Kam C.G.I. de"/>
    <x v="0"/>
    <d v="2015-08-21T00:00:00"/>
    <x v="39"/>
    <s v="100% Definitief"/>
    <m/>
    <s v="NEB"/>
    <s v="Ja"/>
    <s v="Avatar2015"/>
    <s v="100% Definitief"/>
    <s v="09-07"/>
    <m/>
    <m/>
    <x v="6"/>
    <n v="21"/>
    <n v="55"/>
    <n v="11092.93"/>
    <s v="11:15"/>
    <s v="11:00"/>
    <s v="Nederlandse Tall Ships"/>
    <s v="Classic"/>
    <s v="Eigen catering schip"/>
    <s v="Dijksman"/>
    <s v="26-02"/>
    <s v="2015.09"/>
    <s v="vrijdag"/>
    <s v="21-08-2015 11:00"/>
    <d v="2015-02-26T13:17:59"/>
    <s v="cgidekam@vanleeuwen.nl"/>
    <s v="idijksman@vanleeuwen.nl"/>
    <n v="1"/>
    <s v="CH HKA (C10)"/>
    <s v="Paars"/>
    <n v="50"/>
    <m/>
    <s v="C10"/>
    <s v="CH HKA (C10)"/>
    <s v="2015-08-21"/>
    <n v="10305"/>
    <n v="10305"/>
    <n v="11092.93"/>
    <m/>
    <s v="Lindtsedijk 100"/>
    <s v="Zwijndrecht"/>
    <s v="3336 LE"/>
    <n v="1"/>
    <n v="35"/>
    <s v="Ja"/>
    <s v="Ilse Dijksman"/>
    <m/>
    <n v="237.48"/>
    <n v="550.45000000000005"/>
    <s v="110113"/>
    <n v="6655.76"/>
    <n v="10305"/>
    <n v="11092.93"/>
    <s v="10:15"/>
    <n v="0"/>
    <s v="Pier Westerhoofd"/>
    <s v="2718"/>
    <s v="Ja"/>
    <s v="Ja"/>
    <s v="Parkeren"/>
    <s v="3980"/>
    <s v="cgidekam@vanleeuwen.nl"/>
    <s v="Dijksman"/>
    <s v="idijksman@vanleeuwen.nl"/>
    <s v="f"/>
    <m/>
    <s v="Ilse"/>
    <s v="(079) 625 25 34"/>
    <s v="de"/>
    <s v="I."/>
    <n v="224"/>
    <s v="16:15"/>
    <m/>
    <s v="Avatar"/>
    <n v="89"/>
    <s v="Varend arrangement"/>
    <d v="2015-08-21T00:00:00"/>
    <s v="Lindtsedijk 100"/>
    <m/>
    <s v="0031642128972"/>
    <s v="(079) 625 25 34"/>
    <n v="1"/>
    <m/>
    <n v="2"/>
    <m/>
    <n v="10305"/>
    <n v="1"/>
    <m/>
    <s v="000111-005"/>
    <n v="6.4"/>
  </r>
  <r>
    <s v="Zoelen B.V."/>
    <s v="Avatar"/>
    <s v="Ja"/>
    <n v="102.38"/>
    <n v="55"/>
    <s v="Avatar"/>
    <n v="1126"/>
    <s v="Avond"/>
    <n v="45"/>
    <s v="Classic"/>
    <s v="Kappe W.H."/>
    <x v="0"/>
    <d v="2015-08-22T00:00:00"/>
    <x v="39"/>
    <s v="100% Definitief"/>
    <m/>
    <s v="NEB"/>
    <s v="Ja"/>
    <s v="Avatar2015"/>
    <s v="100% Definitief"/>
    <s v="08-07"/>
    <m/>
    <m/>
    <x v="14"/>
    <n v="22"/>
    <n v="55"/>
    <n v="12348.11"/>
    <s v="18:30"/>
    <s v="18:00"/>
    <s v="Nederlandse Tall Ships"/>
    <s v="Classic"/>
    <s v="Eigen catering schip"/>
    <s v="Beukema"/>
    <s v="26-02"/>
    <s v="2015.09"/>
    <s v="zaterdag"/>
    <s v="22-08-2015 18:00"/>
    <d v="2015-02-26T10:11:17"/>
    <s v="m.kappe@vanzoelen.nl"/>
    <s v="m.kappe@vanzoelen.nl"/>
    <n v="3"/>
    <s v="CH HKA (C10)"/>
    <s v="Paars"/>
    <n v="50"/>
    <m/>
    <s v="C10"/>
    <s v="CH HKA (C10)"/>
    <s v="2015-08-22"/>
    <n v="11442.59"/>
    <n v="11205"/>
    <n v="12060.63"/>
    <m/>
    <m/>
    <s v="Utrecht"/>
    <m/>
    <n v="1"/>
    <n v="35"/>
    <s v="Ja"/>
    <s v="W.H. Kappe"/>
    <m/>
    <n v="256.66000000000003"/>
    <n v="598.97"/>
    <s v="110064"/>
    <n v="12060.63"/>
    <n v="11205"/>
    <n v="12060.63"/>
    <s v="17:15"/>
    <n v="-287.48"/>
    <s v="Pier Westerhoofd"/>
    <s v="2670"/>
    <s v="Nee"/>
    <s v="Nee"/>
    <s v="Parkeren"/>
    <s v="1916"/>
    <s v="m.kappe@vanzoelen.nl"/>
    <s v="Kappe"/>
    <s v="m.kappe@vanzoelen.nl"/>
    <s v="f"/>
    <m/>
    <m/>
    <s v="(030) 263 11 11"/>
    <m/>
    <s v="W.H."/>
    <n v="249"/>
    <s v="23:15"/>
    <m/>
    <s v="Avatar"/>
    <n v="89"/>
    <s v="Varend arrangement"/>
    <d v="2015-08-22T00:00:00"/>
    <s v="Postbus 8079"/>
    <m/>
    <s v="653323263"/>
    <s v="(030) 263 11 11"/>
    <n v="1"/>
    <m/>
    <n v="3"/>
    <m/>
    <n v="11442.59"/>
    <n v="1"/>
    <m/>
    <s v="000111-008"/>
    <n v="6.4"/>
  </r>
  <r>
    <s v="ABN AMRO, Commodities Clients Netherlands "/>
    <s v="Avondrood"/>
    <s v="Nee"/>
    <n v="65.66"/>
    <n v="50"/>
    <s v="Avondrood"/>
    <n v="27"/>
    <s v="Avond"/>
    <n v="50"/>
    <s v="Classic"/>
    <s v="Goudappel L."/>
    <x v="2"/>
    <d v="2015-08-20T00:00:00"/>
    <x v="1"/>
    <s v="Gefactureerd"/>
    <m/>
    <s v="NAUPAR"/>
    <s v="Ja"/>
    <s v="Avondrood2015"/>
    <s v="Gefactureerd (3/3 termijn)"/>
    <m/>
    <m/>
    <m/>
    <x v="5"/>
    <n v="21"/>
    <n v="35.19"/>
    <n v="7937.36"/>
    <s v="18:30"/>
    <s v="18:15"/>
    <s v="Traditionele charter schepen"/>
    <s v="Classic"/>
    <s v="Eigen catering schip"/>
    <s v="Vogelzang"/>
    <s v="19-08"/>
    <s v="2014.34"/>
    <s v="donderdag"/>
    <s v="20-08-2015 18:15"/>
    <d v="2014-08-19T22:19:10"/>
    <s v="liesbeth.goudappel@nl.abnamro.com"/>
    <s v="liesbeth.goudappel@nl.abnamro.com"/>
    <n v="6"/>
    <s v="CH HKA (C05)"/>
    <s v="Geel"/>
    <n v="60"/>
    <m/>
    <s v="A09"/>
    <s v="CH HKA (C05)"/>
    <s v="2015-08-20"/>
    <n v="11177.26"/>
    <n v="11177.26"/>
    <n v="12087.86"/>
    <m/>
    <m/>
    <s v="Rotterdam"/>
    <m/>
    <n v="1.5"/>
    <n v="48"/>
    <s v="Ja"/>
    <s v="Liesbeth Goudappel"/>
    <m/>
    <m/>
    <m/>
    <m/>
    <m/>
    <m/>
    <m/>
    <s v="17:30"/>
    <n v="4150.5"/>
    <s v="Pier Westerhoofd"/>
    <s v="2118"/>
    <s v="Nee"/>
    <s v="Ja"/>
    <s v="Parkeren"/>
    <s v="1438"/>
    <s v="liesbeth.goudappel@nl.abnamro.com"/>
    <s v="Goudappel"/>
    <s v="liesbeth.goudappel@nl.abnamro.com"/>
    <s v="f"/>
    <m/>
    <s v="Liesbeth"/>
    <m/>
    <m/>
    <s v="L."/>
    <n v="219"/>
    <s v="23:15"/>
    <m/>
    <s v="Avondrood"/>
    <n v="19"/>
    <s v="Varend arrangement"/>
    <d v="2015-08-20T00:00:00"/>
    <s v="P.O. Box 749"/>
    <m/>
    <s v="0031653263478"/>
    <m/>
    <n v="3"/>
    <n v="13249.5"/>
    <n v="1"/>
    <m/>
    <n v="11177.26"/>
    <n v="2"/>
    <m/>
    <s v="000042-004"/>
    <n v="6.2"/>
  </r>
  <r>
    <s v="Adelbrecht Vastgoed Beheer B.V."/>
    <s v="Avondrood"/>
    <s v="Ja"/>
    <n v="100"/>
    <n v="50"/>
    <s v="Avondrood"/>
    <n v="660"/>
    <s v="Avond"/>
    <n v="50"/>
    <s v="Classic"/>
    <s v="Amsterdam J. van"/>
    <x v="0"/>
    <d v="2015-08-19T00:00:00"/>
    <x v="43"/>
    <s v="100% Definitief"/>
    <d v="2014-11-25T00:00:00"/>
    <s v="Dijck S.N.D. van"/>
    <s v="Ja"/>
    <s v="Avondrood2015"/>
    <s v="100% Definitief"/>
    <s v="08-07"/>
    <s v="van Amsterdam"/>
    <m/>
    <x v="5"/>
    <n v="21"/>
    <n v="35.19"/>
    <n v="12062.87"/>
    <s v="19:30"/>
    <s v="19:15"/>
    <s v="Traditionele charter schepen"/>
    <s v="Classic"/>
    <s v="Eigen catering schip"/>
    <s v="Amsterdam van"/>
    <s v="10-11"/>
    <s v="2014.46"/>
    <s v="woensdag"/>
    <s v="19-08-2015 18:15"/>
    <d v="2014-11-10T17:20:14"/>
    <s v="jeroen@adelbrecht.nl"/>
    <m/>
    <n v="6"/>
    <s v="CH HKA (C05)"/>
    <s v="Geel"/>
    <n v="60"/>
    <m/>
    <s v="A09"/>
    <s v="CH HKA (C05)"/>
    <s v="2015-08-19"/>
    <n v="11156.6"/>
    <n v="11156.6"/>
    <n v="12062.87"/>
    <s v="man"/>
    <s v="Maassluisstraat 572a"/>
    <s v="Amsterdam"/>
    <s v="1062 GZ"/>
    <n v="1.5"/>
    <n v="48"/>
    <s v="Nee"/>
    <s v="Jeroen van Amsterdam"/>
    <m/>
    <m/>
    <m/>
    <m/>
    <m/>
    <m/>
    <m/>
    <s v="18:45"/>
    <n v="0"/>
    <s v="Pier Westerhoofd"/>
    <s v="2205"/>
    <s v="Nee"/>
    <s v="Ja"/>
    <s v="Parkeren"/>
    <s v="1565"/>
    <s v="jeroen@adelbrecht.nl"/>
    <s v="Amsterdam"/>
    <s v="jeroen@adelbrecht.nl"/>
    <s v="m"/>
    <m/>
    <s v="Jeroen"/>
    <m/>
    <s v="van"/>
    <s v="J."/>
    <n v="219"/>
    <s v="00:15"/>
    <m/>
    <s v="Avondrood"/>
    <n v="19"/>
    <s v="Varend arrangement"/>
    <d v="2015-08-19T00:00:00"/>
    <s v="Maassluisstraat 572a"/>
    <s v="06-22601114"/>
    <s v="622601114"/>
    <m/>
    <n v="3"/>
    <n v="13249.5"/>
    <n v="2"/>
    <s v="Ja"/>
    <n v="11156.6"/>
    <n v="2"/>
    <m/>
    <s v="000042-002"/>
    <n v="6.2"/>
  </r>
  <r>
    <s v="AXA Investment Managers"/>
    <s v="Avondrood"/>
    <s v="Ja"/>
    <n v="100"/>
    <n v="50"/>
    <s v="Avondrood"/>
    <n v="99"/>
    <s v="Middag"/>
    <n v="50"/>
    <s v="Classic"/>
    <s v="Leeuwen M. van"/>
    <x v="0"/>
    <d v="2015-08-21T00:00:00"/>
    <x v="31"/>
    <s v="100% Definitief"/>
    <d v="2014-11-03T00:00:00"/>
    <s v="Dijck S.N.D. van"/>
    <s v="Ja"/>
    <s v="Avondrood2015"/>
    <s v="100% Definitief"/>
    <s v="09-07"/>
    <s v="van Leeuwen"/>
    <m/>
    <x v="6"/>
    <n v="19"/>
    <n v="35.19"/>
    <n v="11043.91"/>
    <s v="11:15"/>
    <s v="11:15"/>
    <s v="Traditionele charter schepen"/>
    <s v="Classic"/>
    <s v="Eigen catering schip"/>
    <s v="Leeuwen van"/>
    <s v="20-08"/>
    <s v="2014.34"/>
    <s v="vrijdag"/>
    <s v="21-08-2015 11:15"/>
    <d v="2014-08-20T11:07:18"/>
    <s v="menso.vanleeuwen@axa-im.com"/>
    <s v="menso.vanleeuwen@axa-im.com"/>
    <n v="6"/>
    <s v="CH HKA (C05)"/>
    <s v="Geel"/>
    <n v="60"/>
    <m/>
    <s v="A09"/>
    <s v="CH HKA (C05)"/>
    <s v="2015-08-21"/>
    <n v="10208.25"/>
    <n v="10208.25"/>
    <n v="11043.91"/>
    <s v="man"/>
    <s v="Strawinskylaan 2701"/>
    <s v="Amsterdam"/>
    <s v="1077 ZZ"/>
    <n v="1.5"/>
    <n v="48"/>
    <s v="Nee"/>
    <s v="Menso van Leeuwen"/>
    <m/>
    <m/>
    <m/>
    <m/>
    <m/>
    <m/>
    <m/>
    <s v="10:30"/>
    <n v="0"/>
    <s v="Pier Westerhoofd"/>
    <s v="1966"/>
    <s v="Nee"/>
    <s v="Ja"/>
    <s v="Parkeren"/>
    <s v="1250"/>
    <s v="menso.vanleeuwen@axa-im.com"/>
    <s v="Leeuwen"/>
    <s v="menso.vanleeuwen@axa-im.com"/>
    <s v="m"/>
    <m/>
    <s v="Menso"/>
    <m/>
    <s v="van"/>
    <s v="M."/>
    <n v="199"/>
    <s v="16:15"/>
    <m/>
    <s v="Avondrood"/>
    <n v="19"/>
    <s v="Varend arrangement"/>
    <d v="2015-08-21T00:00:00"/>
    <s v="Strawinskylaan 2701"/>
    <s v="0207951914"/>
    <s v="653773800"/>
    <m/>
    <n v="3"/>
    <n v="12039.5"/>
    <n v="1"/>
    <m/>
    <n v="10208.25"/>
    <n v="2"/>
    <m/>
    <s v="000042-005"/>
    <n v="6.2"/>
  </r>
  <r>
    <s v="Copaco"/>
    <s v="Avondrood"/>
    <s v="Ja"/>
    <n v="97.73"/>
    <n v="50"/>
    <s v="Avondrood"/>
    <n v="25"/>
    <s v="SAIL In"/>
    <n v="50"/>
    <s v="Classic"/>
    <s v="Gulick J. van"/>
    <x v="0"/>
    <d v="2015-08-19T00:00:00"/>
    <x v="1"/>
    <s v="100% Definitief"/>
    <m/>
    <s v="NAUPAR"/>
    <s v="Ja"/>
    <s v="Avondrood2015"/>
    <s v="100% Definitief"/>
    <s v="08-07"/>
    <m/>
    <m/>
    <x v="7"/>
    <n v="22.5"/>
    <n v="35.19"/>
    <n v="13440.22"/>
    <s v="07:15"/>
    <s v="07:15"/>
    <s v="Traditionele charter schepen"/>
    <s v="Classic"/>
    <s v="Eigen catering schip"/>
    <s v="Gulick van"/>
    <s v="19-08"/>
    <s v="2014.34"/>
    <s v="woensdag"/>
    <s v="19-08-2015 07:15"/>
    <d v="2014-08-19T22:17:36"/>
    <s v="joyce.van.gulick@copaco.nl"/>
    <s v="joyce.van.gulick@copaco.nl"/>
    <n v="6"/>
    <s v="CH HKA (C05)"/>
    <s v="Geel"/>
    <n v="60"/>
    <m/>
    <s v="A09"/>
    <s v="CH HKA (C05)"/>
    <s v="2015-08-19"/>
    <n v="12708.25"/>
    <n v="12708.25"/>
    <n v="13752.7"/>
    <m/>
    <s v="Hoevenweg 21"/>
    <s v="Eindhoven"/>
    <s v="5652 AW"/>
    <n v="1.5"/>
    <n v="48"/>
    <s v="Ja"/>
    <s v="Joyce van Gulick"/>
    <m/>
    <m/>
    <m/>
    <m/>
    <m/>
    <m/>
    <m/>
    <s v="06:30"/>
    <n v="312.48"/>
    <s v="Pier Westerhoofd"/>
    <s v="2073"/>
    <s v="Nee"/>
    <s v="Nee"/>
    <s v="Parkeren"/>
    <s v="1381"/>
    <s v="joyce.van.gulick@copaco.nl"/>
    <s v="Gulick"/>
    <s v="joyce.van.gulick@copaco.nl"/>
    <s v="f"/>
    <m/>
    <s v="Joyce"/>
    <m/>
    <s v="van"/>
    <s v="J."/>
    <n v="249"/>
    <s v="14:30"/>
    <m/>
    <s v="Avondrood"/>
    <n v="19"/>
    <s v="Varend arrangement"/>
    <d v="2015-08-19T00:00:00"/>
    <s v="Hoevenweg 21"/>
    <m/>
    <s v="612599898"/>
    <m/>
    <n v="3"/>
    <n v="15064.5"/>
    <n v="1"/>
    <m/>
    <n v="12708.25"/>
    <n v="2"/>
    <m/>
    <s v="000042-001"/>
    <n v="6.2"/>
  </r>
  <r>
    <s v="Eventonizer"/>
    <s v="Avondrood"/>
    <s v="Ja"/>
    <n v="100"/>
    <n v="50"/>
    <s v="Avondrood"/>
    <n v="638"/>
    <s v="Avond"/>
    <n v="50"/>
    <s v="Classic"/>
    <s v="Veghel H. van"/>
    <x v="0"/>
    <d v="2015-08-22T00:00:00"/>
    <x v="44"/>
    <s v="100% Definitief"/>
    <d v="2014-11-24T00:00:00"/>
    <s v="Dijck S.N.D. van"/>
    <s v="Ja"/>
    <s v="Avondrood2015"/>
    <s v="100% Definitief"/>
    <s v="08-07"/>
    <s v="van Veghel"/>
    <m/>
    <x v="5"/>
    <n v="21"/>
    <n v="35.19"/>
    <n v="11837.88"/>
    <s v="18:30"/>
    <s v="18:15"/>
    <s v="Traditionele charter schepen"/>
    <s v="Classic"/>
    <s v="Eigen catering schip"/>
    <s v="Veghel van"/>
    <s v="30-10"/>
    <s v="2014.44"/>
    <s v="zaterdag"/>
    <s v="22-08-2015 18:15"/>
    <d v="2014-10-30T11:38:17"/>
    <s v="harold@eventonizer.nl"/>
    <s v="harold@eventonizer.nl"/>
    <n v="6"/>
    <s v="CH HKA (C05)"/>
    <s v="Geel"/>
    <n v="60"/>
    <m/>
    <s v="A09"/>
    <s v="CH HKA (C05)"/>
    <s v="2015-08-22"/>
    <n v="10970.66"/>
    <n v="10970.66"/>
    <n v="11837.88"/>
    <s v="man"/>
    <s v="Hoofdstraat 43"/>
    <s v="Schijndel"/>
    <s v="5481 AA"/>
    <n v="1.5"/>
    <n v="48"/>
    <s v="Ja"/>
    <s v="Harold van Veghel"/>
    <m/>
    <m/>
    <m/>
    <m/>
    <m/>
    <m/>
    <m/>
    <s v="17:30"/>
    <n v="0"/>
    <s v="Pier Westerhoofd"/>
    <s v="2204"/>
    <s v="Nee"/>
    <s v="Ja"/>
    <s v="Parkeren"/>
    <s v="1564"/>
    <s v="harold@eventonizer.nl"/>
    <s v="Veghel"/>
    <s v="harold@eventonizer.nl"/>
    <s v="m"/>
    <m/>
    <s v="Harold"/>
    <m/>
    <s v="van"/>
    <s v="H."/>
    <n v="219"/>
    <s v="23:15"/>
    <m/>
    <s v="Avondrood"/>
    <n v="19"/>
    <s v="Varend arrangement"/>
    <d v="2015-08-22T00:00:00"/>
    <s v="Hoofdstraat 43"/>
    <s v="040-2070233 / 06-29040493"/>
    <s v="629040493"/>
    <m/>
    <n v="3"/>
    <n v="13249.5"/>
    <n v="2"/>
    <m/>
    <n v="10970.66"/>
    <n v="2"/>
    <m/>
    <s v="000042-008"/>
    <n v="6.2"/>
  </r>
  <r>
    <s v="Geodis Wilson Netherlands BV"/>
    <s v="Avondrood"/>
    <s v="Ja"/>
    <n v="100"/>
    <n v="50"/>
    <s v="Avondrood"/>
    <n v="28"/>
    <s v="Avond"/>
    <n v="50"/>
    <s v="Classic"/>
    <s v="Kwartsz J."/>
    <x v="0"/>
    <d v="2015-08-21T00:00:00"/>
    <x v="1"/>
    <s v="100% Definitief"/>
    <m/>
    <s v="NAUPAR"/>
    <s v="Ja"/>
    <s v="Avondrood2015"/>
    <s v="100% Definitief"/>
    <s v="08-07"/>
    <m/>
    <m/>
    <x v="5"/>
    <n v="21"/>
    <n v="35.19"/>
    <n v="12125.36"/>
    <s v="18:30"/>
    <s v="18:15"/>
    <s v="Traditionele charter schepen"/>
    <s v="Classic"/>
    <s v="Eigen catering schip"/>
    <s v="Bosio"/>
    <s v="19-08"/>
    <s v="2014.34"/>
    <s v="vrijdag"/>
    <s v="21-08-2015 18:15"/>
    <d v="2014-08-19T22:19:42"/>
    <s v="judit.kwartsz@nl.geodiwilson.com"/>
    <s v="judit.kwartsz@nl.geodiswilson.com"/>
    <n v="6"/>
    <s v="CH HKA (C05)"/>
    <s v="Geel"/>
    <n v="60"/>
    <m/>
    <s v="A09"/>
    <s v="CH HKA (C05)"/>
    <s v="2015-08-21"/>
    <n v="11208.25"/>
    <n v="11208.25"/>
    <n v="12125.36"/>
    <m/>
    <s v="Douglassingel 3"/>
    <s v="Schiphol-Rijk"/>
    <s v="1119 MB"/>
    <n v="1.5"/>
    <n v="48"/>
    <s v="Ja"/>
    <s v="Judit Kwartsz"/>
    <m/>
    <m/>
    <m/>
    <m/>
    <m/>
    <m/>
    <m/>
    <s v="17:30"/>
    <n v="0"/>
    <s v="Pier Westerhoofd"/>
    <s v="2085"/>
    <s v="Nee"/>
    <s v="Ja"/>
    <s v="Parkeren"/>
    <s v="1393"/>
    <s v="judit.kwartsz@nl.geodiswilson.com"/>
    <s v="Kwartsz"/>
    <s v="judit.kwartsz@nl.geodiswilson.com"/>
    <s v="f"/>
    <m/>
    <s v="Judit"/>
    <m/>
    <m/>
    <s v="J."/>
    <n v="219"/>
    <s v="23:15"/>
    <m/>
    <s v="Avondrood"/>
    <n v="19"/>
    <s v="Varend arrangement"/>
    <d v="2015-08-21T00:00:00"/>
    <s v="Douglassingel 3"/>
    <m/>
    <s v="620031161"/>
    <m/>
    <n v="3"/>
    <n v="13249.5"/>
    <n v="1"/>
    <m/>
    <n v="11208.25"/>
    <n v="2"/>
    <m/>
    <s v="000042-006"/>
    <n v="6.2"/>
  </r>
  <r>
    <s v="Transvision"/>
    <s v="Avondrood"/>
    <s v="Ja"/>
    <n v="100"/>
    <n v="50"/>
    <s v="Avondrood"/>
    <n v="825"/>
    <s v="Middag"/>
    <n v="50"/>
    <s v="Classic"/>
    <s v="Veer C.J. van der"/>
    <x v="0"/>
    <d v="2015-08-20T00:00:00"/>
    <x v="35"/>
    <s v="100% Definitief"/>
    <m/>
    <s v="NAUPAR"/>
    <s v="Ja"/>
    <s v="Avondrood2015"/>
    <s v="100% Definitief"/>
    <s v="09-07"/>
    <m/>
    <m/>
    <x v="6"/>
    <n v="19"/>
    <n v="35.19"/>
    <n v="11043.91"/>
    <s v="11:15"/>
    <s v="11:15"/>
    <s v="Traditionele charter schepen"/>
    <s v="Classic"/>
    <s v="Eigen catering schip"/>
    <s v="Bijker"/>
    <s v="06-01"/>
    <s v="2015.02"/>
    <s v="donderdag"/>
    <s v="20-08-2015 11:15"/>
    <d v="2015-01-06T14:06:17"/>
    <s v="mbijker@transvision.nl"/>
    <m/>
    <n v="8"/>
    <s v="CH HKA (C05)"/>
    <s v="Geel"/>
    <n v="60"/>
    <m/>
    <s v="A09"/>
    <s v="CH HKA (C05)"/>
    <s v="2015-08-20"/>
    <n v="10208.25"/>
    <n v="10208.25"/>
    <n v="11043.91"/>
    <m/>
    <s v="Postbus 402"/>
    <s v="Capelle aan den IJssel"/>
    <s v="2900 AK"/>
    <n v="1.5"/>
    <n v="48"/>
    <s v="Ja"/>
    <s v="C.J. van der Veer"/>
    <m/>
    <m/>
    <m/>
    <m/>
    <m/>
    <m/>
    <m/>
    <s v="10:30"/>
    <n v="0"/>
    <s v="Pier Westerhoofd"/>
    <s v="2483"/>
    <s v="Ja"/>
    <s v="Ja"/>
    <s v="Parkeren"/>
    <s v="1734"/>
    <s v="mbijker@transvision.nl"/>
    <s v="Veer"/>
    <s v="mbijker@transvision.nl"/>
    <s v="m"/>
    <m/>
    <m/>
    <m/>
    <s v="van der"/>
    <s v="C.J."/>
    <n v="199"/>
    <s v="16:15"/>
    <m/>
    <s v="Avondrood"/>
    <n v="19"/>
    <s v="Varend arrangement"/>
    <d v="2015-08-20T00:00:00"/>
    <s v="Postbus 402"/>
    <m/>
    <s v="651902115"/>
    <m/>
    <n v="3"/>
    <n v="12039.5"/>
    <n v="1"/>
    <m/>
    <n v="10208.25"/>
    <n v="2"/>
    <m/>
    <s v="000042-003"/>
    <n v="6.2"/>
  </r>
  <r>
    <s v="Amlin Europe_x000a_"/>
    <s v="Avontuur"/>
    <s v="Ja"/>
    <n v="100"/>
    <n v="44"/>
    <s v="Avontuur"/>
    <n v="950"/>
    <s v="Avond"/>
    <n v="44"/>
    <s v="Classic"/>
    <s v="Benjamin K."/>
    <x v="0"/>
    <d v="2015-08-21T00:00:00"/>
    <x v="45"/>
    <s v="100% Definitief"/>
    <d v="2015-02-05T00:00:00"/>
    <s v="Spliet M.P.J."/>
    <s v="Ja"/>
    <s v="Avontuur2015"/>
    <s v="100% Definitief"/>
    <s v="08-07"/>
    <m/>
    <m/>
    <x v="1"/>
    <n v="21"/>
    <n v="34.24"/>
    <n v="12092.1"/>
    <s v="19:30"/>
    <s v="19:15"/>
    <s v="Luxe traditionele charter schepen"/>
    <s v="Classic"/>
    <s v="H2U Consortium"/>
    <s v="Benjamin"/>
    <s v="29-01"/>
    <s v="2015.05"/>
    <s v="vrijdag"/>
    <s v="21-08-2015 19:15"/>
    <d v="2015-01-29T13:18:22"/>
    <s v="katie.benjamin@amelin.com"/>
    <s v="Katie.Benjamin@amlin.com"/>
    <n v="8"/>
    <s v="CH HKA (C01)"/>
    <s v="Rood"/>
    <n v="50"/>
    <m/>
    <s v="A05"/>
    <s v="CH HKA (C01)"/>
    <s v="2015-08-21"/>
    <n v="11183.26"/>
    <n v="11183.26"/>
    <n v="12092.1"/>
    <m/>
    <s v="Van Heuven Goedhartlaan 939"/>
    <s v="Amsterdam"/>
    <s v="1181 LD"/>
    <n v="1.3"/>
    <n v="38"/>
    <s v="Nee"/>
    <s v="Katie Benjamin"/>
    <m/>
    <m/>
    <m/>
    <m/>
    <m/>
    <m/>
    <m/>
    <s v="18:30"/>
    <n v="0"/>
    <s v="Pier Westerhoofd"/>
    <s v="2600"/>
    <s v="Nee"/>
    <s v="Ja"/>
    <s v="Parkeren"/>
    <s v="1813"/>
    <s v="katie.benjamin@amelin.com"/>
    <s v="Benjamin"/>
    <s v="Katie.Benjamin@amlin.com"/>
    <s v="f"/>
    <m/>
    <s v="Katie"/>
    <s v="(020) 503 16 77"/>
    <m/>
    <s v="K."/>
    <n v="249"/>
    <s v="00:15"/>
    <m/>
    <s v="Avontuur"/>
    <n v="82"/>
    <s v="Varend arrangement"/>
    <d v="2015-08-21T00:00:00"/>
    <s v="Van Heuven Goedhartlaan 939"/>
    <s v="+31 (0)20 503 16 77"/>
    <s v="620957666"/>
    <m/>
    <n v="3"/>
    <n v="13256.75"/>
    <n v="1"/>
    <m/>
    <n v="11183.26"/>
    <n v="6"/>
    <m/>
    <s v="000110-006"/>
    <n v="4000.8"/>
  </r>
  <r>
    <s v="Caransa Groep B.V."/>
    <s v="Avontuur"/>
    <s v="Ja"/>
    <n v="100"/>
    <n v="44"/>
    <s v="Avontuur"/>
    <n v="1038"/>
    <s v="Avond"/>
    <n v="44"/>
    <s v="Classic"/>
    <s v="Caransa M.S."/>
    <x v="0"/>
    <d v="2015-08-22T00:00:00"/>
    <x v="46"/>
    <s v="100% Definitief"/>
    <d v="2015-02-19T00:00:00"/>
    <s v="Sterk L."/>
    <s v="Ja"/>
    <s v="Avontuur2015"/>
    <s v="100% Definitief"/>
    <s v="15-07"/>
    <m/>
    <m/>
    <x v="1"/>
    <n v="21"/>
    <n v="34.24"/>
    <n v="13782.07"/>
    <s v="19:30"/>
    <s v="19:15"/>
    <s v="Luxe traditionele charter schepen"/>
    <s v="Classic"/>
    <s v="H2U Consortium"/>
    <s v="Broekhuizen"/>
    <s v="12-02"/>
    <s v="2015.07"/>
    <s v="zaterdag"/>
    <s v="22-08-2015 19:15"/>
    <d v="2015-02-12T17:07:59"/>
    <s v="secretariaat@caransa.nl"/>
    <s v="secretariaat@caransa.nl"/>
    <n v="6"/>
    <s v="CH HKA (C01)"/>
    <s v="Rood"/>
    <n v="50"/>
    <m/>
    <s v="A05"/>
    <s v="CH HKA (C01)"/>
    <s v="2015-08-22"/>
    <n v="12783.66"/>
    <n v="12783.66"/>
    <n v="13782.07"/>
    <m/>
    <s v="Paasheuvelweg 26"/>
    <s v="Amsterdam"/>
    <s v="1105 BJ"/>
    <n v="1.3"/>
    <n v="38"/>
    <s v="Nee"/>
    <s v="Pauline Broekhuizen"/>
    <m/>
    <m/>
    <m/>
    <m/>
    <m/>
    <m/>
    <m/>
    <s v="18:30"/>
    <n v="0"/>
    <s v="Pier Westerhoofd"/>
    <s v="2648"/>
    <s v="Ja"/>
    <s v="Ja"/>
    <s v="Parkeren"/>
    <s v="1889"/>
    <s v="secretariaat@caransa.nl"/>
    <s v="Broekhuizen"/>
    <s v="secretariaat@caransa.nl"/>
    <s v="f"/>
    <m/>
    <s v="Pauline"/>
    <s v="(020) 662 56 25"/>
    <m/>
    <s v="P."/>
    <n v="279"/>
    <s v="00:15"/>
    <m/>
    <s v="Avontuur"/>
    <n v="82"/>
    <s v="Varend arrangement"/>
    <d v="2015-08-22T00:00:00"/>
    <s v="Paasheuvelweg 26"/>
    <s v="0206625625"/>
    <s v="610122433"/>
    <s v="(020) 662 56 25"/>
    <n v="2"/>
    <n v="14853.96"/>
    <n v="4"/>
    <m/>
    <n v="12783.66"/>
    <n v="6"/>
    <m/>
    <s v="000110-008"/>
    <n v="4000.8"/>
  </r>
  <r>
    <s v="Saint-Gobain Building Distribution"/>
    <s v="Avontuur"/>
    <s v="Ja"/>
    <n v="117.06"/>
    <n v="44"/>
    <s v="Avontuur"/>
    <n v="791"/>
    <s v="SAIL In"/>
    <n v="44"/>
    <s v="Classic"/>
    <s v="Andriessen"/>
    <x v="0"/>
    <d v="2015-08-19T00:00:00"/>
    <x v="37"/>
    <s v="100% Definitief"/>
    <m/>
    <s v="Straten F. van"/>
    <s v="Ja"/>
    <s v="Avontuur2015"/>
    <s v="100% Definitief"/>
    <s v="31-07"/>
    <m/>
    <m/>
    <x v="2"/>
    <n v="23"/>
    <n v="34.24"/>
    <n v="16069.78"/>
    <s v="08:15"/>
    <s v="08:15"/>
    <s v="Luxe traditionele charter schepen"/>
    <s v="Classic"/>
    <s v="H2U Consortium"/>
    <s v="Andriessen"/>
    <s v="16-12"/>
    <s v="2014.51"/>
    <s v="woensdag"/>
    <s v="19-08-2015 08:15"/>
    <d v="2014-12-16T10:56:37"/>
    <m/>
    <s v="marie-helene.andriessen@saint-gobain.com"/>
    <n v="7"/>
    <s v="CH HKA (C01)"/>
    <s v="Rood"/>
    <n v="50"/>
    <m/>
    <s v="A05"/>
    <s v="CH HKA (C01)"/>
    <s v="2015-08-19"/>
    <n v="12943.26"/>
    <n v="12716"/>
    <n v="13727.85"/>
    <m/>
    <s v="Atlasstraat 1"/>
    <s v="Tilburg"/>
    <s v="5047 RG"/>
    <n v="1.3"/>
    <n v="38"/>
    <s v="Nee"/>
    <s v="Andriessen"/>
    <m/>
    <m/>
    <m/>
    <m/>
    <m/>
    <m/>
    <m/>
    <s v="07:30"/>
    <n v="-2341.9299999999998"/>
    <s v="Pier Westerhoofd"/>
    <s v="2444"/>
    <s v="Nee"/>
    <s v="Nee"/>
    <s v="Parkeren"/>
    <s v="4973"/>
    <m/>
    <s v="Andriessen"/>
    <s v="marie-helene.andriessen@saint-gobain.com"/>
    <s v="f"/>
    <m/>
    <m/>
    <s v="(013) 458 00 00"/>
    <m/>
    <m/>
    <n v="289"/>
    <s v="15:30"/>
    <m/>
    <s v="Avontuur"/>
    <n v="82"/>
    <s v="Varend arrangement"/>
    <d v="2015-08-19T00:00:00"/>
    <s v="Atlasstraat 1"/>
    <s v="06-51614935"/>
    <s v="0031622498194"/>
    <s v="(013) 458 00 00"/>
    <n v="3"/>
    <n v="15386.35"/>
    <n v="3"/>
    <m/>
    <n v="12943.26"/>
    <n v="6"/>
    <m/>
    <s v="000110-001"/>
    <n v="4000.8"/>
  </r>
  <r>
    <s v="Saint-Gobain Building Distribution"/>
    <s v="Avontuur"/>
    <s v="Ja"/>
    <n v="100"/>
    <n v="44"/>
    <s v="Avontuur"/>
    <n v="792"/>
    <s v="Avond"/>
    <n v="44"/>
    <s v="Classic"/>
    <s v="Andriessen"/>
    <x v="0"/>
    <d v="2015-08-19T00:00:00"/>
    <x v="37"/>
    <s v="100% Definitief"/>
    <m/>
    <s v="Straten F. van"/>
    <s v="Ja"/>
    <s v="Avontuur2015"/>
    <s v="100% Definitief"/>
    <s v="31-07"/>
    <m/>
    <m/>
    <x v="1"/>
    <n v="21"/>
    <n v="34.24"/>
    <n v="12317.09"/>
    <s v="19:30"/>
    <s v="19:15"/>
    <s v="Luxe traditionele charter schepen"/>
    <s v="Classic"/>
    <s v="H2U Consortium"/>
    <s v="Andriessen"/>
    <s v="16-12"/>
    <s v="2014.51"/>
    <s v="woensdag"/>
    <s v="19-08-2015 19:15"/>
    <d v="2014-12-16T10:58:25"/>
    <m/>
    <s v="marie-helene.andriessen@saint-gobain.com"/>
    <n v="7"/>
    <s v="CH HKA (C01)"/>
    <s v="Rood"/>
    <n v="50"/>
    <m/>
    <s v="A05"/>
    <s v="CH HKA (C01)"/>
    <s v="2015-08-19"/>
    <n v="11369.2"/>
    <n v="11369.2"/>
    <n v="12317.09"/>
    <m/>
    <s v="Atlasstraat 1"/>
    <s v="Tilburg"/>
    <s v="5047 RG"/>
    <n v="1.3"/>
    <n v="38"/>
    <s v="Nee"/>
    <s v="Andriessen"/>
    <m/>
    <m/>
    <m/>
    <m/>
    <m/>
    <m/>
    <m/>
    <s v="18:30"/>
    <n v="0"/>
    <s v="Pier Westerhoofd"/>
    <s v="2444"/>
    <s v="Nee"/>
    <s v="Ja"/>
    <s v="Parkeren"/>
    <s v="4973"/>
    <m/>
    <s v="Andriessen"/>
    <s v="marie-helene.andriessen@saint-gobain.com"/>
    <s v="f"/>
    <m/>
    <m/>
    <s v="(013) 458 00 00"/>
    <m/>
    <m/>
    <n v="249"/>
    <s v="00:15"/>
    <m/>
    <s v="Avontuur"/>
    <n v="82"/>
    <s v="Varend arrangement"/>
    <d v="2015-08-19T00:00:00"/>
    <s v="Atlasstraat 1"/>
    <s v="06-51614935"/>
    <s v="0031622498194"/>
    <s v="(013) 458 00 00"/>
    <n v="3"/>
    <n v="13256.75"/>
    <n v="3"/>
    <m/>
    <n v="11369.2"/>
    <n v="6"/>
    <m/>
    <s v="000110-002"/>
    <n v="4000.8"/>
  </r>
  <r>
    <s v="Saint-Gobain Building Distribution"/>
    <s v="Avontuur"/>
    <s v="Ja"/>
    <n v="100"/>
    <n v="44"/>
    <s v="Avontuur"/>
    <n v="793"/>
    <s v="Middag"/>
    <n v="44"/>
    <s v="Classic"/>
    <s v="Andriessen"/>
    <x v="0"/>
    <d v="2015-08-20T00:00:00"/>
    <x v="37"/>
    <s v="100% Definitief"/>
    <m/>
    <s v="Straten F. van"/>
    <s v="Ja"/>
    <s v="Avontuur2015"/>
    <s v="100% Definitief"/>
    <s v="31-07"/>
    <m/>
    <m/>
    <x v="0"/>
    <n v="20"/>
    <n v="34.24"/>
    <n v="11374.84"/>
    <s v="12:15"/>
    <s v="12:15"/>
    <s v="Luxe traditionele charter schepen"/>
    <s v="Classic"/>
    <s v="H2U Consortium"/>
    <s v="Andriessen"/>
    <s v="16-12"/>
    <s v="2014.51"/>
    <s v="donderdag"/>
    <s v="20-08-2015 12:15"/>
    <d v="2014-12-16T10:59:28"/>
    <m/>
    <s v="marie-helene.andriessen@saint-gobain.com"/>
    <n v="6"/>
    <s v="CH HKA (C01)"/>
    <s v="Rood"/>
    <n v="50"/>
    <m/>
    <s v="A05"/>
    <s v="CH HKA (C01)"/>
    <s v="2015-08-20"/>
    <n v="10489.2"/>
    <n v="10489.2"/>
    <n v="11374.84"/>
    <m/>
    <s v="Atlasstraat 1"/>
    <s v="Tilburg"/>
    <s v="5047 RG"/>
    <n v="1.3"/>
    <n v="38"/>
    <s v="Nee"/>
    <s v="Andriessen"/>
    <m/>
    <m/>
    <m/>
    <m/>
    <m/>
    <m/>
    <m/>
    <s v="11:30"/>
    <n v="0"/>
    <s v="Pier Westerhoofd"/>
    <s v="2444"/>
    <s v="Nee"/>
    <s v="Ja"/>
    <s v="Parkeren"/>
    <s v="4973"/>
    <m/>
    <s v="Andriessen"/>
    <s v="marie-helene.andriessen@saint-gobain.com"/>
    <s v="f"/>
    <m/>
    <m/>
    <s v="(013) 458 00 00"/>
    <m/>
    <m/>
    <n v="229"/>
    <s v="17:15"/>
    <m/>
    <s v="Avontuur"/>
    <n v="82"/>
    <s v="Varend arrangement"/>
    <d v="2015-08-20T00:00:00"/>
    <s v="Atlasstraat 1"/>
    <s v="06-51614935"/>
    <s v="0031622498194"/>
    <s v="(013) 458 00 00"/>
    <n v="3"/>
    <n v="12191.95"/>
    <n v="2"/>
    <m/>
    <n v="10489.2"/>
    <n v="6"/>
    <m/>
    <s v="000110-003"/>
    <n v="4000.8"/>
  </r>
  <r>
    <s v="Saint-Gobain Building Distribution"/>
    <s v="Avontuur"/>
    <s v="Ja"/>
    <n v="100"/>
    <n v="44"/>
    <s v="Avontuur"/>
    <n v="794"/>
    <s v="Avond"/>
    <n v="44"/>
    <s v="Classic"/>
    <s v="Andriessen"/>
    <x v="0"/>
    <d v="2015-08-20T00:00:00"/>
    <x v="37"/>
    <s v="100% Definitief"/>
    <m/>
    <s v="Straten F. van"/>
    <s v="Ja"/>
    <s v="Avontuur2015"/>
    <s v="100% Definitief"/>
    <s v="31-07"/>
    <m/>
    <m/>
    <x v="1"/>
    <n v="21"/>
    <n v="34.24"/>
    <n v="12067.11"/>
    <s v="19:30"/>
    <s v="19:15"/>
    <s v="Luxe traditionele charter schepen"/>
    <s v="Classic"/>
    <s v="H2U Consortium"/>
    <s v="Andriessen"/>
    <s v="16-12"/>
    <s v="2014.51"/>
    <s v="donderdag"/>
    <s v="20-08-2015 19:15"/>
    <d v="2014-12-16T11:01:17"/>
    <m/>
    <s v="marie-helene.andriessen@saint-gobain.com"/>
    <n v="6"/>
    <s v="CH HKA (C01)"/>
    <s v="Rood"/>
    <n v="50"/>
    <m/>
    <s v="A05"/>
    <s v="CH HKA (C01)"/>
    <s v="2015-08-20"/>
    <n v="11162.6"/>
    <n v="11162.6"/>
    <n v="12067.11"/>
    <m/>
    <s v="Atlasstraat 1"/>
    <s v="Tilburg"/>
    <s v="5047 RG"/>
    <n v="1.3"/>
    <n v="38"/>
    <s v="Nee"/>
    <s v="Andriessen"/>
    <m/>
    <m/>
    <m/>
    <m/>
    <m/>
    <m/>
    <m/>
    <s v="18:30"/>
    <n v="0"/>
    <s v="Pier Westerhoofd"/>
    <s v="2444"/>
    <s v="Nee"/>
    <s v="Ja"/>
    <s v="Parkeren"/>
    <s v="4973"/>
    <m/>
    <s v="Andriessen"/>
    <s v="marie-helene.andriessen@saint-gobain.com"/>
    <s v="f"/>
    <m/>
    <m/>
    <s v="(013) 458 00 00"/>
    <m/>
    <m/>
    <n v="249"/>
    <s v="00:15"/>
    <m/>
    <s v="Avontuur"/>
    <n v="82"/>
    <s v="Varend arrangement"/>
    <d v="2015-08-20T00:00:00"/>
    <s v="Atlasstraat 1"/>
    <s v="06-51614935"/>
    <s v="0031622498194"/>
    <s v="(013) 458 00 00"/>
    <n v="3"/>
    <n v="13256.75"/>
    <n v="2"/>
    <m/>
    <n v="11162.6"/>
    <n v="6"/>
    <m/>
    <s v="000110-004"/>
    <n v="4000.8"/>
  </r>
  <r>
    <s v="HSV"/>
    <s v="Babbelaer"/>
    <s v="Ja"/>
    <n v="100"/>
    <n v="30"/>
    <s v="Babbelaer"/>
    <n v="163"/>
    <s v="SAIL In"/>
    <n v="30"/>
    <s v="Dock"/>
    <s v="Flantua B."/>
    <x v="0"/>
    <d v="2015-08-19T00:00:00"/>
    <x v="47"/>
    <s v="100% Definitief"/>
    <d v="2014-08-28T00:00:00"/>
    <s v="Spliet M.P.J."/>
    <s v="Ja"/>
    <s v="Babbelaer2015"/>
    <s v="100% Definitief"/>
    <s v="08-07"/>
    <s v="Flantua"/>
    <m/>
    <x v="7"/>
    <n v="22.5"/>
    <n v="33.479999999999997"/>
    <n v="8341.68"/>
    <s v="07:30"/>
    <s v="07:30"/>
    <s v="Traditionele charter schepen"/>
    <s v="Dock"/>
    <s v="H2U Consortium"/>
    <s v="Flantua"/>
    <s v="21-08"/>
    <s v="2014.34"/>
    <s v="woensdag"/>
    <s v="19-08-2015 07:30"/>
    <d v="2014-08-21T12:29:36"/>
    <s v="bf@hsv.nl"/>
    <s v="bf@hsv.nl"/>
    <n v="6"/>
    <s v="CH HKB (D07)"/>
    <s v="Groen"/>
    <n v="40"/>
    <m/>
    <s v="A02"/>
    <s v="CH HKB (D07)"/>
    <s v="2015-08-19"/>
    <n v="7697.26"/>
    <n v="7697.26"/>
    <n v="8341.68"/>
    <s v="vrouw"/>
    <s v="Marconistraat 3"/>
    <s v="Ede"/>
    <s v="6716 AK"/>
    <n v="1.3"/>
    <n v="21"/>
    <s v="Ja"/>
    <s v="Brenda Flantua"/>
    <m/>
    <m/>
    <m/>
    <m/>
    <m/>
    <m/>
    <m/>
    <s v="06:45"/>
    <n v="0"/>
    <s v="Pier Azië"/>
    <s v="1988"/>
    <s v="Ja"/>
    <s v="Ja"/>
    <s v="Parkeren"/>
    <s v="1272"/>
    <s v="bf@hsv.nl"/>
    <s v="Flantua"/>
    <s v="bf@hsv.nl"/>
    <s v="f"/>
    <m/>
    <s v="Brenda"/>
    <s v="(0318) 64 89 99"/>
    <m/>
    <s v="B."/>
    <n v="249"/>
    <s v="14:30"/>
    <s v="CH HKB"/>
    <s v="Babbelaer"/>
    <n v="48"/>
    <s v="Varend arrangement"/>
    <d v="2015-08-19T00:00:00"/>
    <s v="Marconistraat 3"/>
    <s v="0318-648999"/>
    <s v="0031612950072"/>
    <s v="(0318) 64 89 99"/>
    <n v="3"/>
    <n v="9038.7000000000007"/>
    <n v="1"/>
    <m/>
    <n v="7697.26"/>
    <n v="2"/>
    <m/>
    <s v="000024-001"/>
    <n v="4.3"/>
  </r>
  <r>
    <s v="Ibuildings "/>
    <s v="Babbelaer"/>
    <s v="Ja"/>
    <n v="100"/>
    <n v="30"/>
    <s v="Babbelaer"/>
    <n v="1542"/>
    <s v="Avond"/>
    <n v="30"/>
    <s v="Dock"/>
    <s v="Overbosch J."/>
    <x v="0"/>
    <d v="2015-08-20T00:00:00"/>
    <x v="48"/>
    <s v="100% Definitief"/>
    <m/>
    <s v="Koning A."/>
    <s v="Ja"/>
    <s v="Babbelaer2015"/>
    <s v="100% Definitief"/>
    <s v="08-07"/>
    <s v="Overbosch"/>
    <m/>
    <x v="11"/>
    <n v="26.13"/>
    <n v="33.479999999999997"/>
    <n v="7351.93"/>
    <s v="20:00"/>
    <s v="20:00"/>
    <s v="Traditionele charter schepen"/>
    <s v="Dock"/>
    <s v="H2U Consortium"/>
    <s v="Overbosch"/>
    <s v="09-04"/>
    <s v="2015.15"/>
    <s v="donderdag"/>
    <s v="20-08-2015 20:00"/>
    <d v="2015-04-09T16:59:53"/>
    <s v="joni@ibuildings.nl"/>
    <s v="joni@ibuildings.nl"/>
    <n v="3"/>
    <s v="CH HKA (C07)"/>
    <s v="Groen"/>
    <n v="40"/>
    <m/>
    <s v="A02"/>
    <s v="CH HKB (D07)"/>
    <s v="2015-08-20"/>
    <n v="6776.6"/>
    <n v="6776.6"/>
    <n v="7351.93"/>
    <s v="vrouw"/>
    <s v="Gildeweg 39 a"/>
    <s v="Vlissingen"/>
    <s v="4383 NJ"/>
    <n v="1.3"/>
    <n v="21"/>
    <s v="Ja"/>
    <s v="Angela Sleutel"/>
    <m/>
    <m/>
    <m/>
    <m/>
    <m/>
    <m/>
    <m/>
    <s v="18:00"/>
    <n v="0"/>
    <s v="Pier Westerhoofd"/>
    <s v="3187"/>
    <s v="Ja"/>
    <s v="Ja"/>
    <s v="Parkeren"/>
    <s v="3968"/>
    <s v="angela@ibuildings.nl"/>
    <s v="Sleutel"/>
    <s v="angela@ibuildings.nl"/>
    <s v="f"/>
    <s v="06 - 41 76 44 60"/>
    <s v="Angela"/>
    <s v="0031880024050"/>
    <m/>
    <s v="A."/>
    <n v="219"/>
    <s v="23:30"/>
    <m/>
    <s v="Babbelaer"/>
    <n v="48"/>
    <s v="Varend arrangement"/>
    <d v="2015-08-20T00:00:00"/>
    <s v="Gildeweg 39 a"/>
    <s v="+31646195081"/>
    <s v="0031646195081"/>
    <s v="0031646195081"/>
    <n v="2"/>
    <m/>
    <n v="1"/>
    <m/>
    <n v="6776.6"/>
    <n v="2"/>
    <m/>
    <s v="000024-005"/>
    <n v="4.3"/>
  </r>
  <r>
    <s v="Infoblox"/>
    <s v="Babbelaer"/>
    <s v="Ja"/>
    <n v="71.72"/>
    <n v="30"/>
    <s v="Babbelaer"/>
    <n v="1608"/>
    <s v="Middag"/>
    <n v="30"/>
    <s v="Dock"/>
    <s v="Calkoen C."/>
    <x v="0"/>
    <d v="2015-08-20T00:00:00"/>
    <x v="49"/>
    <s v="100% Definitief"/>
    <d v="2015-04-29T00:00:00"/>
    <s v="Sterk L."/>
    <s v="Ja"/>
    <s v="Babbelaer2015"/>
    <s v="100% Definitief"/>
    <s v="21-07"/>
    <s v="Calkoen"/>
    <m/>
    <x v="10"/>
    <n v="22.85"/>
    <n v="33.479999999999997"/>
    <n v="6631.29"/>
    <s v="15:15"/>
    <s v="15:30"/>
    <s v="Traditionele charter schepen"/>
    <s v="Dock"/>
    <s v="H2U Consortium"/>
    <s v="Calkoen"/>
    <s v="15-04"/>
    <s v="2015.16"/>
    <s v="donderdag"/>
    <s v="20-08-2015 15:30"/>
    <d v="2015-04-15T15:00:31"/>
    <s v="fcalkoen@infoblox.com"/>
    <s v="fcalkoen@infoblox.com"/>
    <n v="4"/>
    <s v="CH HKA (C07)"/>
    <s v="Groen"/>
    <n v="40"/>
    <m/>
    <s v="A02"/>
    <s v="CH HKB (D07)"/>
    <s v="2015-08-20"/>
    <n v="8359.9500000000007"/>
    <n v="8359.9500000000007"/>
    <n v="9245.9699999999993"/>
    <s v="vrouw"/>
    <s v="Piet Heinkade 55"/>
    <s v="Amsterdam"/>
    <s v="1019 GM"/>
    <n v="1.3"/>
    <n v="21"/>
    <s v="Nee"/>
    <s v="Cis Calkoen"/>
    <m/>
    <m/>
    <m/>
    <m/>
    <m/>
    <m/>
    <m/>
    <s v="13:30"/>
    <n v="2614.6799999999998"/>
    <s v="Pier Westerhoofd"/>
    <s v="3171"/>
    <s v="Ja"/>
    <s v="Nee"/>
    <s v="Parkeren"/>
    <s v="2274"/>
    <s v="fcalkoen@infoblox.com"/>
    <s v="Calkoen"/>
    <s v="fcalkoen@infoblox.com"/>
    <s v="f"/>
    <s v="06 - 41 01 53 43"/>
    <s v="Cis"/>
    <s v="(020) 354 41 00"/>
    <m/>
    <s v="C."/>
    <n v="199"/>
    <s v="18:15"/>
    <m/>
    <s v="Babbelaer"/>
    <n v="48"/>
    <s v="Varend arrangement"/>
    <d v="2015-08-20T00:00:00"/>
    <s v="Piet Heinkade 55"/>
    <s v="0641015343"/>
    <s v="0031641015343"/>
    <s v="(020) 354 41 00"/>
    <n v="2"/>
    <m/>
    <n v="5"/>
    <m/>
    <n v="8359.9500000000007"/>
    <n v="2"/>
    <m/>
    <s v="000024-004"/>
    <n v="4.3"/>
  </r>
  <r>
    <s v="Mavom B.V."/>
    <s v="Babbelaer"/>
    <s v="Ja"/>
    <n v="100"/>
    <n v="30"/>
    <s v="Babbelaer"/>
    <n v="1417"/>
    <s v="Avond"/>
    <n v="30"/>
    <s v="Dock"/>
    <s v="Deutekom S."/>
    <x v="0"/>
    <d v="2015-08-19T00:00:00"/>
    <x v="8"/>
    <s v="100% Definitief"/>
    <d v="2015-04-03T00:00:00"/>
    <s v="Haan R. de"/>
    <s v="Ja"/>
    <s v="Babbelaer2015"/>
    <s v="100% Definitief"/>
    <s v="08-07"/>
    <m/>
    <m/>
    <x v="11"/>
    <n v="26.13"/>
    <n v="33.479999999999997"/>
    <n v="7101.94"/>
    <s v="20:00"/>
    <s v="20:00"/>
    <s v="Traditionele charter schepen"/>
    <s v="Dock"/>
    <s v="H2U Consortium"/>
    <s v="Deutekom"/>
    <s v="27-03"/>
    <s v="2015.13"/>
    <s v="woensdag"/>
    <s v="19-08-2015 20:00"/>
    <d v="2015-03-27T13:29:12"/>
    <s v="deutekom@mavom.nl"/>
    <s v="Deutekom@mavom.nl"/>
    <n v="2"/>
    <s v="CH HKA (C07)"/>
    <s v="Groen"/>
    <n v="40"/>
    <m/>
    <s v="A02"/>
    <s v="CH HKB (D07)"/>
    <s v="2015-08-19"/>
    <n v="6570"/>
    <n v="6570"/>
    <n v="7101.94"/>
    <m/>
    <s v="Handelsweg 6"/>
    <s v="Alphen a/d Rijn"/>
    <s v="2404 CD"/>
    <n v="1.3"/>
    <n v="21"/>
    <s v="Ja"/>
    <s v="Sander Deutekom"/>
    <m/>
    <m/>
    <m/>
    <m/>
    <m/>
    <m/>
    <m/>
    <s v="18:00"/>
    <n v="0"/>
    <s v="Pier Westerhoofd"/>
    <s v="3035"/>
    <s v="Ja"/>
    <m/>
    <m/>
    <s v="2104"/>
    <s v="Deutekom@mavom.nl"/>
    <s v="Deutekom"/>
    <s v="Deutekom@mavom.nl"/>
    <s v="m"/>
    <m/>
    <s v="Sander"/>
    <s v="(0172) 43 63 61"/>
    <m/>
    <s v="S."/>
    <n v="219"/>
    <s v="23:30"/>
    <m/>
    <s v="Babbelaer"/>
    <n v="48"/>
    <s v="Varend arrangement"/>
    <d v="2015-08-19T00:00:00"/>
    <s v="Handelsweg 6"/>
    <m/>
    <s v="628977305"/>
    <s v="(0172) 43 63 61"/>
    <n v="2"/>
    <m/>
    <n v="1"/>
    <m/>
    <n v="6570"/>
    <n v="2"/>
    <m/>
    <s v="000024-002"/>
    <n v="4.3"/>
  </r>
  <r>
    <s v="PV Temptation"/>
    <s v="Babbelaer"/>
    <s v="Ja"/>
    <n v="100"/>
    <n v="30"/>
    <s v="Babbelaer"/>
    <n v="810"/>
    <s v="Avond"/>
    <n v="30"/>
    <s v="Dock"/>
    <s v="Slot J."/>
    <x v="0"/>
    <d v="2015-08-22T00:00:00"/>
    <x v="50"/>
    <s v="100% Definitief"/>
    <d v="2014-12-25T00:00:00"/>
    <s v="Spliet M.P.J."/>
    <s v="Ja"/>
    <s v="Babbelaer2015"/>
    <s v="100% Definitief"/>
    <s v="15-07"/>
    <m/>
    <m/>
    <x v="11"/>
    <n v="26.13"/>
    <n v="33.479999999999997"/>
    <n v="7139.45"/>
    <s v="20:00"/>
    <s v="20:00"/>
    <s v="Traditionele charter schepen"/>
    <s v="Dock"/>
    <s v="H2U Consortium"/>
    <s v="Slot J."/>
    <s v="18-12"/>
    <s v="2014.51"/>
    <s v="zaterdag"/>
    <s v="22-08-2015 20:00"/>
    <d v="2014-12-18T15:19:21"/>
    <s v="John Slot &lt;jslot@tempress.nl&gt;"/>
    <s v="jslot@tempress.nl"/>
    <n v="8"/>
    <s v="CH HKA (C07)"/>
    <s v="Groen"/>
    <n v="40"/>
    <m/>
    <s v="A02"/>
    <s v="CH HKB (D07)"/>
    <s v="2015-08-22"/>
    <n v="6600.99"/>
    <n v="6600.99"/>
    <n v="7139.45"/>
    <m/>
    <s v="Radeweg 31"/>
    <s v="Vaassen"/>
    <s v="8171 MD"/>
    <n v="1.3"/>
    <n v="21"/>
    <s v="Nee"/>
    <s v="Pascal Slagter"/>
    <m/>
    <m/>
    <m/>
    <m/>
    <m/>
    <m/>
    <m/>
    <s v="18:00"/>
    <n v="0"/>
    <s v="Pier Westerhoofd"/>
    <s v="2301"/>
    <s v="Ja"/>
    <s v="Ja"/>
    <s v="Parkeren"/>
    <s v="4168"/>
    <s v="finance@tempress.nl"/>
    <s v="Slagter"/>
    <s v="finance@tempress.nl"/>
    <s v="m"/>
    <m/>
    <s v="Pascal"/>
    <m/>
    <m/>
    <s v="P."/>
    <n v="219"/>
    <s v="23:30"/>
    <m/>
    <s v="Babbelaer"/>
    <n v="48"/>
    <s v="Varend arrangement"/>
    <d v="2015-08-22T00:00:00"/>
    <s v="Radeweg 31"/>
    <s v="+31 (0) 578 699 200"/>
    <s v="0031655118066"/>
    <m/>
    <n v="3"/>
    <n v="7949.7"/>
    <n v="1"/>
    <m/>
    <n v="6600.99"/>
    <n v="2"/>
    <m/>
    <s v="000024-011"/>
    <n v="4.3"/>
  </r>
  <r>
    <s v="Saint-GobainGyproc"/>
    <s v="Babbelaer"/>
    <s v="Ja"/>
    <n v="95.34"/>
    <n v="30"/>
    <s v="Babbelaer"/>
    <n v="313"/>
    <s v="Avond"/>
    <n v="30"/>
    <s v="Dock"/>
    <s v="Joris A."/>
    <x v="0"/>
    <d v="2015-08-21T00:00:00"/>
    <x v="51"/>
    <s v="100% Definitief"/>
    <d v="2014-09-09T00:00:00"/>
    <s v="Dijck S.N.D. van"/>
    <s v="Ja"/>
    <s v="Babbelaer2015"/>
    <s v="100% Definitief"/>
    <s v="08-07"/>
    <s v="Joris"/>
    <m/>
    <x v="11"/>
    <n v="26.13"/>
    <n v="33.479999999999997"/>
    <n v="7289.44"/>
    <s v="20:00"/>
    <s v="20:00"/>
    <s v="Traditionele charter schepen"/>
    <s v="Dock"/>
    <s v="H2U Consortium"/>
    <s v="Joris"/>
    <s v="02-09"/>
    <s v="2014.36"/>
    <s v="vrijdag"/>
    <s v="21-08-2015 20:00"/>
    <d v="2014-09-02T15:15:18"/>
    <s v="anke.joris@gyproc.nl"/>
    <s v="Anke.joris@gyproc.nl"/>
    <n v="9"/>
    <s v="CH HKA (C07)"/>
    <s v="Groen"/>
    <n v="40"/>
    <m/>
    <s v="A02"/>
    <s v="CH HKB (D07)"/>
    <s v="2015-08-21"/>
    <n v="7060.95"/>
    <n v="7060.95"/>
    <n v="7645.6"/>
    <s v="vrouw"/>
    <m/>
    <m/>
    <m/>
    <n v="1.3"/>
    <n v="21"/>
    <s v="Ja"/>
    <s v="Anke Joris"/>
    <m/>
    <m/>
    <m/>
    <m/>
    <m/>
    <m/>
    <m/>
    <s v="18:00"/>
    <n v="356.16"/>
    <s v="Pier Westerhoofd"/>
    <s v="2015"/>
    <s v="Ja"/>
    <s v="Ja"/>
    <s v="Parkeren"/>
    <s v="1300"/>
    <s v="Anke.joris@gyproc.nl"/>
    <s v="Joris"/>
    <s v="Anke.joris@gyproc.nl"/>
    <s v="f"/>
    <s v="06 - 51 83 40 03"/>
    <s v="Anke"/>
    <s v="(076) 548 15 00"/>
    <m/>
    <s v="A."/>
    <n v="219"/>
    <s v="23:30"/>
    <m/>
    <s v="Babbelaer"/>
    <n v="48"/>
    <s v="Varend arrangement"/>
    <d v="2015-08-21T00:00:00"/>
    <m/>
    <s v="0651834003"/>
    <s v="651834004"/>
    <s v="(076) 548 15 00"/>
    <n v="3"/>
    <n v="7949.7"/>
    <n v="5"/>
    <m/>
    <n v="7060.95"/>
    <n v="2"/>
    <m/>
    <s v="000024-008"/>
    <n v="4.3"/>
  </r>
  <r>
    <s v="Saint-GobainGyproc"/>
    <s v="Babbelaer"/>
    <s v="Ja"/>
    <n v="94.85"/>
    <n v="30"/>
    <s v="Babbelaer"/>
    <n v="314"/>
    <s v="Middag"/>
    <n v="30"/>
    <s v="Dock"/>
    <s v="Joris A."/>
    <x v="0"/>
    <d v="2015-08-22T00:00:00"/>
    <x v="51"/>
    <s v="100% Definitief"/>
    <d v="2014-09-09T00:00:00"/>
    <s v="Dijck S.N.D. van"/>
    <s v="Ja"/>
    <s v="Babbelaer2015"/>
    <s v="100% Definitief"/>
    <s v="08-07"/>
    <s v="Joris"/>
    <m/>
    <x v="10"/>
    <n v="22.85"/>
    <n v="33.479999999999997"/>
    <n v="6553.77"/>
    <s v="15:15"/>
    <s v="15:30"/>
    <s v="Traditionele charter schepen"/>
    <s v="Dock"/>
    <s v="H2U Consortium"/>
    <s v="Zeebroeck van"/>
    <s v="02-09"/>
    <s v="2014.36"/>
    <s v="zaterdag"/>
    <s v="22-08-2015 15:30"/>
    <d v="2014-09-02T15:15:18"/>
    <s v="anke.joris@gyproc.nl"/>
    <s v="Anke.joris@gyproc.nl"/>
    <n v="9"/>
    <s v="CH HKA (C07)"/>
    <s v="Groen"/>
    <n v="40"/>
    <m/>
    <s v="A02"/>
    <s v="CH HKB (D07)"/>
    <s v="2015-08-22"/>
    <n v="6388.64"/>
    <n v="6388.64"/>
    <n v="6909.93"/>
    <s v="vrouw"/>
    <m/>
    <m/>
    <m/>
    <n v="1.3"/>
    <n v="21"/>
    <s v="Ja"/>
    <s v="Anke Joris"/>
    <m/>
    <m/>
    <m/>
    <m/>
    <m/>
    <m/>
    <m/>
    <s v="13:30"/>
    <n v="356.16"/>
    <s v="Pier Westerhoofd"/>
    <s v="2015"/>
    <s v="Ja"/>
    <s v="Ja"/>
    <s v="Parkeren"/>
    <s v="1300"/>
    <s v="Anke.joris@gyproc.nl"/>
    <s v="Joris"/>
    <s v="Anke.joris@gyproc.nl"/>
    <s v="f"/>
    <s v="06 - 51 83 40 03"/>
    <s v="Anke"/>
    <s v="(076) 548 15 00"/>
    <m/>
    <s v="A."/>
    <n v="199"/>
    <s v="18:15"/>
    <m/>
    <s v="Babbelaer"/>
    <n v="48"/>
    <s v="Varend arrangement"/>
    <d v="2015-08-22T00:00:00"/>
    <m/>
    <s v="0651834003"/>
    <s v="0032495290799"/>
    <s v="(076) 548 15 00"/>
    <n v="3"/>
    <n v="7223.7"/>
    <n v="5"/>
    <m/>
    <n v="6388.64"/>
    <n v="2"/>
    <m/>
    <s v="000024-010"/>
    <n v="4.3"/>
  </r>
  <r>
    <s v="Svitzer Amsterdam B.V."/>
    <s v="Babbelaer"/>
    <s v="Nee"/>
    <m/>
    <n v="30"/>
    <s v="Babbelaer"/>
    <n v="2362"/>
    <s v="Middag"/>
    <n v="30"/>
    <s v="Dock"/>
    <s v="Broersma R."/>
    <x v="3"/>
    <d v="2015-08-21T00:00:00"/>
    <x v="52"/>
    <s v="Gefactureerd"/>
    <d v="2015-07-23T00:00:00"/>
    <s v="Sterk L."/>
    <s v="Ja"/>
    <s v="Babbelaer2015"/>
    <s v="Gefactureerd (1/1 termijn)"/>
    <m/>
    <m/>
    <m/>
    <x v="10"/>
    <n v="22.85"/>
    <n v="33.479999999999997"/>
    <n v="0"/>
    <s v="15:15"/>
    <s v="15:30"/>
    <s v="Traditionele charter schepen"/>
    <s v="Dock"/>
    <s v="H2U Consortium"/>
    <s v="Hagen"/>
    <s v="16-07"/>
    <s v="2015.29"/>
    <s v="vrijdag"/>
    <s v="21-08-2015 15:30"/>
    <d v="2015-07-16T16:35:00"/>
    <s v="Rick"/>
    <s v="ralph.franjul@svitzer.com"/>
    <n v="1"/>
    <s v="CH HKA (C07)"/>
    <s v="Groen"/>
    <n v="40"/>
    <m/>
    <s v="A02"/>
    <s v="CH HKB (D07)"/>
    <s v="2015-08-21"/>
    <n v="5970"/>
    <n v="5970"/>
    <n v="6453.79"/>
    <m/>
    <s v="Westerduinweg 3"/>
    <s v="IJmuiden"/>
    <s v="1976 BV"/>
    <n v="1.3"/>
    <n v="21"/>
    <s v="Nee"/>
    <s v="Rick Broersma"/>
    <m/>
    <m/>
    <m/>
    <m/>
    <m/>
    <m/>
    <m/>
    <s v="13:30"/>
    <n v="6453.79"/>
    <s v="Pier Westerhoofd"/>
    <s v="1773"/>
    <s v="Ja"/>
    <m/>
    <m/>
    <s v="4233"/>
    <s v="Rick"/>
    <s v="Broersma"/>
    <s v="Rick.Broersma@svitzer.com"/>
    <s v="m"/>
    <m/>
    <s v="Rick"/>
    <s v="06 - 29 70 45 38"/>
    <m/>
    <s v="R."/>
    <n v="199"/>
    <s v="18:15"/>
    <m/>
    <s v="Babbelaer"/>
    <n v="48"/>
    <s v="Varend arrangement"/>
    <d v="2015-08-21T00:00:00"/>
    <s v="Westerduinweg 3"/>
    <m/>
    <s v="627062066"/>
    <s v="06 - 29 70 45 38"/>
    <n v="1"/>
    <n v="7223.7"/>
    <n v="0"/>
    <m/>
    <n v="5970"/>
    <n v="2"/>
    <m/>
    <s v="000024-007"/>
    <n v="4.3"/>
  </r>
  <r>
    <s v="KIC InnoEnergy SE _x000a_Benelux"/>
    <s v="Belem"/>
    <s v="Ja"/>
    <n v="100"/>
    <n v="100"/>
    <s v="Belem"/>
    <n v="1485"/>
    <s v="Avond"/>
    <n v="100"/>
    <s v="Deck"/>
    <s v="Schuring K.J."/>
    <x v="0"/>
    <d v="2015-08-20T00:00:00"/>
    <x v="26"/>
    <s v="100% Definitief"/>
    <d v="2015-04-09T00:00:00"/>
    <s v="Sterk L."/>
    <s v="Ja"/>
    <s v="Belem2015"/>
    <s v="100% Definitief"/>
    <s v="15-07"/>
    <m/>
    <m/>
    <x v="16"/>
    <n v="18.989999999999998"/>
    <n v="40"/>
    <n v="29991.1"/>
    <m/>
    <m/>
    <s v="Internationale Tall Ships"/>
    <s v="Deck"/>
    <s v="H2U Consortium"/>
    <s v="Overwater"/>
    <s v="02-04"/>
    <s v="2015.14"/>
    <s v="donderdag"/>
    <s v="20-08-2015 00:00"/>
    <d v="2015-04-02T11:23:09"/>
    <s v="ria.overwater@kic-innoenergy.com"/>
    <s v="ria.overwater@kic-innoenergy.com"/>
    <n v="3"/>
    <s v="Zandhaven (Z01)"/>
    <m/>
    <m/>
    <m/>
    <m/>
    <s v="Zandhaven (Z01)"/>
    <s v="2015-08-20"/>
    <n v="27920.66"/>
    <n v="27920.66"/>
    <n v="29991.1"/>
    <m/>
    <s v="High Tech Campus 69"/>
    <s v="Eindhoven"/>
    <s v="5656 AG"/>
    <m/>
    <m/>
    <s v="Nee"/>
    <s v="Ria Overwater"/>
    <m/>
    <m/>
    <m/>
    <m/>
    <m/>
    <m/>
    <m/>
    <m/>
    <n v="0"/>
    <s v="Zandhaven (Zeeburg)"/>
    <s v="3041"/>
    <s v="Ja"/>
    <s v="Ja"/>
    <s v="Parkeren"/>
    <s v="2108"/>
    <s v="ria.overwater@kic-innoenergy.com"/>
    <s v="Overwater"/>
    <s v="ria.overwater@kic-innoenergy.com"/>
    <s v="f"/>
    <s v="06 - 34 86 92 35"/>
    <s v="Ria"/>
    <m/>
    <m/>
    <s v="R."/>
    <n v="279"/>
    <s v="23:15"/>
    <s v="Zandhaven"/>
    <s v="Belem"/>
    <n v="310"/>
    <s v="Dekken verhuur"/>
    <d v="2015-08-20T00:00:00"/>
    <s v="High Tech Campus 69"/>
    <m/>
    <s v="0031634869235"/>
    <m/>
    <n v="2"/>
    <m/>
    <n v="2"/>
    <m/>
    <n v="27920.66"/>
    <m/>
    <m/>
    <s v="000149-003"/>
    <m/>
  </r>
  <r>
    <s v="KPN BV"/>
    <s v="Belem"/>
    <s v="Nee"/>
    <m/>
    <n v="100"/>
    <s v="Belem"/>
    <n v="2230"/>
    <s v="Avond"/>
    <n v="100"/>
    <s v="Deck"/>
    <s v="Kremer M."/>
    <x v="4"/>
    <d v="2015-08-21T00:00:00"/>
    <x v="53"/>
    <s v="Bevestigd"/>
    <d v="2015-07-03T00:00:00"/>
    <s v="Straten F. van"/>
    <s v="Ja"/>
    <s v="Belem2015"/>
    <s v="Gefactureerd (0/1 termijn)"/>
    <m/>
    <m/>
    <m/>
    <x v="16"/>
    <n v="18.989999999999998"/>
    <n v="40"/>
    <n v="0"/>
    <s v="18:30"/>
    <s v="18:30"/>
    <s v="Internationale Tall Ships"/>
    <s v="Deck"/>
    <s v="H2U Consortium"/>
    <m/>
    <s v="26-06"/>
    <s v="2015.26"/>
    <s v="vrijdag"/>
    <s v="21-08-2015 00:00"/>
    <d v="2015-06-26T11:43:29"/>
    <s v="mk"/>
    <m/>
    <n v="3"/>
    <s v="Zandhaven (Z01)"/>
    <m/>
    <m/>
    <m/>
    <m/>
    <s v="Zandhaven (Z01)"/>
    <s v="2015-08-21"/>
    <n v="33515.5"/>
    <n v="5615.5"/>
    <n v="6494.76"/>
    <m/>
    <s v="Maanplein 55"/>
    <s v="Den Haag"/>
    <m/>
    <m/>
    <m/>
    <s v="Nee"/>
    <s v="Karianne Gielen"/>
    <m/>
    <m/>
    <m/>
    <m/>
    <m/>
    <m/>
    <m/>
    <s v="18:00"/>
    <n v="6494.76"/>
    <s v="Zandhaven (Zeeburg)"/>
    <s v="1556"/>
    <s v="Nee"/>
    <s v="Nee"/>
    <s v="Parkeren"/>
    <s v="5164"/>
    <s v="mk"/>
    <s v="Gielen"/>
    <s v="karianne.gielen@kpn.com"/>
    <s v="f"/>
    <m/>
    <s v="Karianne"/>
    <m/>
    <m/>
    <s v="K."/>
    <n v="279"/>
    <s v="23:15"/>
    <s v="Zandhaven"/>
    <s v="Belem"/>
    <n v="310"/>
    <s v="Dekken verhuur"/>
    <d v="2015-08-21T00:00:00"/>
    <s v="Maanplein 55"/>
    <m/>
    <m/>
    <m/>
    <n v="1"/>
    <m/>
    <n v="3"/>
    <s v="Ja"/>
    <n v="33515.5"/>
    <m/>
    <m/>
    <s v="000149-004"/>
    <m/>
  </r>
  <r>
    <s v="Vlasman bv"/>
    <s v="Belem"/>
    <s v="Ja"/>
    <n v="96.78"/>
    <n v="48"/>
    <s v="Belem"/>
    <n v="1107"/>
    <s v="SAIL In"/>
    <n v="48"/>
    <s v="Deck"/>
    <s v="Vlasman R."/>
    <x v="0"/>
    <d v="2015-08-19T00:00:00"/>
    <x v="24"/>
    <s v="100% Definitief"/>
    <d v="2015-02-27T00:00:00"/>
    <s v="Sterk L."/>
    <s v="Ja"/>
    <s v="Belem2015"/>
    <s v="100% Definitief"/>
    <s v="14-07"/>
    <m/>
    <m/>
    <x v="17"/>
    <n v="23.22"/>
    <n v="40"/>
    <n v="18045.189999999999"/>
    <s v="07:30"/>
    <s v="07:30"/>
    <s v="Internationale Tall Ships"/>
    <s v="Deck"/>
    <s v="H2U Consortium"/>
    <s v="Vlasman"/>
    <s v="25-02"/>
    <s v="2015.09"/>
    <s v="woensdag"/>
    <s v="19-08-2015 07:30"/>
    <d v="2015-02-25T15:49:42"/>
    <s v="info@vlasman.nl"/>
    <s v="info@vlasman.nl"/>
    <n v="3"/>
    <s v="P Bazaar (Vissershaven)"/>
    <m/>
    <m/>
    <m/>
    <m/>
    <s v="IJhaven (IJ)"/>
    <s v="2015-08-19"/>
    <n v="17247.84"/>
    <n v="17247.84"/>
    <n v="18645.16"/>
    <m/>
    <s v="Steekterweg 27"/>
    <s v="Alphen a/d Rijn"/>
    <s v="2407 BD"/>
    <m/>
    <m/>
    <s v="Nee"/>
    <s v="Desi Vlasman"/>
    <m/>
    <m/>
    <m/>
    <m/>
    <m/>
    <m/>
    <m/>
    <s v="06:45"/>
    <n v="599.97"/>
    <s v="P Bazaar Beverwijk"/>
    <s v="2784"/>
    <s v="Ja"/>
    <s v="Nee"/>
    <s v="Parkeren"/>
    <s v="5161"/>
    <s v="d.vlasman@vlasman.nl"/>
    <s v="Vlasman"/>
    <s v="d.vlasman@vlasman.nl"/>
    <s v="f"/>
    <s v="06 - 13 21 76 46"/>
    <s v="Desi"/>
    <s v="(0172) 49 57 70"/>
    <m/>
    <m/>
    <n v="349"/>
    <s v="16:00"/>
    <m/>
    <s v="Belem"/>
    <n v="310"/>
    <s v="Dekken verhuur"/>
    <d v="2015-08-19T00:00:00"/>
    <s v="Steekterweg 27"/>
    <m/>
    <s v="613217646"/>
    <s v="(0172) 49 57 70"/>
    <n v="2"/>
    <n v="20269.919999999998"/>
    <n v="1"/>
    <m/>
    <n v="17247.84"/>
    <m/>
    <m/>
    <s v="000149-001"/>
    <m/>
  </r>
  <r>
    <s v="Blycolin Textile Sevices B.V."/>
    <s v="Bisschop van Arkel"/>
    <s v="Ja"/>
    <n v="100"/>
    <n v="36"/>
    <s v="Bisschop van Arkel"/>
    <n v="1535"/>
    <s v="Avond"/>
    <n v="36"/>
    <s v="Dock"/>
    <s v="Mommer J."/>
    <x v="0"/>
    <d v="2015-08-19T00:00:00"/>
    <x v="48"/>
    <s v="100% Definitief"/>
    <d v="2015-04-16T00:00:00"/>
    <s v="Spliet M.P.J."/>
    <s v="Ja"/>
    <s v="Bissch v Arkel2015"/>
    <s v="100% Definitief"/>
    <s v="08-07"/>
    <m/>
    <m/>
    <x v="11"/>
    <n v="26.13"/>
    <n v="34.72"/>
    <n v="8895.42"/>
    <s v="20:30"/>
    <s v="20:30"/>
    <s v="Traditionele charter schepen"/>
    <s v="Dock"/>
    <s v="H2U Consortium"/>
    <s v="Scheepens"/>
    <s v="09-04"/>
    <s v="2015.15"/>
    <s v="woensdag"/>
    <s v="19-08-2015 20:30"/>
    <d v="2015-04-09T11:22:13"/>
    <s v="l.scheepens@blycolin.com"/>
    <s v="crediteuren.nl@blycolin.com"/>
    <n v="3"/>
    <s v="CH HKA (C06)"/>
    <s v="Groen"/>
    <n v="40"/>
    <m/>
    <s v="A13"/>
    <s v="CH HKB (D06)"/>
    <s v="2015-08-19"/>
    <n v="8193.9"/>
    <n v="8193.9"/>
    <n v="8895.42"/>
    <m/>
    <s v="Heksekamp 33"/>
    <s v="Zaltbommel"/>
    <s v="5301 LX"/>
    <n v="1.6"/>
    <n v="33"/>
    <s v="Nee"/>
    <s v="Jacqueline Mommer"/>
    <m/>
    <m/>
    <m/>
    <m/>
    <m/>
    <m/>
    <m/>
    <s v="18:30"/>
    <n v="0"/>
    <s v="Pier Westerhoofd"/>
    <s v="3143"/>
    <s v="Nee"/>
    <s v="Ja"/>
    <s v="Parkeren"/>
    <s v="2281"/>
    <s v="l.scheepens@blycolin.com"/>
    <s v="Mommer"/>
    <s v="l.scheepens@blycolin.com"/>
    <s v="f"/>
    <m/>
    <s v="Jacqueline"/>
    <s v="(0418) 54 18 00"/>
    <m/>
    <s v="J."/>
    <n v="219"/>
    <s v="00:00"/>
    <m/>
    <s v="Bisschop van Arkel"/>
    <n v="49"/>
    <s v="Varend arrangement"/>
    <d v="2015-08-19T00:00:00"/>
    <s v="Heksekamp 33"/>
    <m/>
    <s v="0031623325306"/>
    <s v="(0418) 54 18 00"/>
    <n v="2"/>
    <m/>
    <n v="1"/>
    <m/>
    <n v="8193.9"/>
    <n v="4"/>
    <m/>
    <s v="000049-002"/>
    <n v="5.5"/>
  </r>
  <r>
    <s v="Enterprise IT Solutions B.V."/>
    <s v="Bisschop van Arkel"/>
    <s v="Ja"/>
    <n v="100"/>
    <n v="36"/>
    <s v="Bisschop van Arkel"/>
    <n v="2106"/>
    <s v="Middag"/>
    <n v="36"/>
    <s v="Dock"/>
    <s v="Bijma M."/>
    <x v="0"/>
    <d v="2015-08-20T00:00:00"/>
    <x v="54"/>
    <s v="100% Definitief"/>
    <d v="2015-06-22T00:00:00"/>
    <s v="Spliet M.P.J."/>
    <s v="Ja"/>
    <s v="Bissch v Arkel2015"/>
    <s v="100% Definitief"/>
    <s v="14-07"/>
    <m/>
    <m/>
    <x v="10"/>
    <n v="22.85"/>
    <n v="34.72"/>
    <n v="7967.6"/>
    <s v="15:45"/>
    <s v="16:00"/>
    <s v="Traditionele charter schepen"/>
    <s v="Dock"/>
    <s v="H2U Consortium"/>
    <s v="Bijma"/>
    <s v="15-06"/>
    <s v="2015.25"/>
    <s v="donderdag"/>
    <s v="20-08-2015 16:00"/>
    <d v="2015-06-15T14:59:05"/>
    <s v="mbijma@eis.nl"/>
    <s v="mbijma@eis.nl"/>
    <n v="2"/>
    <s v="CH HKA (C06)"/>
    <s v="Groen"/>
    <n v="40"/>
    <m/>
    <s v="A13"/>
    <s v="CH HKB (D06)"/>
    <s v="2015-08-20"/>
    <n v="7349.94"/>
    <n v="7349.94"/>
    <n v="7967.6"/>
    <m/>
    <s v="Televisieweg 159"/>
    <s v="Almere"/>
    <s v="1322 BH"/>
    <n v="1.6"/>
    <n v="33"/>
    <s v="Ja"/>
    <s v="Marjolein Bijma"/>
    <m/>
    <m/>
    <m/>
    <m/>
    <m/>
    <m/>
    <m/>
    <s v="14:00"/>
    <n v="0"/>
    <s v="Pier Westerhoofd"/>
    <s v="6104"/>
    <s v="Ja"/>
    <s v="Ja"/>
    <s v="Parkeren"/>
    <s v="4017"/>
    <s v="mbijma@eis.nl"/>
    <s v="Bijma"/>
    <s v="mbijma@eis.nl"/>
    <s v="f"/>
    <s v="06 - 50 42 94 09"/>
    <s v="Marjolein"/>
    <s v="(036) 547 78 77"/>
    <m/>
    <s v="M."/>
    <n v="199"/>
    <s v="18:45"/>
    <m/>
    <s v="Bisschop van Arkel"/>
    <n v="49"/>
    <s v="Varend arrangement"/>
    <d v="2015-08-20T00:00:00"/>
    <s v="Televisieweg 159"/>
    <m/>
    <s v="0031650429409"/>
    <s v="(036) 547 78 77"/>
    <n v="1"/>
    <n v="8668.44"/>
    <n v="1"/>
    <m/>
    <n v="7349.94"/>
    <n v="4"/>
    <m/>
    <s v="000049-004"/>
    <n v="5.5"/>
  </r>
  <r>
    <s v="Eperium"/>
    <s v="Bisschop van Arkel"/>
    <s v="Ja"/>
    <n v="100"/>
    <n v="36"/>
    <s v="Bisschop van Arkel"/>
    <n v="1267"/>
    <s v="Avond"/>
    <n v="36"/>
    <s v="Dock"/>
    <s v="Spits Warnars B."/>
    <x v="0"/>
    <d v="2015-08-21T00:00:00"/>
    <x v="55"/>
    <s v="100% Definitief"/>
    <d v="2015-03-23T00:00:00"/>
    <s v="Dijck S.N.D. van"/>
    <s v="Ja"/>
    <s v="Bissch v Arkel2015"/>
    <s v="100% Definitief"/>
    <s v="09-07"/>
    <m/>
    <m/>
    <x v="11"/>
    <n v="26.13"/>
    <n v="34.72"/>
    <n v="8795.42"/>
    <s v="20:30"/>
    <s v="20:30"/>
    <s v="Traditionele charter schepen"/>
    <s v="Dock"/>
    <s v="H2U Consortium"/>
    <s v="Spits-Warnars"/>
    <s v="16-03"/>
    <s v="2015.12"/>
    <s v="vrijdag"/>
    <s v="21-08-2015 20:30"/>
    <d v="2015-03-16T10:10:25"/>
    <s v="bsw@eperium.com"/>
    <s v="Arjen.de.Groot@eperium.com"/>
    <n v="5"/>
    <s v="CH HKA (C06)"/>
    <s v="Groen"/>
    <n v="40"/>
    <m/>
    <s v="A13"/>
    <s v="CH HKB (D06)"/>
    <s v="2015-08-21"/>
    <n v="8483.14"/>
    <n v="8111.26"/>
    <n v="8795.42"/>
    <m/>
    <s v="Leeuwenveldseweg 14"/>
    <s v="Weesp"/>
    <s v="1382 LX"/>
    <n v="1.6"/>
    <n v="33"/>
    <s v="Ja"/>
    <s v="Bianca Spits"/>
    <m/>
    <m/>
    <m/>
    <m/>
    <m/>
    <m/>
    <m/>
    <s v="18:30"/>
    <n v="0"/>
    <s v="Pier Westerhoofd"/>
    <s v="2801"/>
    <s v="Nee"/>
    <s v="Nee"/>
    <s v="Parkeren"/>
    <s v="4169"/>
    <s v="bsw@eperium.com"/>
    <s v="Spits"/>
    <s v="bsw@eperium.com"/>
    <s v="f"/>
    <s v="06 - 50 90 00 03"/>
    <s v="Bianca"/>
    <s v="(0294) 46 13 28"/>
    <m/>
    <s v="B."/>
    <n v="219"/>
    <s v="00:00"/>
    <m/>
    <s v="Bisschop van Arkel"/>
    <n v="49"/>
    <s v="Varend arrangement"/>
    <d v="2015-08-21T00:00:00"/>
    <s v="Leeuwenveldseweg 14"/>
    <m/>
    <s v="idem"/>
    <s v="(0294) 46 13 28"/>
    <n v="2"/>
    <n v="9539.64"/>
    <n v="3"/>
    <m/>
    <n v="8483.14"/>
    <n v="4"/>
    <m/>
    <s v="000049-008"/>
    <n v="5.5"/>
  </r>
  <r>
    <s v="Lavans"/>
    <s v="Bisschop van Arkel"/>
    <s v="Ja"/>
    <n v="100"/>
    <n v="36"/>
    <s v="Bisschop van Arkel"/>
    <n v="599"/>
    <s v="Avond"/>
    <n v="36"/>
    <s v="Dock"/>
    <s v="Janmaat W."/>
    <x v="0"/>
    <d v="2015-08-20T00:00:00"/>
    <x v="56"/>
    <s v="100% Definitief"/>
    <d v="2014-10-30T00:00:00"/>
    <s v="Spliet M.P.J."/>
    <s v="Ja"/>
    <s v="Bissch v Arkel2015"/>
    <s v="100% Definitief"/>
    <s v="08-07"/>
    <m/>
    <m/>
    <x v="11"/>
    <n v="26.13"/>
    <n v="34.72"/>
    <n v="8757.94"/>
    <s v="20:30"/>
    <s v="20:30"/>
    <s v="Traditionele charter schepen"/>
    <s v="Dock"/>
    <s v="H2U Consortium"/>
    <s v="Janmaat"/>
    <s v="17-10"/>
    <s v="2014.42"/>
    <s v="donderdag"/>
    <s v="20-08-2015 20:30"/>
    <d v="2014-10-17T12:31:57"/>
    <s v="wout. janmaat@lavans.nl"/>
    <s v="wout.janmaat@lavans.nl"/>
    <n v="6"/>
    <s v="CH HKA (C06)"/>
    <s v="Groen"/>
    <n v="40"/>
    <m/>
    <s v="A13"/>
    <s v="CH HKB (D06)"/>
    <s v="2015-08-20"/>
    <n v="8080.27"/>
    <n v="8080.27"/>
    <n v="8757.94"/>
    <m/>
    <s v="Ringdijk 20"/>
    <s v="Helmond"/>
    <s v="5700 AE"/>
    <n v="1.6"/>
    <n v="33"/>
    <s v="Ja"/>
    <s v="Wout Janmaat"/>
    <m/>
    <m/>
    <m/>
    <m/>
    <m/>
    <m/>
    <m/>
    <s v="18:30"/>
    <n v="0"/>
    <s v="Pier Westerhoofd"/>
    <s v="2038"/>
    <s v="Nee"/>
    <s v="Ja"/>
    <s v="Parkeren"/>
    <s v="1322"/>
    <s v="wout.janmaat@lavans.nl"/>
    <s v="Janmaat"/>
    <s v="wout.janmaat@lavans.nl"/>
    <s v="m"/>
    <s v="06 - 27 03 01 01"/>
    <s v="Wout"/>
    <m/>
    <m/>
    <s v="W."/>
    <n v="219"/>
    <s v="00:00"/>
    <m/>
    <s v="Bisschop van Arkel"/>
    <n v="49"/>
    <s v="Varend arrangement"/>
    <d v="2015-08-20T00:00:00"/>
    <s v="Ringdijk 20"/>
    <s v="06-27030101"/>
    <s v="0031627030101"/>
    <s v="0031627030101"/>
    <n v="3"/>
    <n v="9539.65"/>
    <n v="1"/>
    <m/>
    <n v="8080.27"/>
    <n v="4"/>
    <m/>
    <s v="000049-005"/>
    <n v="5.5"/>
  </r>
  <r>
    <s v="Marop Beheer BV"/>
    <s v="Bisschop van Arkel"/>
    <s v="Ja"/>
    <n v="100"/>
    <n v="36"/>
    <s v="Bisschop van Arkel"/>
    <n v="184"/>
    <s v="SAIL In"/>
    <n v="36"/>
    <s v="Dock"/>
    <s v="Stoop R."/>
    <x v="0"/>
    <d v="2015-08-19T00:00:00"/>
    <x v="57"/>
    <s v="100% Definitief"/>
    <d v="2014-08-29T00:00:00"/>
    <s v="Dijck S.N.D. van"/>
    <s v="Ja"/>
    <s v="Bissch v Arkel2015"/>
    <s v="100% Definitief"/>
    <s v="08-07"/>
    <s v="Stoop"/>
    <m/>
    <x v="7"/>
    <n v="22.5"/>
    <n v="34.72"/>
    <n v="9827.82"/>
    <s v="08:00"/>
    <s v="08:00"/>
    <s v="Traditionele charter schepen"/>
    <s v="Dock"/>
    <s v="H2U Consortium"/>
    <s v="Stoop"/>
    <s v="22-08"/>
    <s v="2014.34"/>
    <s v="woensdag"/>
    <s v="19-08-2015 08:00"/>
    <d v="2014-08-22T13:12:47"/>
    <s v="robin.stoop@maropbeheer.nl"/>
    <s v="robin.stoop@maropbeheer.nl"/>
    <n v="6"/>
    <s v="CH HKB (D06)"/>
    <s v="Groen"/>
    <n v="40"/>
    <m/>
    <s v="A13"/>
    <s v="CH HKB (D06)"/>
    <s v="2015-08-19"/>
    <n v="9087.9599999999991"/>
    <n v="9087.9599999999991"/>
    <n v="9827.82"/>
    <s v="man"/>
    <s v="Strawinskylaan 1433"/>
    <s v="Amsterdam"/>
    <s v="1077 XX"/>
    <n v="1.6"/>
    <n v="33"/>
    <s v="Ja"/>
    <s v="Robin Stoop"/>
    <m/>
    <m/>
    <m/>
    <m/>
    <m/>
    <m/>
    <m/>
    <s v="07:15"/>
    <n v="0"/>
    <s v="Pier Azië"/>
    <s v="2001"/>
    <s v="Ja"/>
    <s v="Ja"/>
    <s v="Parkeren"/>
    <s v="1285"/>
    <s v="robin.stoop@maropbeheer.nl"/>
    <s v="Stoop"/>
    <s v="robin.stoop@maropbeheer.nl"/>
    <s v="m"/>
    <m/>
    <s v="Robin"/>
    <m/>
    <m/>
    <s v="R."/>
    <n v="249"/>
    <s v="15:00"/>
    <s v="CH HKB"/>
    <s v="Bisschop van Arkel"/>
    <n v="49"/>
    <s v="Varend arrangement"/>
    <d v="2015-08-19T00:00:00"/>
    <s v="Strawinskylaan 1433"/>
    <s v="0654258780"/>
    <s v="654258780"/>
    <m/>
    <n v="3"/>
    <n v="10846.45"/>
    <n v="1"/>
    <m/>
    <n v="9087.9599999999991"/>
    <n v="4"/>
    <m/>
    <s v="000049-001"/>
    <n v="5.5"/>
  </r>
  <r>
    <s v="Rabobank Salland"/>
    <s v="Bisschop van Arkel"/>
    <s v="Ja"/>
    <n v="100"/>
    <n v="36"/>
    <s v="Bisschop van Arkel"/>
    <n v="1666"/>
    <s v="Avond"/>
    <n v="36"/>
    <s v="Dock"/>
    <s v="Otten S."/>
    <x v="0"/>
    <d v="2015-08-22T00:00:00"/>
    <x v="21"/>
    <s v="100% Definitief"/>
    <d v="2015-04-29T00:00:00"/>
    <s v="Sterk L."/>
    <s v="Ja"/>
    <s v="Bissch v Arkel2015"/>
    <s v="100% Definitief"/>
    <s v="08-07"/>
    <s v="Otten"/>
    <m/>
    <x v="11"/>
    <n v="26.13"/>
    <n v="34.72"/>
    <n v="8545.44"/>
    <s v="20:30"/>
    <s v="20:30"/>
    <s v="Traditionele charter schepen"/>
    <s v="Dock"/>
    <s v="H2U Consortium"/>
    <s v="Maas"/>
    <s v="22-04"/>
    <s v="2015.17"/>
    <s v="zaterdag"/>
    <s v="22-08-2015 20:30"/>
    <d v="2015-04-22T14:38:03"/>
    <s v="s.otten-veldkamp@salland.rabobank.nl"/>
    <s v="s.otten-veldkamp@salland.rabobank.nl"/>
    <n v="3"/>
    <s v="CH HKA (C06)"/>
    <s v="Groen"/>
    <n v="40"/>
    <m/>
    <s v="A13"/>
    <s v="CH HKB (D06)"/>
    <s v="2015-08-22"/>
    <n v="7904.66"/>
    <n v="7904.66"/>
    <n v="8545.44"/>
    <s v="vrouw"/>
    <s v="Hanzeweg 3"/>
    <s v="Deventer"/>
    <s v="7418 AW"/>
    <n v="1.6"/>
    <n v="33"/>
    <s v="Ja"/>
    <s v="Sylvia Otten"/>
    <m/>
    <m/>
    <m/>
    <m/>
    <m/>
    <m/>
    <m/>
    <s v="18:30"/>
    <n v="0"/>
    <s v="Pier Westerhoofd"/>
    <s v="3221"/>
    <s v="Ja"/>
    <s v="Ja"/>
    <s v="Parkeren"/>
    <s v="2478"/>
    <s v="s.otten-veldkamp@salland.rabobank.nl"/>
    <s v="Otten"/>
    <s v="s.otten-veldkamp@salland.rabobank.nl"/>
    <s v="f"/>
    <s v="06 - 10 18 71 08"/>
    <s v="Sylvia"/>
    <m/>
    <m/>
    <s v="S."/>
    <n v="219"/>
    <s v="00:00"/>
    <m/>
    <s v="Bisschop van Arkel"/>
    <n v="49"/>
    <s v="Varend arrangement"/>
    <d v="2015-08-22T00:00:00"/>
    <s v="Hanzeweg 3"/>
    <s v="0610187108"/>
    <s v="657567744"/>
    <s v="0031610187108"/>
    <n v="2"/>
    <m/>
    <n v="1"/>
    <m/>
    <n v="7904.66"/>
    <n v="4"/>
    <m/>
    <s v="000049-011"/>
    <n v="5.5"/>
  </r>
  <r>
    <s v="Kabegro"/>
    <s v="Bontekoe"/>
    <s v="Nee"/>
    <n v="97.69"/>
    <n v="45"/>
    <s v="Bontekoe"/>
    <n v="1926"/>
    <s v="Sail thank you parade"/>
    <n v="44"/>
    <s v="Classic"/>
    <s v="Kauffman"/>
    <x v="0"/>
    <d v="2015-08-23T00:00:00"/>
    <x v="58"/>
    <s v="100% Definitief"/>
    <d v="2015-06-05T00:00:00"/>
    <s v="NAUPAR"/>
    <s v="Ja"/>
    <s v="Bontekoe2015"/>
    <s v="100% Definitief"/>
    <s v="21-07"/>
    <m/>
    <m/>
    <x v="11"/>
    <n v="26.13"/>
    <n v="37.26"/>
    <n v="10024.58"/>
    <s v="14:30"/>
    <s v="14:30"/>
    <s v="Traditionele charter schepen"/>
    <s v="Classic"/>
    <s v="Eigen catering schip"/>
    <s v="Panne van de"/>
    <s v="29-05"/>
    <s v="2015.22"/>
    <s v="zondag"/>
    <s v="23-08-2015 14:30"/>
    <d v="2015-05-29T16:13:50"/>
    <s v="rimke naupar"/>
    <s v="ahkauffman@kabegro.com"/>
    <n v="4"/>
    <s v="CH HKA (C09)"/>
    <s v="Paars"/>
    <n v="40"/>
    <m/>
    <s v="A04"/>
    <s v="CH HKA (C09)"/>
    <s v="2015-08-23"/>
    <n v="9904.58"/>
    <n v="9466.58"/>
    <n v="10261.16"/>
    <m/>
    <s v="Oosterhoutseweg 7"/>
    <s v="Oostvoorne"/>
    <s v="3233 EN"/>
    <n v="1.4"/>
    <n v="34"/>
    <s v="Nee"/>
    <s v="A.H. Kauffman"/>
    <m/>
    <m/>
    <m/>
    <m/>
    <m/>
    <m/>
    <m/>
    <s v="13:45"/>
    <n v="236.58"/>
    <s v="Pier Westerhoofd"/>
    <s v="6111"/>
    <s v="Nee"/>
    <s v="Ja"/>
    <s v="Parkeren"/>
    <s v="4032"/>
    <s v="rimke naupar"/>
    <s v="Kauffman"/>
    <s v="ahkauffman@kabegro.com"/>
    <s v="m"/>
    <m/>
    <s v="A.H."/>
    <m/>
    <m/>
    <m/>
    <n v="219"/>
    <s v="20:00"/>
    <m/>
    <s v="Bontekoe"/>
    <n v="50"/>
    <s v="Varend arrangement"/>
    <d v="2015-08-23T00:00:00"/>
    <s v="Oosterhoutseweg 7"/>
    <m/>
    <s v="653170620"/>
    <m/>
    <n v="3"/>
    <n v="529.98"/>
    <n v="1"/>
    <s v="Ja"/>
    <n v="9904.58"/>
    <n v="4"/>
    <m/>
    <s v="000043-013"/>
    <n v="6.6"/>
  </r>
  <r>
    <s v="Morpho B.V."/>
    <s v="Bontekoe"/>
    <s v="Ja"/>
    <n v="100"/>
    <n v="45"/>
    <s v="Bontekoe"/>
    <n v="804"/>
    <s v="SAIL In"/>
    <n v="45"/>
    <s v="Classic"/>
    <s v="Zijp J. van"/>
    <x v="0"/>
    <d v="2015-08-19T00:00:00"/>
    <x v="37"/>
    <s v="100% Definitief"/>
    <d v="2014-12-23T00:00:00"/>
    <s v="Dijck S.N.D. van"/>
    <s v="Ja"/>
    <s v="Bontekoe2015"/>
    <s v="100% Definitief"/>
    <s v="08-07"/>
    <s v="fictoor"/>
    <m/>
    <x v="7"/>
    <n v="22.5"/>
    <n v="37.26"/>
    <n v="12404.3"/>
    <s v="07:45"/>
    <s v="07:45"/>
    <s v="Traditionele charter schepen"/>
    <s v="Classic"/>
    <s v="Eigen catering schip"/>
    <s v="Fictoor"/>
    <s v="16-12"/>
    <s v="2014.51"/>
    <s v="woensdag"/>
    <s v="19-08-2015 07:45"/>
    <d v="2014-12-16T12:52:16"/>
    <s v="monique.fictoor@morpho.com"/>
    <s v="monique.fictoor@morpho.com"/>
    <n v="6"/>
    <s v="CH HKA (C04)"/>
    <s v="Oranje"/>
    <n v="40"/>
    <m/>
    <s v="A04"/>
    <s v="CH HKA (C04)"/>
    <s v="2015-08-19"/>
    <n v="11463.25"/>
    <n v="11463.25"/>
    <n v="12404.3"/>
    <s v="vrouw"/>
    <s v="Oudeweg 32"/>
    <s v="Haarlem"/>
    <s v="2031 CC"/>
    <n v="1.4"/>
    <n v="34"/>
    <s v="Ja"/>
    <s v="Monique Fictoor"/>
    <m/>
    <m/>
    <m/>
    <m/>
    <m/>
    <m/>
    <m/>
    <s v="07:00"/>
    <n v="0"/>
    <s v="Pier Westerhoofd"/>
    <s v="2449"/>
    <s v="Ja"/>
    <s v="Ja"/>
    <s v="Parkeren"/>
    <s v="1709"/>
    <s v="monique.fictoor@morpho.com"/>
    <s v="Fictoor"/>
    <s v="monique.fictoor@morpho.com"/>
    <s v="f"/>
    <m/>
    <s v="Monique"/>
    <s v="(023) 799 55 73"/>
    <s v="van"/>
    <s v="M."/>
    <n v="249"/>
    <s v="15:00"/>
    <s v="CH HKA"/>
    <s v="Bontekoe"/>
    <n v="50"/>
    <s v="Varend arrangement"/>
    <d v="2015-08-19T00:00:00"/>
    <s v="Oudeweg 32"/>
    <s v="0237995573"/>
    <s v="653276709"/>
    <s v="(023) 799 55 73"/>
    <n v="3"/>
    <n v="13558.05"/>
    <n v="2"/>
    <m/>
    <n v="11463.25"/>
    <n v="4"/>
    <m/>
    <s v="000043-001"/>
    <n v="6.6"/>
  </r>
  <r>
    <s v="Nova Dia"/>
    <s v="Bontekoe"/>
    <s v="Ja"/>
    <n v="100"/>
    <n v="45"/>
    <s v="Bontekoe"/>
    <n v="977"/>
    <s v="Middag"/>
    <n v="45"/>
    <s v="Dock"/>
    <s v="Van Bladeren T."/>
    <x v="0"/>
    <d v="2015-08-21T00:00:00"/>
    <x v="59"/>
    <s v="100% Definitief"/>
    <d v="2015-02-09T00:00:00"/>
    <s v="NAUPAR"/>
    <s v="Ja"/>
    <s v="Bontekoe2015"/>
    <s v="100% Definitief"/>
    <s v="08-07"/>
    <m/>
    <m/>
    <x v="10"/>
    <n v="22.85"/>
    <n v="37.26"/>
    <n v="9960.8799999999992"/>
    <s v="15:15"/>
    <s v="15:00"/>
    <s v="Traditionele charter schepen"/>
    <s v="Dock"/>
    <s v="H2U Consortium"/>
    <s v="Preusting"/>
    <s v="02-02"/>
    <s v="2015.06"/>
    <s v="vrijdag"/>
    <s v="21-08-2015 13:00"/>
    <d v="2015-02-02T16:22:12"/>
    <s v="ton.van.bladeren@novadia.nl"/>
    <s v="ton.van.bladeren@novadia.nl"/>
    <n v="5"/>
    <s v="CH HKA (C05)"/>
    <s v="Geel"/>
    <n v="40"/>
    <s v="Dock"/>
    <s v="A04"/>
    <s v="CH HKB (D05)"/>
    <s v="2015-08-21"/>
    <n v="9192.59"/>
    <n v="9192.59"/>
    <n v="9960.8799999999992"/>
    <m/>
    <s v="Oude Utrechtseweg 30"/>
    <s v="Baarn"/>
    <s v="3745 KN"/>
    <n v="1.4"/>
    <n v="34"/>
    <s v="Ja"/>
    <s v="Ton Van Bladeren"/>
    <m/>
    <m/>
    <m/>
    <m/>
    <m/>
    <m/>
    <m/>
    <s v="13:00"/>
    <n v="0"/>
    <s v="Pier Westerhoofd"/>
    <s v="2653"/>
    <s v="Ja"/>
    <s v="Ja"/>
    <s v="Parkeren"/>
    <s v="1900"/>
    <s v="ton.van.bladeren@novadia.nl"/>
    <s v="Van Bladeren"/>
    <s v="ton.van.bladeren@novadia.nl"/>
    <s v="m"/>
    <m/>
    <s v="Ton"/>
    <m/>
    <m/>
    <s v="T."/>
    <n v="199"/>
    <s v="18:00"/>
    <m/>
    <s v="Bontekoe"/>
    <n v="50"/>
    <s v="Varend arrangement"/>
    <d v="2015-08-21T00:00:00"/>
    <s v="Oude Utrechtseweg 30"/>
    <m/>
    <s v="653959218"/>
    <m/>
    <n v="2"/>
    <n v="10835.55"/>
    <n v="2"/>
    <s v="Ja"/>
    <n v="9192.59"/>
    <n v="4"/>
    <m/>
    <s v="000043-007"/>
    <n v="6.6"/>
  </r>
  <r>
    <s v="Panerai RLG Europe BV"/>
    <s v="Bontekoe"/>
    <s v="Nee"/>
    <n v="50"/>
    <n v="45"/>
    <s v="Bontekoe"/>
    <n v="1907"/>
    <s v="Avond"/>
    <n v="22"/>
    <s v="Classic"/>
    <s v="Gelaudie Q."/>
    <x v="5"/>
    <d v="2015-08-21T00:00:00"/>
    <x v="28"/>
    <s v="Bevestigd"/>
    <d v="2015-06-10T00:00:00"/>
    <s v="Straten F. van"/>
    <s v="Ja"/>
    <s v="Bontekoe2015"/>
    <s v="Gefactureerd (0/0 termijn)"/>
    <m/>
    <m/>
    <m/>
    <x v="11"/>
    <n v="26.13"/>
    <n v="37.26"/>
    <n v="124.99"/>
    <s v="19:30"/>
    <s v="19:15"/>
    <s v="Traditionele charter schepen"/>
    <s v="Classic"/>
    <s v="Eigen catering schip"/>
    <m/>
    <s v="28-05"/>
    <s v="2015.22"/>
    <s v="vrijdag"/>
    <s v="21-08-2015 19:15"/>
    <d v="2015-05-28T17:02:03"/>
    <s v="femk"/>
    <m/>
    <n v="2"/>
    <s v="CH HKA (C09)"/>
    <s v="Paars"/>
    <n v="40"/>
    <m/>
    <s v="A04"/>
    <s v="CH HKA (C09)"/>
    <s v="2015-08-21"/>
    <n v="5024.6000000000004"/>
    <n v="206.6"/>
    <n v="249.98"/>
    <m/>
    <s v="Herengracht 436"/>
    <s v="Amsterdam"/>
    <s v="1017 BZ"/>
    <n v="1.4"/>
    <n v="34"/>
    <s v="Ja"/>
    <s v="Quinta Gelaudie"/>
    <m/>
    <m/>
    <m/>
    <m/>
    <m/>
    <m/>
    <m/>
    <s v="18:30"/>
    <n v="124.99"/>
    <s v="Pier Westerhoofd"/>
    <s v="3131"/>
    <s v="Ja"/>
    <s v="Nee"/>
    <s v="Parkeren"/>
    <s v="2226"/>
    <s v="femk"/>
    <s v="Gelaudie"/>
    <s v="quinta.gelaudie@panerai.com"/>
    <s v="f"/>
    <s v="06 - 29 51 21 02"/>
    <s v="Quinta"/>
    <s v="(020) 342 86 62"/>
    <m/>
    <s v="Q."/>
    <n v="219"/>
    <s v="00:30"/>
    <m/>
    <s v="Bontekoe"/>
    <n v="50"/>
    <s v="Varend arrangement"/>
    <d v="2015-08-21T00:00:00"/>
    <s v="Herengracht 436"/>
    <m/>
    <m/>
    <m/>
    <n v="0"/>
    <m/>
    <n v="3"/>
    <s v="Ja"/>
    <n v="5024.6000000000004"/>
    <n v="4"/>
    <m/>
    <s v="000043-008"/>
    <n v="6.6"/>
  </r>
  <r>
    <s v="SoftwareONE B.V. "/>
    <s v="Bontekoe"/>
    <s v="Ja"/>
    <n v="100"/>
    <n v="45"/>
    <s v="Bontekoe"/>
    <n v="2028"/>
    <s v="Avond"/>
    <n v="45"/>
    <s v="Classic"/>
    <s v="Lutter M."/>
    <x v="0"/>
    <d v="2015-08-19T00:00:00"/>
    <x v="60"/>
    <s v="100% Definitief"/>
    <d v="2015-06-17T00:00:00"/>
    <s v="Haan R. de"/>
    <s v="Ja"/>
    <s v="Bontekoe2015"/>
    <s v="100% Definitief"/>
    <s v="06-08"/>
    <m/>
    <m/>
    <x v="11"/>
    <n v="26.13"/>
    <n v="37.26"/>
    <n v="10933.38"/>
    <s v="19:00"/>
    <s v="18:45"/>
    <s v="Traditionele charter schepen"/>
    <s v="Classic"/>
    <s v="Eigen catering schip"/>
    <s v="Lems"/>
    <s v="10-06"/>
    <s v="2015.24"/>
    <s v="woensdag"/>
    <s v="19-08-2015 18:45"/>
    <d v="2015-06-10T09:53:46"/>
    <s v="marjolein.lems@softwareone.com"/>
    <s v="marjolein.lems@softwareone.com"/>
    <n v="2"/>
    <s v="CH HKA (C04)"/>
    <s v="Oranje"/>
    <n v="40"/>
    <m/>
    <s v="A04"/>
    <s v="CH HKA (C04)"/>
    <s v="2015-08-19"/>
    <n v="10092.59"/>
    <n v="10092.59"/>
    <n v="10933.38"/>
    <m/>
    <s v="Teleportboulevard 110"/>
    <s v="Amsterdam"/>
    <s v="1043 EJ"/>
    <n v="1.4"/>
    <n v="34"/>
    <s v="Nee"/>
    <s v="Marjolein Lutter"/>
    <m/>
    <m/>
    <m/>
    <m/>
    <m/>
    <m/>
    <m/>
    <s v="18:00"/>
    <n v="0"/>
    <s v="Pier Westerhoofd"/>
    <s v="6082"/>
    <s v="Ja"/>
    <s v="Ja"/>
    <s v="Parkeren"/>
    <s v="3984"/>
    <s v="marjolein.lems@softwareone.com"/>
    <s v="Lutter"/>
    <s v="marjolein.lems@softwareone.com"/>
    <s v="f"/>
    <m/>
    <s v="Marjolein"/>
    <s v="(020) 760 68 31"/>
    <m/>
    <s v="M."/>
    <n v="219"/>
    <s v="23:45"/>
    <s v="CH HKA"/>
    <s v="Bontekoe"/>
    <n v="50"/>
    <s v="Varend arrangement"/>
    <d v="2015-08-19T00:00:00"/>
    <s v="Teleportboulevard 110"/>
    <m/>
    <s v="627078291"/>
    <m/>
    <n v="1"/>
    <m/>
    <n v="1"/>
    <m/>
    <n v="10092.59"/>
    <n v="4"/>
    <m/>
    <s v="000043-002"/>
    <n v="6.6"/>
  </r>
  <r>
    <s v="Tica Aalsmeer B.V."/>
    <s v="Bontekoe"/>
    <s v="Ja"/>
    <n v="100"/>
    <n v="45"/>
    <s v="Bontekoe"/>
    <n v="1667"/>
    <s v="Avond"/>
    <n v="45"/>
    <s v="Dock"/>
    <s v="Rohling P."/>
    <x v="0"/>
    <d v="2015-08-20T00:00:00"/>
    <x v="21"/>
    <s v="100% Definitief"/>
    <d v="2015-04-29T00:00:00"/>
    <s v="Sterk L."/>
    <s v="Ja"/>
    <s v="Bontekoe2015"/>
    <s v="100% Definitief"/>
    <s v="08-07"/>
    <s v="Rohling"/>
    <m/>
    <x v="11"/>
    <n v="26.13"/>
    <n v="37.26"/>
    <n v="10720.9"/>
    <s v="20:30"/>
    <s v="20:30"/>
    <s v="Traditionele charter schepen"/>
    <s v="Dock"/>
    <s v="H2U Consortium"/>
    <s v="Rohling"/>
    <s v="22-04"/>
    <s v="2015.17"/>
    <s v="donderdag"/>
    <s v="20-08-2015 18:30"/>
    <d v="2015-04-22T15:04:17"/>
    <s v="prohling@tica.nl"/>
    <s v="prohling@tica.nl"/>
    <n v="3"/>
    <s v="CH HKA (C05)"/>
    <s v="Geel"/>
    <n v="40"/>
    <s v="Dock"/>
    <s v="A04"/>
    <s v="CH HKB (D05)"/>
    <s v="2015-08-20"/>
    <n v="9916.98"/>
    <n v="9916.98"/>
    <n v="10720.9"/>
    <s v="vrouw"/>
    <s v="Randweg 155"/>
    <s v="Uithoorn"/>
    <s v="1422 ND"/>
    <n v="1.4"/>
    <n v="34"/>
    <s v="Ja"/>
    <s v="Patricia Rohling"/>
    <m/>
    <m/>
    <m/>
    <m/>
    <m/>
    <m/>
    <m/>
    <s v="18:30"/>
    <n v="0"/>
    <s v="Pier Westerhoofd"/>
    <s v="3222"/>
    <s v="Ja"/>
    <s v="Ja"/>
    <s v="Parkeren"/>
    <s v="2481"/>
    <s v="prohling@tica.nl"/>
    <s v="Rohling"/>
    <s v="prohling@tica.nl"/>
    <s v="f"/>
    <m/>
    <s v="Patricia"/>
    <s v="(020) 426 36 53"/>
    <m/>
    <s v="P."/>
    <n v="219"/>
    <s v="00:15"/>
    <m/>
    <s v="Bontekoe"/>
    <n v="50"/>
    <s v="Varend arrangement"/>
    <d v="2015-08-20T00:00:00"/>
    <s v="Randweg 155"/>
    <s v="0204263653"/>
    <s v="613889824"/>
    <s v="(020) 426 36 53"/>
    <n v="2"/>
    <m/>
    <n v="1"/>
    <s v="Ja"/>
    <n v="9916.98"/>
    <n v="4"/>
    <m/>
    <s v="000043-005"/>
    <n v="6.6"/>
  </r>
  <r>
    <s v="Deloitte Accountancy &amp; Advies B.V._x000a_"/>
    <s v="Bota Fogo"/>
    <s v="Ja"/>
    <n v="100"/>
    <n v="55"/>
    <s v="Bota Fogo"/>
    <n v="2308"/>
    <s v="Vuurwerk"/>
    <n v="55"/>
    <s v="Salon"/>
    <s v="Bierenbroodspot L."/>
    <x v="0"/>
    <d v="2015-08-21T00:00:00"/>
    <x v="61"/>
    <s v="100% Definitief"/>
    <d v="2015-07-14T00:00:00"/>
    <s v="Straten F. van"/>
    <s v="Ja"/>
    <s v="Bota Fogo2015"/>
    <s v="100% Definitief"/>
    <s v="28-07"/>
    <m/>
    <m/>
    <x v="4"/>
    <n v="22.5"/>
    <n v="31.5"/>
    <n v="7702.29"/>
    <s v="20:30"/>
    <s v="20:30"/>
    <s v="Amsterdamse salonboten"/>
    <s v="Salon"/>
    <s v="H2U Consortium"/>
    <m/>
    <s v="09-07"/>
    <s v="2015.28"/>
    <s v="vrijdag"/>
    <s v="21-08-2015 20:30"/>
    <d v="2015-07-09T09:30:53"/>
    <m/>
    <m/>
    <n v="1"/>
    <s v="Oosterdok (O01)"/>
    <m/>
    <m/>
    <m/>
    <s v="O02"/>
    <s v="Oosterdok (O01)"/>
    <s v="2015-08-21"/>
    <n v="7095"/>
    <n v="7095"/>
    <n v="7702.29"/>
    <m/>
    <s v="Gustav Mahlerlaan 2970"/>
    <s v="Amsterdam"/>
    <s v="1040 HC"/>
    <m/>
    <n v="20"/>
    <s v="Nee"/>
    <s v="Loes Bierenbroodspot"/>
    <m/>
    <m/>
    <m/>
    <m/>
    <m/>
    <m/>
    <m/>
    <s v="20:00"/>
    <n v="0"/>
    <s v="Oosterdok Oostzijde"/>
    <s v="6252"/>
    <s v="Ja"/>
    <m/>
    <m/>
    <s v="4175"/>
    <m/>
    <s v="Bierenbroodspot"/>
    <s v="lbierenbroodspot@deloitte.nl"/>
    <s v="f"/>
    <s v="06 - 55 85 34 88"/>
    <s v="Loes"/>
    <s v="088 - 2880671"/>
    <m/>
    <s v="L."/>
    <n v="129"/>
    <s v="23:30"/>
    <s v="Oosterdok"/>
    <s v="Bota Fogo"/>
    <n v="203"/>
    <s v="Varend arrangement"/>
    <d v="2015-08-21T00:00:00"/>
    <s v="Gustav Mahlerlaan 2970"/>
    <m/>
    <m/>
    <m/>
    <n v="1"/>
    <m/>
    <n v="0"/>
    <m/>
    <n v="7095"/>
    <n v="1"/>
    <m/>
    <s v="000124-011"/>
    <m/>
  </r>
  <r>
    <s v="Gemeente Amsterdam | Orde &amp; Veiligheid"/>
    <s v="Bota Fogo"/>
    <s v="Ja"/>
    <n v="100"/>
    <n v="65"/>
    <s v="Bota Fogo"/>
    <n v="2271"/>
    <s v="Ochtend"/>
    <n v="65"/>
    <s v="Salon"/>
    <s v="IJzelendoorn R."/>
    <x v="0"/>
    <d v="2015-08-20T00:00:00"/>
    <x v="62"/>
    <s v="100% Definitief"/>
    <d v="2015-07-09T00:00:00"/>
    <s v="Sterk L."/>
    <s v="Ja"/>
    <s v="Bota Fogo2015"/>
    <s v="100% Definitief"/>
    <s v="31-07"/>
    <m/>
    <m/>
    <x v="18"/>
    <n v="14"/>
    <n v="24"/>
    <n v="3699.59"/>
    <s v="09:00"/>
    <s v="09:00"/>
    <s v="Amsterdamse salonboten"/>
    <s v="Salon"/>
    <s v="H2U Consortium"/>
    <s v="Barsom"/>
    <s v="02-07"/>
    <s v="2015.27"/>
    <s v="donderdag"/>
    <s v="20-08-2015 09:00"/>
    <d v="2015-07-02T15:52:49"/>
    <s v="temme"/>
    <s v="B.Temme@amsterdam.nl"/>
    <n v="1"/>
    <s v="Oosterdok (O01)"/>
    <m/>
    <m/>
    <m/>
    <s v="O02"/>
    <s v="Oosterdok (O01)"/>
    <s v="2015-08-20"/>
    <n v="4550"/>
    <n v="3412.5"/>
    <n v="3699.59"/>
    <m/>
    <s v="Amstel 1"/>
    <s v="Amsterdam"/>
    <s v="1011 PN"/>
    <m/>
    <n v="20"/>
    <s v="Nee"/>
    <s v="Berend Temme"/>
    <m/>
    <m/>
    <m/>
    <m/>
    <m/>
    <m/>
    <m/>
    <s v="08:30"/>
    <n v="0"/>
    <s v="Oosterdok Oostzijde"/>
    <s v="6203"/>
    <s v="Ja"/>
    <m/>
    <m/>
    <s v="1022"/>
    <s v="temme"/>
    <s v="Temme"/>
    <s v="B.Temme@amsterdam.nl"/>
    <s v="m"/>
    <s v="06 - 12 98 72 07"/>
    <s v="Berend"/>
    <m/>
    <m/>
    <s v="B."/>
    <n v="70"/>
    <s v="11:30"/>
    <s v="Oosterdok"/>
    <s v="Bota Fogo"/>
    <n v="203"/>
    <s v="Varend arrangement"/>
    <d v="2015-08-20T00:00:00"/>
    <s v="Amstel 1"/>
    <m/>
    <s v="614148930"/>
    <m/>
    <n v="1"/>
    <m/>
    <n v="0"/>
    <m/>
    <n v="4550"/>
    <n v="1"/>
    <m/>
    <s v="000124-004"/>
    <m/>
  </r>
  <r>
    <s v="Harvest &amp; Millten B.V"/>
    <s v="Bota Fogo"/>
    <s v="Ja"/>
    <n v="100"/>
    <n v="75"/>
    <s v="Bota Fogo"/>
    <n v="1963"/>
    <s v="Borrel"/>
    <n v="75"/>
    <s v="Salon"/>
    <s v="Bruinsma M."/>
    <x v="0"/>
    <d v="2015-08-20T00:00:00"/>
    <x v="63"/>
    <s v="100% Definitief"/>
    <m/>
    <s v="Sterk L."/>
    <s v="Ja"/>
    <s v="Bota Fogo2015"/>
    <s v="100% Definitief"/>
    <s v="31-07"/>
    <m/>
    <m/>
    <x v="4"/>
    <n v="18.75"/>
    <n v="31.5"/>
    <n v="9660.75"/>
    <s v="16:30"/>
    <s v="16:30"/>
    <s v="Amsterdamse salonboten"/>
    <s v="Salon"/>
    <s v="H2U Consortium"/>
    <m/>
    <s v="02-06"/>
    <s v="2015.23"/>
    <s v="donderdag"/>
    <s v="20-08-2015 16:30"/>
    <d v="2015-06-02T18:21:08"/>
    <m/>
    <s v="office@Harvestmillten.nl"/>
    <n v="1"/>
    <s v="Oosterdok (O01)"/>
    <m/>
    <m/>
    <m/>
    <s v="O02"/>
    <s v="Oosterdok (O01)"/>
    <s v="2015-08-20"/>
    <n v="8925"/>
    <n v="8925"/>
    <n v="9660.75"/>
    <m/>
    <m/>
    <s v="Amsterdam"/>
    <s v="1001 RB"/>
    <m/>
    <n v="20"/>
    <s v="Nee"/>
    <s v="M. Bruinsma"/>
    <m/>
    <m/>
    <m/>
    <m/>
    <m/>
    <m/>
    <m/>
    <s v="16:00"/>
    <n v="0"/>
    <s v="Oosterdok Oostzijde"/>
    <s v="6047"/>
    <s v="Ja"/>
    <m/>
    <m/>
    <s v="3931"/>
    <m/>
    <s v="Bruinsma"/>
    <s v="office@Harvestmillten.nl"/>
    <s v="f"/>
    <m/>
    <m/>
    <s v="(020) 689 89 25"/>
    <m/>
    <s v="M."/>
    <n v="119"/>
    <s v="19:00"/>
    <s v="Oosterdok"/>
    <s v="Bota Fogo"/>
    <n v="203"/>
    <s v="Varend arrangement"/>
    <d v="2015-08-20T00:00:00"/>
    <s v="Postbus 16589"/>
    <m/>
    <s v="(020) 689 89 25"/>
    <s v="(020) 689 89 25"/>
    <n v="1"/>
    <m/>
    <n v="0"/>
    <s v="Ja"/>
    <n v="8925"/>
    <n v="1"/>
    <m/>
    <s v="000124-006"/>
    <m/>
  </r>
  <r>
    <s v="IQ Events"/>
    <s v="Bota Fogo"/>
    <s v="Ja"/>
    <n v="100"/>
    <n v="75"/>
    <s v="Bota Fogo"/>
    <n v="2046"/>
    <s v="Borrel"/>
    <n v="75"/>
    <s v="Salon"/>
    <s v="Herk M. van"/>
    <x v="0"/>
    <d v="2015-08-21T00:00:00"/>
    <x v="64"/>
    <s v="100% Definitief"/>
    <d v="2015-06-18T00:00:00"/>
    <s v="Sterk L."/>
    <s v="Ja"/>
    <s v="Bota Fogo2015"/>
    <s v="100% Definitief"/>
    <s v="06-08"/>
    <m/>
    <m/>
    <x v="4"/>
    <n v="18.75"/>
    <n v="31.5"/>
    <n v="9660.75"/>
    <s v="16:30"/>
    <s v="16:30"/>
    <s v="Amsterdamse salonboten"/>
    <s v="Salon"/>
    <s v="H2U Consortium"/>
    <s v="Koch I."/>
    <s v="11-06"/>
    <s v="2015.24"/>
    <s v="vrijdag"/>
    <s v="21-08-2015 16:30"/>
    <d v="2015-06-11T10:53:15"/>
    <s v="mischa"/>
    <s v="micha@iqevents.nl"/>
    <n v="1"/>
    <s v="Oosterdok (O01)"/>
    <m/>
    <m/>
    <m/>
    <s v="O02"/>
    <s v="Oosterdok (O01)"/>
    <s v="2015-08-21"/>
    <n v="8925"/>
    <n v="8925"/>
    <n v="9660.75"/>
    <m/>
    <s v="Buitenwatersloot 333"/>
    <s v="Delft"/>
    <s v="2614 GS"/>
    <m/>
    <n v="20"/>
    <s v="Nee"/>
    <s v="Ilja Koch"/>
    <m/>
    <m/>
    <m/>
    <m/>
    <m/>
    <m/>
    <m/>
    <s v="16:00"/>
    <n v="0"/>
    <s v="Oosterdok Oostzijde"/>
    <s v="5595"/>
    <s v="Ja"/>
    <m/>
    <m/>
    <s v="4172"/>
    <s v="mischa"/>
    <s v="Koch"/>
    <s v="iljakoch@iqevents.nl"/>
    <s v="f"/>
    <s v="06 - 29 46 50 67"/>
    <s v="Ilja"/>
    <s v="(015) 219 54 99"/>
    <s v="van"/>
    <s v="I."/>
    <n v="119"/>
    <s v="19:00"/>
    <s v="Oosterdok"/>
    <s v="Bota Fogo"/>
    <n v="203"/>
    <s v="Varend arrangement"/>
    <d v="2015-08-21T00:00:00"/>
    <s v="Buitenwatersloot 333"/>
    <m/>
    <s v="(015) 219 54 99"/>
    <s v="(015) 219 54 99"/>
    <n v="1"/>
    <m/>
    <n v="0"/>
    <m/>
    <n v="8925"/>
    <n v="1"/>
    <m/>
    <s v="000124-010"/>
    <m/>
  </r>
  <r>
    <s v="Savills Nederland Holding "/>
    <s v="Bota Fogo"/>
    <s v="Ja"/>
    <n v="100"/>
    <n v="65"/>
    <s v="Bota Fogo"/>
    <n v="1111"/>
    <s v="Vuurwerk"/>
    <n v="65"/>
    <s v="Salon"/>
    <s v="Sybesma P.C."/>
    <x v="0"/>
    <d v="2015-08-20T00:00:00"/>
    <x v="24"/>
    <s v="100% Definitief"/>
    <m/>
    <s v="Sterk L."/>
    <s v="Ja"/>
    <s v="Bota Fogo2015"/>
    <s v="100% Definitief"/>
    <s v="16-07"/>
    <m/>
    <m/>
    <x v="4"/>
    <n v="22.5"/>
    <n v="31.5"/>
    <n v="9476.8799999999992"/>
    <s v="20:30"/>
    <s v="20:30"/>
    <s v="Amsterdamse salonboten"/>
    <s v="Salon"/>
    <s v="H2U Consortium"/>
    <s v="Sterk "/>
    <s v="25-02"/>
    <s v="2015.09"/>
    <s v="donderdag"/>
    <s v="20-08-2015 20:30"/>
    <d v="2015-02-25T16:14:07"/>
    <s v="m.sterk@savills.nl"/>
    <s v="m.sterk@savills.nl"/>
    <n v="5"/>
    <s v="Geldersekade (GK01)"/>
    <m/>
    <m/>
    <m/>
    <s v="O02"/>
    <s v="Geldersekade (GK01)"/>
    <s v="2015-08-20"/>
    <n v="8738"/>
    <n v="8738"/>
    <n v="9476.8799999999992"/>
    <m/>
    <s v="Claude Debussylaan 48"/>
    <s v="Amsterdam"/>
    <s v="1082 MD"/>
    <m/>
    <n v="20"/>
    <s v="Nee"/>
    <s v="Manon Sterk"/>
    <m/>
    <m/>
    <m/>
    <m/>
    <m/>
    <m/>
    <m/>
    <s v="20:30"/>
    <n v="0"/>
    <s v="Warehouse Chandlers - Geldersekade 8"/>
    <s v="2733"/>
    <s v="Ja"/>
    <m/>
    <m/>
    <s v="1982"/>
    <s v="m.sterk@savills.nl"/>
    <s v="Sterk"/>
    <s v="m.sterk@savills.nl"/>
    <s v="f"/>
    <m/>
    <s v="Manon"/>
    <s v="(020) 301 20 10"/>
    <m/>
    <s v="M."/>
    <n v="129"/>
    <s v="23:30"/>
    <s v="Geldersekade"/>
    <s v="Bota Fogo"/>
    <n v="203"/>
    <s v="Varend arrangement"/>
    <d v="2015-08-20T00:00:00"/>
    <s v="Claude Debussylaan 48"/>
    <m/>
    <s v="0031622377561"/>
    <s v="(020) 301 20 10"/>
    <n v="2"/>
    <n v="10145.85"/>
    <n v="3"/>
    <s v="Ja"/>
    <n v="8738"/>
    <n v="1"/>
    <m/>
    <s v="000124-007"/>
    <m/>
  </r>
  <r>
    <s v="Searchresult B.V."/>
    <s v="Bota Fogo"/>
    <s v="Ja"/>
    <n v="100"/>
    <n v="70"/>
    <s v="Bota Fogo"/>
    <n v="1385"/>
    <s v="Vuurwerk"/>
    <n v="70"/>
    <s v="Salon"/>
    <s v="Delcliseur G."/>
    <x v="0"/>
    <d v="2015-08-19T00:00:00"/>
    <x v="65"/>
    <s v="100% Definitief"/>
    <m/>
    <s v="Koning A."/>
    <s v="Ja"/>
    <s v="Bota Fogo2015"/>
    <s v="100% Definitief"/>
    <s v="21-07"/>
    <s v="Uffing"/>
    <m/>
    <x v="4"/>
    <n v="22.5"/>
    <n v="31.5"/>
    <n v="9802.89"/>
    <s v="20:30"/>
    <s v="20:30"/>
    <s v="Amsterdamse salonboten"/>
    <s v="Salon"/>
    <s v="H2U Consortium"/>
    <s v="Maat de"/>
    <s v="24-03"/>
    <s v="2015.13"/>
    <s v="woensdag"/>
    <s v="19-08-2015 20:30"/>
    <d v="2015-03-24T15:31:50"/>
    <s v="k.uffing@searchresult.nl"/>
    <s v="m.demaat@searchresult.nl"/>
    <n v="4"/>
    <s v="Oosterdok (O01)"/>
    <m/>
    <m/>
    <m/>
    <s v="O02"/>
    <s v="Oosterdok (O01)"/>
    <s v="2015-08-19"/>
    <n v="9030"/>
    <n v="9030"/>
    <n v="9802.89"/>
    <s v="vrouw"/>
    <s v="Prins Bernhardstraat 14"/>
    <s v="'S-Hertogenbosch"/>
    <s v="5211 HE"/>
    <m/>
    <n v="20"/>
    <s v="Nee"/>
    <s v="Marieke de Maat"/>
    <m/>
    <m/>
    <m/>
    <m/>
    <m/>
    <m/>
    <m/>
    <s v="20:00"/>
    <n v="0"/>
    <s v="Oosterdok Oostzijde"/>
    <s v="3103"/>
    <s v="Ja"/>
    <m/>
    <m/>
    <s v="2176"/>
    <s v="k.uffing@searchresult.nl"/>
    <s v="Maat"/>
    <s v="m.demaat@searchresult.nl"/>
    <s v="f"/>
    <s v="06 - 24 54 32 72"/>
    <s v="Marieke"/>
    <s v="(073) 681 10 07"/>
    <m/>
    <s v="M."/>
    <n v="129"/>
    <s v="23:30"/>
    <s v="Oosterdok"/>
    <s v="Bota Fogo"/>
    <n v="203"/>
    <s v="Varend arrangement"/>
    <d v="2015-08-19T00:00:00"/>
    <s v="Prins Bernhardstraat 14"/>
    <s v="0736811007"/>
    <s v="0031624543272"/>
    <s v="(073) 681 10 07"/>
    <n v="4"/>
    <n v="2341.35"/>
    <n v="0"/>
    <m/>
    <n v="9030"/>
    <n v="1"/>
    <m/>
    <s v="000124-003"/>
    <m/>
  </r>
  <r>
    <s v="Van den Pol Elektrotechniek B.V."/>
    <s v="Bota Fogo"/>
    <s v="Ja"/>
    <n v="100"/>
    <n v="65"/>
    <s v="Bota Fogo"/>
    <n v="1109"/>
    <s v="Welcome the Tall Ships"/>
    <n v="65"/>
    <s v="Salon"/>
    <s v="Pol I. van den"/>
    <x v="0"/>
    <d v="2015-08-19T00:00:00"/>
    <x v="24"/>
    <s v="100% Definitief"/>
    <m/>
    <s v="Sterk L."/>
    <s v="Ja"/>
    <s v="Bota Fogo2015"/>
    <s v="100% Definitief"/>
    <s v="09-07"/>
    <m/>
    <m/>
    <x v="3"/>
    <n v="26.25"/>
    <n v="59"/>
    <n v="11861.81"/>
    <s v="13:00"/>
    <s v="13:00"/>
    <s v="Amsterdamse salonboten"/>
    <s v="Salon"/>
    <s v="H2U Consortium"/>
    <m/>
    <s v="25-02"/>
    <s v="2015.09"/>
    <s v="woensdag"/>
    <s v="19-08-2015 13:00"/>
    <d v="2015-02-25T16:05:58"/>
    <s v="ike@overijssel1882.nl"/>
    <s v="ike@overijssel1882.nl"/>
    <n v="4"/>
    <s v="Oosterdok (O01)"/>
    <m/>
    <m/>
    <m/>
    <s v="O02"/>
    <s v="Oosterdok (O01)"/>
    <s v="2015-08-19"/>
    <n v="10985"/>
    <n v="10985"/>
    <n v="11861.81"/>
    <m/>
    <s v="Aardvletterweg 14"/>
    <s v="Montfoort"/>
    <s v="3417 XL"/>
    <m/>
    <n v="20"/>
    <s v="Nee"/>
    <s v="Ike van den Pol"/>
    <m/>
    <m/>
    <m/>
    <m/>
    <m/>
    <m/>
    <m/>
    <s v="12:30"/>
    <n v="0"/>
    <s v="Oosterdok Oostzijde"/>
    <s v="2731"/>
    <s v="Ja"/>
    <m/>
    <m/>
    <s v="1974"/>
    <s v="ike@overijssel1882.nl"/>
    <s v="Pol"/>
    <s v="ike@overijssel1882.nl"/>
    <s v="f"/>
    <m/>
    <s v="Ike"/>
    <s v="(0348) 47 34 34"/>
    <s v="van den"/>
    <s v="I."/>
    <n v="169"/>
    <s v="16:30"/>
    <s v="Oosterdok"/>
    <s v="Bota Fogo"/>
    <n v="203"/>
    <s v="Varend arrangement"/>
    <d v="2015-08-19T00:00:00"/>
    <s v="Aardvletterweg 14"/>
    <m/>
    <s v="(0348) 47 34 34"/>
    <s v="(0348) 47 34 34"/>
    <n v="2"/>
    <n v="13291.85"/>
    <n v="0"/>
    <m/>
    <n v="10985"/>
    <n v="1"/>
    <m/>
    <s v="000124-001"/>
    <m/>
  </r>
  <r>
    <s v="Rabobank Alkmaar"/>
    <s v="Bounty"/>
    <s v="Nee"/>
    <n v="97.56"/>
    <n v="50"/>
    <s v="Bounty"/>
    <n v="1620"/>
    <s v="SAIL In"/>
    <n v="41"/>
    <s v="Classic Blaauw"/>
    <s v="Disma M."/>
    <x v="6"/>
    <d v="2015-08-19T00:00:00"/>
    <x v="66"/>
    <s v="Gefactureerd"/>
    <m/>
    <s v="NEB"/>
    <s v="Ja"/>
    <s v="Bounty2015"/>
    <s v="Gefactureerd (2/2 termijn)"/>
    <s v="08-07"/>
    <m/>
    <m/>
    <x v="2"/>
    <n v="25"/>
    <n v="59"/>
    <n v="12872.72"/>
    <s v="07:45"/>
    <s v="07:45"/>
    <s v="Luxe traditionele charter schepen"/>
    <s v="Classic Blaauw"/>
    <s v="Eigen catering schip"/>
    <m/>
    <s v="16-04"/>
    <s v="2015.16"/>
    <s v="woensdag"/>
    <s v="19-08-2015 07:45"/>
    <d v="2015-04-16T10:52:40"/>
    <s v="m.disma@alkmaar.rabobank.nl"/>
    <s v="m.disma@alkmaar.rabobank.nl"/>
    <n v="2"/>
    <s v="Cacaohaven (N09)"/>
    <s v="Paars"/>
    <n v="50"/>
    <m/>
    <s v="N09"/>
    <s v="Cacaohaven (N09)"/>
    <s v="2015-08-19"/>
    <n v="11960"/>
    <n v="12259"/>
    <n v="13194.7"/>
    <m/>
    <m/>
    <s v="Alkmaar"/>
    <m/>
    <n v="1"/>
    <n v="37"/>
    <s v="Ja"/>
    <s v="M. Disma"/>
    <m/>
    <n v="273.17"/>
    <n v="639.54999999999995"/>
    <s v="110202"/>
    <n v="7723.63"/>
    <n v="11960"/>
    <n v="12872.72"/>
    <s v="07:00"/>
    <n v="321.98"/>
    <s v="Cacaohaven"/>
    <s v="3074"/>
    <s v="Ja"/>
    <s v="Ja"/>
    <s v="Parkeren"/>
    <s v="2141"/>
    <s v="m.disma@alkmaar.rabobank.nl"/>
    <s v="Disma"/>
    <s v="m.disma@alkmaar.rabobank.nl"/>
    <s v="f"/>
    <m/>
    <m/>
    <s v="(072) 567 44 00"/>
    <m/>
    <s v="M."/>
    <n v="299"/>
    <s v="15:00"/>
    <m/>
    <s v="Bounty"/>
    <n v="109"/>
    <s v="Varend arrangement"/>
    <d v="2015-08-19T00:00:00"/>
    <s v="Postbus 133"/>
    <m/>
    <s v="(072) 567 44 00"/>
    <s v="(072) 567 44 00"/>
    <n v="2"/>
    <n v="361.79"/>
    <n v="3"/>
    <m/>
    <n v="11960"/>
    <n v="2"/>
    <m/>
    <s v="000171-001"/>
    <n v="6.5"/>
  </r>
  <r>
    <s v="Bounty Partyschip"/>
    <s v="Bounty"/>
    <s v="Ja"/>
    <n v="100"/>
    <n v="50"/>
    <s v="Bounty"/>
    <n v="1630"/>
    <s v="Avond"/>
    <n v="50"/>
    <s v="Classic Blaauw"/>
    <s v="Klaveren A. van"/>
    <x v="0"/>
    <d v="2015-08-20T00:00:00"/>
    <x v="66"/>
    <s v="100% Definitief"/>
    <m/>
    <s v="NEB"/>
    <s v="Ja"/>
    <s v="Bounty2015"/>
    <s v="100% Definitief"/>
    <s v="14-07"/>
    <m/>
    <m/>
    <x v="14"/>
    <n v="22"/>
    <n v="45"/>
    <n v="14494.83"/>
    <s v="18:45"/>
    <s v="18:45"/>
    <s v="Luxe traditionele charter schepen"/>
    <s v="Classic Blaauw"/>
    <s v="Eigen catering schip"/>
    <s v="Nieuwboer van den"/>
    <s v="16-04"/>
    <s v="2015.16"/>
    <s v="donderdag"/>
    <s v="20-08-2015 18:45"/>
    <d v="2015-04-16T17:58:30"/>
    <s v="info@zeilschipbounty.nl"/>
    <s v="info@zeilschipbounty.nl"/>
    <n v="1"/>
    <s v="Cacaohaven (N09)"/>
    <s v="Paars"/>
    <n v="50"/>
    <m/>
    <s v="N09"/>
    <s v="Cacaohaven (N09)"/>
    <s v="2015-08-20"/>
    <n v="13450"/>
    <n v="13450"/>
    <n v="14494.83"/>
    <m/>
    <s v="Visserseiland 194"/>
    <s v="Hoorn"/>
    <s v="1621 AA"/>
    <n v="1"/>
    <n v="37"/>
    <s v="Ja"/>
    <s v="A. van Klaveren"/>
    <s v="Holland Hydraulics"/>
    <n v="332.96"/>
    <n v="711.87"/>
    <s v="110345"/>
    <n v="14494.83"/>
    <n v="13450"/>
    <n v="14494.83"/>
    <s v="18:00"/>
    <n v="0"/>
    <s v="Cacaohaven"/>
    <s v="5938"/>
    <s v="Nee"/>
    <s v="Ja"/>
    <s v="Parkeren"/>
    <s v="3793"/>
    <s v="info@zeilschipbounty.nl"/>
    <s v="Klaveren"/>
    <s v="info@zeilschipbounty.nl"/>
    <s v="m"/>
    <s v="06 - 51 17 30 43"/>
    <m/>
    <m/>
    <s v="van"/>
    <s v="A."/>
    <n v="234"/>
    <s v="00:00"/>
    <m/>
    <s v="Bounty"/>
    <n v="109"/>
    <s v="Varend arrangement"/>
    <d v="2015-08-20T00:00:00"/>
    <s v="Visserseiland 194"/>
    <m/>
    <s v="0031651403824"/>
    <m/>
    <n v="1"/>
    <m/>
    <n v="3"/>
    <m/>
    <n v="13450"/>
    <n v="2"/>
    <m/>
    <s v="000171-004"/>
    <n v="6.5"/>
  </r>
  <r>
    <s v="Bounty Partyschip"/>
    <s v="Bounty"/>
    <s v="Ja"/>
    <n v="100"/>
    <n v="50"/>
    <s v="Bounty"/>
    <n v="1631"/>
    <s v="Avond"/>
    <n v="50"/>
    <s v="Classic Blaauw"/>
    <s v="Klaveren A. van"/>
    <x v="0"/>
    <d v="2015-08-21T00:00:00"/>
    <x v="66"/>
    <s v="100% Definitief"/>
    <m/>
    <s v="NEB"/>
    <s v="Ja"/>
    <s v="Bounty2015"/>
    <s v="100% Definitief"/>
    <s v="14-07"/>
    <m/>
    <m/>
    <x v="14"/>
    <n v="22"/>
    <n v="45"/>
    <n v="14494.83"/>
    <s v="18:45"/>
    <s v="18:45"/>
    <s v="Luxe traditionele charter schepen"/>
    <s v="Classic Blaauw"/>
    <s v="Eigen catering schip"/>
    <s v="Nieuwboer van den"/>
    <s v="16-04"/>
    <s v="2015.16"/>
    <s v="vrijdag"/>
    <s v="21-08-2015 18:45"/>
    <d v="2015-04-16T17:59:07"/>
    <s v="info@zeilschipbounty.nl"/>
    <s v="info@zeilschipbounty.nl"/>
    <n v="1"/>
    <s v="Cacaohaven (N09)"/>
    <s v="Paars"/>
    <n v="50"/>
    <m/>
    <s v="N09"/>
    <s v="Cacaohaven (N09)"/>
    <s v="2015-08-21"/>
    <n v="13450"/>
    <n v="13450"/>
    <n v="14494.83"/>
    <m/>
    <s v="Visserseiland 194"/>
    <s v="Hoorn"/>
    <s v="1621 AA"/>
    <n v="1"/>
    <n v="37"/>
    <s v="Ja"/>
    <s v="A. van Klaveren"/>
    <s v="Holland Hydraulics"/>
    <n v="332.96"/>
    <n v="711.87"/>
    <s v="110346"/>
    <n v="14494.83"/>
    <n v="13450"/>
    <n v="14494.83"/>
    <s v="18:00"/>
    <n v="0"/>
    <s v="Cacaohaven"/>
    <s v="5938"/>
    <s v="Nee"/>
    <s v="Ja"/>
    <s v="Parkeren"/>
    <s v="3793"/>
    <s v="info@zeilschipbounty.nl"/>
    <s v="Klaveren"/>
    <s v="info@zeilschipbounty.nl"/>
    <s v="m"/>
    <s v="06 - 51 17 30 43"/>
    <m/>
    <m/>
    <s v="van"/>
    <s v="A."/>
    <n v="234"/>
    <s v="00:00"/>
    <m/>
    <s v="Bounty"/>
    <n v="109"/>
    <s v="Varend arrangement"/>
    <d v="2015-08-21T00:00:00"/>
    <s v="Visserseiland 194"/>
    <m/>
    <s v="0031651403824"/>
    <m/>
    <n v="1"/>
    <m/>
    <n v="3"/>
    <m/>
    <n v="13450"/>
    <n v="2"/>
    <m/>
    <s v="000171-006"/>
    <n v="6.5"/>
  </r>
  <r>
    <s v="Bounty Partyschip"/>
    <s v="Bounty"/>
    <s v="Ja"/>
    <n v="100"/>
    <n v="50"/>
    <s v="Bounty"/>
    <n v="1632"/>
    <s v="Avond"/>
    <n v="50"/>
    <s v="Classic Blaauw"/>
    <s v="Klaveren A. van"/>
    <x v="0"/>
    <d v="2015-08-22T00:00:00"/>
    <x v="66"/>
    <s v="100% Definitief"/>
    <m/>
    <s v="NEB"/>
    <s v="Ja"/>
    <s v="Bounty2015"/>
    <s v="100% Definitief"/>
    <s v="14-07"/>
    <m/>
    <m/>
    <x v="14"/>
    <n v="22"/>
    <n v="45"/>
    <n v="14494.83"/>
    <s v="18:45"/>
    <s v="18:45"/>
    <s v="Luxe traditionele charter schepen"/>
    <s v="Classic Blaauw"/>
    <s v="Eigen catering schip"/>
    <s v="Nieuwboer van den"/>
    <s v="16-04"/>
    <s v="2015.16"/>
    <s v="zaterdag"/>
    <s v="22-08-2015 18:45"/>
    <d v="2015-04-16T17:59:45"/>
    <s v="info@zeilschipbounty.nl"/>
    <s v="info@zeilschipbounty.nl"/>
    <n v="1"/>
    <s v="Cacaohaven (N09)"/>
    <s v="Paars"/>
    <n v="50"/>
    <m/>
    <s v="N09"/>
    <s v="Cacaohaven (N09)"/>
    <s v="2015-08-22"/>
    <n v="13450"/>
    <n v="13450"/>
    <n v="14494.83"/>
    <m/>
    <s v="Visserseiland 194"/>
    <s v="Hoorn"/>
    <s v="1621 AA"/>
    <n v="1"/>
    <n v="37"/>
    <s v="Ja"/>
    <s v="A. van Klaveren"/>
    <s v="Holland Hydraulics"/>
    <n v="332.96"/>
    <n v="711.87"/>
    <s v="110347"/>
    <n v="14494.83"/>
    <n v="13450"/>
    <n v="14494.83"/>
    <s v="18:00"/>
    <n v="0"/>
    <s v="Cacaohaven"/>
    <s v="5938"/>
    <s v="Nee"/>
    <s v="Ja"/>
    <s v="Parkeren"/>
    <s v="3793"/>
    <s v="info@zeilschipbounty.nl"/>
    <s v="Klaveren"/>
    <s v="info@zeilschipbounty.nl"/>
    <s v="m"/>
    <s v="06 - 51 17 30 43"/>
    <m/>
    <m/>
    <s v="van"/>
    <s v="A."/>
    <n v="234"/>
    <s v="00:00"/>
    <m/>
    <s v="Bounty"/>
    <n v="109"/>
    <s v="Varend arrangement"/>
    <d v="2015-08-22T00:00:00"/>
    <s v="Visserseiland 194"/>
    <m/>
    <s v="0031651403824"/>
    <m/>
    <n v="1"/>
    <m/>
    <n v="3"/>
    <m/>
    <n v="13450"/>
    <n v="2"/>
    <m/>
    <s v="000171-008"/>
    <n v="6.5"/>
  </r>
  <r>
    <s v="HSB Bouw"/>
    <s v="Bounty"/>
    <s v="Ja"/>
    <n v="100"/>
    <n v="50"/>
    <s v="Bounty"/>
    <n v="1358"/>
    <s v="Avond"/>
    <n v="50"/>
    <s v="Classic Blaauw"/>
    <s v="Maalman P.J.W."/>
    <x v="0"/>
    <d v="2015-08-19T00:00:00"/>
    <x v="67"/>
    <s v="100% Definitief"/>
    <d v="2015-03-31T00:00:00"/>
    <s v="Dijck S.N.D. van"/>
    <s v="Ja"/>
    <s v="Bounty2015"/>
    <s v="100% Definitief"/>
    <s v="08-07"/>
    <m/>
    <m/>
    <x v="14"/>
    <n v="22"/>
    <n v="45"/>
    <n v="14044.65"/>
    <s v="18:45"/>
    <s v="18:45"/>
    <s v="Luxe traditionele charter schepen"/>
    <s v="Classic Blaauw"/>
    <s v="Eigen catering schip"/>
    <s v="Maalman"/>
    <s v="19-03"/>
    <s v="2015.12"/>
    <s v="woensdag"/>
    <s v="19-08-2015 18:45"/>
    <d v="2015-03-19T15:08:32"/>
    <s v="DirectieSecretariaat@hsb-bouw.nl"/>
    <s v="DirectieSecretariaat@hsb-bouw.nl"/>
    <n v="3"/>
    <s v="Cacaohaven (N09)"/>
    <s v="Paars"/>
    <n v="50"/>
    <m/>
    <s v="N09"/>
    <s v="Cacaohaven (N09)"/>
    <s v="2015-08-19"/>
    <n v="12966.5"/>
    <n v="12966.5"/>
    <n v="14044.65"/>
    <m/>
    <m/>
    <s v="Volendam"/>
    <m/>
    <n v="1"/>
    <n v="37"/>
    <s v="Ja"/>
    <s v="Sita Weel"/>
    <m/>
    <m/>
    <m/>
    <m/>
    <m/>
    <m/>
    <m/>
    <s v="18:00"/>
    <n v="0"/>
    <s v="Cacaohaven"/>
    <s v="2822"/>
    <s v="Nee"/>
    <s v="Ja"/>
    <s v="Parkeren"/>
    <s v="2092"/>
    <s v="DirectieSecretariaat@hsb-bouw.nl"/>
    <s v="Weel"/>
    <s v="DirectieSecretariaat@hsb-bouw.nl"/>
    <s v="f"/>
    <m/>
    <s v="Sita"/>
    <s v="(0299) 39 89 00"/>
    <m/>
    <s v="S."/>
    <n v="249"/>
    <s v="00:00"/>
    <m/>
    <s v="Bounty"/>
    <n v="109"/>
    <s v="Varend arrangement"/>
    <d v="2015-08-19T00:00:00"/>
    <s v="Postbus 8"/>
    <m/>
    <s v="653213179"/>
    <s v="(0299) 39 89 00"/>
    <n v="2"/>
    <m/>
    <n v="1"/>
    <m/>
    <n v="12966.5"/>
    <n v="2"/>
    <m/>
    <s v="000171-002"/>
    <n v="6.5"/>
  </r>
  <r>
    <s v="Boer &amp; Olij Securities BV"/>
    <s v="Brandaris"/>
    <s v="Ja"/>
    <n v="100"/>
    <n v="40"/>
    <s v="Brandaris"/>
    <n v="105"/>
    <s v="Avond"/>
    <n v="40"/>
    <s v="Dock"/>
    <s v="Baarle W. van"/>
    <x v="0"/>
    <d v="2015-08-20T00:00:00"/>
    <x v="31"/>
    <s v="100% Definitief"/>
    <m/>
    <s v="Spliet M.P.J."/>
    <s v="Ja"/>
    <s v="Brandaris2015"/>
    <s v="100% Definitief"/>
    <s v="08-07"/>
    <m/>
    <m/>
    <x v="11"/>
    <n v="26.13"/>
    <n v="36.229999999999997"/>
    <n v="9652.19"/>
    <s v="20:00"/>
    <s v="19:45"/>
    <s v="Traditionele charter schepen"/>
    <s v="Dock"/>
    <s v="H2U Consortium"/>
    <s v="Baarle van"/>
    <s v="20-08"/>
    <s v="2014.34"/>
    <s v="donderdag"/>
    <s v="20-08-2015 19:45"/>
    <d v="2014-08-20T11:16:37"/>
    <s v="vanbaarle@boerolij.nl"/>
    <s v="vanbaarle@boerolij.nl"/>
    <n v="6"/>
    <s v="CH HKA (C05)"/>
    <s v="Geel"/>
    <n v="50"/>
    <m/>
    <s v="D05"/>
    <s v="CH HKB (D05)"/>
    <s v="2015-08-20"/>
    <n v="8914.9500000000007"/>
    <n v="8914.9500000000007"/>
    <n v="9652.19"/>
    <m/>
    <s v="Veemkade 240-242"/>
    <s v="Amsterdam"/>
    <s v="1019 HD"/>
    <n v="1.6"/>
    <n v="40"/>
    <s v="Ja"/>
    <s v="Willem van Baarle"/>
    <m/>
    <m/>
    <m/>
    <m/>
    <m/>
    <m/>
    <m/>
    <s v="17:45"/>
    <n v="0"/>
    <s v="Pier Westerhoofd"/>
    <s v="1914"/>
    <s v="Ja"/>
    <s v="Ja"/>
    <s v="Parkeren"/>
    <s v="1206"/>
    <s v="vanbaarle@boerolij.nl"/>
    <s v="Baarle"/>
    <s v="vanbaarle@boerolij.nl"/>
    <s v="m"/>
    <m/>
    <s v="Willem"/>
    <s v="(020) 623 88 83"/>
    <s v="van"/>
    <s v="W."/>
    <n v="219"/>
    <s v="23:30"/>
    <m/>
    <s v="Brandaris"/>
    <n v="51"/>
    <s v="Varend arrangement"/>
    <d v="2015-08-20T00:00:00"/>
    <s v="Veemkade 240-242"/>
    <m/>
    <s v="627007486"/>
    <s v="(020) 623 88 83"/>
    <n v="3"/>
    <n v="10599.6"/>
    <n v="2"/>
    <m/>
    <n v="8914.9500000000007"/>
    <n v="1"/>
    <m/>
    <s v="000044-005"/>
    <n v="6"/>
  </r>
  <r>
    <s v="Clicit BV"/>
    <s v="Brandaris"/>
    <s v="Ja"/>
    <n v="100"/>
    <n v="40"/>
    <s v="Brandaris"/>
    <n v="1897"/>
    <s v="Avond"/>
    <n v="40"/>
    <s v="Dock"/>
    <s v="Morsing P."/>
    <x v="0"/>
    <d v="2015-08-21T00:00:00"/>
    <x v="28"/>
    <s v="100% Definitief"/>
    <m/>
    <s v="Koning A."/>
    <s v="Ja"/>
    <s v="Brandaris2015"/>
    <s v="100% Definitief"/>
    <s v="08-07"/>
    <s v="Morsing"/>
    <m/>
    <x v="11"/>
    <n v="26.13"/>
    <n v="36.229999999999997"/>
    <n v="9714.69"/>
    <s v="20:00"/>
    <s v="19:45"/>
    <s v="Traditionele charter schepen"/>
    <s v="Dock"/>
    <s v="H2U Consortium"/>
    <s v="Morsing"/>
    <s v="28-05"/>
    <s v="2015.22"/>
    <s v="vrijdag"/>
    <s v="21-08-2015 19:45"/>
    <d v="2015-05-28T13:15:52"/>
    <s v="p.morsing@clicit.nl"/>
    <s v="p.morsing@clicit.nl"/>
    <n v="2"/>
    <s v="CH HKA (C05)"/>
    <s v="Geel"/>
    <n v="50"/>
    <m/>
    <s v="D05"/>
    <s v="CH HKB (D05)"/>
    <s v="2015-08-21"/>
    <n v="8966.6"/>
    <n v="8966.6"/>
    <n v="9714.69"/>
    <s v="man"/>
    <s v="Overdam 11"/>
    <s v="Amsterdam"/>
    <s v="1081 CE"/>
    <n v="1.6"/>
    <n v="40"/>
    <s v="Ja"/>
    <s v="Peter Morsing"/>
    <m/>
    <m/>
    <m/>
    <m/>
    <m/>
    <m/>
    <m/>
    <s v="17:45"/>
    <n v="0"/>
    <s v="Pier Westerhoofd"/>
    <s v="6017"/>
    <s v="Ja"/>
    <s v="Ja"/>
    <s v="Parkeren"/>
    <s v="3901"/>
    <s v="p.morsing@clicit.nl"/>
    <s v="Morsing"/>
    <s v="p.morsing@clicit.nl"/>
    <s v="m"/>
    <s v="06 - 22 20 27 33"/>
    <s v="Peter"/>
    <m/>
    <m/>
    <s v="P."/>
    <n v="219"/>
    <s v="23:30"/>
    <m/>
    <s v="Brandaris"/>
    <n v="51"/>
    <s v="Varend arrangement"/>
    <d v="2015-08-21T00:00:00"/>
    <s v="Overdam 11"/>
    <s v="0622202733"/>
    <s v="0031622202733"/>
    <s v="0031622202733"/>
    <n v="1"/>
    <m/>
    <n v="2"/>
    <m/>
    <n v="8966.6"/>
    <n v="1"/>
    <m/>
    <s v="000044-008"/>
    <n v="6"/>
  </r>
  <r>
    <s v="Credon"/>
    <s v="Brandaris"/>
    <s v="Ja"/>
    <n v="100"/>
    <n v="40"/>
    <s v="Brandaris"/>
    <n v="1389"/>
    <s v="Middag"/>
    <n v="40"/>
    <s v="Dock"/>
    <s v="Beckers R.H.M"/>
    <x v="0"/>
    <d v="2015-08-20T00:00:00"/>
    <x v="68"/>
    <s v="100% Definitief"/>
    <d v="2015-04-07T00:00:00"/>
    <s v="Spliet M.P.J."/>
    <s v="Ja"/>
    <s v="Brandaris2015"/>
    <s v="100% Definitief"/>
    <s v="08-07"/>
    <s v="van Polanen Petel"/>
    <m/>
    <x v="10"/>
    <n v="22.85"/>
    <n v="36.229999999999997"/>
    <n v="8975.2999999999993"/>
    <s v="15:15"/>
    <s v="15:15"/>
    <s v="Traditionele charter schepen"/>
    <s v="Dock"/>
    <s v="H2U Consortium"/>
    <s v="Polanen-Petel van"/>
    <s v="25-03"/>
    <s v="2015.13"/>
    <s v="donderdag"/>
    <s v="20-08-2015 15:15"/>
    <d v="2015-03-25T09:59:52"/>
    <s v="rvpp@credon.eu"/>
    <s v="rvpp@credon.eu"/>
    <n v="3"/>
    <s v="CH HKA (C05)"/>
    <s v="Geel"/>
    <n v="50"/>
    <m/>
    <s v="D05"/>
    <s v="CH HKB (D05)"/>
    <s v="2015-08-20"/>
    <n v="8269.9"/>
    <n v="8269.9"/>
    <n v="8975.2999999999993"/>
    <s v="man"/>
    <s v="Kokermolen 11"/>
    <s v="Houten"/>
    <s v="3994 DG"/>
    <n v="1.6"/>
    <n v="40"/>
    <s v="Ja"/>
    <s v="R.H.M Beckers"/>
    <m/>
    <m/>
    <m/>
    <m/>
    <m/>
    <m/>
    <m/>
    <s v="13:15"/>
    <n v="0"/>
    <s v="Pier Westerhoofd"/>
    <s v="3081"/>
    <s v="Ja"/>
    <s v="Ja"/>
    <s v="Parkeren"/>
    <s v="2441"/>
    <s v="rvpp@credon.eu"/>
    <s v="Beckers"/>
    <s v="rvpp@credon.eu"/>
    <s v="m"/>
    <m/>
    <m/>
    <s v="06 - 15 02 11 80"/>
    <m/>
    <s v="R.H.M"/>
    <n v="199"/>
    <s v="18:15"/>
    <m/>
    <s v="Brandaris"/>
    <n v="51"/>
    <s v="Varend arrangement"/>
    <d v="2015-08-20T00:00:00"/>
    <s v="Kokermolen 11"/>
    <s v="0615021180"/>
    <s v="0031615021180"/>
    <s v="06 - 15 02 11 80"/>
    <n v="2"/>
    <m/>
    <n v="1"/>
    <m/>
    <n v="8269.9"/>
    <n v="1"/>
    <m/>
    <s v="000044-004"/>
    <n v="6"/>
  </r>
  <r>
    <s v="DTZ Zadelhoff"/>
    <s v="Brandaris"/>
    <s v="Ja"/>
    <n v="100"/>
    <n v="40"/>
    <s v="Brandaris"/>
    <n v="32"/>
    <s v="SAIL In"/>
    <n v="40"/>
    <s v="Dock"/>
    <s v="Korving L."/>
    <x v="0"/>
    <d v="2015-08-19T00:00:00"/>
    <x v="1"/>
    <s v="100% Definitief"/>
    <m/>
    <s v="NAUPAR"/>
    <s v="Ja"/>
    <s v="Brandaris2015"/>
    <s v="100% Definitief"/>
    <s v="08-07"/>
    <m/>
    <m/>
    <x v="7"/>
    <n v="22.5"/>
    <n v="36.229999999999997"/>
    <n v="11250.17"/>
    <s v="07:30"/>
    <s v="07:15"/>
    <s v="Traditionele charter schepen"/>
    <s v="Dock"/>
    <s v="H2U Consortium"/>
    <s v="Korving"/>
    <s v="19-08"/>
    <s v="2014.34"/>
    <s v="woensdag"/>
    <s v="19-08-2015 07:15"/>
    <d v="2014-08-19T22:23:19"/>
    <s v="femke@sail.nl"/>
    <s v="lkorving@dtz.nl"/>
    <n v="6"/>
    <s v="CH HKB (D05)"/>
    <s v="Geel"/>
    <n v="50"/>
    <m/>
    <s v="D05"/>
    <s v="CH HKB (D05)"/>
    <s v="2015-08-19"/>
    <n v="10373.200000000001"/>
    <n v="10373.200000000001"/>
    <n v="11250.17"/>
    <m/>
    <m/>
    <s v="Utrecht"/>
    <m/>
    <n v="1.6"/>
    <n v="40"/>
    <s v="Ja"/>
    <s v="Wendy Schellekens"/>
    <m/>
    <m/>
    <m/>
    <m/>
    <m/>
    <m/>
    <m/>
    <s v="06:30"/>
    <n v="0"/>
    <s v="Pier Azië"/>
    <s v="2070"/>
    <s v="Nee"/>
    <s v="Ja"/>
    <s v="Parkeren"/>
    <s v="4142"/>
    <s v="wschellens@dtz.nl"/>
    <s v="Schellekens"/>
    <s v="wschellens@dtz.nl"/>
    <s v="f"/>
    <m/>
    <s v="Wendy"/>
    <m/>
    <m/>
    <s v="W."/>
    <n v="249"/>
    <s v="14:30"/>
    <s v="CH HKB"/>
    <s v="Brandaris"/>
    <n v="51"/>
    <s v="Varend arrangement"/>
    <d v="2015-08-19T00:00:00"/>
    <s v="Postbus 19125"/>
    <m/>
    <s v="0031651788268"/>
    <m/>
    <n v="3"/>
    <n v="12051.6"/>
    <n v="1"/>
    <m/>
    <n v="10373.200000000001"/>
    <n v="1"/>
    <m/>
    <s v="000044-001"/>
    <n v="6"/>
  </r>
  <r>
    <s v="HFM talentindex_x000a_"/>
    <s v="Brandaris"/>
    <s v="Ja"/>
    <n v="100"/>
    <n v="40"/>
    <s v="Brandaris"/>
    <n v="2290"/>
    <s v="Avond"/>
    <n v="40"/>
    <s v="Dock"/>
    <s v="Wattimena A."/>
    <x v="0"/>
    <d v="2015-08-19T00:00:00"/>
    <x v="69"/>
    <s v="100% Definitief"/>
    <d v="2015-07-14T00:00:00"/>
    <s v="Sterk L."/>
    <s v="Ja"/>
    <s v="Brandaris2015"/>
    <s v="100% Definitief"/>
    <s v="21-07"/>
    <m/>
    <m/>
    <x v="11"/>
    <n v="26.13"/>
    <n v="36.229999999999997"/>
    <n v="9614.69"/>
    <s v="20:00"/>
    <s v="19:45"/>
    <s v="Traditionele charter schepen"/>
    <s v="Dock"/>
    <s v="H2U Consortium"/>
    <s v="Wattimena "/>
    <s v="07-07"/>
    <s v="2015.28"/>
    <s v="woensdag"/>
    <s v="19-08-2015 19:45"/>
    <d v="2015-07-07T11:03:37"/>
    <s v="awattimena@hfm.nl"/>
    <s v="awattimena@hfm.nl"/>
    <n v="2"/>
    <s v="CH HKA (C05)"/>
    <s v="Geel"/>
    <n v="50"/>
    <m/>
    <s v="D05"/>
    <s v="CH HKB (D05)"/>
    <s v="2015-08-19"/>
    <n v="8883.9599999999991"/>
    <n v="8883.9599999999991"/>
    <n v="9614.69"/>
    <m/>
    <s v="Cruquiusweg 111 F"/>
    <s v="Amsterdam"/>
    <s v="1019 AG"/>
    <n v="1.6"/>
    <n v="40"/>
    <s v="Ja"/>
    <s v="A. Wattimena"/>
    <m/>
    <m/>
    <m/>
    <m/>
    <m/>
    <m/>
    <m/>
    <s v="17:45"/>
    <n v="0"/>
    <s v="Pier Westerhoofd"/>
    <s v="6208"/>
    <s v="Ja"/>
    <s v="Ja"/>
    <s v="Parkeren"/>
    <s v="4153"/>
    <s v="awattimena@hfm.nl"/>
    <s v="Wattimena"/>
    <s v="awattimena@hfm.nl"/>
    <s v="f"/>
    <m/>
    <m/>
    <s v="085 - 4015050"/>
    <m/>
    <s v="A."/>
    <n v="219"/>
    <s v="23:30"/>
    <m/>
    <s v="Brandaris"/>
    <n v="51"/>
    <s v="Varend arrangement"/>
    <d v="2015-08-19T00:00:00"/>
    <s v="Cruquiusweg 111 F"/>
    <m/>
    <s v="641453832"/>
    <s v="085 - 4015050"/>
    <n v="1"/>
    <m/>
    <n v="1"/>
    <m/>
    <n v="8883.9599999999991"/>
    <n v="1"/>
    <m/>
    <s v="000044-002"/>
    <n v="6"/>
  </r>
  <r>
    <s v="P&amp;O Ferrymasters"/>
    <s v="Brandaris"/>
    <s v="Ja"/>
    <n v="100"/>
    <n v="40"/>
    <s v="Brandaris"/>
    <n v="653"/>
    <s v="Middag"/>
    <n v="40"/>
    <s v="Dock"/>
    <s v="Klinkenberg M."/>
    <x v="0"/>
    <d v="2015-08-21T00:00:00"/>
    <x v="70"/>
    <s v="100% Definitief"/>
    <d v="2014-11-13T00:00:00"/>
    <s v="Sterk L."/>
    <s v="Ja"/>
    <s v="Brandaris2015"/>
    <s v="100% Definitief"/>
    <s v="08-07"/>
    <s v="Klinkenberg"/>
    <m/>
    <x v="10"/>
    <n v="22.85"/>
    <n v="36.229999999999997"/>
    <n v="9075.2800000000007"/>
    <s v="15:15"/>
    <s v="15:15"/>
    <s v="Traditionele charter schepen"/>
    <s v="Dock"/>
    <s v="H2U Consortium"/>
    <s v="Klinkenberg"/>
    <s v="06-11"/>
    <s v="2014.45"/>
    <s v="vrijdag"/>
    <s v="21-08-2015 15:15"/>
    <d v="2014-11-06T10:27:40"/>
    <s v="mira.klinkenberg@pofm.com"/>
    <s v="mira.klinkenberg@pofm.com"/>
    <n v="7"/>
    <s v="CH HKA (C05)"/>
    <s v="Geel"/>
    <n v="50"/>
    <m/>
    <s v="D05"/>
    <s v="CH HKB (D05)"/>
    <s v="2015-08-21"/>
    <n v="8352.5400000000009"/>
    <n v="8352.5400000000009"/>
    <n v="9075.2800000000007"/>
    <s v="vrouw"/>
    <s v="Isarweg 6"/>
    <s v="Amsterdam"/>
    <s v="1043 AK"/>
    <n v="1.6"/>
    <n v="40"/>
    <s v="Ja"/>
    <s v="Mira Klinkenberg"/>
    <m/>
    <m/>
    <m/>
    <m/>
    <m/>
    <m/>
    <m/>
    <s v="13:15"/>
    <n v="0"/>
    <s v="Pier Westerhoofd"/>
    <s v="2179"/>
    <s v="Nee"/>
    <s v="Ja"/>
    <s v="Parkeren"/>
    <s v="1518"/>
    <s v="mira.klinkenberg@pofm.com"/>
    <s v="Klinkenberg"/>
    <s v="mira.klinkenberg@pofm.com"/>
    <s v="f"/>
    <s v="06 - 46 73 55 12"/>
    <s v="Mira"/>
    <s v="(020) 448 71 84"/>
    <m/>
    <s v="M."/>
    <n v="199"/>
    <s v="18:15"/>
    <m/>
    <s v="Brandaris"/>
    <n v="51"/>
    <s v="Varend arrangement"/>
    <d v="2015-08-21T00:00:00"/>
    <s v="Isarweg 6"/>
    <s v="+31 (0) 6 467 35 512"/>
    <s v="0031646735512"/>
    <s v="(020) 448 71 84"/>
    <n v="3"/>
    <n v="9631.6"/>
    <n v="2"/>
    <m/>
    <n v="8352.5400000000009"/>
    <n v="1"/>
    <m/>
    <s v="000044-007"/>
    <n v="6"/>
  </r>
  <r>
    <s v="Ster"/>
    <s v="Brandaris"/>
    <s v="Nee"/>
    <m/>
    <n v="40"/>
    <s v="Brandaris"/>
    <n v="2264"/>
    <s v="Middag"/>
    <n v="40"/>
    <s v="Dock"/>
    <s v="Hoekstra S."/>
    <x v="7"/>
    <d v="2015-08-22T00:00:00"/>
    <x v="5"/>
    <s v="Bevestigd"/>
    <d v="2015-07-08T00:00:00"/>
    <s v="Sterk L."/>
    <s v="Ja"/>
    <s v="Brandaris2015"/>
    <s v="Bevestigd"/>
    <m/>
    <m/>
    <m/>
    <x v="10"/>
    <n v="22.85"/>
    <n v="36.229999999999997"/>
    <m/>
    <s v="15:15"/>
    <s v="15:15"/>
    <s v="Traditionele charter schepen"/>
    <s v="Dock"/>
    <s v="H2U Consortium"/>
    <s v="Hoekstra "/>
    <s v="01-07"/>
    <s v="2015.27"/>
    <s v="zaterdag"/>
    <s v="22-08-2015 15:15"/>
    <d v="2015-07-01T14:54:39"/>
    <s v="sieta.hoekstra@ster.nl"/>
    <m/>
    <n v="0"/>
    <s v="CH HKA (C05)"/>
    <s v="Geel"/>
    <n v="50"/>
    <m/>
    <s v="D05"/>
    <s v="CH HKB (D05)"/>
    <s v="2015-08-22"/>
    <n v="7960"/>
    <m/>
    <m/>
    <m/>
    <s v="Laapersveld 70"/>
    <s v="Hilversum"/>
    <s v="1200 AH"/>
    <n v="1.6"/>
    <n v="40"/>
    <s v="Ja"/>
    <s v="Sieta Hoekstra"/>
    <m/>
    <m/>
    <m/>
    <m/>
    <m/>
    <m/>
    <m/>
    <s v="13:15"/>
    <m/>
    <s v="Pier Westerhoofd"/>
    <s v="6180"/>
    <s v="Ja"/>
    <s v="Ja"/>
    <s v="Parkeren"/>
    <s v="4115"/>
    <s v="sieta.hoekstra@ster.nl"/>
    <s v="Hoekstra"/>
    <s v="sieta.hoekstra@ster.nl"/>
    <s v="f"/>
    <m/>
    <s v="Sieta"/>
    <s v="(035) 372 55 41"/>
    <m/>
    <s v="S."/>
    <n v="199"/>
    <s v="18:15"/>
    <m/>
    <s v="Brandaris"/>
    <n v="51"/>
    <s v="Varend arrangement"/>
    <d v="2015-08-22T00:00:00"/>
    <s v="Laapersveld 70"/>
    <m/>
    <s v="0031639753401"/>
    <m/>
    <n v="0"/>
    <m/>
    <n v="1"/>
    <m/>
    <n v="7960"/>
    <n v="1"/>
    <m/>
    <s v="000044-010"/>
    <n v="6"/>
  </r>
  <r>
    <s v="Alphabet Nederland BV"/>
    <s v="Bree Sant"/>
    <s v="Ja"/>
    <n v="100"/>
    <n v="40"/>
    <s v="Bree Sant"/>
    <n v="5"/>
    <s v="SAIL In"/>
    <n v="40"/>
    <s v="Dock"/>
    <s v="Sprenkels- Van Liempt L."/>
    <x v="0"/>
    <d v="2015-08-19T00:00:00"/>
    <x v="71"/>
    <s v="100% Definitief"/>
    <d v="2014-09-18T00:00:00"/>
    <s v="Spliet M.P.J."/>
    <s v="Ja"/>
    <s v="Bree Sant2015"/>
    <s v="100% Definitief"/>
    <s v="08-07"/>
    <s v="Sprenkels- Van Liempt"/>
    <m/>
    <x v="7"/>
    <n v="22.5"/>
    <n v="33.880000000000003"/>
    <n v="11254.72"/>
    <s v="07:30"/>
    <s v="07:15"/>
    <s v="Traditionele charter schepen"/>
    <s v="Dock"/>
    <s v="H2U Consortium"/>
    <s v="Sprenkels"/>
    <s v="19-08"/>
    <s v="2014.34"/>
    <s v="woensdag"/>
    <s v="19-08-2015 07:15"/>
    <d v="2014-08-19T15:08:54"/>
    <s v="leandra.sprenkels@alphabet.com"/>
    <s v="leandra.sprenkels@alphabet.com"/>
    <n v="6"/>
    <s v="CH HKB (D06)"/>
    <s v="Groen"/>
    <n v="40"/>
    <m/>
    <s v="D06"/>
    <s v="CH HKB (D06)"/>
    <s v="2015-08-19"/>
    <n v="10373.200000000001"/>
    <n v="10373.200000000001"/>
    <n v="11254.72"/>
    <s v="vrouw"/>
    <m/>
    <s v="Breda"/>
    <m/>
    <n v="1.4"/>
    <n v="32"/>
    <s v="Nee"/>
    <s v="Léandra Sprenkels- Van Liempt"/>
    <m/>
    <m/>
    <m/>
    <m/>
    <m/>
    <m/>
    <m/>
    <s v="06:30"/>
    <n v="0"/>
    <s v="Pier Azië"/>
    <s v="1972"/>
    <s v="Ja"/>
    <s v="Ja"/>
    <s v="Parkeren"/>
    <s v="1259"/>
    <s v="leandra.sprenkels@alphabet.com"/>
    <s v="Sprenkels- Van Liempt"/>
    <s v="leandra.sprenkels@alphabet.com"/>
    <s v="f"/>
    <m/>
    <s v="Léandra"/>
    <s v="(076) 579 32 00"/>
    <m/>
    <s v="L."/>
    <n v="249"/>
    <s v="14:30"/>
    <s v="CH HKB"/>
    <s v="Bree Sant"/>
    <n v="52"/>
    <s v="Varend arrangement"/>
    <d v="2015-08-19T00:00:00"/>
    <s v="Postbus 6890"/>
    <m/>
    <s v="0031654778612"/>
    <s v="(076) 579 32 00"/>
    <n v="3"/>
    <n v="12051.6"/>
    <n v="1"/>
    <m/>
    <n v="10373.200000000001"/>
    <n v="1"/>
    <m/>
    <s v="000016-001"/>
    <n v="6.5"/>
  </r>
  <r>
    <s v="DLA Piper Nederland N.V."/>
    <s v="Bree Sant"/>
    <s v="Ja"/>
    <n v="99.74"/>
    <n v="40"/>
    <s v="Bree Sant"/>
    <n v="1770"/>
    <s v="Avond"/>
    <n v="40"/>
    <s v="Dock"/>
    <s v="Nolte S."/>
    <x v="0"/>
    <d v="2015-08-19T00:00:00"/>
    <x v="72"/>
    <s v="100% Definitief"/>
    <d v="2015-05-15T00:00:00"/>
    <s v="Sterk L."/>
    <s v="Ja"/>
    <s v="Bree Sant2015"/>
    <s v="100% Definitief"/>
    <s v="08-07"/>
    <m/>
    <m/>
    <x v="11"/>
    <n v="26.13"/>
    <n v="33.880000000000003"/>
    <n v="9468.5300000000007"/>
    <s v="20:00"/>
    <s v="19:45"/>
    <s v="Traditionele charter schepen"/>
    <s v="Dock"/>
    <s v="H2U Consortium"/>
    <m/>
    <s v="08-05"/>
    <s v="2015.19"/>
    <s v="woensdag"/>
    <s v="19-08-2015 19:45"/>
    <d v="2015-05-08T15:03:06"/>
    <s v="patrick.degroot@dlapiper.com"/>
    <s v="patrick.degroot@dlapiper.com"/>
    <n v="3"/>
    <s v="CH HKA (C06)"/>
    <s v="Groen"/>
    <n v="40"/>
    <m/>
    <s v="D06"/>
    <s v="CH HKB (D06)"/>
    <s v="2015-08-19"/>
    <n v="8780.66"/>
    <n v="8780.66"/>
    <n v="9493.5300000000007"/>
    <m/>
    <m/>
    <s v="Amsterdam"/>
    <m/>
    <n v="1.4"/>
    <n v="32"/>
    <s v="Ja"/>
    <s v="Patrick de Groot"/>
    <m/>
    <m/>
    <m/>
    <m/>
    <m/>
    <m/>
    <m/>
    <s v="17:45"/>
    <n v="25"/>
    <s v="Pier Westerhoofd"/>
    <s v="4211"/>
    <s v="Ja"/>
    <s v="Nee"/>
    <s v="Parkeren"/>
    <s v="3815"/>
    <s v="patrick.degroot@dlapiper.com"/>
    <s v="Groot"/>
    <s v="patrick.degroot@dlapiper.com"/>
    <s v="m"/>
    <m/>
    <s v="Patrick"/>
    <s v="(020) 541 93 05"/>
    <m/>
    <s v="P."/>
    <n v="219"/>
    <s v="23:30"/>
    <m/>
    <s v="Bree Sant"/>
    <n v="52"/>
    <s v="Varend arrangement"/>
    <d v="2015-08-19T00:00:00"/>
    <s v="Postbus 75258"/>
    <m/>
    <s v="(020) 541 93 05"/>
    <s v="(020) 541 93 05"/>
    <n v="2"/>
    <m/>
    <n v="1"/>
    <m/>
    <n v="8780.66"/>
    <n v="1"/>
    <m/>
    <s v="000016-002"/>
    <n v="6.5"/>
  </r>
  <r>
    <s v="DLA Piper Nederland N.V."/>
    <s v="Bree Sant"/>
    <s v="Ja"/>
    <n v="100"/>
    <n v="40"/>
    <s v="Bree Sant"/>
    <n v="1771"/>
    <s v="Avond"/>
    <n v="40"/>
    <s v="Dock"/>
    <s v="Nolte S."/>
    <x v="0"/>
    <d v="2015-08-20T00:00:00"/>
    <x v="72"/>
    <s v="100% Definitief"/>
    <d v="2015-05-15T00:00:00"/>
    <s v="Sterk L."/>
    <s v="Ja"/>
    <s v="Bree Sant2015"/>
    <s v="100% Definitief"/>
    <s v="08-07"/>
    <m/>
    <m/>
    <x v="11"/>
    <n v="26.13"/>
    <n v="33.880000000000003"/>
    <n v="10849.59"/>
    <s v="20:00"/>
    <s v="19:45"/>
    <s v="Traditionele charter schepen"/>
    <s v="Dock"/>
    <s v="H2U Consortium"/>
    <s v="Leeuw de"/>
    <s v="08-05"/>
    <s v="2015.19"/>
    <s v="donderdag"/>
    <s v="20-08-2015 19:45"/>
    <d v="2015-05-08T15:03:59"/>
    <s v="patrick.degroot@dlapiper.com"/>
    <s v="patrick.degroot@dlapiper.com"/>
    <n v="3"/>
    <s v="CH HKA (C06)"/>
    <s v="Groen"/>
    <n v="40"/>
    <m/>
    <s v="D06"/>
    <s v="CH HKB (D06)"/>
    <s v="2015-08-20"/>
    <n v="8966.6"/>
    <n v="8966.6"/>
    <n v="10849.59"/>
    <m/>
    <m/>
    <s v="Amsterdam"/>
    <m/>
    <n v="1.4"/>
    <n v="32"/>
    <s v="Ja"/>
    <s v="Patrick de Groot"/>
    <m/>
    <m/>
    <m/>
    <m/>
    <m/>
    <m/>
    <m/>
    <s v="17:45"/>
    <n v="0"/>
    <s v="Pier Westerhoofd"/>
    <s v="4211"/>
    <s v="Ja"/>
    <s v="Ja"/>
    <s v="Parkeren"/>
    <s v="3815"/>
    <s v="patrick.degroot@dlapiper.com"/>
    <s v="Groot"/>
    <s v="patrick.degroot@dlapiper.com"/>
    <s v="m"/>
    <m/>
    <s v="Patrick"/>
    <s v="(020) 541 93 05"/>
    <m/>
    <s v="P."/>
    <n v="219"/>
    <s v="23:30"/>
    <m/>
    <s v="Bree Sant"/>
    <n v="52"/>
    <s v="Varend arrangement"/>
    <d v="2015-08-20T00:00:00"/>
    <s v="Postbus 75258"/>
    <m/>
    <s v="622290263"/>
    <s v="(020) 541 93 05"/>
    <n v="2"/>
    <n v="10599.6"/>
    <n v="1"/>
    <m/>
    <n v="8966.6"/>
    <n v="1"/>
    <m/>
    <s v="000016-005"/>
    <n v="6.5"/>
  </r>
  <r>
    <s v="Salo"/>
    <s v="Bree Sant"/>
    <s v="Ja"/>
    <n v="99.7"/>
    <n v="40"/>
    <s v="Bree Sant"/>
    <n v="1960"/>
    <s v="Middag"/>
    <n v="40"/>
    <s v="Dock"/>
    <s v="Boer N. de"/>
    <x v="0"/>
    <d v="2015-08-20T00:00:00"/>
    <x v="63"/>
    <s v="100% Definitief"/>
    <d v="2015-06-02T00:00:00"/>
    <s v="Sterk L."/>
    <s v="Ja"/>
    <s v="Bree Sant2015"/>
    <s v="100% Definitief"/>
    <s v="08-07"/>
    <m/>
    <m/>
    <x v="10"/>
    <n v="22.85"/>
    <n v="33.880000000000003"/>
    <n v="8728.2999999999993"/>
    <s v="15:15"/>
    <s v="15:15"/>
    <s v="Traditionele charter schepen"/>
    <s v="Dock"/>
    <s v="H2U Consortium"/>
    <s v="Boer-Schut de"/>
    <s v="02-06"/>
    <s v="2015.23"/>
    <s v="donderdag"/>
    <s v="20-08-2015 15:15"/>
    <d v="2015-06-02T16:44:58"/>
    <s v="nancy@salo.nl"/>
    <s v="nancy@salo.nl"/>
    <n v="2"/>
    <s v="CH HKA (C06)"/>
    <s v="Groen"/>
    <n v="40"/>
    <m/>
    <s v="D06"/>
    <s v="CH HKB (D06)"/>
    <s v="2015-08-20"/>
    <n v="8083.96"/>
    <n v="8083.96"/>
    <n v="8754.33"/>
    <m/>
    <s v="Toermalijnstraat 6"/>
    <s v="Alkmaar"/>
    <s v="1812 RL"/>
    <n v="1.4"/>
    <n v="32"/>
    <s v="Ja"/>
    <s v="Nancy de Boer"/>
    <m/>
    <m/>
    <m/>
    <m/>
    <m/>
    <m/>
    <m/>
    <s v="13:15"/>
    <n v="26.03"/>
    <s v="Pier Westerhoofd"/>
    <s v="5986"/>
    <s v="Ja"/>
    <s v="Nee"/>
    <s v="Parkeren"/>
    <s v="3870"/>
    <s v="nancy@salo.nl"/>
    <s v="Boer"/>
    <s v="nancy@salo.nl"/>
    <s v="f"/>
    <m/>
    <s v="Nancy"/>
    <s v="(072) 514 50 00"/>
    <s v="de"/>
    <s v="N."/>
    <n v="199"/>
    <s v="18:15"/>
    <m/>
    <s v="Bree Sant"/>
    <n v="52"/>
    <s v="Varend arrangement"/>
    <d v="2015-08-20T00:00:00"/>
    <s v="Toermalijnstraat 6"/>
    <m/>
    <s v="620923094"/>
    <s v="(072) 514 50 00"/>
    <n v="1"/>
    <m/>
    <n v="1"/>
    <m/>
    <n v="8083.96"/>
    <n v="1"/>
    <m/>
    <s v="000016-004"/>
    <n v="6.5"/>
  </r>
  <r>
    <s v="Amsterdamse Orde van Advocaten"/>
    <s v="Carpe Diem"/>
    <s v="Ja"/>
    <n v="100"/>
    <n v="33"/>
    <s v="Carpe Diem"/>
    <n v="1249"/>
    <s v="Middag"/>
    <n v="30"/>
    <s v="Classic Blaauw"/>
    <s v="Reijnders A.S."/>
    <x v="0"/>
    <d v="2015-08-21T00:00:00"/>
    <x v="73"/>
    <s v="100% Definitief"/>
    <m/>
    <s v="NEB"/>
    <s v="Ja"/>
    <s v="Carpe Diem2015"/>
    <s v="100% Definitief"/>
    <s v="08-07"/>
    <m/>
    <m/>
    <x v="6"/>
    <n v="21"/>
    <n v="45"/>
    <n v="7083.04"/>
    <s v="11:45"/>
    <s v="11:30"/>
    <s v="Luxe traditionele charter schepen"/>
    <s v="Classic Blaauw"/>
    <s v="Eigen catering schip"/>
    <m/>
    <s v="11-03"/>
    <s v="2015.11"/>
    <s v="vrijdag"/>
    <s v="21-08-2015 11:30"/>
    <d v="2015-03-11T10:29:43"/>
    <s v="a.reijnders@aova.nl"/>
    <s v="a.reijnders@aova.nl"/>
    <n v="1"/>
    <s v="Cacaohaven (N04)"/>
    <s v="Geel"/>
    <n v="40"/>
    <m/>
    <s v="N04"/>
    <s v="Cacaohaven (N04)"/>
    <s v="2015-08-21"/>
    <n v="6570"/>
    <n v="6570"/>
    <n v="7083.04"/>
    <m/>
    <s v="Paulus Potterstraat 18"/>
    <s v="Amsterdam"/>
    <s v="1071 DA"/>
    <n v="1.8"/>
    <n v="25"/>
    <s v="Nee"/>
    <s v="A.S. Reijnders"/>
    <m/>
    <n v="166.38"/>
    <n v="346.66"/>
    <s v="110154"/>
    <n v="4249.82"/>
    <n v="6570"/>
    <n v="7083.04"/>
    <s v="10:45"/>
    <n v="0"/>
    <s v="Cacaohaven"/>
    <s v="2789"/>
    <s v="Ja"/>
    <s v="Ja"/>
    <s v="Parkeren"/>
    <s v="2046"/>
    <s v="a.reijnders@aova.nl"/>
    <s v="Reijnders"/>
    <s v="a.reijnders@aova.nl"/>
    <s v="f"/>
    <m/>
    <m/>
    <s v="(020) 589 60 00"/>
    <m/>
    <s v="A.S."/>
    <n v="214"/>
    <s v="16:45"/>
    <m/>
    <s v="Carpe Diem"/>
    <n v="116"/>
    <s v="Varend arrangement"/>
    <d v="2015-08-21T00:00:00"/>
    <s v="Paulus Potterstraat 18"/>
    <m/>
    <s v="(020) 589 60 00"/>
    <s v="(020) 589 60 00"/>
    <n v="1"/>
    <m/>
    <n v="2"/>
    <m/>
    <n v="6570"/>
    <n v="1"/>
    <m/>
    <s v="000177-005"/>
    <n v="5.5"/>
  </r>
  <r>
    <s v="Brabant Groep"/>
    <s v="Carpe Diem"/>
    <s v="Ja"/>
    <n v="100"/>
    <n v="33"/>
    <s v="Carpe Diem"/>
    <n v="1294"/>
    <s v="Avond"/>
    <n v="30"/>
    <s v="Classic Blaauw"/>
    <s v="Does H.C.H.M."/>
    <x v="0"/>
    <d v="2015-08-22T00:00:00"/>
    <x v="29"/>
    <s v="100% Definitief"/>
    <m/>
    <s v="NEB"/>
    <s v="Ja"/>
    <s v="Carpe Diem2015"/>
    <s v="100% Definitief"/>
    <s v="09-07"/>
    <m/>
    <m/>
    <x v="14"/>
    <n v="22"/>
    <n v="45"/>
    <n v="8696.89"/>
    <s v="18:45"/>
    <s v="18:30"/>
    <s v="Luxe traditionele charter schepen"/>
    <s v="Classic Blaauw"/>
    <s v="Eigen catering schip"/>
    <m/>
    <s v="18-03"/>
    <s v="2015.12"/>
    <s v="zaterdag"/>
    <s v="22-08-2015 18:30"/>
    <d v="2015-03-18T10:07:05"/>
    <s v="hvddoes@brabantgroep.nl"/>
    <s v="hvddoes@brabantgroep.nl"/>
    <n v="1"/>
    <s v="Cacaohaven (N04)"/>
    <s v="Geel"/>
    <n v="40"/>
    <m/>
    <s v="N04"/>
    <s v="Cacaohaven (N04)"/>
    <s v="2015-08-22"/>
    <n v="8070"/>
    <n v="8070"/>
    <n v="8696.89"/>
    <m/>
    <s v="Gooikensdam 4"/>
    <s v="Oosterhout"/>
    <s v="4905 BN"/>
    <n v="1.8"/>
    <n v="25"/>
    <s v="Ja"/>
    <s v="H.C.H.M. Does"/>
    <m/>
    <n v="199.77"/>
    <n v="427.12"/>
    <s v="110156"/>
    <n v="5218.13"/>
    <n v="8070"/>
    <n v="8696.89"/>
    <s v="17:45"/>
    <n v="0"/>
    <s v="Cacaohaven"/>
    <s v="2811"/>
    <s v="Ja"/>
    <s v="Ja"/>
    <s v="Parkeren"/>
    <s v="2077"/>
    <s v="hvddoes@brabantgroep.nl"/>
    <s v="Does"/>
    <s v="hvddoes@brabantgroep.nl"/>
    <s v="m"/>
    <m/>
    <m/>
    <s v="(0162) 42 81 60"/>
    <m/>
    <s v="H.C.H.M."/>
    <n v="234"/>
    <s v="00:00"/>
    <m/>
    <s v="Carpe Diem"/>
    <n v="116"/>
    <s v="Varend arrangement"/>
    <d v="2015-08-22T00:00:00"/>
    <s v="Gooikensdam 4"/>
    <m/>
    <s v="(0162) 42 81 60"/>
    <s v="(0162) 42 81 60"/>
    <n v="1"/>
    <m/>
    <n v="2"/>
    <m/>
    <n v="8070"/>
    <n v="1"/>
    <m/>
    <s v="000177-008"/>
    <n v="5.5"/>
  </r>
  <r>
    <s v="Burgers Carrosserie"/>
    <s v="Carpe Diem"/>
    <s v="Ja"/>
    <n v="100"/>
    <n v="33"/>
    <s v="Carpe Diem"/>
    <n v="1127"/>
    <s v="Avond"/>
    <n v="30"/>
    <s v="Classic Blaauw"/>
    <s v="Daalhuizen W."/>
    <x v="0"/>
    <d v="2015-08-21T00:00:00"/>
    <x v="39"/>
    <s v="100% Definitief"/>
    <m/>
    <s v="NEB"/>
    <s v="Ja"/>
    <s v="Carpe Diem2015"/>
    <s v="100% Definitief"/>
    <s v="08-07"/>
    <m/>
    <m/>
    <x v="14"/>
    <n v="22"/>
    <n v="45"/>
    <n v="7728.45"/>
    <s v="18:45"/>
    <s v="18:30"/>
    <s v="Luxe traditionele charter schepen"/>
    <s v="Classic Blaauw"/>
    <s v="Eigen catering schip"/>
    <m/>
    <s v="26-02"/>
    <s v="2015.09"/>
    <s v="vrijdag"/>
    <s v="21-08-2015 18:30"/>
    <d v="2015-02-26T10:16:16"/>
    <s v="w.daalhuizen@burgers-carrosserie.nl"/>
    <s v="w.daalhuizen@burgers-carrosserie.nl"/>
    <n v="1"/>
    <s v="Cacaohaven (N04)"/>
    <s v="Geel"/>
    <n v="40"/>
    <m/>
    <s v="N04"/>
    <s v="Cacaohaven (N04)"/>
    <s v="2015-08-21"/>
    <n v="7170"/>
    <n v="7170"/>
    <n v="7728.45"/>
    <m/>
    <s v="Lakenblekerstraat 26"/>
    <s v="Aalsmeer"/>
    <s v="1431 GG"/>
    <n v="1.8"/>
    <n v="25"/>
    <s v="Nee"/>
    <s v="W. Daalhuizen"/>
    <m/>
    <n v="179.55"/>
    <n v="378.9"/>
    <s v="110073"/>
    <n v="4637.07"/>
    <n v="7170"/>
    <n v="7728.45"/>
    <s v="17:45"/>
    <n v="0"/>
    <s v="Cacaohaven"/>
    <s v="2671"/>
    <s v="Ja"/>
    <s v="Ja"/>
    <s v="Parkeren"/>
    <s v="1917"/>
    <s v="w.daalhuizen@burgers-carrosserie.nl"/>
    <s v="Daalhuizen"/>
    <s v="w.daalhuizen@burgers-carrosserie.nl"/>
    <s v="f"/>
    <m/>
    <m/>
    <s v="(0297) 32 45 53"/>
    <m/>
    <s v="W."/>
    <n v="234"/>
    <s v="00:00"/>
    <m/>
    <s v="Carpe Diem"/>
    <n v="116"/>
    <s v="Varend arrangement"/>
    <d v="2015-08-21T00:00:00"/>
    <s v="Lakenblekerstraat 26"/>
    <m/>
    <s v="(0297) 32 45 53"/>
    <s v="(0297) 32 45 53"/>
    <n v="1"/>
    <m/>
    <n v="1"/>
    <m/>
    <n v="7170"/>
    <n v="1"/>
    <m/>
    <s v="000177-006"/>
    <n v="5.5"/>
  </r>
  <r>
    <s v="Croon Elektrotechniek B.V."/>
    <s v="Carpe Diem"/>
    <s v="Ja"/>
    <n v="100"/>
    <n v="33"/>
    <s v="Carpe Diem"/>
    <n v="1168"/>
    <s v="Avond"/>
    <n v="33"/>
    <s v="Classic Blaauw"/>
    <s v="Andringa J.M."/>
    <x v="0"/>
    <d v="2015-08-20T00:00:00"/>
    <x v="39"/>
    <s v="100% Definitief"/>
    <m/>
    <s v="NEB"/>
    <s v="Ja"/>
    <s v="Carpe Diem2015"/>
    <s v="100% Definitief"/>
    <s v="08-07"/>
    <m/>
    <m/>
    <x v="14"/>
    <n v="22"/>
    <n v="45"/>
    <n v="9566.58"/>
    <s v="18:45"/>
    <s v="18:30"/>
    <s v="Luxe traditionele charter schepen"/>
    <s v="Classic Blaauw"/>
    <s v="Eigen catering schip"/>
    <m/>
    <s v="26-02"/>
    <s v="2015.09"/>
    <s v="donderdag"/>
    <s v="20-08-2015 18:30"/>
    <d v="2015-02-26T14:18:54"/>
    <s v="judith.andringa@croon.nl"/>
    <s v="judith.andringa@croon.nl"/>
    <n v="1"/>
    <s v="Cacaohaven (N04)"/>
    <s v="Geel"/>
    <n v="40"/>
    <m/>
    <s v="N04"/>
    <s v="Cacaohaven (N04)"/>
    <s v="2015-08-20"/>
    <n v="8877"/>
    <n v="8877"/>
    <n v="9566.58"/>
    <m/>
    <m/>
    <s v="Rotterdam"/>
    <m/>
    <n v="1.8"/>
    <n v="25"/>
    <s v="Nee"/>
    <s v="Judith Andringa"/>
    <m/>
    <n v="219.75"/>
    <n v="469.83"/>
    <s v="110065"/>
    <n v="9566.58"/>
    <n v="8877"/>
    <n v="9566.58"/>
    <s v="17:45"/>
    <n v="0"/>
    <s v="Cacaohaven"/>
    <s v="2302"/>
    <s v="Nee"/>
    <s v="Ja"/>
    <s v="Parkeren"/>
    <s v="1640"/>
    <s v="judith.andringa@croon.nl"/>
    <s v="Andringa"/>
    <s v="judith.andringa@croon.nl"/>
    <s v="f"/>
    <m/>
    <s v="Judith"/>
    <s v="088 - 9233786"/>
    <m/>
    <s v="J.M."/>
    <n v="234"/>
    <s v="00:00"/>
    <m/>
    <s v="Carpe Diem"/>
    <n v="116"/>
    <s v="Varend arrangement"/>
    <d v="2015-08-20T00:00:00"/>
    <s v="Postbus 6073"/>
    <m/>
    <s v="088 - 9233786"/>
    <s v="088 - 9233786"/>
    <n v="1"/>
    <m/>
    <n v="2"/>
    <m/>
    <n v="8877"/>
    <n v="1"/>
    <m/>
    <s v="000177-004"/>
    <n v="5.5"/>
  </r>
  <r>
    <s v="ETTU"/>
    <s v="Carpe Diem"/>
    <s v="Ja"/>
    <n v="100"/>
    <n v="33"/>
    <s v="Carpe Diem"/>
    <n v="1939"/>
    <s v="Avond"/>
    <n v="33"/>
    <s v="Classic Blaauw"/>
    <s v="Heijckmann V."/>
    <x v="0"/>
    <d v="2015-08-19T00:00:00"/>
    <x v="74"/>
    <s v="100% Definitief"/>
    <d v="2015-06-08T00:00:00"/>
    <s v="Spliet M.P.J."/>
    <s v="Ja"/>
    <s v="Carpe Diem2015"/>
    <s v="100% Definitief"/>
    <s v="08-07"/>
    <m/>
    <m/>
    <x v="14"/>
    <n v="22"/>
    <n v="45"/>
    <n v="9269.4599999999991"/>
    <s v="18:45"/>
    <s v="18:30"/>
    <s v="Luxe traditionele charter schepen"/>
    <s v="Classic Blaauw"/>
    <s v="Eigen catering schip"/>
    <s v="Scheffer"/>
    <s v="01-06"/>
    <s v="2015.23"/>
    <s v="woensdag"/>
    <s v="19-08-2015 18:30"/>
    <d v="2015-06-01T14:09:05"/>
    <s v="marketing@ettu.nl"/>
    <m/>
    <n v="2"/>
    <s v="Cacaohaven (N04)"/>
    <s v="Geel"/>
    <n v="40"/>
    <m/>
    <s v="N04"/>
    <s v="Cacaohaven (N04)"/>
    <s v="2015-08-19"/>
    <n v="8557.89"/>
    <n v="8557.89"/>
    <n v="9269.4599999999991"/>
    <m/>
    <s v="Kampenringweg 46 B"/>
    <s v="Gouda"/>
    <s v="2803 PE"/>
    <n v="1.8"/>
    <n v="25"/>
    <s v="Nee"/>
    <s v="Bart Scheffer"/>
    <m/>
    <m/>
    <m/>
    <m/>
    <m/>
    <m/>
    <m/>
    <s v="17:45"/>
    <n v="0"/>
    <s v="Cacaohaven"/>
    <s v="6033"/>
    <s v="Ja"/>
    <s v="Ja"/>
    <s v="Parkeren"/>
    <s v="3920"/>
    <s v="marketing@ettu.nl"/>
    <s v="Scheffer"/>
    <s v="b.scheffer@ettu.nl"/>
    <s v="m"/>
    <m/>
    <s v="Bart"/>
    <s v="(0182) 68 60 00"/>
    <m/>
    <s v="B."/>
    <n v="249"/>
    <s v="00:00"/>
    <m/>
    <s v="Carpe Diem"/>
    <n v="116"/>
    <s v="Varend arrangement"/>
    <d v="2015-08-19T00:00:00"/>
    <s v="Kampenringweg 46 B"/>
    <m/>
    <s v="618559961"/>
    <m/>
    <n v="1"/>
    <m/>
    <n v="1"/>
    <m/>
    <n v="8557.89"/>
    <n v="1"/>
    <m/>
    <s v="000177-002"/>
    <n v="5.5"/>
  </r>
  <r>
    <s v="Kwik-fit"/>
    <s v="Carpe Diem"/>
    <s v="Ja"/>
    <n v="100"/>
    <n v="33"/>
    <s v="Carpe Diem"/>
    <n v="1160"/>
    <s v="Middag"/>
    <n v="30"/>
    <s v="Classic Blaauw"/>
    <s v="Pijkeren D. van"/>
    <x v="0"/>
    <d v="2015-08-20T00:00:00"/>
    <x v="39"/>
    <s v="100% Definitief"/>
    <m/>
    <s v="NEB"/>
    <s v="Ja"/>
    <s v="Carpe Diem2015"/>
    <s v="100% Definitief"/>
    <s v="08-07"/>
    <m/>
    <m/>
    <x v="6"/>
    <n v="21"/>
    <n v="45"/>
    <n v="8174.32"/>
    <s v="11:45"/>
    <s v="11:30"/>
    <s v="Luxe traditionele charter schepen"/>
    <s v="Classic Blaauw"/>
    <s v="Eigen catering schip"/>
    <s v="Pijkeren  van"/>
    <s v="26-02"/>
    <s v="2015.09"/>
    <s v="donderdag"/>
    <s v="20-08-2015 11:30"/>
    <d v="2015-02-26T14:03:03"/>
    <s v="d.van.pijkeren@kwik-fit.nl"/>
    <s v="d.van.pijkeren@kwik-fit.nl"/>
    <n v="2"/>
    <s v="Cacaohaven (N04)"/>
    <s v="Geel"/>
    <n v="40"/>
    <m/>
    <s v="N04"/>
    <s v="Cacaohaven (N04)"/>
    <s v="2015-08-20"/>
    <n v="7573.3"/>
    <n v="7573.3"/>
    <n v="8174.32"/>
    <m/>
    <m/>
    <s v="Harderwijk"/>
    <m/>
    <n v="1.8"/>
    <n v="25"/>
    <s v="Ja"/>
    <s v="D. van Pijkeren"/>
    <m/>
    <n v="183.58"/>
    <n v="395.75"/>
    <s v="110125"/>
    <n v="8049.33"/>
    <n v="7470"/>
    <n v="8049.33"/>
    <s v="10:45"/>
    <n v="0"/>
    <s v="Cacaohaven"/>
    <s v="2722"/>
    <s v="Nee"/>
    <s v="Ja"/>
    <s v="Parkeren"/>
    <s v="1965"/>
    <s v="d.van.pijkeren@kwik-fit.nl"/>
    <s v="Pijkeren"/>
    <s v="d.van.pijkeren@kwik-fit.nl"/>
    <s v="f"/>
    <m/>
    <m/>
    <s v="(0341) 46 22 97"/>
    <s v="van"/>
    <s v="D."/>
    <n v="214"/>
    <s v="16:45"/>
    <m/>
    <s v="Carpe Diem"/>
    <n v="116"/>
    <s v="Varend arrangement"/>
    <d v="2015-08-20T00:00:00"/>
    <s v="Postbus 458"/>
    <m/>
    <s v="0031623766533"/>
    <s v="(0341) 46 22 97"/>
    <n v="1"/>
    <m/>
    <n v="3"/>
    <m/>
    <n v="7573.3"/>
    <n v="1"/>
    <m/>
    <s v="000177-003"/>
    <n v="5.5"/>
  </r>
  <r>
    <s v="Van Lanschot Chabot B.V."/>
    <s v="Carpe Diem"/>
    <s v="Ja"/>
    <n v="100"/>
    <n v="33"/>
    <s v="Carpe Diem"/>
    <n v="1123"/>
    <s v="SAIL In"/>
    <n v="33"/>
    <s v="Classic Blaauw"/>
    <s v="Doms S."/>
    <x v="0"/>
    <d v="2015-08-19T00:00:00"/>
    <x v="39"/>
    <s v="100% Definitief"/>
    <m/>
    <s v="NEB"/>
    <s v="Ja"/>
    <s v="Carpe Diem2015"/>
    <s v="100% Definitief"/>
    <s v="09-07"/>
    <m/>
    <m/>
    <x v="2"/>
    <n v="25"/>
    <n v="59"/>
    <n v="10619.99"/>
    <s v="07:45"/>
    <s v="07:30"/>
    <s v="Luxe traditionele charter schepen"/>
    <s v="Classic Blaauw"/>
    <s v="Eigen catering schip"/>
    <m/>
    <s v="26-02"/>
    <s v="2015.09"/>
    <s v="woensdag"/>
    <s v="19-08-2015 07:30"/>
    <d v="2015-02-26T09:58:36"/>
    <s v="s.doms@vanlanschotchabot.com"/>
    <s v="s.doms@vanlanschotchabot.com"/>
    <n v="1"/>
    <s v="Cacaohaven (N04)"/>
    <s v="Geel"/>
    <n v="40"/>
    <m/>
    <s v="N04"/>
    <s v="Cacaohaven (N04)"/>
    <s v="2015-08-19"/>
    <n v="9867"/>
    <n v="9867"/>
    <n v="10619.99"/>
    <m/>
    <m/>
    <s v="'S-Hertogenbosch"/>
    <m/>
    <n v="1.8"/>
    <n v="25"/>
    <s v="Ja"/>
    <s v="S. Doms"/>
    <m/>
    <n v="225.36"/>
    <n v="527.63"/>
    <s v="110038"/>
    <n v="6371.99"/>
    <n v="9867"/>
    <n v="10619.99"/>
    <s v="06:45"/>
    <n v="0"/>
    <s v="Cacaohaven"/>
    <s v="2665"/>
    <s v="Ja"/>
    <s v="Ja"/>
    <s v="Parkeren"/>
    <s v="1913"/>
    <s v="s.doms@vanlanschotchabot.com"/>
    <s v="Doms"/>
    <s v="s.doms@vanlanschotchabot.com"/>
    <s v="f"/>
    <m/>
    <m/>
    <s v="(073) 692 46 92"/>
    <m/>
    <s v="S."/>
    <n v="264"/>
    <s v="15:00"/>
    <m/>
    <s v="Carpe Diem"/>
    <n v="116"/>
    <s v="Varend arrangement"/>
    <d v="2015-08-19T00:00:00"/>
    <s v="Postbus 1999"/>
    <m/>
    <s v="(073) 692 46 92"/>
    <s v="(073) 692 46 92"/>
    <n v="1"/>
    <m/>
    <n v="2"/>
    <m/>
    <n v="9867"/>
    <n v="1"/>
    <m/>
    <s v="000177-001"/>
    <n v="5.5"/>
  </r>
  <r>
    <s v="Bouwinvest"/>
    <s v="Catharinaplaat"/>
    <s v="Nee"/>
    <m/>
    <n v="250"/>
    <s v="Catharinaplaat"/>
    <n v="1836"/>
    <s v="Avond"/>
    <n v="100"/>
    <s v="Classic"/>
    <s v="Martin C."/>
    <x v="8"/>
    <d v="2015-08-21T00:00:00"/>
    <x v="75"/>
    <s v="Bevestigd"/>
    <m/>
    <m/>
    <s v="Ja"/>
    <s v="Catharinaplaat2015"/>
    <s v="Bevestigd"/>
    <m/>
    <m/>
    <m/>
    <x v="8"/>
    <m/>
    <m/>
    <m/>
    <s v="19:00"/>
    <s v="18:45"/>
    <s v="Luxe motorschepen"/>
    <s v="Classic"/>
    <s v="Eigen catering schip"/>
    <m/>
    <s v="20-05"/>
    <s v="2015.21"/>
    <s v="vrijdag"/>
    <s v="21-08-2015 18:45"/>
    <d v="2015-05-20T00:00:03"/>
    <m/>
    <m/>
    <n v="0"/>
    <s v="CH HKA (C10)"/>
    <s v="Paars"/>
    <n v="50"/>
    <m/>
    <s v="A15"/>
    <s v="CH HKA (C10)"/>
    <s v="2015-08-21"/>
    <n v="56"/>
    <m/>
    <m/>
    <m/>
    <s v="La Guardiaweg 4"/>
    <s v="Amsterdam"/>
    <s v="1043 DG"/>
    <m/>
    <n v="35"/>
    <s v="Ja"/>
    <s v="Peter Verweij"/>
    <m/>
    <m/>
    <m/>
    <m/>
    <m/>
    <m/>
    <m/>
    <s v="17:00"/>
    <m/>
    <s v="Pier Westerhoofd"/>
    <s v="1374"/>
    <s v="Ja"/>
    <m/>
    <m/>
    <s v="4983"/>
    <m/>
    <s v="Verweij"/>
    <s v="p.verweij@bouwinvest.nl"/>
    <s v="m"/>
    <m/>
    <s v="Peter"/>
    <m/>
    <m/>
    <s v="P."/>
    <m/>
    <s v="23:45"/>
    <m/>
    <s v="Catharinaplaat"/>
    <n v="90"/>
    <s v="Varend arrangement"/>
    <d v="2015-08-21T00:00:00"/>
    <s v="La Guardiaweg 4"/>
    <m/>
    <m/>
    <m/>
    <n v="0"/>
    <m/>
    <n v="3"/>
    <s v="Ja"/>
    <n v="56"/>
    <n v="4"/>
    <m/>
    <s v="000208-001"/>
    <m/>
  </r>
  <r>
    <s v="Clifford Chance LLP"/>
    <s v="Christian Radich"/>
    <s v="Nee"/>
    <m/>
    <n v="220"/>
    <s v="Christian Radich"/>
    <n v="1481"/>
    <s v="SAIL In"/>
    <n v="220"/>
    <s v="Deck"/>
    <s v="Doesschate R. ten"/>
    <x v="9"/>
    <d v="2015-08-19T00:00:00"/>
    <x v="26"/>
    <s v="Bevestigd"/>
    <m/>
    <s v="Straten F. van"/>
    <m/>
    <s v="Christian Radich2015"/>
    <s v="Bevestigd"/>
    <m/>
    <m/>
    <m/>
    <x v="17"/>
    <n v="23.22"/>
    <n v="40"/>
    <m/>
    <s v="07:30"/>
    <s v="07:30"/>
    <s v="Internationale Tall Ships"/>
    <s v="Deck"/>
    <s v="H2U Consortium"/>
    <m/>
    <s v="02-04"/>
    <s v="2015.14"/>
    <s v="woensdag"/>
    <s v="19-08-2015 07:30"/>
    <d v="2015-04-02T10:55:29"/>
    <m/>
    <m/>
    <n v="0"/>
    <s v="Leonarduskade (Leonarduskade)"/>
    <m/>
    <m/>
    <m/>
    <m/>
    <s v="IJhaven (IJ)"/>
    <s v="2015-08-19"/>
    <n v="76780"/>
    <m/>
    <m/>
    <m/>
    <s v="Droogbak 1a"/>
    <s v="Amsterdam"/>
    <s v="1013 GE"/>
    <m/>
    <m/>
    <s v="Nee"/>
    <s v="Roos ten Doesschate"/>
    <m/>
    <m/>
    <m/>
    <m/>
    <m/>
    <m/>
    <m/>
    <s v="06:15"/>
    <m/>
    <s v="Leonarduskade - IJmuiden"/>
    <s v="1387"/>
    <s v="Nee"/>
    <m/>
    <m/>
    <s v="290"/>
    <m/>
    <s v="Doesschate"/>
    <m/>
    <s v="f"/>
    <s v="06 - 21 55 67 07"/>
    <s v="Roos"/>
    <m/>
    <s v="ten"/>
    <s v="R."/>
    <n v="349"/>
    <s v="15:45"/>
    <m/>
    <s v="Christian Radich"/>
    <n v="312"/>
    <s v="Dekken verhuur"/>
    <d v="2015-08-19T00:00:00"/>
    <s v="Droogbak 1a"/>
    <m/>
    <m/>
    <m/>
    <n v="0"/>
    <m/>
    <n v="2"/>
    <s v="Nee"/>
    <n v="76780"/>
    <m/>
    <m/>
    <s v="000151-001"/>
    <m/>
  </r>
  <r>
    <s v="Clifford Chance LLP"/>
    <s v="Christian Radich"/>
    <s v="Nee"/>
    <m/>
    <n v="250"/>
    <s v="Christian Radich"/>
    <n v="1482"/>
    <s v="Avond"/>
    <n v="250"/>
    <s v="Deck"/>
    <m/>
    <x v="9"/>
    <d v="2015-08-20T00:00:00"/>
    <x v="26"/>
    <s v="Bevestigd"/>
    <m/>
    <s v="Straten F. van"/>
    <m/>
    <s v="Christian Radich2015"/>
    <s v="Bevestigd"/>
    <m/>
    <m/>
    <m/>
    <x v="16"/>
    <n v="18.989999999999998"/>
    <n v="40"/>
    <m/>
    <m/>
    <m/>
    <s v="Internationale Tall Ships"/>
    <s v="Deck"/>
    <s v="H2U Consortium"/>
    <m/>
    <s v="02-04"/>
    <s v="2015.14"/>
    <s v="donderdag"/>
    <s v="20-08-2015 00:00"/>
    <d v="2015-04-02T10:56:18"/>
    <m/>
    <m/>
    <n v="0"/>
    <s v="Zandhaven (Z01)"/>
    <m/>
    <m/>
    <m/>
    <m/>
    <s v="Zandhaven (Z01)"/>
    <s v="2015-08-20"/>
    <n v="69750"/>
    <m/>
    <m/>
    <m/>
    <s v="Droogbak 1a"/>
    <s v="Amsterdam"/>
    <s v="1013 GE"/>
    <m/>
    <m/>
    <s v="Nee"/>
    <m/>
    <m/>
    <m/>
    <m/>
    <m/>
    <m/>
    <m/>
    <m/>
    <m/>
    <m/>
    <s v="Zandhaven (Zeeburg)"/>
    <s v="1387"/>
    <s v="Nee"/>
    <m/>
    <m/>
    <m/>
    <m/>
    <m/>
    <m/>
    <m/>
    <m/>
    <m/>
    <m/>
    <m/>
    <m/>
    <n v="279"/>
    <s v="23:15"/>
    <s v="Zandhaven"/>
    <s v="Christian Radich"/>
    <n v="312"/>
    <s v="Dekken verhuur"/>
    <d v="2015-08-20T00:00:00"/>
    <s v="Droogbak 1a"/>
    <m/>
    <m/>
    <m/>
    <n v="0"/>
    <m/>
    <n v="1"/>
    <m/>
    <n v="69750"/>
    <m/>
    <m/>
    <s v="000151-003"/>
    <m/>
  </r>
  <r>
    <s v="Clifford Chance LLP"/>
    <s v="Christian Radich"/>
    <s v="Nee"/>
    <m/>
    <n v="250"/>
    <s v="Christian Radich"/>
    <n v="1483"/>
    <s v="Avond"/>
    <n v="250"/>
    <s v="Deck"/>
    <m/>
    <x v="9"/>
    <d v="2015-08-21T00:00:00"/>
    <x v="26"/>
    <s v="Bevestigd"/>
    <m/>
    <s v="Straten F. van"/>
    <m/>
    <s v="Christian Radich2015"/>
    <s v="Bevestigd"/>
    <m/>
    <m/>
    <m/>
    <x v="16"/>
    <n v="18.989999999999998"/>
    <n v="40"/>
    <m/>
    <m/>
    <m/>
    <s v="Internationale Tall Ships"/>
    <s v="Deck"/>
    <s v="H2U Consortium"/>
    <m/>
    <s v="02-04"/>
    <s v="2015.14"/>
    <s v="vrijdag"/>
    <s v="21-08-2015 00:00"/>
    <d v="2015-04-02T10:56:56"/>
    <m/>
    <m/>
    <n v="0"/>
    <s v="Zandhaven (Z01)"/>
    <m/>
    <m/>
    <m/>
    <m/>
    <s v="Zandhaven (Z01)"/>
    <s v="2015-08-21"/>
    <n v="69750"/>
    <m/>
    <m/>
    <m/>
    <s v="Droogbak 1a"/>
    <s v="Amsterdam"/>
    <s v="1013 GE"/>
    <m/>
    <m/>
    <s v="Nee"/>
    <m/>
    <m/>
    <m/>
    <m/>
    <m/>
    <m/>
    <m/>
    <m/>
    <m/>
    <m/>
    <s v="Zandhaven (Zeeburg)"/>
    <s v="1387"/>
    <s v="Nee"/>
    <m/>
    <m/>
    <m/>
    <m/>
    <m/>
    <m/>
    <m/>
    <m/>
    <m/>
    <m/>
    <m/>
    <m/>
    <n v="279"/>
    <s v="23:15"/>
    <s v="Zandhaven"/>
    <s v="Christian Radich"/>
    <n v="312"/>
    <s v="Dekken verhuur"/>
    <d v="2015-08-21T00:00:00"/>
    <s v="Droogbak 1a"/>
    <m/>
    <m/>
    <m/>
    <n v="0"/>
    <m/>
    <n v="1"/>
    <m/>
    <n v="69750"/>
    <m/>
    <m/>
    <s v="000151-004"/>
    <m/>
  </r>
  <r>
    <s v="Maandag"/>
    <s v="Christian Radich"/>
    <s v="Nee"/>
    <m/>
    <n v="200"/>
    <s v="Christian Radich"/>
    <n v="1484"/>
    <s v="Avond"/>
    <n v="200"/>
    <s v="Deck"/>
    <s v="Witkamp C."/>
    <x v="10"/>
    <d v="2015-08-22T00:00:00"/>
    <x v="26"/>
    <s v="Bevestigd"/>
    <d v="2015-04-30T00:00:00"/>
    <s v="Straten F. van"/>
    <m/>
    <s v="Christian Radich2015"/>
    <s v="Bevestigd"/>
    <m/>
    <m/>
    <m/>
    <x v="16"/>
    <n v="18.989999999999998"/>
    <n v="40"/>
    <m/>
    <m/>
    <m/>
    <s v="Internationale Tall Ships"/>
    <s v="Deck"/>
    <s v="H2U Consortium"/>
    <m/>
    <s v="02-04"/>
    <s v="2015.14"/>
    <s v="zaterdag"/>
    <s v="22-08-2015 00:00"/>
    <d v="2015-04-02T10:57:29"/>
    <s v="corine"/>
    <s v="corine.witkamp@maandag.nl"/>
    <n v="0"/>
    <s v="Zandhaven (Z01)"/>
    <m/>
    <m/>
    <m/>
    <m/>
    <s v="Zandhaven (Z01)"/>
    <s v="2015-08-22"/>
    <n v="55800"/>
    <m/>
    <m/>
    <m/>
    <s v="Wielingenstraat 12 b"/>
    <s v="Purmerend"/>
    <s v="1441 ZR"/>
    <m/>
    <m/>
    <s v="Nee"/>
    <s v="Corina Witkamp"/>
    <m/>
    <m/>
    <m/>
    <m/>
    <m/>
    <m/>
    <m/>
    <m/>
    <m/>
    <s v="Zandhaven (Zeeburg)"/>
    <s v="3115"/>
    <s v="Nee"/>
    <s v="Ja"/>
    <s v="Parkeren"/>
    <s v="2205"/>
    <s v="corine.witkamp@maandag.nl"/>
    <s v="Witkamp"/>
    <s v="corine.witkamp@maandag.nl"/>
    <s v="f"/>
    <s v="06 - 22 95 43 07"/>
    <s v="Corina"/>
    <s v="(0299) 40 53 05"/>
    <m/>
    <s v="C."/>
    <n v="279"/>
    <s v="23:15"/>
    <s v="Zandhaven"/>
    <s v="Christian Radich"/>
    <n v="312"/>
    <s v="Dekken verhuur"/>
    <d v="2015-08-22T00:00:00"/>
    <s v="Wielingenstraat 12 b"/>
    <m/>
    <s v="(0299) 40 53 05"/>
    <s v="(0299) 40 53 05"/>
    <n v="0"/>
    <m/>
    <n v="1"/>
    <m/>
    <n v="55800"/>
    <m/>
    <m/>
    <s v="000151-005"/>
    <m/>
  </r>
  <r>
    <s v="Bangarage"/>
    <s v="Couperus"/>
    <s v="Nee"/>
    <m/>
    <n v="45"/>
    <s v="Couperus"/>
    <n v="2225"/>
    <s v="Lunch"/>
    <n v="45"/>
    <s v="Salon"/>
    <s v="Ikelen M. van"/>
    <x v="11"/>
    <d v="2015-08-22T00:00:00"/>
    <x v="53"/>
    <s v="Gefactureerd"/>
    <d v="2015-07-13T00:00:00"/>
    <s v="Sterk L."/>
    <m/>
    <s v="Couperus 2015"/>
    <s v="Gefactureerd (1/1 termijn)"/>
    <m/>
    <m/>
    <m/>
    <x v="3"/>
    <n v="18.75"/>
    <n v="31.5"/>
    <n v="0"/>
    <s v="12:30"/>
    <s v="12:30"/>
    <s v="Amsterdamse salonboten"/>
    <s v="Salon"/>
    <s v="H2U Consortium"/>
    <m/>
    <s v="26-06"/>
    <s v="2015.26"/>
    <s v="zaterdag"/>
    <s v="22-08-2015 12:30"/>
    <d v="2015-06-26T09:02:43"/>
    <m/>
    <s v="m.vanikelen@bangarage.nl"/>
    <n v="1"/>
    <s v="Oosterdok (O01)"/>
    <m/>
    <m/>
    <m/>
    <s v="O04"/>
    <s v="Oosterdok (O01)"/>
    <s v="2015-08-22"/>
    <n v="6255"/>
    <n v="6255"/>
    <n v="6757.54"/>
    <m/>
    <s v="Kollenbergweg 15"/>
    <s v="Amsterdam"/>
    <s v="1101 AR"/>
    <m/>
    <n v="20"/>
    <s v="Nee"/>
    <m/>
    <m/>
    <m/>
    <m/>
    <m/>
    <m/>
    <m/>
    <m/>
    <s v="12:00"/>
    <n v="6757.54"/>
    <s v="Oosterdok Oostzijde"/>
    <s v="6304"/>
    <s v="Ja"/>
    <m/>
    <m/>
    <m/>
    <m/>
    <m/>
    <s v="m.vanikelen@bangarage.nl"/>
    <m/>
    <m/>
    <m/>
    <m/>
    <s v="van"/>
    <m/>
    <n v="139"/>
    <s v="15:00"/>
    <s v="Oosterdok"/>
    <s v="Couperus"/>
    <n v="204"/>
    <s v="Varend arrangement"/>
    <d v="2015-08-22T00:00:00"/>
    <s v="Kollenbergweg 15"/>
    <m/>
    <m/>
    <m/>
    <n v="1"/>
    <m/>
    <n v="0"/>
    <m/>
    <n v="6255"/>
    <n v="1"/>
    <m/>
    <s v="000128-013"/>
    <m/>
  </r>
  <r>
    <s v="Bangarage"/>
    <s v="Couperus"/>
    <s v="Nee"/>
    <m/>
    <n v="45"/>
    <s v="Couperus"/>
    <n v="2232"/>
    <s v="Lunch"/>
    <n v="45"/>
    <s v="Salon"/>
    <s v="Ikelen M. van"/>
    <x v="11"/>
    <d v="2015-08-21T00:00:00"/>
    <x v="53"/>
    <s v="Gefactureerd"/>
    <d v="2015-07-13T00:00:00"/>
    <s v="Sterk L."/>
    <m/>
    <s v="Couperus 2015"/>
    <s v="Gefactureerd (1/1 termijn)"/>
    <m/>
    <m/>
    <m/>
    <x v="3"/>
    <n v="18.75"/>
    <n v="31.5"/>
    <n v="0"/>
    <s v="12:30"/>
    <s v="12:30"/>
    <s v="Amsterdamse salonboten"/>
    <s v="Salon"/>
    <s v="H2U Consortium"/>
    <m/>
    <s v="26-06"/>
    <s v="2015.26"/>
    <s v="vrijdag"/>
    <s v="21-08-2015 12:30"/>
    <d v="2015-06-26T12:45:05"/>
    <m/>
    <s v="m.vanikelen@bangarage.nl"/>
    <n v="1"/>
    <s v="Oosterdok (O01)"/>
    <m/>
    <m/>
    <m/>
    <s v="O04"/>
    <s v="Oosterdok (O01)"/>
    <s v="2015-08-21"/>
    <n v="6255"/>
    <n v="6255"/>
    <n v="6757.54"/>
    <m/>
    <s v="Kollenbergweg 15"/>
    <s v="Amsterdam"/>
    <s v="1101 AR"/>
    <m/>
    <n v="20"/>
    <s v="Nee"/>
    <s v="Marcel van Ikelen"/>
    <m/>
    <m/>
    <m/>
    <m/>
    <m/>
    <m/>
    <m/>
    <s v="12:00"/>
    <n v="6757.54"/>
    <s v="Oosterdok Oostzijde"/>
    <s v="6304"/>
    <s v="Ja"/>
    <m/>
    <m/>
    <s v="4273"/>
    <m/>
    <s v="Ikelen"/>
    <s v="m.vanikelen@bangarage.nl"/>
    <s v="m"/>
    <s v="06 - 31 02 56 14"/>
    <s v="Marcel"/>
    <s v="(020) 452 20 20"/>
    <s v="van"/>
    <s v="M."/>
    <n v="139"/>
    <s v="15:00"/>
    <s v="Oosterdok"/>
    <s v="Couperus"/>
    <n v="204"/>
    <s v="Varend arrangement"/>
    <d v="2015-08-21T00:00:00"/>
    <s v="Kollenbergweg 15"/>
    <m/>
    <m/>
    <m/>
    <n v="1"/>
    <m/>
    <n v="0"/>
    <m/>
    <n v="6255"/>
    <n v="1"/>
    <m/>
    <s v="000128-009"/>
    <m/>
  </r>
  <r>
    <s v="Bangarage"/>
    <s v="Couperus"/>
    <s v="Nee"/>
    <m/>
    <n v="45"/>
    <s v="Couperus"/>
    <n v="2369"/>
    <s v="Lunch"/>
    <n v="45"/>
    <s v="Salon"/>
    <s v="Ikelen M. van"/>
    <x v="11"/>
    <d v="2015-08-20T00:00:00"/>
    <x v="76"/>
    <s v="Gefactureerd"/>
    <d v="2015-07-24T00:00:00"/>
    <s v="Sterk L."/>
    <m/>
    <s v="Couperus 2015"/>
    <s v="Gefactureerd (1/1 termijn)"/>
    <m/>
    <m/>
    <m/>
    <x v="3"/>
    <n v="18.75"/>
    <n v="31.5"/>
    <n v="0"/>
    <s v="12:30"/>
    <s v="12:30"/>
    <s v="Amsterdamse salonboten"/>
    <s v="Salon"/>
    <s v="H2U Consortium"/>
    <m/>
    <s v="17-07"/>
    <s v="2015.29"/>
    <s v="donderdag"/>
    <s v="20-08-2015 12:30"/>
    <d v="2015-07-17T16:41:47"/>
    <m/>
    <s v="m.vanikelen@bangarage.nl"/>
    <n v="1"/>
    <s v="Oosterdok (O01)"/>
    <m/>
    <m/>
    <m/>
    <s v="O04"/>
    <s v="Oosterdok (O01)"/>
    <s v="2015-08-20"/>
    <n v="6255"/>
    <n v="6255"/>
    <n v="6757.54"/>
    <m/>
    <s v="Kollenbergweg 15"/>
    <s v="Amsterdam"/>
    <s v="1101 AR"/>
    <m/>
    <n v="20"/>
    <s v="Nee"/>
    <s v="Marcel van Ikelen"/>
    <m/>
    <m/>
    <m/>
    <m/>
    <m/>
    <m/>
    <m/>
    <s v="12:00"/>
    <n v="6757.54"/>
    <s v="Oosterdok Oostzijde"/>
    <s v="6304"/>
    <s v="Ja"/>
    <m/>
    <m/>
    <s v="4273"/>
    <m/>
    <s v="Ikelen"/>
    <s v="m.vanikelen@bangarage.nl"/>
    <s v="m"/>
    <s v="06 - 31 02 56 14"/>
    <s v="Marcel"/>
    <s v="(020) 452 20 20"/>
    <s v="van"/>
    <s v="M."/>
    <n v="139"/>
    <s v="15:00"/>
    <s v="Oosterdok"/>
    <s v="Couperus"/>
    <n v="204"/>
    <s v="Varend arrangement"/>
    <d v="2015-08-20T00:00:00"/>
    <s v="Kollenbergweg 15"/>
    <m/>
    <m/>
    <m/>
    <n v="1"/>
    <m/>
    <n v="0"/>
    <m/>
    <n v="6255"/>
    <n v="1"/>
    <m/>
    <s v="000128-005"/>
    <m/>
  </r>
  <r>
    <s v="CCA Containers Netherlands"/>
    <s v="Couperus"/>
    <s v="Ja"/>
    <n v="100"/>
    <n v="55"/>
    <s v="Couperus"/>
    <n v="1435"/>
    <s v="Vuurwerk"/>
    <n v="55"/>
    <s v="Salon"/>
    <s v="Diesbergen E."/>
    <x v="0"/>
    <d v="2015-08-21T00:00:00"/>
    <x v="8"/>
    <s v="100% Definitief"/>
    <m/>
    <s v="Koning A."/>
    <s v="Ja"/>
    <s v="Couperus 2015"/>
    <s v="100% Definitief"/>
    <s v="09-07"/>
    <m/>
    <m/>
    <x v="4"/>
    <n v="22.5"/>
    <n v="31.5"/>
    <n v="7702.27"/>
    <s v="20:30"/>
    <s v="20:30"/>
    <s v="Amsterdamse salonboten"/>
    <s v="Salon"/>
    <s v="H2U Consortium"/>
    <m/>
    <s v="27-03"/>
    <s v="2015.13"/>
    <s v="vrijdag"/>
    <s v="21-08-2015 20:30"/>
    <d v="2015-03-27T17:08:46"/>
    <s v="smidtje"/>
    <s v="ediesbergen@ccacontainers.com"/>
    <n v="2"/>
    <s v="Oosterdok (O01)"/>
    <m/>
    <m/>
    <m/>
    <s v="O04"/>
    <s v="Oosterdok (O01)"/>
    <s v="2015-08-21"/>
    <n v="7095"/>
    <n v="7095"/>
    <n v="7702.27"/>
    <m/>
    <s v="Corsicaweg 6"/>
    <s v="Amsterdam"/>
    <s v="1044 AB"/>
    <m/>
    <n v="20"/>
    <s v="Nee"/>
    <s v="Elco Diesbergen"/>
    <m/>
    <m/>
    <m/>
    <m/>
    <m/>
    <m/>
    <m/>
    <s v="20:00"/>
    <n v="0"/>
    <s v="Oosterdok Oostzijde"/>
    <s v="2264"/>
    <s v="Ja"/>
    <m/>
    <m/>
    <s v="3817"/>
    <s v="smidtje"/>
    <s v="Diesbergen"/>
    <s v="ediesbergen@ccacontainers.com"/>
    <s v="m"/>
    <s v="06 - 11 91 39 00"/>
    <s v="Elco"/>
    <s v="(020) 611 56 56"/>
    <m/>
    <s v="E."/>
    <n v="129"/>
    <s v="23:30"/>
    <s v="Oosterdok"/>
    <s v="Couperus"/>
    <n v="204"/>
    <s v="Varend arrangement"/>
    <d v="2015-08-21T00:00:00"/>
    <s v="Corsicaweg 6"/>
    <s v="020 611 56 56"/>
    <s v="(020) 611 56 56"/>
    <s v="(020) 611 56 56"/>
    <n v="2"/>
    <m/>
    <n v="0"/>
    <m/>
    <n v="7095"/>
    <n v="1"/>
    <m/>
    <s v="000128-011"/>
    <m/>
  </r>
  <r>
    <s v="Maritime Shipcleaning Rotterdam B.V."/>
    <s v="Couperus"/>
    <s v="Ja"/>
    <n v="100"/>
    <n v="45"/>
    <s v="Couperus"/>
    <n v="1214"/>
    <s v="Welcome the Tall Ships"/>
    <n v="45"/>
    <s v="Salon"/>
    <s v="’t Hof A. van"/>
    <x v="0"/>
    <d v="2015-08-19T00:00:00"/>
    <x v="77"/>
    <s v="100% Definitief"/>
    <m/>
    <s v="Koning A."/>
    <s v="Ja"/>
    <s v="Couperus 2015"/>
    <s v="100% Definitief"/>
    <s v="09-07"/>
    <m/>
    <m/>
    <x v="3"/>
    <n v="26.25"/>
    <n v="59"/>
    <n v="8212.02"/>
    <s v="13:00"/>
    <s v="13:00"/>
    <s v="Amsterdamse salonboten"/>
    <s v="Salon"/>
    <s v="H2U Consortium"/>
    <s v="Hof  van 't"/>
    <s v="06-03"/>
    <s v="2015.10"/>
    <s v="woensdag"/>
    <s v="19-08-2015 13:00"/>
    <d v="2015-03-06T14:15:05"/>
    <s v="info@maritimeshipcleaning.nl"/>
    <s v="beulha@maritimeshipcleaning.nl"/>
    <n v="2"/>
    <s v="Oosterdok (O01)"/>
    <m/>
    <m/>
    <m/>
    <s v="O04"/>
    <s v="Oosterdok (O01)"/>
    <s v="2015-08-19"/>
    <n v="7605"/>
    <n v="7605"/>
    <n v="8212.02"/>
    <m/>
    <s v="Maassluissedijk 101"/>
    <s v="Vlaardingen"/>
    <s v="3133 KA"/>
    <m/>
    <n v="20"/>
    <s v="Nee"/>
    <s v="Arjan van ’t Hof"/>
    <m/>
    <m/>
    <m/>
    <m/>
    <m/>
    <m/>
    <m/>
    <s v="12:30"/>
    <n v="0"/>
    <s v="Oosterdok Oostzijde"/>
    <s v="3099"/>
    <s v="Ja"/>
    <m/>
    <m/>
    <s v="2167"/>
    <s v="info@maritimeshipcleaning.nl"/>
    <s v="’t Hof"/>
    <s v="beulha@maritimeshipcleaning.nl"/>
    <s v="m"/>
    <m/>
    <s v="Arjan"/>
    <s v="(010) 303 32 15"/>
    <s v="van"/>
    <s v="A."/>
    <n v="169"/>
    <s v="16:30"/>
    <s v="Oosterdok"/>
    <s v="Couperus"/>
    <n v="204"/>
    <s v="Varend arrangement"/>
    <d v="2015-08-19T00:00:00"/>
    <s v="Maassluissedijk 101"/>
    <m/>
    <s v="610885418"/>
    <s v="(010) 303 32 15"/>
    <n v="2"/>
    <m/>
    <n v="0"/>
    <m/>
    <n v="7605"/>
    <n v="1"/>
    <m/>
    <s v="000128-001"/>
    <m/>
  </r>
  <r>
    <s v="Personeelsvereniging Zeeland Refinery"/>
    <s v="Couperus"/>
    <s v="Ja"/>
    <n v="100"/>
    <n v="52"/>
    <s v="Couperus"/>
    <n v="2026"/>
    <s v="Borrel"/>
    <n v="52"/>
    <s v="Salon"/>
    <s v="Peene L. van"/>
    <x v="0"/>
    <d v="2015-08-21T00:00:00"/>
    <x v="78"/>
    <s v="100% Definitief"/>
    <d v="2015-06-19T00:00:00"/>
    <s v="Sterk L."/>
    <s v="Ja"/>
    <s v="Couperus 2015"/>
    <s v="100% Definitief"/>
    <s v="09-07"/>
    <m/>
    <m/>
    <x v="4"/>
    <n v="18.75"/>
    <n v="31.5"/>
    <n v="6698.12"/>
    <s v="16:30"/>
    <s v="16:30"/>
    <s v="Amsterdamse salonboten"/>
    <s v="Salon"/>
    <s v="H2U Consortium"/>
    <s v="Peene van"/>
    <s v="09-06"/>
    <s v="2015.24"/>
    <s v="vrijdag"/>
    <s v="21-08-2015 16:30"/>
    <d v="2015-06-09T16:04:36"/>
    <s v="Leo vn Peene"/>
    <s v="leo.van-peene@zrefinery.nl"/>
    <n v="1"/>
    <s v="Oosterdok (O01)"/>
    <m/>
    <m/>
    <m/>
    <s v="O04"/>
    <s v="Oosterdok (O01)"/>
    <s v="2015-08-21"/>
    <n v="6188"/>
    <n v="6188"/>
    <n v="6698.12"/>
    <m/>
    <s v="Luxemburgweg 1"/>
    <s v="Nieuwdorp"/>
    <s v="4455 TM"/>
    <m/>
    <n v="20"/>
    <s v="Nee"/>
    <s v="Leo van Peene"/>
    <m/>
    <m/>
    <m/>
    <m/>
    <m/>
    <m/>
    <m/>
    <s v="16:00"/>
    <n v="0"/>
    <s v="Oosterdok Oostzijde"/>
    <s v="6122"/>
    <s v="Ja"/>
    <m/>
    <m/>
    <s v="4054"/>
    <s v="Leo vn Peene"/>
    <s v="Peene"/>
    <s v="leo.van-peene@zrefinery.nl"/>
    <s v="m"/>
    <m/>
    <s v="Leo"/>
    <s v="(0113) 61 95 92"/>
    <s v="van"/>
    <s v="L."/>
    <n v="119"/>
    <s v="19:00"/>
    <s v="Oosterdok"/>
    <s v="Couperus"/>
    <n v="204"/>
    <s v="Varend arrangement"/>
    <d v="2015-08-21T00:00:00"/>
    <s v="Luxemburgweg 1"/>
    <m/>
    <s v="0031654955355"/>
    <s v="(0113) 61 95 92"/>
    <n v="1"/>
    <m/>
    <n v="0"/>
    <m/>
    <n v="6188"/>
    <n v="1"/>
    <m/>
    <s v="000128-010"/>
    <m/>
  </r>
  <r>
    <s v="Puur Amsterdam "/>
    <s v="Couperus"/>
    <s v="Ja"/>
    <n v="100"/>
    <n v="36"/>
    <s v="Couperus"/>
    <n v="1175"/>
    <s v="Vuurwerk"/>
    <n v="36"/>
    <s v="Salon"/>
    <s v="Mantel E."/>
    <x v="0"/>
    <d v="2015-08-22T00:00:00"/>
    <x v="79"/>
    <s v="100% Definitief"/>
    <d v="2015-03-06T00:00:00"/>
    <s v="Sterk L."/>
    <s v="Ja"/>
    <s v="Couperus 2015"/>
    <s v="100% Definitief"/>
    <s v="09-07"/>
    <s v="Willemsen"/>
    <m/>
    <x v="4"/>
    <n v="22.5"/>
    <n v="31.5"/>
    <n v="5041.5"/>
    <s v="20:30"/>
    <s v="20:30"/>
    <s v="Amsterdamse salonboten"/>
    <s v="Salon"/>
    <s v="H2U Consortium"/>
    <m/>
    <s v="27-02"/>
    <s v="2015.09"/>
    <s v="zaterdag"/>
    <s v="22-08-2015 20:30"/>
    <d v="2015-02-27T10:52:09"/>
    <s v="edward@puuramsterdam.nl | Puur Amsterdam | puuramsterdam.nl"/>
    <s v="edward@puuramsterdam.nl"/>
    <n v="4"/>
    <s v="Oosterdok (O01)"/>
    <m/>
    <m/>
    <m/>
    <s v="O04"/>
    <s v="Oosterdok (O01)"/>
    <s v="2015-08-22"/>
    <n v="4644"/>
    <n v="4644"/>
    <n v="5041.5"/>
    <s v="vrouw"/>
    <m/>
    <s v="Amsterdam"/>
    <m/>
    <m/>
    <n v="20"/>
    <s v="Nee"/>
    <s v="Edward Mantel"/>
    <m/>
    <m/>
    <m/>
    <m/>
    <m/>
    <m/>
    <m/>
    <s v="20:00"/>
    <n v="0"/>
    <s v="Oosterdok Oostzijde"/>
    <s v="2767"/>
    <s v="Ja"/>
    <m/>
    <m/>
    <s v="2023"/>
    <s v="edward@puuramsterdam.nl | Puur Amsterdam | puuramsterdam.nl"/>
    <s v="Mantel"/>
    <s v="edward@puuramsterdam.nl"/>
    <s v="m"/>
    <m/>
    <s v="Edward"/>
    <s v="(020) 626 00 16"/>
    <m/>
    <s v="E."/>
    <n v="129"/>
    <s v="23:30"/>
    <s v="Oosterdok"/>
    <s v="Couperus"/>
    <n v="204"/>
    <s v="Varend arrangement"/>
    <d v="2015-08-22T00:00:00"/>
    <s v="Postbus 10196"/>
    <s v="0206260016"/>
    <s v="(020) 626 00 16"/>
    <s v="(020) 626 00 16"/>
    <n v="2"/>
    <n v="5619.24"/>
    <n v="0"/>
    <m/>
    <n v="4644"/>
    <n v="1"/>
    <m/>
    <s v="000128-015"/>
    <m/>
  </r>
  <r>
    <s v="Redevco Nederland B.V._x000a_"/>
    <s v="Couperus"/>
    <s v="Ja"/>
    <n v="100"/>
    <n v="45"/>
    <s v="Couperus"/>
    <n v="1177"/>
    <s v="Vuurwerk"/>
    <n v="45"/>
    <s v="Salon"/>
    <s v="Brenninkmeijer C.F.N."/>
    <x v="0"/>
    <d v="2015-08-20T00:00:00"/>
    <x v="80"/>
    <s v="100% Definitief"/>
    <d v="2015-03-31T00:00:00"/>
    <s v="Sterk L."/>
    <s v="Ja"/>
    <s v="Couperus 2015"/>
    <s v="100% Definitief"/>
    <s v="09-07"/>
    <m/>
    <m/>
    <x v="4"/>
    <n v="22.5"/>
    <n v="31.5"/>
    <n v="6585.69"/>
    <s v="20:30"/>
    <s v="20:30"/>
    <s v="Amsterdamse salonboten"/>
    <s v="Salon"/>
    <s v="Eigen catering schip"/>
    <m/>
    <s v="02-03"/>
    <s v="2015.10"/>
    <s v="donderdag"/>
    <s v="20-08-2015 20:30"/>
    <d v="2015-03-02T09:56:15"/>
    <s v="Anne.francois@redevco.com"/>
    <s v="Anne.francois@redevco.com"/>
    <n v="3"/>
    <s v="Oosterdok (O01)"/>
    <m/>
    <m/>
    <m/>
    <s v="O04"/>
    <s v="Oosterdok (O01)"/>
    <s v="2015-08-20"/>
    <n v="6072.75"/>
    <n v="6072.75"/>
    <n v="6585.69"/>
    <m/>
    <s v="Amstelplein 1"/>
    <s v="Amsterdam"/>
    <s v="1090 GL"/>
    <m/>
    <n v="20"/>
    <s v="Nee"/>
    <s v="Anne Francois"/>
    <m/>
    <m/>
    <m/>
    <m/>
    <m/>
    <m/>
    <m/>
    <s v="20:00"/>
    <n v="0"/>
    <s v="Oosterdok Oostzijde"/>
    <s v="3117"/>
    <s v="Ja"/>
    <m/>
    <m/>
    <s v="2207"/>
    <s v="Anne.francois@redevco.com"/>
    <s v="Francois"/>
    <s v="Anne.francois@redevco.com"/>
    <s v="f"/>
    <m/>
    <s v="Anne"/>
    <s v="(020) 521 87 30"/>
    <m/>
    <s v="A."/>
    <n v="129"/>
    <s v="23:30"/>
    <s v="Oosterdok"/>
    <s v="Couperus"/>
    <n v="204"/>
    <s v="Varend arrangement"/>
    <d v="2015-08-20T00:00:00"/>
    <s v="Amstelplein 1"/>
    <m/>
    <s v="(020) 521 87 30"/>
    <s v="(020) 521 87 30"/>
    <n v="2"/>
    <m/>
    <n v="1"/>
    <m/>
    <n v="6072.75"/>
    <n v="1"/>
    <m/>
    <s v="000128-007"/>
    <m/>
  </r>
  <r>
    <s v="XL Concept BV"/>
    <s v="Couperus"/>
    <s v="Ja"/>
    <n v="100"/>
    <n v="52"/>
    <s v="Couperus"/>
    <n v="1892"/>
    <s v="Borrel"/>
    <n v="52"/>
    <s v="Salon"/>
    <s v="Berg M. van de"/>
    <x v="0"/>
    <d v="2015-08-20T00:00:00"/>
    <x v="81"/>
    <s v="100% Definitief"/>
    <d v="2015-06-03T00:00:00"/>
    <s v="Sterk L."/>
    <s v="Ja"/>
    <s v="Couperus 2015"/>
    <s v="100% Definitief"/>
    <s v="09-07"/>
    <m/>
    <m/>
    <x v="4"/>
    <n v="18.75"/>
    <n v="31.5"/>
    <n v="6698.12"/>
    <s v="16:30"/>
    <s v="16:30"/>
    <s v="Amsterdamse salonboten"/>
    <s v="Salon"/>
    <s v="H2U Consortium"/>
    <m/>
    <s v="27-05"/>
    <s v="2015.22"/>
    <s v="donderdag"/>
    <s v="20-08-2015 16:30"/>
    <d v="2015-05-27T16:42:51"/>
    <s v="wacht nog op klantgevens / is bevestigd door klant"/>
    <s v="berg@xlconcept.eu"/>
    <n v="1"/>
    <s v="Oosterdok (O01)"/>
    <m/>
    <m/>
    <m/>
    <s v="O04"/>
    <s v="Oosterdok (O01)"/>
    <s v="2015-08-20"/>
    <n v="6188"/>
    <n v="6188"/>
    <n v="6698.12"/>
    <m/>
    <s v="Pilotenstraat 41"/>
    <s v="Amsterdam"/>
    <s v="1059 CH"/>
    <m/>
    <n v="20"/>
    <s v="Nee"/>
    <s v="Michael van de Berg"/>
    <m/>
    <m/>
    <m/>
    <m/>
    <m/>
    <m/>
    <m/>
    <s v="16:00"/>
    <n v="0"/>
    <s v="Oosterdok Oostzijde"/>
    <s v="3316"/>
    <s v="Ja"/>
    <m/>
    <m/>
    <s v="3945"/>
    <s v="wacht nog op klantgevens / is bevestigd door klant"/>
    <s v="Berg"/>
    <s v="berg@xlconcept.eu"/>
    <s v="m"/>
    <m/>
    <s v="Michael"/>
    <s v="(020) 794 20 00"/>
    <s v="van de"/>
    <s v="M."/>
    <n v="119"/>
    <s v="19:00"/>
    <s v="Oosterdok"/>
    <s v="Couperus"/>
    <n v="204"/>
    <s v="Varend arrangement"/>
    <d v="2015-08-20T00:00:00"/>
    <s v="Pilotenstraat 41"/>
    <m/>
    <s v="(020) 794 20 00"/>
    <s v="(020) 794 20 00"/>
    <n v="1"/>
    <m/>
    <n v="0"/>
    <m/>
    <n v="6188"/>
    <n v="1"/>
    <m/>
    <s v="000128-006"/>
    <m/>
  </r>
  <r>
    <s v="Rabobank Amsterdam"/>
    <s v="Dageraad"/>
    <s v="Ja"/>
    <n v="99.1"/>
    <n v="60"/>
    <s v="Dageraad"/>
    <n v="609"/>
    <s v="SAIL In"/>
    <n v="60"/>
    <s v="Classic"/>
    <s v="Veldhuis L."/>
    <x v="0"/>
    <d v="2015-08-19T00:00:00"/>
    <x v="82"/>
    <s v="100% Definitief"/>
    <m/>
    <s v="NAUPAR"/>
    <s v="Ja"/>
    <s v="Dageraad2015"/>
    <s v="100% Definitief"/>
    <s v="16-07"/>
    <s v="Reversma"/>
    <m/>
    <x v="7"/>
    <n v="22.5"/>
    <n v="34.81"/>
    <n v="16504.419999999998"/>
    <s v="07:45"/>
    <s v="07:30"/>
    <s v="Traditionele charter schepen"/>
    <s v="Classic"/>
    <s v="Eigen catering schip"/>
    <s v="Verhart"/>
    <s v="21-10"/>
    <s v="2014.43"/>
    <s v="woensdag"/>
    <s v="19-08-2015 07:30"/>
    <d v="2014-10-21T11:53:12"/>
    <s v="j.hofland@amsterdam.rabobank.nl"/>
    <s v="factuur.ab@crg.rabobank.nl"/>
    <n v="10"/>
    <s v="CH HKA (C05)"/>
    <s v="Geel"/>
    <n v="60"/>
    <m/>
    <s v="A09"/>
    <s v="CH HKA (C05)"/>
    <s v="2015-08-19"/>
    <n v="15373.86"/>
    <n v="15373.86"/>
    <n v="16654.41"/>
    <s v="vrouw"/>
    <s v="Amstelplein 8"/>
    <s v="Amsterdam"/>
    <s v="1096 BC"/>
    <m/>
    <n v="48"/>
    <s v="Ja"/>
    <s v="Jenny Hofland"/>
    <m/>
    <m/>
    <m/>
    <m/>
    <m/>
    <m/>
    <m/>
    <s v="06:45"/>
    <n v="149.99"/>
    <s v="Pier Westerhoofd"/>
    <s v="2131"/>
    <s v="Nee"/>
    <s v="Nee"/>
    <s v="Parkeren"/>
    <s v="4127"/>
    <s v="j.hofland@amsterdam.rabobank.nl"/>
    <s v="Hofland"/>
    <s v="j.hofland@amsterdam.rabobank.nl"/>
    <s v="f"/>
    <m/>
    <s v="Jenny"/>
    <m/>
    <m/>
    <s v="J."/>
    <n v="249"/>
    <s v="15:00"/>
    <m/>
    <s v="Dageraad"/>
    <n v="20"/>
    <s v="Varend arrangement"/>
    <d v="2015-08-19T00:00:00"/>
    <s v="Amstelplein 8"/>
    <m/>
    <s v="651303148"/>
    <m/>
    <n v="2"/>
    <n v="18077.400000000001"/>
    <n v="3"/>
    <m/>
    <n v="15373.86"/>
    <n v="3"/>
    <m/>
    <s v="000104-001"/>
    <m/>
  </r>
  <r>
    <s v="AMS-IX"/>
    <s v="Dageraad"/>
    <s v="Ja"/>
    <n v="100"/>
    <n v="60"/>
    <s v="Dageraad"/>
    <n v="832"/>
    <s v="Middag"/>
    <n v="50"/>
    <s v="Classic"/>
    <s v="Wensing P."/>
    <x v="0"/>
    <d v="2015-08-20T00:00:00"/>
    <x v="35"/>
    <s v="100% Definitief"/>
    <d v="2015-01-13T00:00:00"/>
    <s v="Spliet M.P.J."/>
    <s v="Ja"/>
    <s v="Dageraad2015"/>
    <s v="100% Definitief"/>
    <s v="08-07"/>
    <s v="Kranendonk"/>
    <m/>
    <x v="6"/>
    <n v="19"/>
    <n v="34.81"/>
    <n v="11456.52"/>
    <s v="11:45"/>
    <s v="11:30"/>
    <s v="Traditionele charter schepen"/>
    <s v="Classic"/>
    <s v="Eigen catering schip"/>
    <s v="Wensing"/>
    <s v="06-01"/>
    <s v="2015.02"/>
    <s v="donderdag"/>
    <s v="20-08-2015 11:30"/>
    <d v="2015-01-06T15:56:52"/>
    <s v="henrica.kranendonk@ams-ix.net"/>
    <s v="henrica.kranendonk@ams-ix.net"/>
    <n v="9"/>
    <s v="CH HKA (C05)"/>
    <s v="Geel"/>
    <n v="60"/>
    <m/>
    <s v="A09"/>
    <s v="CH HKA (C05)"/>
    <s v="2015-08-20"/>
    <n v="10604.1"/>
    <n v="10604.1"/>
    <n v="11456.52"/>
    <s v="vrouw"/>
    <s v="Frederiksplein 42"/>
    <s v="Amsterdam"/>
    <s v="1017 XN"/>
    <m/>
    <n v="48"/>
    <s v="Ja"/>
    <s v="Petra Wensing"/>
    <m/>
    <m/>
    <m/>
    <m/>
    <m/>
    <m/>
    <m/>
    <s v="10:45"/>
    <n v="0"/>
    <s v="Pier Westerhoofd"/>
    <s v="2486"/>
    <s v="Ja"/>
    <s v="Ja"/>
    <s v="Parkeren"/>
    <s v="1765"/>
    <s v="henrica.kranendonk@ams-ix.net"/>
    <s v="Wensing"/>
    <s v="henrica.kranendonk@ams-ix.net"/>
    <s v="f"/>
    <m/>
    <s v="Petra"/>
    <s v="(020) 520 03 12"/>
    <m/>
    <s v="P."/>
    <n v="199"/>
    <s v="16:45"/>
    <m/>
    <s v="Dageraad"/>
    <n v="20"/>
    <s v="Varend arrangement"/>
    <d v="2015-08-20T00:00:00"/>
    <s v="Frederiksplein 42"/>
    <s v="0205200312"/>
    <s v="622312849"/>
    <s v="(020) 520 03 12"/>
    <n v="4"/>
    <n v="12039.5"/>
    <n v="5"/>
    <m/>
    <n v="10604.1"/>
    <n v="3"/>
    <m/>
    <s v="000104-003"/>
    <m/>
  </r>
  <r>
    <s v="De Friesland Zorgverzekeraar"/>
    <s v="Dageraad"/>
    <s v="Ja"/>
    <n v="100"/>
    <n v="60"/>
    <s v="Dageraad"/>
    <n v="1245"/>
    <s v="Middag"/>
    <n v="60"/>
    <s v="Classic"/>
    <s v="Hainja N."/>
    <x v="0"/>
    <d v="2015-08-21T00:00:00"/>
    <x v="6"/>
    <s v="100% Definitief"/>
    <d v="2015-03-17T00:00:00"/>
    <s v="Sterk L."/>
    <s v="Ja"/>
    <s v="Dageraad2015"/>
    <s v="100% Definitief"/>
    <s v="08-07"/>
    <m/>
    <m/>
    <x v="6"/>
    <n v="19"/>
    <n v="34.81"/>
    <n v="14822.38"/>
    <s v="11:45"/>
    <s v="11:30"/>
    <s v="Traditionele charter schepen"/>
    <s v="Classic"/>
    <s v="Eigen catering schip"/>
    <s v="Hainja"/>
    <s v="10-03"/>
    <s v="2015.11"/>
    <s v="vrijdag"/>
    <s v="21-08-2015 11:30"/>
    <d v="2015-03-10T17:02:24"/>
    <s v="inkoop@defriesland.nl"/>
    <s v="Nienke.Hainja@defriesland.nl"/>
    <n v="4"/>
    <s v="CH HKA (C05)"/>
    <s v="Geel"/>
    <n v="60"/>
    <m/>
    <s v="A09"/>
    <s v="CH HKA (C05)"/>
    <s v="2015-08-21"/>
    <n v="12249.9"/>
    <n v="12249.9"/>
    <n v="14822.38"/>
    <m/>
    <s v="Harlingertrekweg 53"/>
    <s v="Leeuwarden"/>
    <s v="8913 HR"/>
    <m/>
    <n v="48"/>
    <s v="Nee"/>
    <s v="Nienke Hainja"/>
    <m/>
    <m/>
    <m/>
    <m/>
    <m/>
    <m/>
    <m/>
    <s v="10:45"/>
    <n v="0"/>
    <s v="Pier Westerhoofd"/>
    <s v="2635"/>
    <s v="Ja"/>
    <s v="Ja"/>
    <s v="Parkeren"/>
    <s v="1872"/>
    <s v="Nienke.Hainja@defriesland.nl"/>
    <s v="Hainja"/>
    <s v="Nienke.Hainja@defriesland.nl"/>
    <s v="f"/>
    <s v="06 - 23 98 63 16"/>
    <s v="Nienke"/>
    <s v="06 - 23 98 63 16"/>
    <m/>
    <s v="N."/>
    <n v="199"/>
    <s v="16:45"/>
    <m/>
    <s v="Dageraad"/>
    <n v="20"/>
    <s v="Varend arrangement"/>
    <d v="2015-08-21T00:00:00"/>
    <s v="Harlingertrekweg 53"/>
    <m/>
    <s v="0031623986316"/>
    <s v="(058) 291 36 14"/>
    <n v="1"/>
    <n v="14447.4"/>
    <n v="1"/>
    <m/>
    <n v="12249.9"/>
    <n v="3"/>
    <m/>
    <s v="000104-005"/>
    <m/>
  </r>
  <r>
    <s v="MSI-ACI Europe BV"/>
    <s v="Dageraad"/>
    <s v="Ja"/>
    <n v="100"/>
    <n v="60"/>
    <s v="Dageraad"/>
    <n v="806"/>
    <s v="Avond"/>
    <n v="50"/>
    <s v="Classic"/>
    <s v="Beijerbacht A."/>
    <x v="0"/>
    <d v="2015-08-19T00:00:00"/>
    <x v="37"/>
    <s v="100% Definitief"/>
    <d v="2015-08-19T00:00:00"/>
    <s v="NAUPAR"/>
    <s v="Ja"/>
    <s v="Dageraad2015"/>
    <s v="100% Definitief"/>
    <s v="09-07"/>
    <m/>
    <m/>
    <x v="5"/>
    <n v="21"/>
    <n v="34.81"/>
    <n v="12063.61"/>
    <s v="19:00"/>
    <s v="18:30"/>
    <s v="Traditionele charter schepen"/>
    <s v="Classic"/>
    <s v="Eigen catering schip"/>
    <s v="Jorna"/>
    <s v="16-12"/>
    <s v="2014.51"/>
    <s v="woensdag"/>
    <s v="19-08-2015 18:30"/>
    <d v="2014-12-16T15:38:44"/>
    <s v="ajorna@msi-aci.com"/>
    <m/>
    <n v="4"/>
    <s v="CH HKA (C05)"/>
    <s v="Geel"/>
    <n v="60"/>
    <m/>
    <s v="A09"/>
    <s v="CH HKA (C05)"/>
    <s v="2015-08-19"/>
    <n v="11156.6"/>
    <n v="11156.6"/>
    <n v="12063.61"/>
    <m/>
    <s v="Joop Geesinkweg 175"/>
    <s v="Amsterdam"/>
    <s v="1096 AT"/>
    <m/>
    <n v="48"/>
    <s v="Ja"/>
    <s v="A. Beijerbacht"/>
    <m/>
    <m/>
    <m/>
    <m/>
    <m/>
    <m/>
    <m/>
    <s v="17:45"/>
    <n v="0"/>
    <s v="Pier Westerhoofd"/>
    <s v="2581"/>
    <s v="Ja"/>
    <s v="Ja"/>
    <s v="Parkeren"/>
    <s v="1795"/>
    <s v="ajorna@msi-aci.com"/>
    <s v="Beijerbacht"/>
    <s v="ajorna@msi-aci.com"/>
    <s v="m"/>
    <m/>
    <m/>
    <m/>
    <m/>
    <s v="A."/>
    <n v="219"/>
    <s v="23:45"/>
    <m/>
    <s v="Dageraad"/>
    <n v="20"/>
    <s v="Varend arrangement"/>
    <d v="2015-08-19T00:00:00"/>
    <s v="Joop Geesinkweg 175"/>
    <m/>
    <s v="619820689"/>
    <m/>
    <n v="3"/>
    <n v="13249.5"/>
    <n v="3"/>
    <m/>
    <n v="11156.6"/>
    <n v="3"/>
    <m/>
    <s v="000104-002"/>
    <m/>
  </r>
  <r>
    <s v="Procam "/>
    <s v="Dageraad"/>
    <s v="Ja"/>
    <n v="100"/>
    <n v="60"/>
    <s v="Dageraad"/>
    <n v="661"/>
    <s v="Avond"/>
    <n v="50"/>
    <s v="Classic"/>
    <s v="Jong de"/>
    <x v="0"/>
    <d v="2015-08-20T00:00:00"/>
    <x v="83"/>
    <s v="100% Definitief"/>
    <d v="2014-11-18T00:00:00"/>
    <s v="NAUPAR"/>
    <s v="Ja"/>
    <s v="Dageraad2015"/>
    <s v="100% Definitief"/>
    <s v="08-07"/>
    <m/>
    <m/>
    <x v="5"/>
    <n v="21"/>
    <n v="34.81"/>
    <n v="12188.61"/>
    <s v="19:00"/>
    <s v="18:30"/>
    <s v="Traditionele charter schepen"/>
    <s v="Classic"/>
    <s v="Eigen catering schip"/>
    <s v="Jong de"/>
    <s v="11-11"/>
    <s v="2014.46"/>
    <s v="donderdag"/>
    <s v="20-08-2015 18:30"/>
    <d v="2014-11-11T13:42:23"/>
    <s v="Rimke"/>
    <s v="d.dejong@procam.nl"/>
    <n v="6"/>
    <s v="CH HKA (C05)"/>
    <s v="Geel"/>
    <n v="60"/>
    <m/>
    <s v="A09"/>
    <s v="CH HKA (C05)"/>
    <s v="2015-08-20"/>
    <n v="11259.9"/>
    <n v="11259.9"/>
    <n v="12188.61"/>
    <m/>
    <s v="Koningin Wilhelminalaan 15"/>
    <s v="Amersfoort"/>
    <s v="3818 HN"/>
    <m/>
    <n v="48"/>
    <s v="Ja"/>
    <s v="D de Jong"/>
    <m/>
    <m/>
    <m/>
    <m/>
    <m/>
    <m/>
    <m/>
    <s v="17:45"/>
    <n v="0"/>
    <s v="Pier Westerhoofd"/>
    <s v="2187"/>
    <s v="Ja"/>
    <s v="Ja"/>
    <s v="Parkeren"/>
    <s v="1530"/>
    <s v="d.dejong@procam.nl"/>
    <s v="Jong"/>
    <s v="d.dejong@procam.nl"/>
    <s v="m"/>
    <m/>
    <s v="D"/>
    <m/>
    <s v="de"/>
    <m/>
    <n v="219"/>
    <s v="23:45"/>
    <m/>
    <s v="Dageraad"/>
    <n v="20"/>
    <s v="Varend arrangement"/>
    <d v="2015-08-20T00:00:00"/>
    <s v="Koningin Wilhelminalaan 15"/>
    <m/>
    <s v="650287871"/>
    <m/>
    <n v="3"/>
    <n v="13249.5"/>
    <n v="1"/>
    <m/>
    <n v="11259.9"/>
    <n v="3"/>
    <m/>
    <s v="000104-004"/>
    <m/>
  </r>
  <r>
    <s v="Toyota Material Handling Nederland B.V. "/>
    <s v="Dageraad"/>
    <s v="Ja"/>
    <n v="100"/>
    <n v="60"/>
    <s v="Dageraad"/>
    <n v="642"/>
    <s v="Avond"/>
    <n v="50"/>
    <s v="Classic"/>
    <s v="Vos W."/>
    <x v="0"/>
    <d v="2015-08-21T00:00:00"/>
    <x v="84"/>
    <s v="100% Definitief"/>
    <d v="2014-11-11T00:00:00"/>
    <s v="NAUPAR"/>
    <s v="Ja"/>
    <s v="Dageraad2015"/>
    <s v="100% Definitief"/>
    <s v="16-07"/>
    <m/>
    <m/>
    <x v="5"/>
    <n v="21"/>
    <n v="34.81"/>
    <n v="12126.11"/>
    <s v="19:00"/>
    <s v="18:30"/>
    <s v="Traditionele charter schepen"/>
    <s v="Classic"/>
    <s v="Eigen catering schip"/>
    <s v="Bogaard van den"/>
    <s v="04-11"/>
    <s v="2014.45"/>
    <s v="vrijdag"/>
    <s v="21-08-2015 18:30"/>
    <d v="2014-11-04T10:33:09"/>
    <s v="lydia.vandenbogaard@nl.toyota-industries.eu"/>
    <s v="lydia.vandenbogaard@nl.toyota-industries.eu"/>
    <n v="8"/>
    <s v="CH HKA (C05)"/>
    <s v="Geel"/>
    <n v="60"/>
    <m/>
    <s v="A09"/>
    <s v="CH HKA (C05)"/>
    <s v="2015-08-21"/>
    <n v="11208.25"/>
    <n v="11208.25"/>
    <n v="12126.11"/>
    <m/>
    <m/>
    <s v="Ede"/>
    <m/>
    <m/>
    <n v="48"/>
    <s v="Ja"/>
    <s v="W. Vos"/>
    <m/>
    <m/>
    <m/>
    <m/>
    <m/>
    <m/>
    <m/>
    <s v="17:45"/>
    <n v="0"/>
    <s v="Pier Westerhoofd"/>
    <s v="2182"/>
    <s v="Nee"/>
    <s v="Ja"/>
    <s v="Parkeren"/>
    <s v="1521"/>
    <s v="lydia.vandenbogaard@nl.toyota-industries.eu"/>
    <s v="Vos"/>
    <s v="lydia.vandenbogaard@nl.toyota-industries.eu"/>
    <s v="m"/>
    <m/>
    <m/>
    <s v="088 - 8642000"/>
    <m/>
    <s v="W."/>
    <n v="219"/>
    <s v="23:45"/>
    <m/>
    <s v="Dageraad"/>
    <n v="20"/>
    <s v="Varend arrangement"/>
    <d v="2015-08-21T00:00:00"/>
    <s v="Postbus 371   "/>
    <s v="0888-642000"/>
    <s v="651395820"/>
    <s v="088 - 8642000"/>
    <n v="3"/>
    <n v="13249.5"/>
    <n v="1"/>
    <m/>
    <n v="11208.25"/>
    <n v="3"/>
    <m/>
    <s v="000104-006"/>
    <m/>
  </r>
  <r>
    <s v="Ventus"/>
    <s v="Dageraad"/>
    <s v="Ja"/>
    <n v="102.47"/>
    <n v="60"/>
    <s v="Dageraad"/>
    <n v="783"/>
    <s v="Avond"/>
    <n v="52"/>
    <s v="Classic"/>
    <s v="Horst S. ter"/>
    <x v="0"/>
    <d v="2015-08-22T00:00:00"/>
    <x v="85"/>
    <s v="100% Definitief"/>
    <d v="2014-12-22T00:00:00"/>
    <s v="Spliet M.P.J."/>
    <s v="Ja"/>
    <s v="Dageraad2015"/>
    <s v="100% Definitief"/>
    <s v="09-07"/>
    <s v="ter Horst"/>
    <m/>
    <x v="5"/>
    <n v="21"/>
    <n v="34.81"/>
    <n v="13475.37"/>
    <s v="19:00"/>
    <s v="18:30"/>
    <s v="Traditionele charter schepen"/>
    <s v="Classic"/>
    <s v="Eigen catering schip"/>
    <s v="Horst ter"/>
    <s v="15-12"/>
    <s v="2014.51"/>
    <s v="zaterdag"/>
    <s v="22-08-2015 18:30"/>
    <d v="2014-12-15T15:04:23"/>
    <s v="S.ter.horst@ventus.nl"/>
    <s v="s.ter.horst@ventus.nl"/>
    <n v="12"/>
    <s v="CH HKA (C05)"/>
    <s v="Geel"/>
    <n v="60"/>
    <m/>
    <s v="A09"/>
    <s v="CH HKA (C05)"/>
    <s v="2015-08-22"/>
    <n v="12102.24"/>
    <n v="12102.24"/>
    <n v="13150.39"/>
    <s v="vrouw"/>
    <s v="De Opslach 79"/>
    <s v="Heerenveen"/>
    <s v="8448 GV"/>
    <m/>
    <n v="48"/>
    <s v="Ja"/>
    <s v="Sandra ter Horst"/>
    <m/>
    <m/>
    <m/>
    <m/>
    <m/>
    <m/>
    <m/>
    <s v="17:45"/>
    <n v="-324.98"/>
    <s v="Pier Westerhoofd"/>
    <s v="2433"/>
    <s v="Nee"/>
    <s v="Nee"/>
    <s v="Parkeren"/>
    <s v="1698"/>
    <s v="s.ter.horst@ventus.nl"/>
    <s v="Horst"/>
    <s v="s.ter.horst@ventus.nl"/>
    <s v="f"/>
    <s v="06 - 51 50 34 08"/>
    <s v="Sandra"/>
    <m/>
    <s v="ter"/>
    <s v="S."/>
    <n v="219"/>
    <s v="23:45"/>
    <m/>
    <s v="Dageraad"/>
    <n v="20"/>
    <s v="Varend arrangement"/>
    <d v="2015-08-22T00:00:00"/>
    <s v="De Opslach 79"/>
    <s v="(0)6-51503408"/>
    <s v="0031651503408"/>
    <m/>
    <n v="5"/>
    <n v="13779.48"/>
    <n v="4"/>
    <m/>
    <n v="12102.24"/>
    <n v="3"/>
    <m/>
    <s v="000104-008"/>
    <m/>
  </r>
  <r>
    <s v="IJbouw BV"/>
    <s v="Dar Mlodziezy"/>
    <s v="Ja"/>
    <n v="100"/>
    <n v="220"/>
    <s v="Dar Mlodziezy"/>
    <n v="1071"/>
    <s v="Avond"/>
    <n v="220"/>
    <s v="Deck"/>
    <s v="Hermes C.J.P."/>
    <x v="0"/>
    <d v="2015-08-22T00:00:00"/>
    <x v="86"/>
    <s v="100% Definitief"/>
    <m/>
    <s v="Sterk L."/>
    <s v="Ja"/>
    <s v="Dar Mlodziezy2015"/>
    <s v="100% Definitief"/>
    <s v="14-07"/>
    <m/>
    <m/>
    <x v="16"/>
    <n v="18.989999999999998"/>
    <n v="40"/>
    <n v="67300.34"/>
    <m/>
    <m/>
    <s v="Internationale Tall Ships"/>
    <s v="Deck"/>
    <s v="H2U Consortium"/>
    <s v="Hermes"/>
    <s v="19-02"/>
    <s v="2015.08"/>
    <s v="zaterdag"/>
    <s v="22-08-2015 00:00"/>
    <d v="2015-02-19T15:19:15"/>
    <s v="Hermes@ijbouw.nl"/>
    <s v="Hermes@ijbouw.nl"/>
    <n v="6"/>
    <s v="Zandhaven (Z01)"/>
    <m/>
    <m/>
    <m/>
    <m/>
    <s v="Zandhaven (Z01)"/>
    <s v="2015-08-22"/>
    <n v="62516.3"/>
    <n v="62516.3"/>
    <n v="67300.34"/>
    <m/>
    <s v="Hardwareweg 10"/>
    <s v="Amsterdam"/>
    <s v="1033 MX"/>
    <m/>
    <m/>
    <s v="Nee"/>
    <s v="Kurt Hermes"/>
    <m/>
    <m/>
    <m/>
    <m/>
    <m/>
    <m/>
    <m/>
    <m/>
    <n v="0"/>
    <s v="Zandhaven (Zeeburg)"/>
    <s v="1516"/>
    <s v="Ja"/>
    <s v="Ja"/>
    <s v="Parkeren"/>
    <s v="465"/>
    <s v="Hermes@ijbouw.nl"/>
    <s v="Hermes"/>
    <s v="Hermes@ijbouw.nl"/>
    <s v="m"/>
    <s v="06 - 41 72 78 87"/>
    <s v="Kurt"/>
    <s v="(020) 486 80 65"/>
    <m/>
    <s v="C.J.P."/>
    <n v="279"/>
    <s v="23:15"/>
    <s v="Zandhaven"/>
    <s v="Dar Mlodziezy"/>
    <n v="314"/>
    <s v="Dekken verhuur"/>
    <d v="2015-08-22T00:00:00"/>
    <s v="Hardwareweg 10"/>
    <m/>
    <s v="0031641727887"/>
    <s v="(020) 486 80 65"/>
    <n v="3"/>
    <n v="74269.8"/>
    <n v="2"/>
    <m/>
    <n v="62516.3"/>
    <m/>
    <m/>
    <s v="000155-005"/>
    <m/>
  </r>
  <r>
    <s v="Provincie Noord Holland"/>
    <s v="Dar Mlodziezy"/>
    <s v="Ja"/>
    <n v="100"/>
    <n v="50"/>
    <s v="Dar Mlodziezy"/>
    <n v="1951"/>
    <s v="Avond"/>
    <n v="50"/>
    <s v="Deck"/>
    <s v="Gugten G.E. van der"/>
    <x v="0"/>
    <d v="2015-08-21T00:00:00"/>
    <x v="63"/>
    <s v="100% Definitief"/>
    <d v="2015-06-09T00:00:00"/>
    <s v="Haan R. de"/>
    <s v="Ja"/>
    <s v="Dar Mlodziezy2015"/>
    <s v="100% Definitief"/>
    <s v="06-08"/>
    <m/>
    <m/>
    <x v="16"/>
    <n v="18.989999999999998"/>
    <n v="40"/>
    <n v="3214.58"/>
    <s v="18:00"/>
    <s v="18:00"/>
    <s v="Internationale Tall Ships"/>
    <s v="Deck"/>
    <s v="H2U Consortium"/>
    <s v="Wiedijk"/>
    <s v="02-06"/>
    <s v="2015.23"/>
    <s v="vrijdag"/>
    <s v="21-08-2015 00:00"/>
    <d v="2015-06-02T10:18:55"/>
    <s v="gugteng@noord-holland.nl"/>
    <s v="gugteng@noord-holland.nl"/>
    <n v="3"/>
    <s v="Zandhaven (Z01)"/>
    <m/>
    <m/>
    <m/>
    <m/>
    <s v="Zandhaven (Z01)"/>
    <s v="2015-08-21"/>
    <n v="15053.3"/>
    <n v="2853.3"/>
    <n v="3214.58"/>
    <m/>
    <s v="Houtplein 33"/>
    <s v="Haarlem"/>
    <s v="2012 DE"/>
    <m/>
    <m/>
    <s v="Nee"/>
    <s v="Monique Wiedijk"/>
    <m/>
    <m/>
    <m/>
    <m/>
    <m/>
    <m/>
    <m/>
    <s v="17:30"/>
    <n v="0"/>
    <s v="Zandhaven (Zeeburg)"/>
    <s v="1660"/>
    <s v="Nee"/>
    <s v="Ja"/>
    <s v="Parkeren"/>
    <s v="4166"/>
    <s v="wiedijkm@noord-holland.nl"/>
    <s v="Wiedijk"/>
    <s v="wiedijkm@noord-holland.nl"/>
    <s v="f"/>
    <s v="06 - 21 84 45 57"/>
    <s v="Monique"/>
    <s v="(023) 514 34 97"/>
    <s v="van der"/>
    <s v="M."/>
    <n v="279"/>
    <s v="23:30"/>
    <s v="Zandhaven"/>
    <s v="Dar Mlodziezy"/>
    <n v="314"/>
    <s v="Dekken verhuur"/>
    <d v="2015-08-21T00:00:00"/>
    <s v="Houtplein 33"/>
    <m/>
    <s v="0031618609462"/>
    <s v="(023) 514 34 97"/>
    <n v="1"/>
    <m/>
    <n v="3"/>
    <s v="Ja"/>
    <n v="15053.3"/>
    <m/>
    <m/>
    <s v="000155-004"/>
    <m/>
  </r>
  <r>
    <s v="SAIL Sociëteit Amsterdam"/>
    <s v="Dar Mlodziezy"/>
    <s v="Nee"/>
    <m/>
    <n v="96"/>
    <s v="Dar Mlodziezy"/>
    <n v="1091"/>
    <s v="SAIL In"/>
    <n v="96"/>
    <s v="Deck"/>
    <s v="Bredius M.W.M."/>
    <x v="12"/>
    <d v="2015-08-19T00:00:00"/>
    <x v="87"/>
    <s v="Gefactureerd"/>
    <m/>
    <s v="Straten F. van"/>
    <s v="Ja"/>
    <s v="Dar Mlodziezy2015"/>
    <s v="Gefactureerd (1/1 termijn)"/>
    <m/>
    <m/>
    <m/>
    <x v="17"/>
    <n v="23.22"/>
    <n v="40"/>
    <n v="0"/>
    <s v="09:30"/>
    <s v="09:30"/>
    <s v="Internationale Tall Ships"/>
    <s v="Deck"/>
    <s v="H2U Consortium"/>
    <m/>
    <s v="24-02"/>
    <s v="2015.09"/>
    <s v="woensdag"/>
    <s v="19-08-2015 09:30"/>
    <d v="2015-02-24T10:59:13"/>
    <s v="societeit@sail.nl"/>
    <s v="sociëteit@sail.nl"/>
    <n v="1"/>
    <s v="Grote Houtkade (GH02)"/>
    <m/>
    <m/>
    <m/>
    <m/>
    <s v="IJhaven (IJ)"/>
    <s v="2015-08-19"/>
    <n v="33504"/>
    <n v="28478.400000000001"/>
    <n v="30676.82"/>
    <m/>
    <s v="P/a Jan Luijkenstraat 11"/>
    <s v="Amsterdam"/>
    <s v="1071 CJ"/>
    <m/>
    <m/>
    <s v="Nee"/>
    <s v="A.J.M. Beljaars"/>
    <m/>
    <m/>
    <m/>
    <m/>
    <m/>
    <m/>
    <m/>
    <s v="09:30"/>
    <n v="30676.82"/>
    <s v="Grote Houtkade - Velsen-Noord"/>
    <s v="1703"/>
    <s v="Nee"/>
    <m/>
    <m/>
    <s v="111"/>
    <s v="societeit@sail.nl"/>
    <s v="Beljaars"/>
    <s v="sociëteit@sail.nl"/>
    <s v="f"/>
    <m/>
    <m/>
    <m/>
    <m/>
    <s v="A.J.M."/>
    <n v="349"/>
    <s v="15:15"/>
    <m/>
    <s v="Dar Mlodziezy"/>
    <n v="314"/>
    <s v="Dekken verhuur"/>
    <d v="2015-08-19T00:00:00"/>
    <s v="P/a Jan Luijkenstraat 11"/>
    <m/>
    <m/>
    <m/>
    <n v="1"/>
    <m/>
    <n v="1"/>
    <m/>
    <n v="33504"/>
    <m/>
    <m/>
    <s v="000155-001"/>
    <m/>
  </r>
  <r>
    <s v="Brongers Holding B.V. "/>
    <s v="De Amstel"/>
    <s v="Ja"/>
    <n v="100"/>
    <n v="12"/>
    <s v="De Amstel"/>
    <n v="2036"/>
    <s v="Borrel"/>
    <n v="12"/>
    <s v="Salon"/>
    <s v="Brongers K."/>
    <x v="0"/>
    <d v="2015-08-22T00:00:00"/>
    <x v="60"/>
    <s v="100% Definitief"/>
    <m/>
    <s v="Koning A."/>
    <s v="Ja"/>
    <s v="Amstel2015"/>
    <s v="100% Definitief"/>
    <s v="09-07"/>
    <s v="Brongers"/>
    <m/>
    <x v="4"/>
    <n v="18.75"/>
    <n v="73"/>
    <n v="2049.73"/>
    <s v="16:30"/>
    <s v="16:30"/>
    <s v="Amsterdamse salonboten"/>
    <s v="Salon"/>
    <s v="H2U Consortium"/>
    <m/>
    <s v="10-06"/>
    <s v="2015.24"/>
    <s v="zaterdag"/>
    <s v="22-08-2015 16:30"/>
    <d v="2015-06-10T13:27:21"/>
    <s v="k.brongers@solutions4u.nl"/>
    <m/>
    <n v="1"/>
    <s v="Oosterdok (O01)"/>
    <m/>
    <m/>
    <m/>
    <s v="O15"/>
    <s v="Oosterdok (O01)"/>
    <s v="2015-08-22"/>
    <n v="1908"/>
    <n v="1908"/>
    <n v="2049.73"/>
    <s v="man"/>
    <s v="Ligusterhof 9"/>
    <s v="Amsterdam"/>
    <s v="1087 SK"/>
    <m/>
    <n v="12"/>
    <s v="Nee"/>
    <s v="Klaas Brongers"/>
    <m/>
    <m/>
    <m/>
    <m/>
    <m/>
    <m/>
    <m/>
    <s v="16:00"/>
    <n v="0"/>
    <s v="Oosterdok Oostzijde"/>
    <s v="6112"/>
    <s v="Ja"/>
    <m/>
    <m/>
    <s v="4033"/>
    <s v="k.brongers@solutions4u.nl"/>
    <s v="Brongers"/>
    <s v="k.brongers@solutions4u.nl"/>
    <s v="m"/>
    <s v="06 - 20 14 24 96"/>
    <s v="Klaas"/>
    <m/>
    <m/>
    <s v="K."/>
    <n v="159"/>
    <s v="19:00"/>
    <s v="Oosterdok"/>
    <s v="De Amstel"/>
    <n v="205"/>
    <s v="Varend arrangement"/>
    <d v="2015-08-22T00:00:00"/>
    <s v="Ligusterhof 9"/>
    <s v="0620142496"/>
    <m/>
    <m/>
    <n v="1"/>
    <m/>
    <n v="0"/>
    <m/>
    <n v="1908"/>
    <n v="1"/>
    <m/>
    <s v="000129-014"/>
    <m/>
  </r>
  <r>
    <s v="Capital Support"/>
    <s v="De Amstel"/>
    <s v="Ja"/>
    <n v="100"/>
    <n v="12"/>
    <s v="De Amstel"/>
    <n v="2247"/>
    <s v="Borrel"/>
    <n v="12"/>
    <s v="Salon"/>
    <s v="Teixeira de Mattos R."/>
    <x v="0"/>
    <d v="2015-08-20T00:00:00"/>
    <x v="88"/>
    <s v="100% Definitief"/>
    <d v="2015-07-07T00:00:00"/>
    <s v="Spliet M.P.J."/>
    <s v="Ja"/>
    <s v="Amstel2015"/>
    <s v="100% Definitief"/>
    <s v="22-07"/>
    <s v="Teixeira de Mattos"/>
    <m/>
    <x v="4"/>
    <n v="18.75"/>
    <n v="73"/>
    <n v="2049.73"/>
    <s v="16:30"/>
    <s v="16:30"/>
    <s v="Amsterdamse salonboten"/>
    <s v="Salon"/>
    <s v="H2U Consortium"/>
    <m/>
    <s v="29-06"/>
    <s v="2015.27"/>
    <s v="donderdag"/>
    <s v="20-08-2015 16:30"/>
    <d v="2015-06-29T15:31:14"/>
    <s v="teixeira@capitalsupport.nl"/>
    <s v="teixeira@capitalsupport.nl"/>
    <n v="1"/>
    <s v="Oosterdok (O01)"/>
    <m/>
    <m/>
    <m/>
    <s v="O15"/>
    <s v="Oosterdok (O01)"/>
    <s v="2015-08-20"/>
    <n v="1908"/>
    <n v="1908"/>
    <n v="2049.73"/>
    <s v="man"/>
    <s v="Churchillplein 5E"/>
    <s v="Den Haag"/>
    <s v="2500 BS"/>
    <m/>
    <n v="12"/>
    <s v="Nee"/>
    <s v="Reinier Teixeira de Mattos"/>
    <m/>
    <m/>
    <m/>
    <m/>
    <m/>
    <m/>
    <m/>
    <s v="16:00"/>
    <n v="0"/>
    <s v="Oosterdok Oostzijde"/>
    <s v="6169"/>
    <s v="Ja"/>
    <m/>
    <m/>
    <s v="4100"/>
    <s v="teixeira@capitalsupport.nl"/>
    <s v="Teixeira de Mattos"/>
    <s v="teixeira@capitalsupport.nl"/>
    <s v="m"/>
    <s v="+65 85 82 33"/>
    <s v="Reinier"/>
    <s v="(070) 711 23 00"/>
    <m/>
    <s v="R."/>
    <n v="159"/>
    <s v="19:00"/>
    <s v="Oosterdok"/>
    <s v="De Amstel"/>
    <n v="205"/>
    <s v="Varend arrangement"/>
    <d v="2015-08-20T00:00:00"/>
    <s v="Churchillplein 5E"/>
    <s v="+650858233"/>
    <s v="(070) 711 23 00"/>
    <s v="(070) 711 23 00"/>
    <n v="1"/>
    <m/>
    <n v="1"/>
    <m/>
    <n v="1908"/>
    <n v="1"/>
    <m/>
    <s v="000129-006"/>
    <m/>
  </r>
  <r>
    <s v="Daphnes Diary B.V. "/>
    <s v="De Amstel"/>
    <s v="Ja"/>
    <n v="100"/>
    <n v="10"/>
    <s v="De Amstel"/>
    <n v="2314"/>
    <s v="Lunch"/>
    <n v="10"/>
    <s v="Salon"/>
    <s v="Bemboom H."/>
    <x v="0"/>
    <d v="2015-08-21T00:00:00"/>
    <x v="61"/>
    <s v="100% Definitief"/>
    <d v="2015-07-16T00:00:00"/>
    <s v="Spliet M.P.J."/>
    <s v="Ja"/>
    <s v="Amstel2015"/>
    <s v="100% Definitief"/>
    <s v="28-07"/>
    <m/>
    <m/>
    <x v="3"/>
    <n v="18.75"/>
    <n v="73"/>
    <n v="1921.4"/>
    <s v="12:30"/>
    <s v="12:30"/>
    <s v="Amsterdamse salonboten"/>
    <s v="Salon"/>
    <s v="H2U Consortium"/>
    <m/>
    <s v="09-07"/>
    <s v="2015.28"/>
    <s v="vrijdag"/>
    <s v="21-08-2015 12:30"/>
    <d v="2015-07-09T16:28:54"/>
    <s v="marketing@daphnesdiary.com"/>
    <s v="marketing@daphnesdiary.com"/>
    <n v="1"/>
    <s v="Oosterdok (O01)"/>
    <m/>
    <m/>
    <m/>
    <s v="O15"/>
    <s v="Oosterdok (O01)"/>
    <s v="2015-08-21"/>
    <n v="1790"/>
    <n v="1790"/>
    <n v="1921.4"/>
    <m/>
    <s v="Utrechtseweg 63"/>
    <s v="Hilversum"/>
    <s v="1213 TL"/>
    <m/>
    <n v="12"/>
    <s v="Nee"/>
    <s v="Henk Bemboom"/>
    <m/>
    <m/>
    <m/>
    <m/>
    <m/>
    <m/>
    <m/>
    <s v="12:00"/>
    <n v="0"/>
    <s v="Oosterdok Oostzijde"/>
    <s v="6226"/>
    <s v="Ja"/>
    <m/>
    <m/>
    <s v="4184"/>
    <s v="marketing@daphnesdiary.com"/>
    <s v="Bemboom"/>
    <s v="marketing@daphnesdiary.com"/>
    <s v="m"/>
    <m/>
    <s v="Henk"/>
    <s v="(035) 656 94 88"/>
    <m/>
    <s v="H."/>
    <n v="179"/>
    <s v="15:00"/>
    <s v="Oosterdok"/>
    <s v="De Amstel"/>
    <n v="205"/>
    <s v="Varend arrangement"/>
    <d v="2015-08-21T00:00:00"/>
    <s v="Utrechtseweg 63"/>
    <m/>
    <s v="(035) 656 94 88"/>
    <s v="(035) 656 94 88"/>
    <n v="1"/>
    <m/>
    <n v="0"/>
    <m/>
    <n v="1790"/>
    <n v="1"/>
    <m/>
    <s v="000129-009"/>
    <m/>
  </r>
  <r>
    <s v="Dhr. P.J. Klaassen"/>
    <s v="De Amstel"/>
    <s v="Ja"/>
    <n v="100"/>
    <n v="6"/>
    <s v="De Amstel"/>
    <n v="2390"/>
    <s v="Vuurwerk"/>
    <n v="6"/>
    <s v="Salon"/>
    <s v="Klaassen P.J."/>
    <x v="0"/>
    <d v="2015-08-22T00:00:00"/>
    <x v="89"/>
    <s v="100% Definitief"/>
    <m/>
    <s v="Sterk L."/>
    <s v="Ja"/>
    <s v="Amstel2015"/>
    <s v="100% Definitief"/>
    <s v="04-08"/>
    <m/>
    <m/>
    <x v="4"/>
    <n v="22.5"/>
    <n v="73"/>
    <n v="1290.94"/>
    <s v="20:30"/>
    <s v="20:30"/>
    <s v="Amsterdamse salonboten"/>
    <s v="Salon"/>
    <s v="H2U Consortium"/>
    <s v="Klaassen P.J."/>
    <s v="22-07"/>
    <s v="2015.30"/>
    <s v="zaterdag"/>
    <s v="22-08-2015 20:30"/>
    <d v="2015-07-22T18:05:37"/>
    <m/>
    <s v="gjjansen@me.com"/>
    <n v="2"/>
    <s v="Oosterdok (O01)"/>
    <m/>
    <m/>
    <m/>
    <s v="O15"/>
    <s v="Oosterdok (O01)"/>
    <s v="2015-08-22"/>
    <n v="1202"/>
    <n v="1202"/>
    <n v="1290.94"/>
    <m/>
    <s v="Prinsengracht 711 E"/>
    <s v="Amsterdam"/>
    <s v="1017 JW"/>
    <m/>
    <n v="12"/>
    <s v="Nee"/>
    <s v="Gert-Jan Jansen"/>
    <m/>
    <m/>
    <m/>
    <m/>
    <m/>
    <m/>
    <m/>
    <s v="20:00"/>
    <n v="0"/>
    <s v="Oosterdok Oostzijde"/>
    <s v="6277"/>
    <s v="Ja"/>
    <m/>
    <m/>
    <s v="4257"/>
    <m/>
    <s v="Jansen"/>
    <s v="gjjansen@me.com"/>
    <s v="m"/>
    <s v="06 - 50 66 47 09"/>
    <s v="Gert-Jan"/>
    <m/>
    <m/>
    <s v="G.J."/>
    <n v="169"/>
    <s v="23:30"/>
    <s v="Oosterdok"/>
    <s v="De Amstel"/>
    <n v="205"/>
    <s v="Varend arrangement"/>
    <d v="2015-08-22T00:00:00"/>
    <s v="Prinsengracht 711 E"/>
    <m/>
    <m/>
    <m/>
    <n v="1"/>
    <m/>
    <n v="3"/>
    <m/>
    <n v="1202"/>
    <n v="1"/>
    <m/>
    <s v="000129-015"/>
    <m/>
  </r>
  <r>
    <s v="Jan van Uhm"/>
    <s v="De Amstel"/>
    <s v="Ja"/>
    <n v="100"/>
    <n v="8"/>
    <s v="De Amstel"/>
    <n v="1649"/>
    <s v="Welcome the Tall Ships"/>
    <n v="8"/>
    <s v="Salon"/>
    <s v="Uhm J. van"/>
    <x v="0"/>
    <d v="2015-08-19T00:00:00"/>
    <x v="90"/>
    <s v="100% Definitief"/>
    <m/>
    <s v="Sterk L."/>
    <s v="Ja"/>
    <s v="Amstel2015"/>
    <s v="100% Definitief"/>
    <s v="09-07"/>
    <m/>
    <m/>
    <x v="3"/>
    <n v="26.25"/>
    <n v="119"/>
    <n v="1965.8"/>
    <s v="13:00"/>
    <s v="13:00"/>
    <s v="Amsterdamse salonboten"/>
    <s v="Salon"/>
    <s v="H2U Consortium"/>
    <s v="Uhm van"/>
    <s v="20-04"/>
    <s v="2015.17"/>
    <s v="woensdag"/>
    <s v="19-08-2015 13:00"/>
    <d v="2015-04-20T11:20:57"/>
    <m/>
    <s v="janvanuhm@home.nl"/>
    <n v="2"/>
    <s v="Oosterdok (O01)"/>
    <m/>
    <m/>
    <m/>
    <s v="O15"/>
    <s v="Oosterdok (O01)"/>
    <s v="2015-08-19"/>
    <n v="1832"/>
    <n v="1832"/>
    <n v="1965.8"/>
    <m/>
    <s v="Oude Deldensestraat 23 a"/>
    <s v="Borne"/>
    <s v="7622 LM"/>
    <m/>
    <n v="12"/>
    <s v="Nee"/>
    <s v="Jan van Uhm"/>
    <m/>
    <m/>
    <m/>
    <m/>
    <m/>
    <m/>
    <m/>
    <s v="12:30"/>
    <n v="0"/>
    <s v="Oosterdok Oostzijde"/>
    <s v="3198"/>
    <s v="Ja"/>
    <m/>
    <m/>
    <s v="2451"/>
    <m/>
    <s v="Uhm"/>
    <s v="janvanuhm@home.nl"/>
    <s v="m"/>
    <s v="06 - 53 22 35 51"/>
    <s v="Jan"/>
    <m/>
    <s v="van"/>
    <s v="J."/>
    <n v="229"/>
    <s v="16:30"/>
    <s v="Oosterdok"/>
    <s v="De Amstel"/>
    <n v="205"/>
    <s v="Varend arrangement"/>
    <d v="2015-08-19T00:00:00"/>
    <s v="Oude Deldensestraat 23 a"/>
    <m/>
    <s v="0031653223551"/>
    <m/>
    <n v="2"/>
    <m/>
    <n v="0"/>
    <m/>
    <n v="1832"/>
    <n v="1"/>
    <m/>
    <s v="000129-001"/>
    <m/>
  </r>
  <r>
    <s v="Össur Europe"/>
    <s v="De Amstel"/>
    <s v="Nee"/>
    <n v="6.66"/>
    <n v="12"/>
    <s v="De Amstel"/>
    <n v="2254"/>
    <s v="Borrel"/>
    <n v="12"/>
    <s v="Salon"/>
    <s v="Leest M. van de"/>
    <x v="7"/>
    <d v="2015-08-19T00:00:00"/>
    <x v="91"/>
    <s v="Gefactureerd"/>
    <d v="2015-07-07T00:00:00"/>
    <s v="Spliet M.P.J."/>
    <s v="Ja"/>
    <s v="Amstel2015"/>
    <s v="Gefactureerd (1/1 termijn)"/>
    <m/>
    <m/>
    <m/>
    <x v="4"/>
    <n v="18.75"/>
    <n v="73"/>
    <n v="146.28"/>
    <s v="17:00"/>
    <s v="17:00"/>
    <s v="Amsterdamse salonboten"/>
    <s v="Salon"/>
    <s v="H2U Consortium"/>
    <s v="Leest van de"/>
    <s v="30-06"/>
    <s v="2015.27"/>
    <s v="woensdag"/>
    <s v="19-08-2015 17:00"/>
    <d v="2015-06-30T14:45:15"/>
    <s v="fleur"/>
    <s v="mvdleest@ossur.com"/>
    <n v="2"/>
    <s v="Oosterdok (O01)"/>
    <m/>
    <m/>
    <m/>
    <s v="O15"/>
    <s v="Oosterdok (O01)"/>
    <s v="2015-08-19"/>
    <n v="2046"/>
    <n v="2046"/>
    <n v="2196.0100000000002"/>
    <m/>
    <m/>
    <s v="Son en Breugel"/>
    <m/>
    <m/>
    <n v="12"/>
    <s v="Nee"/>
    <s v="Maurice van de Leest"/>
    <m/>
    <m/>
    <m/>
    <m/>
    <m/>
    <m/>
    <m/>
    <s v="16:30"/>
    <n v="2049.73"/>
    <s v="Oosterdok Oostzijde"/>
    <s v="6173"/>
    <s v="Ja"/>
    <m/>
    <m/>
    <s v="4105"/>
    <s v="fleur"/>
    <s v="Leest"/>
    <s v="mvdleest@ossur.com"/>
    <s v="m"/>
    <s v="06 - 31 90 16 84"/>
    <s v="Maurice"/>
    <s v="(0499) 75 17 23"/>
    <s v="van de"/>
    <s v="M."/>
    <n v="159"/>
    <s v="19:30"/>
    <s v="Oosterdok"/>
    <s v="De Amstel"/>
    <n v="205"/>
    <s v="Varend arrangement"/>
    <d v="2015-08-19T00:00:00"/>
    <s v="Postbus 120"/>
    <m/>
    <s v="31631901684"/>
    <s v="(0499) 75 17 23"/>
    <n v="1"/>
    <m/>
    <n v="2"/>
    <m/>
    <n v="2046"/>
    <n v="1"/>
    <m/>
    <s v="000129-002"/>
    <m/>
  </r>
  <r>
    <s v="Stichting Sail Amsterdam"/>
    <s v="De Amstel"/>
    <s v="Nee"/>
    <m/>
    <n v="12"/>
    <s v="De Amstel"/>
    <n v="2353"/>
    <s v="Borrel"/>
    <n v="12"/>
    <s v="Salon"/>
    <s v="Raalten M. van"/>
    <x v="13"/>
    <d v="2015-08-21T00:00:00"/>
    <x v="92"/>
    <s v="Gefactureerd"/>
    <d v="2015-07-21T00:00:00"/>
    <s v="Spliet M.P.J."/>
    <s v="Ja"/>
    <s v="Amstel2015"/>
    <s v="Gefactureerd (1/1 termijn)"/>
    <m/>
    <m/>
    <m/>
    <x v="4"/>
    <n v="18.75"/>
    <n v="73"/>
    <n v="0"/>
    <s v="16:30"/>
    <s v="16:30"/>
    <s v="Amsterdamse salonboten"/>
    <s v="Salon"/>
    <s v="H2U Consortium"/>
    <m/>
    <s v="14-07"/>
    <s v="2015.29"/>
    <s v="vrijdag"/>
    <s v="21-08-2015 16:30"/>
    <d v="2015-07-14T16:25:35"/>
    <s v="noami@sail.nl"/>
    <s v="mitra@sail.nl"/>
    <n v="1"/>
    <s v="Oosterdok (O01)"/>
    <m/>
    <m/>
    <m/>
    <s v="O15"/>
    <s v="Oosterdok (O01)"/>
    <s v="2015-08-21"/>
    <n v="1908"/>
    <n v="1431"/>
    <n v="1731.51"/>
    <m/>
    <s v="Kattenburgerstraat 7"/>
    <s v="Amsterdam"/>
    <s v="1018 JA"/>
    <m/>
    <n v="12"/>
    <s v="Nee"/>
    <s v="Noemie Smit"/>
    <m/>
    <m/>
    <m/>
    <m/>
    <m/>
    <m/>
    <m/>
    <s v="16:00"/>
    <n v="1731.51"/>
    <s v="Oosterdok Oostzijde"/>
    <s v="1760"/>
    <s v="Nee"/>
    <m/>
    <m/>
    <s v="4981"/>
    <s v="noemie@sail.nl"/>
    <s v="Smit"/>
    <s v="noemie@sail.nl"/>
    <s v="f"/>
    <m/>
    <s v="Noemie"/>
    <m/>
    <s v="van"/>
    <s v="N."/>
    <n v="159"/>
    <s v="19:00"/>
    <s v="Oosterdok"/>
    <s v="De Amstel"/>
    <n v="205"/>
    <s v="Varend arrangement"/>
    <d v="2015-08-21T00:00:00"/>
    <s v="Kattenburgerstraat 7"/>
    <m/>
    <m/>
    <m/>
    <n v="1"/>
    <m/>
    <n v="0"/>
    <m/>
    <n v="1908"/>
    <n v="1"/>
    <m/>
    <s v="000129-010"/>
    <m/>
  </r>
  <r>
    <s v="Successus Management &amp; Organisatie"/>
    <s v="De Amstel"/>
    <s v="Ja"/>
    <n v="100"/>
    <n v="6"/>
    <s v="De Amstel"/>
    <n v="2245"/>
    <s v="Vuurwerk"/>
    <n v="6"/>
    <s v="Salon"/>
    <s v="Ernst P."/>
    <x v="0"/>
    <d v="2015-08-19T00:00:00"/>
    <x v="88"/>
    <s v="100% Definitief"/>
    <m/>
    <s v="Spliet M.P.J."/>
    <s v="Ja"/>
    <s v="Amstel2015"/>
    <s v="100% Definitief"/>
    <s v="14-07"/>
    <s v="Ernst"/>
    <m/>
    <x v="4"/>
    <n v="22.5"/>
    <n v="73"/>
    <n v="1091.6600000000001"/>
    <s v="20:30"/>
    <s v="20:30"/>
    <s v="Amsterdamse salonboten"/>
    <s v="Salon"/>
    <s v="H2U Consortium"/>
    <m/>
    <s v="29-06"/>
    <s v="2015.27"/>
    <s v="woensdag"/>
    <s v="19-08-2015 20:30"/>
    <d v="2015-06-29T12:41:14"/>
    <s v="info@successus.nl"/>
    <s v="info@successus.nl"/>
    <n v="1"/>
    <s v="Oosterdok (O01)"/>
    <m/>
    <m/>
    <m/>
    <s v="O15"/>
    <s v="Oosterdok (O01)"/>
    <s v="2015-08-19"/>
    <n v="1014"/>
    <n v="1014"/>
    <n v="1091.6600000000001"/>
    <s v="man"/>
    <s v="Menno van Coehoornstraat 49"/>
    <s v="Breda"/>
    <s v="4811 AV"/>
    <m/>
    <n v="12"/>
    <s v="Nee"/>
    <s v="Patrick Ernst"/>
    <m/>
    <m/>
    <m/>
    <m/>
    <m/>
    <m/>
    <m/>
    <s v="20:00"/>
    <n v="0"/>
    <s v="Oosterdok Oostzijde"/>
    <s v="6170"/>
    <s v="Ja"/>
    <m/>
    <m/>
    <s v="4101"/>
    <s v="info@successus.nl"/>
    <s v="Ernst"/>
    <s v="info@successus.nl"/>
    <s v="m"/>
    <s v="06 - 28 77 02 93"/>
    <s v="Patrick"/>
    <m/>
    <m/>
    <s v="P."/>
    <n v="169"/>
    <s v="23:30"/>
    <s v="Oosterdok"/>
    <s v="De Amstel"/>
    <n v="205"/>
    <s v="Varend arrangement"/>
    <d v="2015-08-19T00:00:00"/>
    <s v="Menno van Coehoornstraat 49"/>
    <s v="0628770293"/>
    <m/>
    <m/>
    <n v="1"/>
    <m/>
    <n v="0"/>
    <m/>
    <n v="1014"/>
    <n v="1"/>
    <m/>
    <s v="000129-003"/>
    <m/>
  </r>
  <r>
    <s v="Tandartspraktijk P.Visser"/>
    <s v="De Amstel"/>
    <s v="Ja"/>
    <n v="100"/>
    <n v="6"/>
    <s v="De Amstel"/>
    <n v="1976"/>
    <s v="Vuurwerk"/>
    <n v="6"/>
    <s v="Salon"/>
    <s v="Visser P."/>
    <x v="0"/>
    <d v="2015-08-21T00:00:00"/>
    <x v="93"/>
    <s v="100% Definitief"/>
    <m/>
    <s v="Sterk L."/>
    <s v="Ja"/>
    <s v="Amstel2015"/>
    <s v="100% Definitief"/>
    <s v="09-07"/>
    <s v="Visser"/>
    <m/>
    <x v="4"/>
    <n v="22.5"/>
    <n v="73"/>
    <n v="1091.6600000000001"/>
    <s v="20:30"/>
    <s v="20:30"/>
    <s v="Amsterdamse salonboten"/>
    <s v="Salon"/>
    <s v="H2U Consortium"/>
    <m/>
    <s v="03-06"/>
    <s v="2015.23"/>
    <s v="vrijdag"/>
    <s v="21-08-2015 20:30"/>
    <d v="2015-06-03T12:53:41"/>
    <s v="Piet0@me.com"/>
    <s v="Piet0@me.com"/>
    <n v="1"/>
    <s v="Oosterdok (O01)"/>
    <m/>
    <m/>
    <m/>
    <s v="O15"/>
    <s v="Oosterdok (O01)"/>
    <s v="2015-08-21"/>
    <n v="1014"/>
    <n v="1014"/>
    <n v="1091.6600000000001"/>
    <s v="man"/>
    <s v="Ds.Heldringstraat 1"/>
    <s v="Anna Paulowna"/>
    <s v="1761 DJ"/>
    <m/>
    <n v="12"/>
    <s v="Nee"/>
    <s v="Piet Visser"/>
    <m/>
    <m/>
    <m/>
    <m/>
    <m/>
    <m/>
    <m/>
    <s v="20:00"/>
    <n v="0"/>
    <s v="Oosterdok Oostzijde"/>
    <s v="6052"/>
    <s v="Ja"/>
    <m/>
    <m/>
    <s v="3938"/>
    <s v="Piet0@me.com"/>
    <s v="Visser"/>
    <s v="Piet0@me.com"/>
    <s v="m"/>
    <s v="06 - 51 61 01 94"/>
    <s v="Piet"/>
    <m/>
    <m/>
    <s v="P."/>
    <n v="169"/>
    <s v="23:30"/>
    <s v="Oosterdok"/>
    <s v="De Amstel"/>
    <n v="205"/>
    <s v="Varend arrangement"/>
    <d v="2015-08-21T00:00:00"/>
    <s v="Ds.Heldringstraat 1"/>
    <s v="0651610194"/>
    <m/>
    <s v="0031651610194"/>
    <n v="1"/>
    <m/>
    <n v="0"/>
    <m/>
    <n v="1014"/>
    <n v="1"/>
    <m/>
    <s v="000129-011"/>
    <m/>
  </r>
  <r>
    <s v="Restaurant De Lindenhof"/>
    <s v="De Jonge Linde"/>
    <s v="Ja"/>
    <n v="800"/>
    <n v="8"/>
    <s v="De Jonge Linde"/>
    <n v="2318"/>
    <s v="SAIL In"/>
    <n v="8"/>
    <s v="Houthaven"/>
    <s v="Bijkerk-Haaitsma S."/>
    <x v="0"/>
    <d v="2015-08-19T00:00:00"/>
    <x v="94"/>
    <s v="100% Definitief"/>
    <m/>
    <m/>
    <s v="Ja"/>
    <s v="De Jonge Linde"/>
    <s v="100% Definitief"/>
    <s v="06-08"/>
    <m/>
    <m/>
    <x v="8"/>
    <m/>
    <m/>
    <n v="7792.4"/>
    <s v="08:30"/>
    <s v="08:15"/>
    <s v="Luxe charter schepen (max. 24p)"/>
    <s v="Houthaven"/>
    <s v="Geen catering"/>
    <m/>
    <s v="10-07"/>
    <s v="2015.28"/>
    <s v="woensdag"/>
    <s v="19-08-2015 00:00"/>
    <d v="2015-07-10T15:32:25"/>
    <m/>
    <m/>
    <n v="1"/>
    <s v="Houthaven (H01)"/>
    <m/>
    <m/>
    <m/>
    <m/>
    <s v="Houthaven (H01)"/>
    <s v="2015-08-19"/>
    <n v="920"/>
    <n v="805"/>
    <n v="974.05"/>
    <m/>
    <s v="Beulakerweg 77"/>
    <s v="Giethoorn"/>
    <s v="8355 AC"/>
    <m/>
    <m/>
    <s v="Nee"/>
    <s v="Sigrid Bijkerk-Haaitsma"/>
    <m/>
    <m/>
    <m/>
    <m/>
    <m/>
    <m/>
    <m/>
    <s v="07:30"/>
    <n v="-6818.35"/>
    <s v="Danzigerkade 5 Amsterdam"/>
    <s v="6211"/>
    <s v="Nee"/>
    <m/>
    <m/>
    <s v="4190"/>
    <m/>
    <s v="Bijkerk-Haaitsma"/>
    <s v="sigrid@restaurantdelindenhof.nl"/>
    <s v="f"/>
    <s v="06 - 14 53 69 68"/>
    <s v="Sigrid"/>
    <m/>
    <m/>
    <s v="S."/>
    <n v="115"/>
    <s v="15:30"/>
    <s v="Houthaven"/>
    <s v="De Jonge Linde"/>
    <m/>
    <s v="Varend arrangement"/>
    <d v="2015-08-19T00:00:00"/>
    <s v="Beulakerweg 77"/>
    <m/>
    <m/>
    <m/>
    <n v="1"/>
    <n v="974.05"/>
    <n v="0"/>
    <s v="Ja"/>
    <n v="920"/>
    <m/>
    <m/>
    <s v="000230-001"/>
    <m/>
  </r>
  <r>
    <s v="Restaurant De Lindenhof"/>
    <s v="De Jonge Linde"/>
    <s v="Nee"/>
    <m/>
    <n v="8"/>
    <s v="De Jonge Linde"/>
    <n v="2319"/>
    <s v="Avond"/>
    <n v="8"/>
    <s v="Houthaven"/>
    <s v="Bijkerk-Haaitsma S."/>
    <x v="14"/>
    <d v="2015-08-19T00:00:00"/>
    <x v="94"/>
    <s v="Gefactureerd"/>
    <m/>
    <m/>
    <s v="Ja"/>
    <s v="De Jonge Linde"/>
    <s v="Gefactureerd"/>
    <m/>
    <m/>
    <m/>
    <x v="8"/>
    <m/>
    <m/>
    <m/>
    <s v="19:00"/>
    <s v="18:45"/>
    <s v="Luxe charter schepen (max. 24p)"/>
    <s v="Houthaven"/>
    <s v="Geen catering"/>
    <m/>
    <s v="10-07"/>
    <s v="2015.28"/>
    <s v="woensdag"/>
    <s v="19-08-2015 00:00"/>
    <d v="2015-07-10T15:33:02"/>
    <m/>
    <m/>
    <n v="0"/>
    <s v="Houthaven (H01)"/>
    <m/>
    <m/>
    <m/>
    <m/>
    <s v="Houthaven (H01)"/>
    <s v="2015-08-19"/>
    <m/>
    <m/>
    <m/>
    <m/>
    <s v="Beulakerweg 77"/>
    <s v="Giethoorn"/>
    <s v="8355 AC"/>
    <m/>
    <m/>
    <s v="Nee"/>
    <s v="Sigrid Bijkerk-Haaitsma"/>
    <m/>
    <m/>
    <m/>
    <m/>
    <m/>
    <m/>
    <m/>
    <s v="18:00"/>
    <m/>
    <s v="Danzigerkade 5 Amsterdam"/>
    <s v="6211"/>
    <s v="Nee"/>
    <m/>
    <m/>
    <s v="4190"/>
    <m/>
    <s v="Bijkerk-Haaitsma"/>
    <s v="sigrid@restaurantdelindenhof.nl"/>
    <s v="f"/>
    <s v="06 - 14 53 69 68"/>
    <s v="Sigrid"/>
    <m/>
    <m/>
    <s v="S."/>
    <n v="115"/>
    <s v="24:00"/>
    <s v="Houthaven"/>
    <s v="De Jonge Linde"/>
    <m/>
    <s v="Varend arrangement"/>
    <d v="2015-08-19T00:00:00"/>
    <s v="Beulakerweg 77"/>
    <m/>
    <m/>
    <m/>
    <n v="0"/>
    <m/>
    <n v="0"/>
    <s v="Ja"/>
    <n v="920"/>
    <m/>
    <m/>
    <s v="000230-002"/>
    <m/>
  </r>
  <r>
    <s v="Restaurant De Lindenhof"/>
    <s v="De Jonge Linde"/>
    <s v="Nee"/>
    <m/>
    <n v="8"/>
    <s v="De Jonge Linde"/>
    <n v="2320"/>
    <s v="Middag"/>
    <n v="8"/>
    <s v="Houthaven"/>
    <s v="Bijkerk-Haaitsma S."/>
    <x v="14"/>
    <d v="2015-08-20T00:00:00"/>
    <x v="94"/>
    <s v="Gefactureerd"/>
    <m/>
    <m/>
    <s v="Ja"/>
    <s v="De Jonge Linde"/>
    <s v="Gefactureerd"/>
    <m/>
    <m/>
    <m/>
    <x v="8"/>
    <m/>
    <m/>
    <m/>
    <s v="12:00"/>
    <s v="11:45"/>
    <s v="Luxe charter schepen (max. 24p)"/>
    <s v="Houthaven"/>
    <s v="Geen catering"/>
    <m/>
    <s v="10-07"/>
    <s v="2015.28"/>
    <s v="donderdag"/>
    <s v="20-08-2015 00:00"/>
    <d v="2015-07-10T15:33:53"/>
    <m/>
    <m/>
    <n v="0"/>
    <s v="Houthaven (H01)"/>
    <m/>
    <m/>
    <m/>
    <m/>
    <s v="Houthaven (H01)"/>
    <s v="2015-08-20"/>
    <m/>
    <m/>
    <m/>
    <m/>
    <s v="Beulakerweg 77"/>
    <s v="Giethoorn"/>
    <s v="8355 AC"/>
    <m/>
    <m/>
    <s v="Nee"/>
    <s v="Sigrid Bijkerk-Haaitsma"/>
    <m/>
    <m/>
    <m/>
    <m/>
    <m/>
    <m/>
    <m/>
    <s v="11:00"/>
    <m/>
    <s v="Danzigerkade 5 Amsterdam"/>
    <s v="6211"/>
    <s v="Nee"/>
    <m/>
    <m/>
    <s v="4190"/>
    <m/>
    <s v="Bijkerk-Haaitsma"/>
    <s v="sigrid@restaurantdelindenhof.nl"/>
    <s v="f"/>
    <s v="06 - 14 53 69 68"/>
    <s v="Sigrid"/>
    <m/>
    <m/>
    <s v="S."/>
    <n v="115"/>
    <s v="17:00"/>
    <s v="Houthaven"/>
    <s v="De Jonge Linde"/>
    <m/>
    <s v="Varend arrangement"/>
    <d v="2015-08-20T00:00:00"/>
    <s v="Beulakerweg 77"/>
    <m/>
    <m/>
    <m/>
    <n v="0"/>
    <m/>
    <n v="0"/>
    <s v="Ja"/>
    <n v="920"/>
    <m/>
    <m/>
    <s v="000230-003"/>
    <m/>
  </r>
  <r>
    <s v="Restaurant De Lindenhof"/>
    <s v="De Jonge Linde"/>
    <s v="Nee"/>
    <m/>
    <n v="8"/>
    <s v="De Jonge Linde"/>
    <n v="2321"/>
    <s v="Avond"/>
    <n v="8"/>
    <s v="Houthaven"/>
    <s v="Bijkerk-Haaitsma S."/>
    <x v="14"/>
    <d v="2015-08-20T00:00:00"/>
    <x v="94"/>
    <s v="Gefactureerd"/>
    <m/>
    <m/>
    <s v="Ja"/>
    <s v="De Jonge Linde"/>
    <s v="Gefactureerd"/>
    <m/>
    <m/>
    <m/>
    <x v="8"/>
    <m/>
    <m/>
    <m/>
    <s v="19:00"/>
    <s v="18:45"/>
    <s v="Luxe charter schepen (max. 24p)"/>
    <s v="Houthaven"/>
    <s v="Geen catering"/>
    <m/>
    <s v="10-07"/>
    <s v="2015.28"/>
    <s v="donderdag"/>
    <s v="20-08-2015 00:00"/>
    <d v="2015-07-10T15:34:26"/>
    <m/>
    <m/>
    <n v="0"/>
    <s v="Houthaven (H01)"/>
    <m/>
    <m/>
    <m/>
    <m/>
    <s v="Houthaven (H01)"/>
    <s v="2015-08-20"/>
    <m/>
    <m/>
    <m/>
    <m/>
    <s v="Beulakerweg 77"/>
    <s v="Giethoorn"/>
    <s v="8355 AC"/>
    <m/>
    <m/>
    <s v="Nee"/>
    <s v="Sigrid Bijkerk-Haaitsma"/>
    <m/>
    <m/>
    <m/>
    <m/>
    <m/>
    <m/>
    <m/>
    <s v="18:00"/>
    <m/>
    <s v="Danzigerkade 5 Amsterdam"/>
    <s v="6211"/>
    <s v="Nee"/>
    <m/>
    <m/>
    <s v="4190"/>
    <m/>
    <s v="Bijkerk-Haaitsma"/>
    <s v="sigrid@restaurantdelindenhof.nl"/>
    <s v="f"/>
    <s v="06 - 14 53 69 68"/>
    <s v="Sigrid"/>
    <m/>
    <m/>
    <s v="S."/>
    <n v="115"/>
    <s v="24:00"/>
    <s v="Houthaven"/>
    <s v="De Jonge Linde"/>
    <m/>
    <s v="Varend arrangement"/>
    <d v="2015-08-20T00:00:00"/>
    <s v="Beulakerweg 77"/>
    <m/>
    <m/>
    <m/>
    <n v="0"/>
    <m/>
    <n v="0"/>
    <s v="Ja"/>
    <n v="920"/>
    <m/>
    <m/>
    <s v="000230-004"/>
    <m/>
  </r>
  <r>
    <s v="Restaurant De Lindenhof"/>
    <s v="De Jonge Linde"/>
    <s v="Nee"/>
    <m/>
    <n v="8"/>
    <s v="De Jonge Linde"/>
    <n v="2322"/>
    <s v="Middag"/>
    <n v="8"/>
    <s v="Houthaven"/>
    <s v="Bijkerk-Haaitsma S."/>
    <x v="14"/>
    <d v="2015-08-21T00:00:00"/>
    <x v="94"/>
    <s v="Gefactureerd"/>
    <m/>
    <m/>
    <s v="Ja"/>
    <s v="De Jonge Linde"/>
    <s v="Gefactureerd"/>
    <m/>
    <m/>
    <m/>
    <x v="8"/>
    <m/>
    <m/>
    <m/>
    <s v="12:00"/>
    <s v="11:45"/>
    <s v="Luxe charter schepen (max. 24p)"/>
    <s v="Houthaven"/>
    <s v="Geen catering"/>
    <m/>
    <s v="10-07"/>
    <s v="2015.28"/>
    <s v="vrijdag"/>
    <s v="21-08-2015 00:00"/>
    <d v="2015-07-10T15:35:06"/>
    <m/>
    <m/>
    <n v="0"/>
    <s v="Houthaven (H01)"/>
    <m/>
    <m/>
    <m/>
    <m/>
    <s v="Houthaven (H01)"/>
    <s v="2015-08-21"/>
    <m/>
    <m/>
    <m/>
    <m/>
    <s v="Beulakerweg 77"/>
    <s v="Giethoorn"/>
    <s v="8355 AC"/>
    <m/>
    <m/>
    <s v="Nee"/>
    <s v="Sigrid Bijkerk-Haaitsma"/>
    <m/>
    <m/>
    <m/>
    <m/>
    <m/>
    <m/>
    <m/>
    <s v="11:00"/>
    <m/>
    <s v="Danzigerkade 5 Amsterdam"/>
    <s v="6211"/>
    <s v="Nee"/>
    <m/>
    <m/>
    <s v="4190"/>
    <m/>
    <s v="Bijkerk-Haaitsma"/>
    <s v="sigrid@restaurantdelindenhof.nl"/>
    <s v="f"/>
    <s v="06 - 14 53 69 68"/>
    <s v="Sigrid"/>
    <m/>
    <m/>
    <s v="S."/>
    <n v="115"/>
    <s v="17:00"/>
    <s v="Houthaven"/>
    <s v="De Jonge Linde"/>
    <m/>
    <s v="Varend arrangement"/>
    <d v="2015-08-21T00:00:00"/>
    <s v="Beulakerweg 77"/>
    <m/>
    <m/>
    <m/>
    <n v="0"/>
    <m/>
    <n v="0"/>
    <s v="Ja"/>
    <n v="920"/>
    <m/>
    <m/>
    <s v="000230-005"/>
    <m/>
  </r>
  <r>
    <s v="Restaurant De Lindenhof"/>
    <s v="De Jonge Linde"/>
    <s v="Nee"/>
    <m/>
    <n v="8"/>
    <s v="De Jonge Linde"/>
    <n v="2323"/>
    <s v="Avond"/>
    <n v="8"/>
    <s v="Houthaven"/>
    <s v="Bijkerk-Haaitsma S."/>
    <x v="14"/>
    <d v="2015-08-21T00:00:00"/>
    <x v="94"/>
    <s v="Gefactureerd"/>
    <m/>
    <m/>
    <s v="Ja"/>
    <s v="De Jonge Linde"/>
    <s v="Gefactureerd"/>
    <m/>
    <m/>
    <m/>
    <x v="8"/>
    <m/>
    <m/>
    <m/>
    <s v="19:00"/>
    <s v="18:45"/>
    <s v="Luxe charter schepen (max. 24p)"/>
    <s v="Houthaven"/>
    <s v="Geen catering"/>
    <m/>
    <s v="10-07"/>
    <s v="2015.28"/>
    <s v="vrijdag"/>
    <s v="21-08-2015 00:00"/>
    <d v="2015-07-10T15:35:38"/>
    <m/>
    <m/>
    <n v="0"/>
    <s v="Houthaven (H01)"/>
    <m/>
    <m/>
    <m/>
    <m/>
    <s v="Houthaven (H01)"/>
    <s v="2015-08-21"/>
    <m/>
    <m/>
    <m/>
    <m/>
    <s v="Beulakerweg 77"/>
    <s v="Giethoorn"/>
    <s v="8355 AC"/>
    <m/>
    <m/>
    <s v="Nee"/>
    <s v="Sigrid Bijkerk-Haaitsma"/>
    <m/>
    <m/>
    <m/>
    <m/>
    <m/>
    <m/>
    <m/>
    <s v="18:00"/>
    <m/>
    <s v="Danzigerkade 5 Amsterdam"/>
    <s v="6211"/>
    <s v="Nee"/>
    <m/>
    <m/>
    <s v="4190"/>
    <m/>
    <s v="Bijkerk-Haaitsma"/>
    <s v="sigrid@restaurantdelindenhof.nl"/>
    <s v="f"/>
    <s v="06 - 14 53 69 68"/>
    <s v="Sigrid"/>
    <m/>
    <m/>
    <s v="S."/>
    <n v="115"/>
    <s v="24:00"/>
    <s v="Houthaven"/>
    <s v="De Jonge Linde"/>
    <m/>
    <s v="Varend arrangement"/>
    <d v="2015-08-21T00:00:00"/>
    <s v="Beulakerweg 77"/>
    <m/>
    <m/>
    <m/>
    <n v="0"/>
    <m/>
    <n v="0"/>
    <s v="Ja"/>
    <n v="920"/>
    <m/>
    <m/>
    <s v="000230-006"/>
    <m/>
  </r>
  <r>
    <s v="Restaurant De Lindenhof"/>
    <s v="De Jonge Linde"/>
    <s v="Nee"/>
    <m/>
    <n v="10"/>
    <s v="De Jonge Linde"/>
    <n v="2324"/>
    <s v="Middag"/>
    <n v="10"/>
    <s v="Houthaven"/>
    <s v="Bijkerk-Haaitsma S."/>
    <x v="14"/>
    <d v="2015-08-22T00:00:00"/>
    <x v="94"/>
    <s v="Gefactureerd"/>
    <m/>
    <m/>
    <s v="Ja"/>
    <s v="De Jonge Linde"/>
    <s v="Gefactureerd"/>
    <m/>
    <m/>
    <m/>
    <x v="8"/>
    <m/>
    <m/>
    <m/>
    <s v="12:00"/>
    <s v="11:45"/>
    <s v="Luxe charter schepen (max. 24p)"/>
    <s v="Houthaven"/>
    <s v="Geen catering"/>
    <m/>
    <s v="10-07"/>
    <s v="2015.28"/>
    <s v="zaterdag"/>
    <s v="22-08-2015 00:00"/>
    <d v="2015-07-10T15:36:15"/>
    <m/>
    <m/>
    <n v="0"/>
    <s v="Houthaven (H01)"/>
    <m/>
    <m/>
    <m/>
    <m/>
    <s v="Houthaven (H01)"/>
    <s v="2015-08-22"/>
    <m/>
    <m/>
    <m/>
    <m/>
    <s v="Beulakerweg 77"/>
    <s v="Giethoorn"/>
    <s v="8355 AC"/>
    <m/>
    <m/>
    <s v="Nee"/>
    <s v="Sigrid Bijkerk-Haaitsma"/>
    <m/>
    <m/>
    <m/>
    <m/>
    <m/>
    <m/>
    <m/>
    <s v="11:00"/>
    <m/>
    <s v="Danzigerkade 5 Amsterdam"/>
    <s v="6211"/>
    <s v="Nee"/>
    <m/>
    <m/>
    <s v="4190"/>
    <m/>
    <s v="Bijkerk-Haaitsma"/>
    <s v="sigrid@restaurantdelindenhof.nl"/>
    <s v="f"/>
    <s v="06 - 14 53 69 68"/>
    <s v="Sigrid"/>
    <m/>
    <m/>
    <s v="S."/>
    <n v="115"/>
    <s v="17:00"/>
    <s v="Houthaven"/>
    <s v="De Jonge Linde"/>
    <m/>
    <s v="Varend arrangement"/>
    <d v="2015-08-22T00:00:00"/>
    <s v="Beulakerweg 77"/>
    <m/>
    <m/>
    <m/>
    <n v="0"/>
    <m/>
    <n v="0"/>
    <s v="Ja"/>
    <n v="1150"/>
    <m/>
    <m/>
    <s v="000230-007"/>
    <m/>
  </r>
  <r>
    <s v="Restaurant De Lindenhof"/>
    <s v="De Jonge Linde"/>
    <s v="Nee"/>
    <m/>
    <n v="8"/>
    <s v="De Jonge Linde"/>
    <n v="2325"/>
    <s v="Avond"/>
    <n v="8"/>
    <s v="Houthaven"/>
    <s v="Bijkerk-Haaitsma S."/>
    <x v="14"/>
    <d v="2015-08-22T00:00:00"/>
    <x v="94"/>
    <s v="Gefactureerd"/>
    <m/>
    <m/>
    <s v="Ja"/>
    <s v="De Jonge Linde"/>
    <s v="Gefactureerd"/>
    <m/>
    <m/>
    <m/>
    <x v="8"/>
    <m/>
    <m/>
    <m/>
    <s v="19:00"/>
    <s v="18:45"/>
    <s v="Luxe charter schepen (max. 24p)"/>
    <s v="Houthaven"/>
    <s v="Geen catering"/>
    <m/>
    <s v="10-07"/>
    <s v="2015.28"/>
    <s v="zaterdag"/>
    <s v="22-08-2015 00:00"/>
    <d v="2015-07-10T15:36:48"/>
    <m/>
    <m/>
    <n v="0"/>
    <s v="Houthaven (H01)"/>
    <m/>
    <m/>
    <m/>
    <m/>
    <s v="Houthaven (H01)"/>
    <s v="2015-08-22"/>
    <m/>
    <m/>
    <m/>
    <m/>
    <s v="Beulakerweg 77"/>
    <s v="Giethoorn"/>
    <s v="8355 AC"/>
    <m/>
    <m/>
    <s v="Nee"/>
    <s v="Sigrid Bijkerk-Haaitsma"/>
    <m/>
    <m/>
    <m/>
    <m/>
    <m/>
    <m/>
    <m/>
    <s v="18:00"/>
    <m/>
    <s v="Danzigerkade 5 Amsterdam"/>
    <s v="6211"/>
    <s v="Nee"/>
    <m/>
    <m/>
    <s v="4190"/>
    <m/>
    <s v="Bijkerk-Haaitsma"/>
    <s v="sigrid@restaurantdelindenhof.nl"/>
    <s v="f"/>
    <s v="06 - 14 53 69 68"/>
    <s v="Sigrid"/>
    <m/>
    <m/>
    <s v="S."/>
    <n v="115"/>
    <s v="24:00"/>
    <s v="Houthaven"/>
    <s v="De Jonge Linde"/>
    <m/>
    <s v="Varend arrangement"/>
    <d v="2015-08-22T00:00:00"/>
    <s v="Beulakerweg 77"/>
    <m/>
    <m/>
    <m/>
    <n v="0"/>
    <m/>
    <n v="0"/>
    <s v="Ja"/>
    <n v="920"/>
    <m/>
    <m/>
    <s v="000230-008"/>
    <m/>
  </r>
  <r>
    <s v="Restaurant De Lindenhof"/>
    <s v="De Jonge Linde"/>
    <s v="Nee"/>
    <m/>
    <n v="8"/>
    <s v="De Jonge Linde"/>
    <n v="2429"/>
    <s v="Sail thank you parade"/>
    <n v="8"/>
    <s v="Houthaven"/>
    <s v="Bijkerk-Haaitsma S."/>
    <x v="15"/>
    <d v="2015-08-23T00:00:00"/>
    <x v="95"/>
    <s v="Gefactureerd"/>
    <m/>
    <m/>
    <s v="Ja"/>
    <s v="De Jonge Linde"/>
    <s v="Gefactureerd"/>
    <m/>
    <m/>
    <m/>
    <x v="8"/>
    <m/>
    <m/>
    <m/>
    <s v="15:00"/>
    <s v="14:45"/>
    <s v="Luxe charter schepen (max. 24p)"/>
    <s v="Houthaven"/>
    <s v="Geen catering"/>
    <m/>
    <s v="04-08"/>
    <s v="2015.32"/>
    <s v="zondag"/>
    <s v="23-08-2015 15:00"/>
    <d v="2015-08-04T12:39:21"/>
    <m/>
    <m/>
    <n v="0"/>
    <s v="Houthaven (H01)"/>
    <m/>
    <m/>
    <m/>
    <m/>
    <s v="Houthaven (H01)"/>
    <s v="2015-08-23"/>
    <m/>
    <m/>
    <m/>
    <m/>
    <s v="Beulakerweg 77"/>
    <s v="Giethoorn"/>
    <s v="8355 AC"/>
    <m/>
    <m/>
    <s v="Nee"/>
    <s v="Sigrid Bijkerk-Haaitsma"/>
    <m/>
    <m/>
    <m/>
    <m/>
    <m/>
    <m/>
    <m/>
    <s v="14:00"/>
    <m/>
    <s v="Danzigerkade 5 Amsterdam"/>
    <s v="6211"/>
    <s v="Nee"/>
    <m/>
    <m/>
    <s v="4190"/>
    <m/>
    <s v="Bijkerk-Haaitsma"/>
    <s v="sigrid@restaurantdelindenhof.nl"/>
    <s v="f"/>
    <s v="06 - 14 53 69 68"/>
    <s v="Sigrid"/>
    <m/>
    <m/>
    <s v="S."/>
    <n v="115"/>
    <s v="20:00"/>
    <s v="Houthaven"/>
    <s v="De Jonge Linde"/>
    <m/>
    <s v="Varend arrangement"/>
    <d v="2015-08-23T00:00:00"/>
    <s v="Beulakerweg 77"/>
    <m/>
    <m/>
    <m/>
    <n v="0"/>
    <m/>
    <n v="0"/>
    <s v="Ja"/>
    <n v="920"/>
    <m/>
    <m/>
    <s v="000230-018"/>
    <m/>
  </r>
  <r>
    <s v="Events2Be"/>
    <s v="De Liefde"/>
    <s v="Ja"/>
    <n v="100"/>
    <n v="8"/>
    <s v="De Liefde"/>
    <n v="1750"/>
    <s v="Welcome the Tall Ships"/>
    <n v="8"/>
    <s v="Salon"/>
    <s v="Kuilen L. van de"/>
    <x v="0"/>
    <d v="2015-08-19T00:00:00"/>
    <x v="96"/>
    <s v="100% Definitief"/>
    <d v="2015-05-13T00:00:00"/>
    <s v="Koning A."/>
    <s v="Ja"/>
    <s v="Liefde 2015"/>
    <s v="100% Definitief"/>
    <s v="09-07"/>
    <m/>
    <m/>
    <x v="3"/>
    <n v="26.25"/>
    <n v="119"/>
    <n v="1965.8"/>
    <s v="13:00"/>
    <s v="13:00"/>
    <s v="Amsterdamse salonboten"/>
    <s v="Salon"/>
    <s v="H2U Consortium"/>
    <s v="Wierikx "/>
    <s v="04-05"/>
    <s v="2015.19"/>
    <s v="woensdag"/>
    <s v="19-08-2015 13:00"/>
    <d v="2015-05-04T12:58:20"/>
    <s v="lisanne@events2be.com"/>
    <s v="lisanne@events2be.com"/>
    <n v="2"/>
    <s v="Oosterdok (O01)"/>
    <m/>
    <m/>
    <m/>
    <s v="O16"/>
    <s v="Oosterdok (O01)"/>
    <s v="2015-08-19"/>
    <n v="1832"/>
    <n v="1832"/>
    <n v="1965.8"/>
    <m/>
    <s v="Fonteinkruid 6 c"/>
    <s v="Woudenberg"/>
    <s v="3931 WX"/>
    <m/>
    <n v="12"/>
    <s v="Nee"/>
    <s v="Lisanne van de Kuilen"/>
    <s v="Ymor"/>
    <m/>
    <m/>
    <m/>
    <m/>
    <m/>
    <m/>
    <s v="12:30"/>
    <n v="0"/>
    <s v="Oosterdok Oostzijde"/>
    <s v="5937"/>
    <s v="Ja"/>
    <m/>
    <m/>
    <s v="3790"/>
    <s v="lisanne@events2be.com"/>
    <s v="Kuilen"/>
    <s v="lisanne@events2be.com"/>
    <s v="f"/>
    <m/>
    <s v="Lisanne"/>
    <s v="(033) 888 67 70"/>
    <s v="van de"/>
    <s v="L."/>
    <n v="229"/>
    <s v="16:30"/>
    <s v="Oosterdok"/>
    <s v="De Liefde"/>
    <n v="206"/>
    <s v="Varend arrangement"/>
    <d v="2015-08-19T00:00:00"/>
    <s v="Fonteinkruid 6 c"/>
    <m/>
    <s v="621132195"/>
    <s v="(033) 888 67 70"/>
    <n v="2"/>
    <m/>
    <n v="1"/>
    <m/>
    <n v="1832"/>
    <n v="1"/>
    <m/>
    <s v="000130-001"/>
    <m/>
  </r>
  <r>
    <s v="Les Trois Sages"/>
    <s v="De Liefde"/>
    <s v="Ja"/>
    <n v="100"/>
    <n v="10"/>
    <s v="De Liefde"/>
    <n v="1573"/>
    <s v="Borrel"/>
    <n v="10"/>
    <s v="Salon"/>
    <s v="Bakker B."/>
    <x v="0"/>
    <d v="2015-08-21T00:00:00"/>
    <x v="97"/>
    <s v="100% Definitief"/>
    <d v="2015-04-20T00:00:00"/>
    <s v="Haan R. de"/>
    <s v="Ja"/>
    <s v="Liefde 2015"/>
    <s v="100% Definitief"/>
    <s v="09-07"/>
    <s v="Bakker"/>
    <m/>
    <x v="4"/>
    <n v="18.75"/>
    <n v="119"/>
    <n v="1701.6"/>
    <s v="16:30"/>
    <s v="16:30"/>
    <s v="Amsterdamse salonboten"/>
    <s v="Salon"/>
    <s v="H2U Consortium"/>
    <m/>
    <s v="13-04"/>
    <s v="2015.16"/>
    <s v="vrijdag"/>
    <s v="21-08-2015 16:30"/>
    <d v="2015-04-13T15:42:01"/>
    <s v="brigitte.bakker@lestroissages.nl"/>
    <m/>
    <n v="2"/>
    <s v="Oosterdok (O01)"/>
    <m/>
    <m/>
    <m/>
    <s v="O16"/>
    <s v="Oosterdok (O01)"/>
    <s v="2015-08-21"/>
    <n v="1590"/>
    <n v="1590"/>
    <n v="1701.6"/>
    <s v="vrouw"/>
    <s v="Bellevuelaan 108"/>
    <s v="Haarlem"/>
    <s v="2012 BX"/>
    <m/>
    <n v="12"/>
    <s v="Nee"/>
    <s v="Brigitte Bakker"/>
    <m/>
    <m/>
    <m/>
    <m/>
    <m/>
    <m/>
    <m/>
    <s v="16:00"/>
    <n v="0"/>
    <s v="Oosterdok Oostzijde"/>
    <s v="3155"/>
    <s v="Ja"/>
    <m/>
    <m/>
    <s v="2254"/>
    <s v="brigitte.bakker@lestroissages.nl"/>
    <s v="Bakker"/>
    <s v="brigitte.bakker@lestroissages.nl"/>
    <s v="f"/>
    <m/>
    <s v="Brigitte"/>
    <s v="06 - 20 95 61 57"/>
    <m/>
    <s v="B."/>
    <n v="159"/>
    <s v="19:00"/>
    <s v="Oosterdok"/>
    <s v="De Liefde"/>
    <n v="206"/>
    <s v="Varend arrangement"/>
    <d v="2015-08-21T00:00:00"/>
    <s v="Bellevuelaan 108"/>
    <s v="0620956157"/>
    <m/>
    <m/>
    <n v="2"/>
    <m/>
    <n v="0"/>
    <m/>
    <n v="1590"/>
    <n v="1"/>
    <m/>
    <s v="000130-010"/>
    <m/>
  </r>
  <r>
    <s v="LPC BV"/>
    <s v="De Liefde"/>
    <s v="Ja"/>
    <n v="100"/>
    <n v="10"/>
    <s v="De Liefde"/>
    <n v="2237"/>
    <s v="Borrel"/>
    <n v="10"/>
    <s v="Salon"/>
    <s v="Beekman J."/>
    <x v="0"/>
    <d v="2015-08-20T00:00:00"/>
    <x v="53"/>
    <s v="100% Definitief"/>
    <d v="2015-07-03T00:00:00"/>
    <s v="Sterk L."/>
    <s v="Ja"/>
    <s v="Liefde 2015"/>
    <s v="100% Definitief"/>
    <s v="14-07"/>
    <s v="Beekman"/>
    <m/>
    <x v="4"/>
    <n v="18.75"/>
    <n v="119"/>
    <n v="1701.6"/>
    <s v="16:30"/>
    <s v="16:30"/>
    <s v="Amsterdamse salonboten"/>
    <s v="Salon"/>
    <s v="H2U Consortium"/>
    <m/>
    <s v="26-06"/>
    <s v="2015.26"/>
    <s v="donderdag"/>
    <s v="20-08-2015 16:30"/>
    <d v="2015-06-26T14:17:06"/>
    <s v="jurrian.beekman@lpc-bv.com"/>
    <s v="jurrian.beekman@lpc-bv.com"/>
    <n v="1"/>
    <s v="Oosterdok (O01)"/>
    <m/>
    <m/>
    <m/>
    <s v="O16"/>
    <s v="Oosterdok (O01)"/>
    <s v="2015-08-20"/>
    <n v="1590"/>
    <n v="1590"/>
    <n v="1701.6"/>
    <s v="man"/>
    <s v="Nijverheidsweg 30"/>
    <s v="Beverwijk"/>
    <s v="1948 PV"/>
    <m/>
    <n v="12"/>
    <s v="Nee"/>
    <s v="Jurrian Beekman"/>
    <m/>
    <m/>
    <m/>
    <m/>
    <m/>
    <m/>
    <m/>
    <s v="16:00"/>
    <n v="0"/>
    <s v="Oosterdok Oostzijde"/>
    <s v="6163"/>
    <s v="Ja"/>
    <m/>
    <m/>
    <s v="4087"/>
    <s v="jurrian.beekman@lpc-bv.com"/>
    <s v="Beekman"/>
    <s v="jurrian.beekman@lpc-bv.com"/>
    <s v="m"/>
    <s v="06 - 13 18 36 82"/>
    <s v="Jurrian"/>
    <m/>
    <m/>
    <s v="J."/>
    <n v="159"/>
    <s v="19:00"/>
    <s v="Oosterdok"/>
    <s v="De Liefde"/>
    <n v="206"/>
    <s v="Varend arrangement"/>
    <d v="2015-08-20T00:00:00"/>
    <s v="Nijverheidsweg 30"/>
    <s v="0613183682"/>
    <m/>
    <s v="0031613183682"/>
    <n v="1"/>
    <m/>
    <n v="0"/>
    <m/>
    <n v="1590"/>
    <n v="1"/>
    <m/>
    <s v="000130-006"/>
    <m/>
  </r>
  <r>
    <s v="MKB-Expert"/>
    <s v="De Liefde"/>
    <s v="Ja"/>
    <n v="100"/>
    <n v="10"/>
    <s v="De Liefde"/>
    <n v="1978"/>
    <s v="Lunch"/>
    <n v="10"/>
    <s v="Salon"/>
    <s v="Rietvelt B."/>
    <x v="0"/>
    <d v="2015-08-22T00:00:00"/>
    <x v="93"/>
    <s v="100% Definitief"/>
    <d v="2015-06-10T00:00:00"/>
    <s v="Sterk L."/>
    <s v="Ja"/>
    <s v="Liefde 2015"/>
    <s v="100% Definitief"/>
    <s v="14-07"/>
    <m/>
    <m/>
    <x v="3"/>
    <n v="18.75"/>
    <n v="119"/>
    <n v="1914.81"/>
    <s v="12:30"/>
    <s v="12:30"/>
    <s v="Amsterdamse salonboten"/>
    <s v="Salon"/>
    <s v="H2U Consortium"/>
    <m/>
    <s v="03-06"/>
    <s v="2015.23"/>
    <s v="zaterdag"/>
    <s v="22-08-2015 12:30"/>
    <d v="2015-06-03T13:07:14"/>
    <s v="Bianca"/>
    <s v="office@mkb-expert.nl"/>
    <n v="1"/>
    <s v="Oosterdok (O01)"/>
    <m/>
    <m/>
    <m/>
    <s v="O16"/>
    <s v="Oosterdok (O01)"/>
    <s v="2015-08-22"/>
    <n v="1790"/>
    <n v="1790"/>
    <n v="1914.81"/>
    <m/>
    <s v="Van Heuven Goedhartlaan 701"/>
    <s v="Amstelveen"/>
    <s v="1181 KZ"/>
    <m/>
    <n v="12"/>
    <s v="Nee"/>
    <s v="Bianca Rietvelt"/>
    <m/>
    <m/>
    <m/>
    <m/>
    <m/>
    <m/>
    <m/>
    <s v="12:00"/>
    <n v="0"/>
    <s v="Oosterdok Oostzijde"/>
    <s v="6106"/>
    <s v="Ja"/>
    <m/>
    <m/>
    <s v="4026"/>
    <s v="Bianca"/>
    <s v="Rietvelt"/>
    <s v="office@mkb-expert.nl"/>
    <s v="f"/>
    <m/>
    <s v="Bianca"/>
    <s v="(020) 820 23 74"/>
    <m/>
    <s v="B."/>
    <n v="179"/>
    <s v="15:00"/>
    <s v="Oosterdok"/>
    <s v="De Liefde"/>
    <n v="206"/>
    <s v="Varend arrangement"/>
    <d v="2015-08-22T00:00:00"/>
    <s v="Van Heuven Goedhartlaan 701"/>
    <m/>
    <s v="(020) 820 23 74"/>
    <s v="(020) 820 23 74"/>
    <n v="1"/>
    <m/>
    <n v="0"/>
    <m/>
    <n v="1790"/>
    <n v="1"/>
    <m/>
    <s v="000130-013"/>
    <m/>
  </r>
  <r>
    <s v="SchoonmaakSupport B.V. "/>
    <s v="De Liefde"/>
    <s v="Ja"/>
    <n v="100"/>
    <n v="8"/>
    <s v="De Liefde"/>
    <n v="2155"/>
    <s v="Lunch"/>
    <n v="8"/>
    <s v="Salon"/>
    <s v="Plattel A."/>
    <x v="0"/>
    <d v="2015-08-21T00:00:00"/>
    <x v="98"/>
    <s v="100% Definitief"/>
    <d v="2015-06-25T00:00:00"/>
    <s v="Sterk L."/>
    <s v="Ja"/>
    <s v="Liefde 2015"/>
    <s v="100% Definitief"/>
    <s v="14-07"/>
    <m/>
    <m/>
    <x v="3"/>
    <n v="18.75"/>
    <n v="119"/>
    <n v="1531.85"/>
    <s v="12:30"/>
    <s v="12:30"/>
    <s v="Amsterdamse salonboten"/>
    <s v="Salon"/>
    <s v="H2U Consortium"/>
    <s v="Plattel"/>
    <s v="18-06"/>
    <s v="2015.25"/>
    <s v="vrijdag"/>
    <s v="21-08-2015 12:30"/>
    <d v="2015-06-18T12:55:16"/>
    <s v="Daphne"/>
    <s v="A.Plattel@schoonmaaksupport.nl"/>
    <n v="1"/>
    <s v="Oosterdok (O01)"/>
    <m/>
    <m/>
    <m/>
    <s v="O16"/>
    <s v="Oosterdok (O01)"/>
    <s v="2015-08-21"/>
    <n v="1432"/>
    <n v="1432"/>
    <n v="1531.85"/>
    <m/>
    <s v="Kingsfordweg 151"/>
    <s v="Amsterdam"/>
    <m/>
    <m/>
    <n v="12"/>
    <s v="Nee"/>
    <s v="Arnold Plattel"/>
    <m/>
    <m/>
    <m/>
    <m/>
    <m/>
    <m/>
    <m/>
    <s v="12:00"/>
    <n v="0"/>
    <s v="Oosterdok Oostzijde"/>
    <s v="6157"/>
    <s v="Nee"/>
    <m/>
    <m/>
    <s v="4075"/>
    <s v="Daphne"/>
    <s v="Plattel"/>
    <s v="A.Plattel@schoonmaaksupport.nl"/>
    <s v="m"/>
    <s v="06 - 51 15 33 15"/>
    <s v="Arnold"/>
    <s v="088 - 7704704"/>
    <m/>
    <s v="A."/>
    <n v="179"/>
    <s v="15:00"/>
    <s v="Oosterdok"/>
    <s v="De Liefde"/>
    <n v="206"/>
    <s v="Varend arrangement"/>
    <d v="2015-08-21T00:00:00"/>
    <s v="Kingsfordweg 151"/>
    <m/>
    <s v="0031651153315"/>
    <s v="088 - 7704704"/>
    <n v="1"/>
    <m/>
    <n v="0"/>
    <m/>
    <n v="1432"/>
    <n v="1"/>
    <m/>
    <s v="000130-009"/>
    <m/>
  </r>
  <r>
    <s v="Ton Vorstenborsch"/>
    <s v="De Liefde"/>
    <s v="Ja"/>
    <n v="100"/>
    <n v="11"/>
    <s v="De Liefde"/>
    <n v="1843"/>
    <s v="Vuurwerk"/>
    <n v="11"/>
    <s v="Salon"/>
    <s v="Vorstenborsch T."/>
    <x v="0"/>
    <d v="2015-08-22T00:00:00"/>
    <x v="75"/>
    <s v="100% Definitief"/>
    <d v="2015-05-27T00:00:00"/>
    <s v="Sterk L."/>
    <s v="Ja"/>
    <s v="Liefde 2015"/>
    <s v="100% Definitief"/>
    <s v="09-07"/>
    <m/>
    <m/>
    <x v="4"/>
    <n v="22.5"/>
    <n v="119"/>
    <n v="1992.73"/>
    <s v="20:30"/>
    <s v="20:30"/>
    <s v="Amsterdamse salonboten"/>
    <s v="Salon"/>
    <s v="H2U Consortium"/>
    <s v="Vorstenbosch"/>
    <s v="20-05"/>
    <s v="2015.21"/>
    <s v="zaterdag"/>
    <s v="22-08-2015 20:30"/>
    <d v="2015-05-20T11:12:29"/>
    <s v="Elize"/>
    <s v="th.a.m.vorstenbosch@kpnmail.nl"/>
    <n v="1"/>
    <s v="Oosterdok (O01)"/>
    <m/>
    <m/>
    <m/>
    <s v="O16"/>
    <s v="Oosterdok (O01)"/>
    <s v="2015-08-22"/>
    <n v="1859"/>
    <n v="1859"/>
    <n v="1992.73"/>
    <m/>
    <s v="Spiekermanweg 1"/>
    <s v="Halle"/>
    <s v="7025 DV"/>
    <m/>
    <n v="12"/>
    <s v="Nee"/>
    <s v="Tom Vorstenborsch"/>
    <m/>
    <m/>
    <m/>
    <m/>
    <m/>
    <m/>
    <m/>
    <s v="20:00"/>
    <n v="0"/>
    <s v="Oosterdok Oostzijde"/>
    <s v="6009"/>
    <s v="Ja"/>
    <m/>
    <m/>
    <s v="3889"/>
    <s v="Elize"/>
    <s v="Vorstenborsch"/>
    <s v="th.a.m.vorstenbosch@kpnmail.nl"/>
    <s v="m"/>
    <m/>
    <s v="Tom"/>
    <m/>
    <m/>
    <s v="T."/>
    <n v="169"/>
    <s v="23:30"/>
    <s v="Oosterdok"/>
    <s v="De Liefde"/>
    <n v="206"/>
    <s v="Varend arrangement"/>
    <d v="2015-08-22T00:00:00"/>
    <s v="Spiekermanweg 1"/>
    <m/>
    <s v="0031617179050"/>
    <m/>
    <n v="1"/>
    <m/>
    <n v="0"/>
    <m/>
    <n v="1859"/>
    <n v="1"/>
    <m/>
    <s v="000130-015"/>
    <m/>
  </r>
  <r>
    <s v="tVOC Consultancy &amp; Services"/>
    <s v="De Liefde"/>
    <s v="Ja"/>
    <n v="100"/>
    <n v="6"/>
    <s v="De Liefde"/>
    <n v="1748"/>
    <s v="Vuurwerk"/>
    <n v="6"/>
    <s v="Salon"/>
    <s v="Os T. van"/>
    <x v="0"/>
    <d v="2015-08-21T00:00:00"/>
    <x v="99"/>
    <s v="100% Definitief"/>
    <m/>
    <s v="Koning A."/>
    <s v="Ja"/>
    <s v="Liefde 2015"/>
    <s v="100% Definitief"/>
    <s v="16-07"/>
    <s v="van Os"/>
    <m/>
    <x v="4"/>
    <n v="22.5"/>
    <n v="119"/>
    <n v="1086.95"/>
    <s v="20:30"/>
    <s v="20:30"/>
    <s v="Amsterdamse salonboten"/>
    <s v="Salon"/>
    <s v="H2U Consortium"/>
    <m/>
    <s v="01-05"/>
    <s v="2015.18"/>
    <s v="vrijdag"/>
    <s v="21-08-2015 20:30"/>
    <d v="2015-05-01T11:11:40"/>
    <s v="Thomas.vanos@TVOC.nl"/>
    <s v="thomas.vanos@TVOC.nl"/>
    <n v="1"/>
    <s v="Oosterdok (O01)"/>
    <m/>
    <m/>
    <m/>
    <s v="O16"/>
    <s v="Oosterdok (O01)"/>
    <s v="2015-08-21"/>
    <n v="1014"/>
    <n v="1014"/>
    <n v="1086.95"/>
    <s v="man"/>
    <s v="Graaf Willem de Oudelaan 215"/>
    <s v="Naarden"/>
    <s v="1412 AS"/>
    <m/>
    <n v="12"/>
    <s v="Nee"/>
    <s v="Thomas van Os"/>
    <m/>
    <m/>
    <m/>
    <m/>
    <m/>
    <m/>
    <m/>
    <s v="20:00"/>
    <n v="0"/>
    <s v="Oosterdok Oostzijde"/>
    <s v="5936"/>
    <s v="Ja"/>
    <m/>
    <m/>
    <s v="3789"/>
    <s v="Thomas.vanos@TVOC.nl"/>
    <s v="Os"/>
    <s v="thomas.vanos@TVOC.nl"/>
    <s v="m"/>
    <s v="06 - 11 95 93 98"/>
    <s v="Thomas"/>
    <m/>
    <s v="van"/>
    <s v="T."/>
    <n v="169"/>
    <s v="23:30"/>
    <s v="Oosterdok"/>
    <s v="De Liefde"/>
    <n v="206"/>
    <s v="Varend arrangement"/>
    <d v="2015-08-21T00:00:00"/>
    <s v="Graaf Willem de Oudelaan 215"/>
    <s v="0611959398"/>
    <m/>
    <m/>
    <n v="1"/>
    <m/>
    <n v="0"/>
    <m/>
    <n v="1014"/>
    <n v="1"/>
    <m/>
    <s v="000130-011"/>
    <m/>
  </r>
  <r>
    <s v="Xpo Factory"/>
    <s v="De Liefde"/>
    <s v="Ja"/>
    <n v="100"/>
    <n v="6"/>
    <s v="De Liefde"/>
    <n v="1572"/>
    <s v="Vuurwerk"/>
    <n v="6"/>
    <s v="Salon"/>
    <s v="Baert R."/>
    <x v="0"/>
    <d v="2015-08-19T00:00:00"/>
    <x v="97"/>
    <s v="100% Definitief"/>
    <d v="2015-04-20T00:00:00"/>
    <s v="Haan R. de"/>
    <s v="Ja"/>
    <s v="Liefde 2015"/>
    <s v="100% Definitief"/>
    <s v="09-07"/>
    <s v="Baert"/>
    <m/>
    <x v="4"/>
    <n v="22.5"/>
    <n v="119"/>
    <n v="1086.95"/>
    <s v="20:30"/>
    <s v="20:30"/>
    <s v="Amsterdamse salonboten"/>
    <s v="Salon"/>
    <s v="H2U Consortium"/>
    <s v="Baert"/>
    <s v="13-04"/>
    <s v="2015.16"/>
    <s v="woensdag"/>
    <s v="19-08-2015 20:30"/>
    <d v="2015-04-13T15:41:08"/>
    <s v="roelbaert@home.nl"/>
    <s v="roelbaert@home.nl"/>
    <n v="2"/>
    <s v="Oosterdok (O01)"/>
    <m/>
    <m/>
    <m/>
    <s v="O16"/>
    <s v="Oosterdok (O01)"/>
    <s v="2015-08-19"/>
    <n v="1014"/>
    <n v="1014"/>
    <n v="1086.95"/>
    <s v="man"/>
    <s v="Staarten 10"/>
    <s v="Boxtel"/>
    <s v="5281 PL"/>
    <m/>
    <n v="12"/>
    <s v="Nee"/>
    <s v="Roel Baert"/>
    <m/>
    <m/>
    <m/>
    <m/>
    <m/>
    <m/>
    <m/>
    <s v="20:00"/>
    <n v="0"/>
    <s v="Oosterdok Oostzijde"/>
    <s v="3156"/>
    <s v="Ja"/>
    <m/>
    <m/>
    <s v="2255"/>
    <s v="roelbaert@home.nl"/>
    <s v="Baert"/>
    <s v="roelbaert@home.nl"/>
    <s v="m"/>
    <m/>
    <s v="Roel"/>
    <s v="06 - 22 40 67 27"/>
    <m/>
    <s v="R."/>
    <n v="169"/>
    <s v="23:30"/>
    <s v="Oosterdok"/>
    <s v="De Liefde"/>
    <n v="206"/>
    <s v="Varend arrangement"/>
    <d v="2015-08-19T00:00:00"/>
    <s v="Staarten 10"/>
    <s v="0622406727"/>
    <s v="0031622406727"/>
    <s v="06 - 22 40 67 27"/>
    <n v="2"/>
    <m/>
    <n v="0"/>
    <m/>
    <n v="1014"/>
    <n v="1"/>
    <m/>
    <s v="000130-003"/>
    <m/>
  </r>
  <r>
    <s v="4D-Solutions bv"/>
    <s v="Dolce Vita"/>
    <s v="Ja"/>
    <n v="100"/>
    <n v="32"/>
    <s v="Dolce Vita"/>
    <n v="962"/>
    <s v="Avond"/>
    <n v="32"/>
    <s v="Dock"/>
    <s v="Boer C.A. de"/>
    <x v="0"/>
    <d v="2015-08-19T00:00:00"/>
    <x v="100"/>
    <s v="100% Definitief"/>
    <d v="2015-02-13T00:00:00"/>
    <s v="Spliet M.P.J."/>
    <s v="Ja"/>
    <s v="Dolce Vita2015"/>
    <s v="100% Definitief"/>
    <s v="09-07"/>
    <m/>
    <m/>
    <x v="11"/>
    <n v="26.13"/>
    <n v="36.22"/>
    <n v="7721.74"/>
    <s v="20:30"/>
    <s v="20:30"/>
    <s v="Traditionele charter schepen"/>
    <s v="Dock"/>
    <s v="H2U Consortium"/>
    <s v="Boer de"/>
    <s v="30-01"/>
    <s v="2015.05"/>
    <s v="woensdag"/>
    <s v="19-08-2015 20:30"/>
    <d v="2015-01-30T15:04:24"/>
    <s v="c.a.deboer@4dsolutions.nl"/>
    <m/>
    <n v="5"/>
    <s v="CH HKA (C07)"/>
    <s v="Groen"/>
    <n v="40"/>
    <m/>
    <s v="A04"/>
    <s v="CH HKB (D07)"/>
    <s v="2015-08-19"/>
    <n v="7131.96"/>
    <n v="7131.96"/>
    <n v="7721.74"/>
    <m/>
    <s v="H. Walaardt Sacréstraat 409"/>
    <s v="Schiphol-Oost"/>
    <s v="1117 BM"/>
    <n v="1.35"/>
    <n v="29"/>
    <s v="Ja"/>
    <s v="Chris de Boer"/>
    <m/>
    <m/>
    <m/>
    <m/>
    <m/>
    <m/>
    <m/>
    <s v="18:30"/>
    <n v="0"/>
    <s v="Pier Westerhoofd"/>
    <s v="2623"/>
    <s v="Ja"/>
    <s v="Ja"/>
    <s v="Parkeren"/>
    <s v="1845"/>
    <s v="c.a.deboer@4dsolutions.nl"/>
    <s v="Boer"/>
    <s v="c.a.deboer@4dsolutions.nl"/>
    <s v="m"/>
    <s v="06 - 10 91 31 64"/>
    <s v="Chris"/>
    <m/>
    <s v="de"/>
    <s v="C.A."/>
    <n v="219"/>
    <s v="00:00"/>
    <m/>
    <s v="Dolce Vita"/>
    <n v="53"/>
    <s v="Varend arrangement"/>
    <d v="2015-08-19T00:00:00"/>
    <s v="H. Walaardt Sacréstraat 409"/>
    <s v="0031610913164"/>
    <s v="0031610913164"/>
    <m/>
    <n v="2"/>
    <n v="8479.68"/>
    <n v="1"/>
    <m/>
    <n v="7131.96"/>
    <n v="4"/>
    <m/>
    <s v="000017-002"/>
    <n v="5.2"/>
  </r>
  <r>
    <s v="Akerendam"/>
    <s v="Dolce Vita"/>
    <s v="Ja"/>
    <n v="100"/>
    <n v="32"/>
    <s v="Dolce Vita"/>
    <n v="812"/>
    <s v="Avond"/>
    <n v="32"/>
    <s v="Dock"/>
    <s v="Stegers T."/>
    <x v="0"/>
    <d v="2015-08-21T00:00:00"/>
    <x v="101"/>
    <s v="100% Definitief"/>
    <d v="2015-01-05T00:00:00"/>
    <s v="Dijck S.N.D. van"/>
    <s v="Ja"/>
    <s v="Dolce Vita2015"/>
    <s v="100% Definitief"/>
    <s v="08-07"/>
    <m/>
    <m/>
    <x v="11"/>
    <n v="26.13"/>
    <n v="36.22"/>
    <n v="7771.76"/>
    <s v="20:30"/>
    <s v="20:30"/>
    <s v="Traditionele charter schepen"/>
    <s v="Dock"/>
    <s v="H2U Consortium"/>
    <s v="Stegers"/>
    <s v="19-12"/>
    <s v="2014.51"/>
    <s v="vrijdag"/>
    <s v="21-08-2015 20:30"/>
    <d v="2014-12-19T15:11:14"/>
    <s v="toos.stegers@akerendam.nl"/>
    <s v="toos.stegers@akerendam.nl"/>
    <n v="8"/>
    <s v="CH HKA (C07)"/>
    <s v="Groen"/>
    <n v="40"/>
    <m/>
    <s v="A04"/>
    <s v="CH HKB (D07)"/>
    <s v="2015-08-21"/>
    <n v="7173.28"/>
    <n v="7173.28"/>
    <n v="7771.76"/>
    <m/>
    <s v="Comeniuslaan 25"/>
    <s v="Bussum"/>
    <s v="1404 AB"/>
    <n v="1.35"/>
    <n v="29"/>
    <s v="Ja"/>
    <s v="Toos Stegers"/>
    <m/>
    <m/>
    <m/>
    <m/>
    <m/>
    <m/>
    <m/>
    <s v="18:30"/>
    <n v="0"/>
    <s v="Pier Westerhoofd"/>
    <s v="2463"/>
    <s v="Nee"/>
    <s v="Ja"/>
    <s v="Parkeren"/>
    <s v="1721"/>
    <s v="toos.stegers@akerendam.nl"/>
    <s v="Stegers"/>
    <s v="toos.stegers@akerendam.nl"/>
    <s v="f"/>
    <m/>
    <s v="Toos"/>
    <s v="0031650734457"/>
    <m/>
    <s v="T."/>
    <n v="219"/>
    <s v="00:00"/>
    <m/>
    <s v="Dolce Vita"/>
    <n v="53"/>
    <s v="Varend arrangement"/>
    <d v="2015-08-21T00:00:00"/>
    <s v="Comeniuslaan 25"/>
    <m/>
    <s v="0031650734457"/>
    <m/>
    <n v="3"/>
    <n v="8479.68"/>
    <n v="1"/>
    <m/>
    <n v="7173.28"/>
    <n v="4"/>
    <m/>
    <s v="000017-008"/>
    <n v="5.2"/>
  </r>
  <r>
    <s v="Corporate Housing Factory"/>
    <s v="Dolce Vita"/>
    <s v="Ja"/>
    <n v="100"/>
    <n v="32"/>
    <s v="Dolce Vita"/>
    <n v="2103"/>
    <s v="Middag"/>
    <n v="32"/>
    <s v="Dock"/>
    <s v="Baaima J."/>
    <x v="0"/>
    <d v="2015-08-20T00:00:00"/>
    <x v="54"/>
    <s v="100% Definitief"/>
    <d v="2015-06-17T00:00:00"/>
    <s v="Haan R. de"/>
    <s v="Ja"/>
    <s v="Dolce Vita2015"/>
    <s v="100% Definitief"/>
    <s v="31-07"/>
    <m/>
    <m/>
    <x v="10"/>
    <n v="22.85"/>
    <n v="36.22"/>
    <n v="6917.76"/>
    <s v="15:45"/>
    <s v="16:00"/>
    <s v="Traditionele charter schepen"/>
    <s v="Dock"/>
    <s v="H2U Consortium"/>
    <s v="Berendsen"/>
    <s v="15-06"/>
    <s v="2015.25"/>
    <s v="donderdag"/>
    <s v="20-08-2015 16:00"/>
    <d v="2015-06-15T11:26:45"/>
    <s v="j.baaima@corporatehousingfactory.com"/>
    <s v="e.vanzijl@corporatehousingfactory.com"/>
    <n v="2"/>
    <s v="CH HKA (C07)"/>
    <s v="Groen"/>
    <n v="40"/>
    <m/>
    <s v="A04"/>
    <s v="CH HKB (D07)"/>
    <s v="2015-08-20"/>
    <n v="6398.99"/>
    <n v="6398.99"/>
    <n v="6917.76"/>
    <m/>
    <s v="Claude Debussylaan 235"/>
    <s v="Amsterdam"/>
    <s v="1082 MC"/>
    <n v="1.35"/>
    <n v="29"/>
    <s v="Nee"/>
    <s v="Jouke Baaima"/>
    <m/>
    <m/>
    <m/>
    <m/>
    <m/>
    <m/>
    <m/>
    <s v="14:00"/>
    <n v="0"/>
    <s v="Pier Westerhoofd"/>
    <s v="6046"/>
    <s v="Ja"/>
    <s v="Ja"/>
    <s v="Parkeren"/>
    <s v="3929"/>
    <s v="j.baaima@corporatehousingfactory.com"/>
    <s v="Baaima"/>
    <s v="e.vanzijl@corporatehousingfactory.com"/>
    <s v="m"/>
    <m/>
    <s v="Jouke"/>
    <s v="06 - 29 41 93 48"/>
    <m/>
    <s v="J."/>
    <n v="199"/>
    <s v="18:45"/>
    <m/>
    <s v="Dolce Vita"/>
    <n v="53"/>
    <s v="Varend arrangement"/>
    <d v="2015-08-20T00:00:00"/>
    <s v="Claude Debussylaan 235"/>
    <m/>
    <s v="651118470"/>
    <s v="06 - 29 41 93 48"/>
    <n v="1"/>
    <m/>
    <n v="1"/>
    <m/>
    <n v="6398.99"/>
    <n v="4"/>
    <m/>
    <s v="000017-004"/>
    <n v="5.2"/>
  </r>
  <r>
    <s v="Data Management Professionals"/>
    <s v="Dolce Vita"/>
    <s v="Ja"/>
    <n v="100"/>
    <n v="32"/>
    <s v="Dolce Vita"/>
    <n v="1563"/>
    <s v="Avond"/>
    <n v="32"/>
    <s v="Dock"/>
    <s v="Eshof R. van den"/>
    <x v="0"/>
    <d v="2015-08-20T00:00:00"/>
    <x v="97"/>
    <s v="100% Definitief"/>
    <m/>
    <s v="Koning A."/>
    <s v="Ja"/>
    <s v="Dolce Vita2015"/>
    <s v="100% Definitief"/>
    <s v="08-07"/>
    <m/>
    <m/>
    <x v="11"/>
    <n v="26.13"/>
    <n v="36.22"/>
    <n v="7771.74"/>
    <s v="20:30"/>
    <s v="20:30"/>
    <s v="Traditionele charter schepen"/>
    <s v="Dock"/>
    <s v="H2U Consortium"/>
    <s v="Pastoor"/>
    <s v="13-04"/>
    <s v="2015.16"/>
    <s v="donderdag"/>
    <s v="20-08-2015 20:30"/>
    <d v="2015-04-13T13:27:56"/>
    <s v="rvdeshof@dm-p.com"/>
    <s v="jkana@dm-p.com"/>
    <n v="3"/>
    <s v="CH HKA (C07)"/>
    <s v="Groen"/>
    <n v="40"/>
    <m/>
    <s v="A04"/>
    <s v="CH HKB (D07)"/>
    <s v="2015-08-20"/>
    <n v="7173.28"/>
    <n v="7173.28"/>
    <n v="7771.74"/>
    <m/>
    <s v="Utrechtseweg 92"/>
    <s v="Zeist"/>
    <s v="3702 AD"/>
    <n v="1.35"/>
    <n v="29"/>
    <s v="Ja"/>
    <s v="Rob van den Eshof"/>
    <m/>
    <m/>
    <m/>
    <m/>
    <m/>
    <m/>
    <m/>
    <s v="18:30"/>
    <n v="0"/>
    <s v="Pier Westerhoofd"/>
    <s v="3151"/>
    <s v="Ja"/>
    <s v="Ja"/>
    <s v="Parkeren"/>
    <s v="2249"/>
    <s v="rvdeshof@dm-p.com"/>
    <s v="Eshof"/>
    <s v="jkana@dm-p.com"/>
    <s v="m"/>
    <s v="06 - 50 87 40 22"/>
    <s v="Rob"/>
    <m/>
    <s v="van den"/>
    <s v="R."/>
    <n v="219"/>
    <s v="00:00"/>
    <m/>
    <s v="Dolce Vita"/>
    <n v="53"/>
    <s v="Varend arrangement"/>
    <d v="2015-08-20T00:00:00"/>
    <s v="Utrechtseweg 92"/>
    <m/>
    <s v="629590437"/>
    <m/>
    <n v="2"/>
    <m/>
    <n v="1"/>
    <m/>
    <n v="7173.28"/>
    <n v="4"/>
    <m/>
    <s v="000017-005"/>
    <n v="5.2"/>
  </r>
  <r>
    <s v="Skagen Funds"/>
    <s v="Dolce Vita"/>
    <s v="Ja"/>
    <n v="100"/>
    <n v="32"/>
    <s v="Dolce Vita"/>
    <n v="322"/>
    <s v="SAIL In"/>
    <n v="32"/>
    <s v="Dock"/>
    <s v="Barends Gambetta C."/>
    <x v="0"/>
    <d v="2015-08-19T00:00:00"/>
    <x v="51"/>
    <s v="100% Definitief"/>
    <d v="2014-09-09T00:00:00"/>
    <s v="Dijck S.N.D. van"/>
    <s v="Ja"/>
    <s v="Dolce Vita2015"/>
    <s v="100% Definitief"/>
    <s v="09-07"/>
    <s v="Barends Gambetta"/>
    <m/>
    <x v="7"/>
    <n v="22.5"/>
    <n v="36.22"/>
    <n v="8912.6299999999992"/>
    <s v="08:00"/>
    <s v="08:00"/>
    <s v="Traditionele charter schepen"/>
    <s v="Dock"/>
    <s v="H2U Consortium"/>
    <s v="Barends-Gambetta"/>
    <s v="02-09"/>
    <s v="2014.36"/>
    <s v="woensdag"/>
    <s v="19-08-2015 08:00"/>
    <d v="2014-09-02T16:26:48"/>
    <s v="cbg@skagenfunds.nl"/>
    <s v="cbg@skagenfunds.nl"/>
    <n v="8"/>
    <s v="CH HKB (D07)"/>
    <s v="Groen"/>
    <n v="40"/>
    <m/>
    <s v="A04"/>
    <s v="CH HKB (D07)"/>
    <s v="2015-08-19"/>
    <n v="8226.25"/>
    <n v="8226.25"/>
    <n v="8912.6299999999992"/>
    <s v="vrouw"/>
    <s v="Museumplein 5 d"/>
    <s v="Amsterdam"/>
    <s v="1071 DJ"/>
    <n v="1.35"/>
    <n v="29"/>
    <s v="Nee"/>
    <s v="Camela Barends Gambetta"/>
    <m/>
    <m/>
    <m/>
    <m/>
    <m/>
    <m/>
    <m/>
    <s v="07:15"/>
    <n v="0"/>
    <s v="Pier Azië"/>
    <s v="2016"/>
    <s v="Ja"/>
    <s v="Ja"/>
    <s v="Parkeren"/>
    <s v="1301"/>
    <s v="cbg@skagenfunds.nl"/>
    <s v="Barends Gambetta"/>
    <s v="cbg@skagenfunds.nl"/>
    <s v="f"/>
    <s v="06 - 14 30 10 31"/>
    <s v="Camela"/>
    <m/>
    <m/>
    <s v="C."/>
    <n v="249"/>
    <s v="15:00"/>
    <s v="CH HKB"/>
    <s v="Dolce Vita"/>
    <n v="53"/>
    <s v="Varend arrangement"/>
    <d v="2015-08-19T00:00:00"/>
    <s v="Museumplein 5 d"/>
    <s v="0614301031"/>
    <s v="0031614301031"/>
    <s v="0031614301031"/>
    <n v="3"/>
    <n v="9641.2800000000007"/>
    <n v="2"/>
    <m/>
    <n v="8226.25"/>
    <n v="4"/>
    <m/>
    <s v="000017-001"/>
    <n v="5.2"/>
  </r>
  <r>
    <s v="Vriend Flower Bulbs BV"/>
    <s v="Dolce Vita"/>
    <s v="Ja"/>
    <n v="100"/>
    <n v="32"/>
    <s v="Dolce Vita"/>
    <n v="1491"/>
    <s v="Avond"/>
    <n v="32"/>
    <s v="Dock"/>
    <s v="Vriend A."/>
    <x v="0"/>
    <d v="2015-08-22T00:00:00"/>
    <x v="18"/>
    <s v="100% Definitief"/>
    <m/>
    <s v="Koning A."/>
    <s v="Ja"/>
    <s v="Dolce Vita2015"/>
    <s v="100% Definitief"/>
    <s v="08-07"/>
    <s v="Vriend"/>
    <m/>
    <x v="11"/>
    <n v="26.13"/>
    <n v="36.22"/>
    <n v="7571.75"/>
    <s v="20:30"/>
    <s v="20:30"/>
    <s v="Traditionele charter schepen"/>
    <s v="Dock"/>
    <s v="H2U Consortium"/>
    <m/>
    <s v="03-04"/>
    <s v="2015.14"/>
    <s v="zaterdag"/>
    <s v="22-08-2015 20:30"/>
    <d v="2015-04-03T08:59:33"/>
    <s v="jack.arianne.vriend@quicknet.nl"/>
    <s v="jack.arianne.vriend@quicknet.nl"/>
    <n v="2"/>
    <s v="CH HKA (C07)"/>
    <s v="Groen"/>
    <n v="40"/>
    <m/>
    <s v="A04"/>
    <s v="CH HKB (D07)"/>
    <s v="2015-08-22"/>
    <n v="7008"/>
    <n v="7008"/>
    <n v="7571.75"/>
    <s v="vrouw"/>
    <s v="Westerstraat 118"/>
    <s v="Sijbekarspel"/>
    <s v="1655 LG"/>
    <n v="1.35"/>
    <n v="29"/>
    <s v="Ja"/>
    <s v="Arianne Vriend"/>
    <m/>
    <m/>
    <m/>
    <m/>
    <m/>
    <m/>
    <m/>
    <s v="18:30"/>
    <n v="0"/>
    <s v="Pier Westerhoofd"/>
    <s v="3114"/>
    <s v="Ja"/>
    <m/>
    <m/>
    <s v="2204"/>
    <s v="jack.arianne.vriend@quicknet.nl"/>
    <s v="Vriend"/>
    <s v="jack.arianne.vriend@quicknet.nl"/>
    <s v="f"/>
    <s v="06 - 12 70 23 79"/>
    <s v="Arianne"/>
    <m/>
    <m/>
    <s v="A."/>
    <n v="219"/>
    <s v="00:00"/>
    <m/>
    <s v="Dolce Vita"/>
    <n v="53"/>
    <s v="Varend arrangement"/>
    <d v="2015-08-22T00:00:00"/>
    <s v="Westerstraat 118"/>
    <s v="+31612702379"/>
    <m/>
    <m/>
    <n v="2"/>
    <m/>
    <n v="0"/>
    <m/>
    <n v="7008"/>
    <n v="4"/>
    <m/>
    <s v="000017-011"/>
    <n v="5.2"/>
  </r>
  <r>
    <s v="HSO Customer Service BV"/>
    <s v="Dy Abt fan Starum"/>
    <s v="Ja"/>
    <n v="100"/>
    <n v="40"/>
    <s v="Dy Abt fan Starum"/>
    <n v="811"/>
    <s v="Avond"/>
    <n v="40"/>
    <s v="Dock"/>
    <s v="Kroon M."/>
    <x v="0"/>
    <d v="2015-08-20T00:00:00"/>
    <x v="101"/>
    <s v="100% Definitief"/>
    <m/>
    <s v="Sterk L."/>
    <s v="Ja"/>
    <s v="Dy Abt fan Starum2015"/>
    <s v="100% Definitief"/>
    <s v="08-07"/>
    <m/>
    <m/>
    <x v="11"/>
    <n v="26.13"/>
    <n v="33.479999999999997"/>
    <n v="9719.24"/>
    <s v="20:00"/>
    <s v="20:00"/>
    <s v="Traditionele charter schepen"/>
    <s v="Dock"/>
    <s v="H2U Consortium"/>
    <s v="Smits"/>
    <s v="19-12"/>
    <s v="2014.51"/>
    <s v="donderdag"/>
    <s v="20-08-2015 20:00"/>
    <d v="2014-12-19T09:40:29"/>
    <s v="asmits@hso.com"/>
    <s v="asmits@hso.com"/>
    <n v="6"/>
    <s v="CH HKA (C05)"/>
    <s v="Geel"/>
    <n v="50"/>
    <m/>
    <s v="A02"/>
    <s v="CH HKB (D05)"/>
    <s v="2015-08-20"/>
    <n v="8966.6"/>
    <n v="8966.6"/>
    <n v="9719.24"/>
    <m/>
    <s v="Newtonstraat 27"/>
    <s v="Veenendaal"/>
    <s v="3902 HP"/>
    <n v="1.8"/>
    <n v="37"/>
    <s v="Ja"/>
    <s v="Astrid Smits"/>
    <m/>
    <m/>
    <m/>
    <m/>
    <m/>
    <m/>
    <m/>
    <s v="18:00"/>
    <n v="0"/>
    <s v="Pier Westerhoofd"/>
    <s v="2435"/>
    <s v="Nee"/>
    <s v="Ja"/>
    <s v="Parkeren"/>
    <s v="1700"/>
    <s v="asmits@hso.com"/>
    <s v="Smits"/>
    <s v="asmits@hso.com"/>
    <s v="f"/>
    <m/>
    <s v="Astrid"/>
    <m/>
    <m/>
    <s v="A."/>
    <n v="219"/>
    <s v="23:30"/>
    <m/>
    <s v="Dy Abt fan Starum"/>
    <n v="54"/>
    <s v="Varend arrangement"/>
    <d v="2015-08-20T00:00:00"/>
    <s v="Newtonstraat 27"/>
    <s v="0318 509400"/>
    <s v="610893825"/>
    <m/>
    <n v="3"/>
    <n v="10599.6"/>
    <n v="1"/>
    <m/>
    <n v="8966.6"/>
    <n v="2"/>
    <m/>
    <s v="000018-005"/>
    <n v="5.0999999999999996"/>
  </r>
  <r>
    <s v="MCI Group Amsterdam _x000a_"/>
    <s v="Dy Abt fan Starum"/>
    <s v="Ja"/>
    <n v="95.56"/>
    <n v="40"/>
    <s v="Dy Abt fan Starum"/>
    <n v="393"/>
    <s v="SAIL In"/>
    <n v="40"/>
    <s v="Dock"/>
    <s v="Savakis S."/>
    <x v="0"/>
    <d v="2015-08-19T00:00:00"/>
    <x v="102"/>
    <s v="100% Definitief"/>
    <d v="2014-09-16T00:00:00"/>
    <s v="Dijck S.N.D. van"/>
    <s v="Ja"/>
    <s v="Dy Abt fan Starum2015"/>
    <s v="100% Definitief"/>
    <s v="08-07"/>
    <s v="Strating"/>
    <m/>
    <x v="7"/>
    <n v="22.5"/>
    <n v="33.479999999999997"/>
    <n v="10755.6"/>
    <s v="07:30"/>
    <s v="07:30"/>
    <s v="Traditionele charter schepen"/>
    <s v="Dock"/>
    <s v="H2U Consortium"/>
    <s v="Savakis"/>
    <s v="09-09"/>
    <s v="2014.37"/>
    <s v="woensdag"/>
    <s v="19-08-2015 07:30"/>
    <d v="2014-09-09T11:31:58"/>
    <s v="simone@performance-improvement.nl"/>
    <s v="suzanne.savakis@mci-group.com"/>
    <n v="7"/>
    <s v="CH HKB (D05)"/>
    <s v="Geel"/>
    <n v="50"/>
    <m/>
    <s v="A02"/>
    <s v="CH HKB (D05)"/>
    <s v="2015-08-19"/>
    <n v="10373.200000000001"/>
    <n v="10373.200000000001"/>
    <n v="11255.58"/>
    <s v="vrouw"/>
    <s v="Jan van Goyenkade 11"/>
    <s v="Amsterdam"/>
    <s v="1075 HP"/>
    <n v="1.8"/>
    <n v="37"/>
    <s v="Ja"/>
    <s v="Suzanne Savakis"/>
    <s v="Sharp"/>
    <m/>
    <m/>
    <m/>
    <m/>
    <m/>
    <m/>
    <s v="06:45"/>
    <n v="499.98"/>
    <s v="Pier Azië"/>
    <s v="1943"/>
    <s v="Ja"/>
    <s v="Nee"/>
    <s v="Parkeren"/>
    <s v="1985"/>
    <s v="suzanne.savakis@mci-group.com"/>
    <s v="Savakis"/>
    <s v="suzanne.savakis@mci-group.com"/>
    <s v="f"/>
    <m/>
    <s v="Suzanne"/>
    <s v="(020) 679 34 11"/>
    <m/>
    <s v="S."/>
    <n v="249"/>
    <s v="14:30"/>
    <s v="CH HKB"/>
    <s v="Dy Abt fan Starum"/>
    <n v="54"/>
    <s v="Varend arrangement"/>
    <d v="2015-08-19T00:00:00"/>
    <s v="Jan van Goyenkade 11"/>
    <m/>
    <s v="653351052"/>
    <s v="(020) 679 34 11"/>
    <n v="3"/>
    <n v="12051.6"/>
    <n v="4"/>
    <m/>
    <n v="10373.200000000001"/>
    <n v="2"/>
    <m/>
    <s v="000018-001"/>
    <n v="5.0999999999999996"/>
  </r>
  <r>
    <s v="MCI Group Amsterdam _x000a_"/>
    <s v="Dy Abt fan Starum"/>
    <s v="Ja"/>
    <n v="97.43"/>
    <n v="40"/>
    <s v="Dy Abt fan Starum"/>
    <n v="394"/>
    <s v="Avond"/>
    <n v="40"/>
    <s v="Dock"/>
    <s v="Savakis S."/>
    <x v="0"/>
    <d v="2015-08-19T00:00:00"/>
    <x v="102"/>
    <s v="100% Definitief"/>
    <d v="2014-09-16T00:00:00"/>
    <s v="Dijck S.N.D. van"/>
    <s v="Ja"/>
    <s v="Dy Abt fan Starum2015"/>
    <s v="100% Definitief"/>
    <s v="08-07"/>
    <s v="Strating"/>
    <m/>
    <x v="11"/>
    <n v="26.13"/>
    <n v="33.479999999999997"/>
    <n v="9469.25"/>
    <s v="20:00"/>
    <s v="20:00"/>
    <s v="Traditionele charter schepen"/>
    <s v="Dock"/>
    <s v="H2U Consortium"/>
    <s v="Savakis"/>
    <s v="09-09"/>
    <s v="2014.37"/>
    <s v="woensdag"/>
    <s v="19-08-2015 20:00"/>
    <d v="2014-09-09T11:43:36"/>
    <s v="simone@performance-improvement.nl"/>
    <s v="suzanne.savakis@mci-group.com"/>
    <n v="6"/>
    <s v="CH HKA (C05)"/>
    <s v="Geel"/>
    <n v="50"/>
    <m/>
    <s v="A02"/>
    <s v="CH HKB (D05)"/>
    <s v="2015-08-19"/>
    <n v="8966.6"/>
    <n v="8966.6"/>
    <n v="9719.24"/>
    <s v="vrouw"/>
    <s v="Jan van Goyenkade 11"/>
    <s v="Amsterdam"/>
    <s v="1075 HP"/>
    <n v="1.8"/>
    <n v="37"/>
    <s v="Ja"/>
    <s v="Suzanne Savakis"/>
    <s v="Sharp"/>
    <m/>
    <m/>
    <m/>
    <m/>
    <m/>
    <m/>
    <s v="18:00"/>
    <n v="249.99"/>
    <s v="Pier Westerhoofd"/>
    <s v="1943"/>
    <s v="Ja"/>
    <s v="Nee"/>
    <s v="Parkeren"/>
    <s v="1985"/>
    <s v="suzanne.savakis@mci-group.com"/>
    <s v="Savakis"/>
    <s v="suzanne.savakis@mci-group.com"/>
    <s v="f"/>
    <m/>
    <s v="Suzanne"/>
    <s v="(020) 679 34 11"/>
    <m/>
    <s v="S."/>
    <n v="219"/>
    <s v="23:30"/>
    <m/>
    <s v="Dy Abt fan Starum"/>
    <n v="54"/>
    <s v="Varend arrangement"/>
    <d v="2015-08-19T00:00:00"/>
    <s v="Jan van Goyenkade 11"/>
    <m/>
    <s v="653351052"/>
    <s v="(020) 679 34 11"/>
    <n v="3"/>
    <n v="10599.6"/>
    <n v="2"/>
    <m/>
    <n v="8966.6"/>
    <n v="2"/>
    <m/>
    <s v="000018-002"/>
    <n v="5.0999999999999996"/>
  </r>
  <r>
    <s v="Panerai RLG Europe BV"/>
    <s v="Dy Abt fan Starum"/>
    <s v="Nee"/>
    <n v="100"/>
    <n v="40"/>
    <s v="Dy Abt fan Starum"/>
    <n v="2160"/>
    <s v="Middag"/>
    <n v="35"/>
    <s v="Dock"/>
    <s v="Gelaudie Q."/>
    <x v="10"/>
    <d v="2015-08-22T00:00:00"/>
    <x v="103"/>
    <s v="Bevestigd"/>
    <d v="2015-06-26T00:00:00"/>
    <s v="Straten F. van"/>
    <s v="Ja"/>
    <s v="Dy Abt fan Starum2015"/>
    <s v="Gefactureerd (0/0 termijn)"/>
    <m/>
    <m/>
    <m/>
    <x v="10"/>
    <n v="22.85"/>
    <n v="33.479999999999997"/>
    <n v="187.49"/>
    <s v="14:00"/>
    <s v="14:00"/>
    <s v="Traditionele charter schepen"/>
    <s v="Dock"/>
    <s v="H2U Consortium"/>
    <s v="Swinkels"/>
    <s v="19-06"/>
    <s v="2015.25"/>
    <s v="zaterdag"/>
    <s v="22-08-2015 15:30"/>
    <d v="2015-06-19T10:32:48"/>
    <s v="q"/>
    <m/>
    <n v="1"/>
    <s v="CH HKA (C05)"/>
    <s v="Geel"/>
    <n v="50"/>
    <m/>
    <s v="A02"/>
    <s v="CH HKA (C03)"/>
    <s v="2015-08-22"/>
    <n v="7119.95"/>
    <n v="154.94999999999999"/>
    <n v="187.49"/>
    <m/>
    <s v="Herengracht 436"/>
    <s v="Amsterdam"/>
    <s v="1017 BZ"/>
    <n v="1.8"/>
    <n v="37"/>
    <s v="Ja"/>
    <s v="Quinta Gelaudie"/>
    <m/>
    <m/>
    <m/>
    <m/>
    <m/>
    <m/>
    <m/>
    <s v="13:30"/>
    <n v="0"/>
    <s v="Pier Westerhoofd"/>
    <s v="3131"/>
    <s v="Ja"/>
    <s v="Ja"/>
    <s v="Parkeren"/>
    <s v="2226"/>
    <s v="q"/>
    <s v="Gelaudie"/>
    <s v="quinta.gelaudie@panerai.com"/>
    <s v="f"/>
    <s v="06 - 29 51 21 02"/>
    <s v="Quinta"/>
    <s v="(020) 342 86 62"/>
    <m/>
    <s v="Q."/>
    <n v="199"/>
    <s v="16:30"/>
    <m/>
    <s v="Dy Abt fan Starum"/>
    <n v="54"/>
    <s v="Varend arrangement"/>
    <d v="2015-08-22T00:00:00"/>
    <s v="Herengracht 436"/>
    <m/>
    <s v="0031646808292"/>
    <m/>
    <n v="0"/>
    <m/>
    <n v="2"/>
    <s v="Ja"/>
    <n v="7119.95"/>
    <n v="2"/>
    <m/>
    <s v="000018-010"/>
    <n v="5.0999999999999996"/>
  </r>
  <r>
    <s v="Ster"/>
    <s v="Dy Abt fan Starum"/>
    <s v="Nee"/>
    <m/>
    <n v="40"/>
    <s v="Dy Abt fan Starum"/>
    <n v="2257"/>
    <s v="Middag"/>
    <n v="40"/>
    <s v="Dock"/>
    <s v="Hoekstra S."/>
    <x v="14"/>
    <d v="2015-08-20T00:00:00"/>
    <x v="91"/>
    <s v="Bevestigd"/>
    <d v="2015-07-08T00:00:00"/>
    <s v="Sterk L."/>
    <s v="Ja"/>
    <s v="Dy Abt fan Starum2015"/>
    <s v="Bevestigd"/>
    <m/>
    <m/>
    <m/>
    <x v="10"/>
    <n v="22.85"/>
    <n v="33.479999999999997"/>
    <n v="0"/>
    <s v="15:15"/>
    <s v="15:30"/>
    <s v="Traditionele charter schepen"/>
    <s v="Dock"/>
    <s v="H2U Consortium"/>
    <s v="Hoekstra "/>
    <s v="30-06"/>
    <s v="2015.27"/>
    <s v="donderdag"/>
    <s v="20-08-2015 15:30"/>
    <d v="2015-06-30T16:21:35"/>
    <s v="Voor STER"/>
    <m/>
    <n v="2"/>
    <s v="CH HKA (C05)"/>
    <s v="Geel"/>
    <n v="50"/>
    <m/>
    <s v="A02"/>
    <s v="CH HKB (D05)"/>
    <s v="2015-08-20"/>
    <n v="8166.6"/>
    <n v="0"/>
    <n v="0"/>
    <m/>
    <s v="Laapersveld 70"/>
    <s v="Hilversum"/>
    <s v="1200 AH"/>
    <n v="1.8"/>
    <n v="37"/>
    <s v="Ja"/>
    <s v="Sieta Hoekstra"/>
    <m/>
    <m/>
    <m/>
    <m/>
    <m/>
    <m/>
    <m/>
    <s v="13:30"/>
    <n v="0"/>
    <s v="Pier Westerhoofd"/>
    <s v="6180"/>
    <s v="Ja"/>
    <s v="Nee"/>
    <s v="Parkeren"/>
    <s v="4115"/>
    <s v="Voor STER"/>
    <s v="Hoekstra"/>
    <s v="sieta.hoekstra@ster.nl"/>
    <s v="f"/>
    <m/>
    <s v="Sieta"/>
    <s v="(035) 372 55 41"/>
    <m/>
    <s v="S."/>
    <n v="199"/>
    <s v="18:15"/>
    <m/>
    <s v="Dy Abt fan Starum"/>
    <n v="54"/>
    <s v="Varend arrangement"/>
    <d v="2015-08-20T00:00:00"/>
    <s v="Laapersveld 70"/>
    <m/>
    <s v="0031639753401"/>
    <m/>
    <n v="0"/>
    <m/>
    <n v="2"/>
    <m/>
    <n v="8166.6"/>
    <n v="2"/>
    <m/>
    <s v="000018-004"/>
    <n v="5.0999999999999996"/>
  </r>
  <r>
    <s v="Ster"/>
    <s v="Dy Abt fan Starum"/>
    <s v="Nee"/>
    <m/>
    <n v="40"/>
    <s v="Dy Abt fan Starum"/>
    <n v="2262"/>
    <s v="Middag"/>
    <n v="40"/>
    <s v="Dock"/>
    <s v="Hoekstra S."/>
    <x v="14"/>
    <d v="2015-08-21T00:00:00"/>
    <x v="5"/>
    <s v="Bevestigd"/>
    <d v="2015-07-08T00:00:00"/>
    <s v="Sterk L."/>
    <s v="Ja"/>
    <s v="Dy Abt fan Starum2015"/>
    <s v="Bevestigd"/>
    <m/>
    <m/>
    <m/>
    <x v="10"/>
    <n v="22.85"/>
    <n v="33.479999999999997"/>
    <m/>
    <s v="15:15"/>
    <s v="15:30"/>
    <s v="Traditionele charter schepen"/>
    <s v="Dock"/>
    <s v="H2U Consortium"/>
    <s v="Hoekstra "/>
    <s v="01-07"/>
    <s v="2015.27"/>
    <s v="vrijdag"/>
    <s v="21-08-2015 15:30"/>
    <d v="2015-07-01T14:52:51"/>
    <s v="sieta.hoekstra@ster.nl"/>
    <m/>
    <n v="0"/>
    <s v="CH HKA (C05)"/>
    <s v="Geel"/>
    <n v="50"/>
    <m/>
    <s v="A02"/>
    <s v="CH HKB (D05)"/>
    <s v="2015-08-21"/>
    <n v="7960"/>
    <m/>
    <m/>
    <m/>
    <s v="Laapersveld 70"/>
    <s v="Hilversum"/>
    <s v="1200 AH"/>
    <n v="1.8"/>
    <n v="37"/>
    <s v="Ja"/>
    <s v="Sieta Hoekstra"/>
    <m/>
    <m/>
    <m/>
    <m/>
    <m/>
    <m/>
    <m/>
    <s v="13:30"/>
    <m/>
    <s v="Pier Westerhoofd"/>
    <s v="6180"/>
    <s v="Ja"/>
    <s v="Ja"/>
    <s v="Parkeren"/>
    <s v="4115"/>
    <s v="sieta.hoekstra@ster.nl"/>
    <s v="Hoekstra"/>
    <s v="sieta.hoekstra@ster.nl"/>
    <s v="f"/>
    <m/>
    <s v="Sieta"/>
    <s v="(035) 372 55 41"/>
    <m/>
    <s v="S."/>
    <n v="199"/>
    <s v="18:15"/>
    <m/>
    <s v="Dy Abt fan Starum"/>
    <n v="54"/>
    <s v="Varend arrangement"/>
    <d v="2015-08-21T00:00:00"/>
    <s v="Laapersveld 70"/>
    <m/>
    <s v="0031639753401"/>
    <m/>
    <n v="0"/>
    <m/>
    <n v="1"/>
    <m/>
    <n v="7960"/>
    <n v="2"/>
    <m/>
    <s v="000018-007"/>
    <n v="5.0999999999999996"/>
  </r>
  <r>
    <s v="Kyocera Nederland"/>
    <s v="Eendracht"/>
    <s v="Ja"/>
    <n v="100"/>
    <n v="110"/>
    <s v="Eendracht"/>
    <n v="2062"/>
    <s v="Avond"/>
    <n v="110"/>
    <s v="Classic"/>
    <s v="Hendriks F.E."/>
    <x v="0"/>
    <d v="2015-08-20T00:00:00"/>
    <x v="64"/>
    <s v="100% Definitief"/>
    <d v="2015-06-30T00:00:00"/>
    <s v="NAUPAR"/>
    <s v="Ja"/>
    <s v="Eendracht2015"/>
    <s v="100% Definitief"/>
    <s v="28-07"/>
    <m/>
    <m/>
    <x v="12"/>
    <n v="22"/>
    <n v="60.01"/>
    <n v="33622.5"/>
    <s v="19:30"/>
    <s v="19:15"/>
    <s v="Nederlandse Tall Ships"/>
    <s v="Classic"/>
    <s v="Eigen catering schip"/>
    <s v="Burger"/>
    <s v="11-06"/>
    <s v="2015.24"/>
    <s v="donderdag"/>
    <s v="20-08-2015 18:00"/>
    <d v="2015-06-11T16:05:39"/>
    <s v="bianca.burger@dnl.kyocera.com"/>
    <s v="bianca.burger@dnl.kyocera.com"/>
    <n v="2"/>
    <s v="CH HKA (C04)"/>
    <s v="Oranje"/>
    <m/>
    <m/>
    <m/>
    <s v="CH HKA (C04)"/>
    <s v="2015-08-20"/>
    <n v="31206.5"/>
    <n v="31206.5"/>
    <n v="33622.5"/>
    <m/>
    <s v="Beechavenue 25"/>
    <s v="Schiphol-Rijk"/>
    <s v="1119 RA"/>
    <m/>
    <m/>
    <s v="Ja"/>
    <s v="Bianca Burger"/>
    <m/>
    <m/>
    <m/>
    <m/>
    <m/>
    <m/>
    <m/>
    <s v="18:30"/>
    <n v="0"/>
    <s v="Pier Westerhoofd"/>
    <s v="6171"/>
    <s v="Ja"/>
    <s v="Ja"/>
    <s v="Parkeren"/>
    <s v="4102"/>
    <s v="bianca.burger@dnl.kyocera.com"/>
    <s v="Burger"/>
    <s v="bianca.burger@dnl.kyocera.com"/>
    <s v="f"/>
    <m/>
    <s v="Bianca"/>
    <m/>
    <m/>
    <s v="B."/>
    <n v="279"/>
    <s v="00:30"/>
    <s v="CH HKA"/>
    <s v="Eendracht"/>
    <n v="302"/>
    <s v="Varend arrangement"/>
    <d v="2015-08-20T00:00:00"/>
    <s v="Beechavenue 25"/>
    <m/>
    <s v="620214337"/>
    <m/>
    <n v="1"/>
    <m/>
    <n v="2"/>
    <s v="Ja"/>
    <n v="31206.5"/>
    <m/>
    <m/>
    <s v="000106-006"/>
    <m/>
  </r>
  <r>
    <s v="Pon Power BV"/>
    <s v="Eendracht"/>
    <s v="Ja"/>
    <n v="101.71"/>
    <n v="110"/>
    <s v="Eendracht"/>
    <n v="818"/>
    <s v="SAIL In"/>
    <n v="110"/>
    <s v="Classic"/>
    <s v="Haas T. de"/>
    <x v="0"/>
    <d v="2015-08-19T00:00:00"/>
    <x v="104"/>
    <s v="100% Definitief"/>
    <m/>
    <s v="Straten F. van"/>
    <s v="Ja"/>
    <s v="Eendracht2015"/>
    <s v="100% Definitief"/>
    <s v="16-07"/>
    <m/>
    <m/>
    <x v="13"/>
    <n v="25"/>
    <n v="60.01"/>
    <n v="40827.01"/>
    <s v="09:30"/>
    <s v="09:30"/>
    <s v="Nederlandse Tall Ships"/>
    <s v="Deck"/>
    <s v="Eigen catering schip"/>
    <s v="Vogelaar"/>
    <s v="22-12"/>
    <s v="2014.52"/>
    <s v="woensdag"/>
    <s v="19-08-2015 09:30"/>
    <d v="2014-12-22T16:50:56"/>
    <s v="jessica.menkel@pon-cat.com"/>
    <s v="jessica.menkel@pon-cat.com"/>
    <n v="10"/>
    <s v="Trawlerkade (Trawlerkade)"/>
    <m/>
    <m/>
    <m/>
    <m/>
    <s v="IJhaven (IJ)"/>
    <s v="2015-08-19"/>
    <n v="37858.15"/>
    <n v="37290"/>
    <n v="40139.550000000003"/>
    <m/>
    <s v="Ketelweg 20"/>
    <s v="Papendrecht"/>
    <s v="3356 LE"/>
    <m/>
    <m/>
    <s v="Nee"/>
    <s v="Thomas de Haas"/>
    <m/>
    <m/>
    <m/>
    <m/>
    <m/>
    <m/>
    <m/>
    <s v="08:45"/>
    <n v="-687.46"/>
    <s v="Trawlerkade - IJmuiden"/>
    <s v="2465"/>
    <s v="Ja"/>
    <s v="Nee"/>
    <s v="Parkeren"/>
    <s v="1724"/>
    <s v="jessica.menkel@pon-cat.com"/>
    <s v="Haas"/>
    <s v="jessica.menkel@pon-cat.com"/>
    <s v="m"/>
    <m/>
    <s v="Thomas"/>
    <s v="(078) 642 04 20"/>
    <s v="de"/>
    <s v="T."/>
    <n v="339"/>
    <s v="17:15"/>
    <m/>
    <s v="Eendracht"/>
    <n v="302"/>
    <s v="Varend arrangement"/>
    <d v="2015-08-19T00:00:00"/>
    <s v="Ketelweg 20"/>
    <s v="078-6420420"/>
    <s v="649879876"/>
    <s v="(078) 642 04 20"/>
    <n v="4"/>
    <n v="45120.9"/>
    <n v="2"/>
    <s v="Ja"/>
    <n v="37858.15"/>
    <m/>
    <m/>
    <s v="000106-001"/>
    <m/>
  </r>
  <r>
    <s v="SPIE Nederland"/>
    <s v="Eendracht"/>
    <s v="Ja"/>
    <n v="100"/>
    <n v="110"/>
    <s v="Eendracht"/>
    <n v="723"/>
    <s v="Avond"/>
    <n v="110"/>
    <s v="Classic"/>
    <s v="Muller J."/>
    <x v="0"/>
    <d v="2015-08-21T00:00:00"/>
    <x v="41"/>
    <s v="100% Definitief"/>
    <m/>
    <s v="Straten F. van"/>
    <s v="Ja"/>
    <s v="Eendracht2015"/>
    <s v="100% Definitief"/>
    <s v="04-08"/>
    <m/>
    <m/>
    <x v="12"/>
    <n v="22"/>
    <n v="60.01"/>
    <n v="32997.53"/>
    <s v="18:45"/>
    <s v="18:45"/>
    <s v="Nederlandse Tall Ships"/>
    <s v="Deck"/>
    <s v="Eigen catering schip"/>
    <s v="Muller"/>
    <s v="26-11"/>
    <s v="2014.48"/>
    <s v="vrijdag"/>
    <s v="21-08-2015 00:00"/>
    <d v="2014-11-26T16:16:15"/>
    <s v="jolanda.muller@spie.com"/>
    <s v="jolanda.muller@spie.com"/>
    <n v="5"/>
    <s v="Rivercruise (RV01)"/>
    <m/>
    <m/>
    <m/>
    <m/>
    <s v="Rivercruise (RV01)"/>
    <s v="2015-08-21"/>
    <n v="30690"/>
    <n v="30690"/>
    <n v="32997.53"/>
    <m/>
    <s v="De Brauwweg 74-82"/>
    <s v="Schiedam"/>
    <s v="3125 AE"/>
    <m/>
    <m/>
    <s v="Nee"/>
    <s v="Jolanda Muller"/>
    <m/>
    <m/>
    <m/>
    <m/>
    <m/>
    <m/>
    <m/>
    <s v="18:45"/>
    <n v="0"/>
    <s v="Rivercruise steiger - Ruijterkade Oost"/>
    <s v="2241"/>
    <s v="Ja"/>
    <m/>
    <m/>
    <s v="3878"/>
    <s v="jolanda.muller@spie.com"/>
    <s v="Muller"/>
    <s v="jolanda.muller@spie.com"/>
    <s v="f"/>
    <m/>
    <s v="Jolanda"/>
    <m/>
    <m/>
    <s v="J."/>
    <n v="279"/>
    <s v="24:00"/>
    <s v="Rivercruise"/>
    <s v="Eendracht"/>
    <n v="302"/>
    <s v="Varend arrangement"/>
    <d v="2015-08-21T00:00:00"/>
    <s v="De Brauwweg 74-82"/>
    <s v="010-4090400"/>
    <s v="0031610015893"/>
    <m/>
    <n v="3"/>
    <n v="37134.9"/>
    <n v="1"/>
    <s v="Ja"/>
    <n v="30690"/>
    <m/>
    <m/>
    <s v="000106-008"/>
    <m/>
  </r>
  <r>
    <s v="Vopak Management Netherlands B.V."/>
    <s v="Eendracht"/>
    <s v="Ja"/>
    <n v="97.5"/>
    <n v="110"/>
    <s v="Eendracht"/>
    <n v="979"/>
    <s v="Middag"/>
    <n v="110"/>
    <s v="Classic"/>
    <s v="Hoogerwaard P."/>
    <x v="0"/>
    <d v="2015-08-20T00:00:00"/>
    <x v="59"/>
    <s v="100% Definitief"/>
    <m/>
    <s v="Straten F. van"/>
    <s v="Ja"/>
    <s v="Eendracht2015"/>
    <s v="100% Definitief"/>
    <s v="09-07"/>
    <m/>
    <m/>
    <x v="15"/>
    <n v="20"/>
    <n v="60.01"/>
    <n v="30623.119999999999"/>
    <s v="12:30"/>
    <s v="12:15"/>
    <s v="Nederlandse Tall Ships"/>
    <s v="Classic"/>
    <s v="Eigen catering schip"/>
    <s v="Straten van"/>
    <s v="02-02"/>
    <s v="2015.06"/>
    <s v="donderdag"/>
    <s v="20-08-2015 11:00"/>
    <d v="2015-02-02T16:58:19"/>
    <m/>
    <s v="simone.vasilikos@vopak.com"/>
    <n v="5"/>
    <s v="CH HKA (C04)"/>
    <s v="Oranje"/>
    <m/>
    <m/>
    <m/>
    <s v="CH HKA (C04)"/>
    <s v="2015-08-20"/>
    <n v="29729.599999999999"/>
    <n v="29139.8"/>
    <n v="31409.38"/>
    <m/>
    <s v="Westerlaan 16"/>
    <s v="Rotterdam"/>
    <s v="3016 CK"/>
    <m/>
    <m/>
    <s v="Nee"/>
    <s v="Simone Vasilikos"/>
    <s v="Vopak"/>
    <m/>
    <m/>
    <m/>
    <m/>
    <m/>
    <m/>
    <s v="11:15"/>
    <n v="786.26"/>
    <s v="Pier Westerhoofd"/>
    <s v="2024"/>
    <s v="Ja"/>
    <s v="Nee"/>
    <s v="Parkeren"/>
    <s v="3986"/>
    <m/>
    <s v="Vasilikos"/>
    <s v="simone.vasilikos@vopak.com"/>
    <s v="f"/>
    <m/>
    <s v="Simone"/>
    <s v="06 - 23 07 17 75"/>
    <m/>
    <s v="S."/>
    <n v="259"/>
    <s v="17:45"/>
    <s v="CH HKA"/>
    <s v="Eendracht"/>
    <n v="302"/>
    <s v="Varend arrangement"/>
    <d v="2015-08-20T00:00:00"/>
    <s v="Westerlaan 16"/>
    <m/>
    <s v="0031624453575"/>
    <s v="(010) 400 28 07"/>
    <n v="2"/>
    <n v="34472.9"/>
    <n v="3"/>
    <s v="Ja"/>
    <n v="29729.599999999999"/>
    <m/>
    <m/>
    <s v="000106-005"/>
    <m/>
  </r>
  <r>
    <s v="VTTI"/>
    <s v="Eendracht"/>
    <s v="Ja"/>
    <n v="100"/>
    <n v="110"/>
    <s v="Eendracht"/>
    <n v="656"/>
    <s v="Middag"/>
    <n v="110"/>
    <s v="Classic"/>
    <s v="Doornbosch M."/>
    <x v="0"/>
    <d v="2015-08-22T00:00:00"/>
    <x v="105"/>
    <s v="100% Definitief"/>
    <m/>
    <s v="Straten F. van"/>
    <s v="Ja"/>
    <s v="Eendracht2015"/>
    <s v="100% Definitief"/>
    <s v="04-08"/>
    <m/>
    <m/>
    <x v="15"/>
    <n v="20"/>
    <n v="60.01"/>
    <n v="30623.1"/>
    <s v="11:30"/>
    <s v="11:45"/>
    <s v="Nederlandse Tall Ships"/>
    <s v="Deck"/>
    <s v="Eigen catering schip"/>
    <m/>
    <s v="07-11"/>
    <s v="2014.45"/>
    <s v="zaterdag"/>
    <s v="22-08-2015 12:00"/>
    <d v="2014-11-07T12:35:28"/>
    <s v="mrd@vtti.com"/>
    <s v="mrd@vtti.com"/>
    <n v="5"/>
    <s v="Rivercruise (RV01)"/>
    <m/>
    <m/>
    <m/>
    <m/>
    <s v="Rivercruise (RV01)"/>
    <s v="2015-08-22"/>
    <n v="28490"/>
    <n v="28490"/>
    <n v="30623.1"/>
    <m/>
    <s v="K.P. van der Mandelelaan 130"/>
    <s v="Rotterdam"/>
    <s v="3062 MB"/>
    <m/>
    <m/>
    <s v="Nee"/>
    <s v="Margreeth Doornbosch"/>
    <m/>
    <m/>
    <m/>
    <m/>
    <m/>
    <m/>
    <m/>
    <s v="11:45"/>
    <n v="0"/>
    <s v="Rivercruise steiger - Ruijterkade Oost"/>
    <s v="2181"/>
    <s v="Nee"/>
    <m/>
    <m/>
    <s v="1523"/>
    <s v="mrd@vtti.com"/>
    <s v="Doornbosch"/>
    <s v="mrd@vtti.com"/>
    <s v="f"/>
    <m/>
    <s v="Margreeth"/>
    <m/>
    <m/>
    <s v="M."/>
    <n v="259"/>
    <s v="17:00"/>
    <s v="Rivercruise"/>
    <s v="Eendracht"/>
    <n v="302"/>
    <s v="Varend arrangement"/>
    <d v="2015-08-22T00:00:00"/>
    <s v="K.P. van der Mandelelaan 130"/>
    <m/>
    <m/>
    <m/>
    <n v="3"/>
    <n v="34472.9"/>
    <n v="1"/>
    <s v="Ja"/>
    <n v="28490"/>
    <m/>
    <m/>
    <s v="000106-003"/>
    <m/>
  </r>
  <r>
    <s v="VTTI"/>
    <s v="Eendracht"/>
    <s v="Ja"/>
    <n v="100"/>
    <n v="110"/>
    <s v="Eendracht"/>
    <n v="657"/>
    <s v="Avond"/>
    <n v="110"/>
    <s v="Classic"/>
    <s v="Doornbosch M."/>
    <x v="0"/>
    <d v="2015-08-22T00:00:00"/>
    <x v="105"/>
    <s v="100% Definitief"/>
    <m/>
    <s v="Dijck S.N.D. van"/>
    <s v="Ja"/>
    <s v="Eendracht2015"/>
    <s v="100% Definitief"/>
    <s v="04-08"/>
    <m/>
    <m/>
    <x v="12"/>
    <n v="22"/>
    <n v="60.01"/>
    <n v="32997.53"/>
    <s v="18:45"/>
    <s v="18:45"/>
    <s v="Nederlandse Tall Ships"/>
    <s v="Deck"/>
    <s v="Eigen catering schip"/>
    <m/>
    <s v="07-11"/>
    <s v="2014.45"/>
    <s v="zaterdag"/>
    <s v="22-08-2015 00:00"/>
    <d v="2014-11-07T12:37:46"/>
    <s v="mrd@vtti.com"/>
    <s v="mrd@vtti.com"/>
    <n v="5"/>
    <s v="Rivercruise (RV01)"/>
    <m/>
    <m/>
    <m/>
    <m/>
    <s v="Rivercruise (RV01)"/>
    <s v="2015-08-22"/>
    <n v="30690"/>
    <n v="30690"/>
    <n v="32997.53"/>
    <m/>
    <s v="K.P. van der Mandelelaan 130"/>
    <s v="Rotterdam"/>
    <s v="3062 MB"/>
    <m/>
    <m/>
    <s v="Nee"/>
    <s v="Margreeth Doornbosch"/>
    <m/>
    <m/>
    <m/>
    <m/>
    <m/>
    <m/>
    <m/>
    <s v="18:45"/>
    <n v="0"/>
    <s v="Rivercruise steiger - Ruijterkade Oost"/>
    <s v="2181"/>
    <s v="Nee"/>
    <m/>
    <m/>
    <s v="1523"/>
    <s v="mrd@vtti.com"/>
    <s v="Doornbosch"/>
    <s v="mrd@vtti.com"/>
    <s v="f"/>
    <m/>
    <s v="Margreeth"/>
    <m/>
    <m/>
    <s v="M."/>
    <n v="279"/>
    <s v="24:00"/>
    <s v="Rivercruise"/>
    <s v="Eendracht"/>
    <n v="302"/>
    <s v="Varend arrangement"/>
    <d v="2015-08-22T00:00:00"/>
    <s v="K.P. van der Mandelelaan 130"/>
    <m/>
    <m/>
    <m/>
    <n v="3"/>
    <n v="37134.9"/>
    <n v="2"/>
    <s v="Ja"/>
    <n v="30690"/>
    <m/>
    <m/>
    <s v="000106-004"/>
    <m/>
  </r>
  <r>
    <s v="Vereniging Achmea"/>
    <s v="Eersteling"/>
    <s v="Ja"/>
    <n v="200"/>
    <n v="20"/>
    <s v="Eersteling"/>
    <n v="2392"/>
    <s v="SAIL In"/>
    <n v="20"/>
    <s v="Houthaven"/>
    <s v="Luijendijk B."/>
    <x v="3"/>
    <d v="2015-08-19T00:00:00"/>
    <x v="89"/>
    <s v="Gefactureerd"/>
    <m/>
    <m/>
    <m/>
    <s v="Eersteling2015"/>
    <s v="Gefactureerd (1/1 termijn)"/>
    <m/>
    <m/>
    <m/>
    <x v="8"/>
    <m/>
    <m/>
    <n v="5566"/>
    <s v="00:00"/>
    <s v="08:30"/>
    <s v="Luxe charter schepen (max. 24p)"/>
    <s v="Houthaven"/>
    <s v="Geen catering"/>
    <m/>
    <s v="22-07"/>
    <s v="2015.30"/>
    <s v="woensdag"/>
    <s v="19-08-2015 00:00"/>
    <d v="2015-07-22T22:59:19"/>
    <m/>
    <m/>
    <n v="1"/>
    <s v="Houthaven (H01)"/>
    <m/>
    <m/>
    <m/>
    <m/>
    <s v="Houthaven (H01)"/>
    <s v="2015-08-19"/>
    <n v="2300"/>
    <n v="2300"/>
    <n v="2783"/>
    <m/>
    <s v="Handelsweg 2"/>
    <s v="Zeist"/>
    <s v="3707 NH"/>
    <m/>
    <m/>
    <s v="Nee"/>
    <s v="Birgita Luijendijk"/>
    <m/>
    <m/>
    <m/>
    <m/>
    <m/>
    <m/>
    <m/>
    <s v="08:30"/>
    <n v="-2783"/>
    <s v="Danzigerkade 5 Amsterdam"/>
    <s v="6130"/>
    <s v="Nee"/>
    <m/>
    <m/>
    <s v="4061"/>
    <m/>
    <s v="Luijendijk"/>
    <s v="birgita.luijendijk@verenigingachmea.nl"/>
    <s v="f"/>
    <m/>
    <s v="Birgita"/>
    <m/>
    <m/>
    <s v="B."/>
    <n v="115"/>
    <s v="15:30"/>
    <s v="Houthaven"/>
    <s v="Eersteling"/>
    <m/>
    <s v="Varend arrangement"/>
    <d v="2015-08-19T00:00:00"/>
    <s v="Handelsweg 2"/>
    <m/>
    <m/>
    <m/>
    <n v="1"/>
    <n v="2783"/>
    <n v="0"/>
    <s v="Ja"/>
    <n v="2300"/>
    <m/>
    <m/>
    <s v="000241-010"/>
    <m/>
  </r>
  <r>
    <s v="Bechtle Direct B.V."/>
    <s v="Egelantier"/>
    <s v="Ja"/>
    <n v="100"/>
    <n v="50"/>
    <s v="Egelantier"/>
    <n v="1129"/>
    <s v="Avond"/>
    <n v="45"/>
    <s v="Classic Blaauw"/>
    <s v="Wennekes W."/>
    <x v="16"/>
    <d v="2015-08-21T00:00:00"/>
    <x v="39"/>
    <s v="Gefactureerd"/>
    <m/>
    <s v="NEB"/>
    <s v="Ja"/>
    <s v="Egelantier2015"/>
    <s v="Gefactureerd (1/2 termijn)"/>
    <m/>
    <m/>
    <m/>
    <x v="14"/>
    <n v="22"/>
    <n v="45"/>
    <n v="13045.34"/>
    <s v="18:45"/>
    <s v="18:45"/>
    <s v="Luxe traditionele charter schepen"/>
    <s v="Classic Blaauw"/>
    <s v="Eigen catering schip"/>
    <m/>
    <s v="26-02"/>
    <s v="2015.09"/>
    <s v="vrijdag"/>
    <s v="21-08-2015 18:45"/>
    <d v="2015-02-26T10:21:12"/>
    <s v="willem.wennekes@bechtle.nl"/>
    <s v="willem.wennekes@bechtle.nl"/>
    <n v="3"/>
    <s v="Cacaohaven (N06)"/>
    <s v="Groen"/>
    <n v="40"/>
    <m/>
    <s v="N06"/>
    <s v="Cacaohaven (N06)"/>
    <s v="2015-08-21"/>
    <n v="12105"/>
    <n v="12105"/>
    <n v="13045.34"/>
    <m/>
    <s v="Meerakkerplein 18"/>
    <s v="Eindhoven"/>
    <s v="5652 BJ"/>
    <n v="1.5"/>
    <n v="30"/>
    <s v="Nee"/>
    <s v="W. Wennekes"/>
    <m/>
    <n v="299.66000000000003"/>
    <n v="640.67999999999995"/>
    <s v="110072"/>
    <n v="7827.2"/>
    <n v="12105"/>
    <n v="13045.34"/>
    <s v="18:00"/>
    <n v="0"/>
    <s v="Cacaohaven"/>
    <s v="2673"/>
    <s v="Ja"/>
    <s v="Ja"/>
    <s v="Parkeren"/>
    <s v="1919"/>
    <s v="willem.wennekes@bechtle.nl"/>
    <s v="Wennekes"/>
    <s v="willem.wennekes@bechtle.nl"/>
    <s v="m"/>
    <s v="06 - 11 92 79 15"/>
    <m/>
    <m/>
    <m/>
    <s v="W."/>
    <n v="269"/>
    <s v="00:00"/>
    <m/>
    <s v="Egelantier"/>
    <n v="111"/>
    <s v="Varend arrangement"/>
    <d v="2015-08-21T00:00:00"/>
    <s v="Meerakkerplein 18"/>
    <m/>
    <m/>
    <m/>
    <n v="2"/>
    <n v="1301.96"/>
    <n v="2"/>
    <m/>
    <n v="12105"/>
    <n v="2"/>
    <m/>
    <s v="000172-006"/>
    <n v="5.5"/>
  </r>
  <r>
    <s v="Geometius"/>
    <s v="Egelantier"/>
    <s v="Ja"/>
    <n v="100"/>
    <n v="50"/>
    <s v="Egelantier"/>
    <n v="1791"/>
    <s v="Middag"/>
    <n v="45"/>
    <s v="Classic Blaauw"/>
    <s v="Ambagtsheer J."/>
    <x v="0"/>
    <d v="2015-08-21T00:00:00"/>
    <x v="106"/>
    <s v="100% Definitief"/>
    <d v="2015-05-21T00:00:00"/>
    <s v="Dijck S.N.D. van"/>
    <s v="Ja"/>
    <s v="Egelantier2015"/>
    <s v="100% Definitief"/>
    <s v="08-07"/>
    <m/>
    <m/>
    <x v="6"/>
    <n v="21"/>
    <n v="45"/>
    <n v="11534.72"/>
    <s v="11:45"/>
    <s v="11:45"/>
    <s v="Luxe traditionele charter schepen"/>
    <s v="Classic Blaauw"/>
    <s v="Eigen catering schip"/>
    <s v="Ambagtsheer"/>
    <s v="12-05"/>
    <s v="2015.20"/>
    <s v="vrijdag"/>
    <s v="21-08-2015 11:45"/>
    <d v="2015-05-12T17:01:06"/>
    <s v="j.ambagtsheer@geometius.nl"/>
    <s v="m.windhausen@geometius.nl"/>
    <n v="4"/>
    <s v="Cacaohaven (N06)"/>
    <s v="Groen"/>
    <n v="40"/>
    <m/>
    <s v="N06"/>
    <s v="Cacaohaven (N06)"/>
    <s v="2015-08-21"/>
    <n v="10656.22"/>
    <n v="10656.22"/>
    <n v="11534.72"/>
    <m/>
    <s v="Maatschapslaan 39"/>
    <s v="ALPHEN AAN DEN RIJN"/>
    <s v="2404 CL"/>
    <n v="1.5"/>
    <n v="30"/>
    <s v="Ja"/>
    <s v="Jasper Ambagtsheer"/>
    <m/>
    <m/>
    <m/>
    <m/>
    <m/>
    <m/>
    <m/>
    <s v="11:00"/>
    <n v="0"/>
    <s v="Cacaohaven"/>
    <s v="5952"/>
    <s v="Nee"/>
    <s v="Ja"/>
    <s v="Parkeren"/>
    <s v="3828"/>
    <s v="j.ambagtsheer@geometius.nl"/>
    <s v="Ambagtsheer"/>
    <s v="m.windhausen@geometius.nl"/>
    <s v="m"/>
    <s v="06 - 54 75 39 94"/>
    <s v="Jasper"/>
    <m/>
    <m/>
    <s v="J."/>
    <n v="229"/>
    <s v="16:45"/>
    <m/>
    <s v="Egelantier"/>
    <n v="111"/>
    <s v="Varend arrangement"/>
    <d v="2015-08-21T00:00:00"/>
    <s v="Maatschapslaan 39"/>
    <s v="06 - 54 75 39 94"/>
    <s v="0031654753994"/>
    <m/>
    <n v="2"/>
    <m/>
    <n v="2"/>
    <m/>
    <n v="10656.22"/>
    <n v="2"/>
    <m/>
    <s v="000172-005"/>
    <n v="5.5"/>
  </r>
  <r>
    <s v="Hampshire Hotels"/>
    <s v="Egelantier"/>
    <s v="Ja"/>
    <n v="100"/>
    <n v="50"/>
    <s v="Egelantier"/>
    <n v="1636"/>
    <s v="Avond"/>
    <n v="45"/>
    <s v="Classic Blaauw"/>
    <s v="Poeth – Gerritsen D."/>
    <x v="0"/>
    <d v="2015-08-19T00:00:00"/>
    <x v="66"/>
    <s v="100% Definitief"/>
    <m/>
    <s v="NEB"/>
    <s v="Ja"/>
    <s v="Egelantier2015"/>
    <s v="100% Definitief"/>
    <s v="08-07"/>
    <m/>
    <m/>
    <x v="14"/>
    <n v="22"/>
    <n v="45"/>
    <n v="11592.68"/>
    <s v="18:45"/>
    <s v="18:45"/>
    <s v="Luxe traditionele charter schepen"/>
    <s v="Classic Blaauw"/>
    <s v="Eigen catering schip"/>
    <s v="Poeth - Gerritsen "/>
    <s v="16-04"/>
    <s v="2015.16"/>
    <s v="woensdag"/>
    <s v="19-08-2015 18:45"/>
    <d v="2015-04-16T18:02:38"/>
    <s v="d.poeth-gerritsen@hampshire-hotels.com"/>
    <s v="d.poeth-gerritsen@hampshire-hotels.com"/>
    <n v="1"/>
    <s v="Cacaohaven (N06)"/>
    <s v="Groen"/>
    <n v="40"/>
    <m/>
    <s v="N06"/>
    <s v="Cacaohaven (N06)"/>
    <s v="2015-08-19"/>
    <n v="10755"/>
    <n v="10755"/>
    <n v="11592.68"/>
    <m/>
    <m/>
    <s v="Amsterdam"/>
    <m/>
    <n v="1.5"/>
    <n v="30"/>
    <s v="Nee"/>
    <s v="D. Poeth – Gerritsen"/>
    <m/>
    <n v="269.33"/>
    <n v="568.35"/>
    <s v="110162"/>
    <n v="11592.68"/>
    <n v="10755"/>
    <n v="11592.68"/>
    <s v="18:00"/>
    <n v="0"/>
    <s v="Cacaohaven"/>
    <s v="3068"/>
    <s v="Nee"/>
    <s v="Ja"/>
    <s v="Parkeren"/>
    <s v="2135"/>
    <s v="d.poeth-gerritsen@hampshire-hotels.com"/>
    <s v="Poeth – Gerritsen"/>
    <s v="d.poeth-gerritsen@hampshire-hotels.com"/>
    <s v="f"/>
    <m/>
    <m/>
    <s v="(020) 520 55 07"/>
    <m/>
    <s v="D."/>
    <n v="234"/>
    <s v="00:00"/>
    <m/>
    <s v="Egelantier"/>
    <n v="111"/>
    <s v="Varend arrangement"/>
    <d v="2015-08-19T00:00:00"/>
    <s v="Postbus 7942"/>
    <m/>
    <s v="654954892"/>
    <s v="(020) 520 55 07"/>
    <n v="1"/>
    <m/>
    <n v="3"/>
    <m/>
    <n v="10755"/>
    <n v="2"/>
    <m/>
    <s v="000172-002"/>
    <n v="5.5"/>
  </r>
  <r>
    <s v="Ontwikkelcombinatie Amsterdam Arche VOF"/>
    <s v="Egelantier"/>
    <s v="Ja"/>
    <n v="97.99"/>
    <n v="50"/>
    <s v="Egelantier"/>
    <n v="1625"/>
    <s v="SAIL In"/>
    <n v="45"/>
    <s v="Classic Blaauw"/>
    <s v="Krop P.C.M."/>
    <x v="0"/>
    <d v="2015-08-19T00:00:00"/>
    <x v="66"/>
    <s v="100% Definitief"/>
    <d v="2015-04-23T00:00:00"/>
    <s v="Dijck S.N.D. van"/>
    <s v="Ja"/>
    <s v="Egelantier2015"/>
    <s v="100% Definitief"/>
    <s v="08-07"/>
    <m/>
    <m/>
    <x v="2"/>
    <n v="25"/>
    <n v="59"/>
    <n v="14004.54"/>
    <s v="07:45"/>
    <s v="07:45"/>
    <s v="Luxe traditionele charter schepen"/>
    <s v="Classic Blaauw"/>
    <s v="Eigen catering schip"/>
    <s v="Kooten van"/>
    <s v="16-04"/>
    <s v="2015.16"/>
    <s v="woensdag"/>
    <s v="19-08-2015 07:45"/>
    <d v="2015-04-16T16:43:26"/>
    <s v="kk@vankootenraadgevers.nl"/>
    <s v="kk@vankootenraadgevers.nl"/>
    <n v="3"/>
    <s v="Cacaohaven (N06)"/>
    <s v="Groen"/>
    <n v="40"/>
    <m/>
    <s v="N06"/>
    <s v="Cacaohaven (N06)"/>
    <s v="2015-08-19"/>
    <n v="13242.59"/>
    <n v="13242.59"/>
    <n v="14292.02"/>
    <m/>
    <m/>
    <s v="Houten"/>
    <m/>
    <n v="1.5"/>
    <n v="30"/>
    <s v="Nee"/>
    <s v="Karin van Kooten"/>
    <m/>
    <m/>
    <m/>
    <m/>
    <m/>
    <m/>
    <m/>
    <s v="07:00"/>
    <n v="287.48"/>
    <s v="Cacaohaven"/>
    <s v="3210"/>
    <s v="Nee"/>
    <s v="Nee"/>
    <s v="Parkeren"/>
    <s v="3958"/>
    <s v="kk@vankootenraadgevers.nl"/>
    <s v="Kooten"/>
    <s v="kk@vankootenraadgevers.nl"/>
    <s v="f"/>
    <s v="06 - 21 52 31 92"/>
    <s v="Karin"/>
    <s v="(030) 634 79 14"/>
    <m/>
    <s v="K."/>
    <n v="289"/>
    <s v="15:00"/>
    <m/>
    <s v="Egelantier"/>
    <n v="111"/>
    <s v="Varend arrangement"/>
    <d v="2015-08-19T00:00:00"/>
    <s v="Postbus 429"/>
    <s v="030 - 634 79 14"/>
    <s v="0031621523192"/>
    <s v="(030) 634 79 14"/>
    <n v="2"/>
    <m/>
    <n v="1"/>
    <m/>
    <n v="13242.59"/>
    <n v="2"/>
    <m/>
    <s v="000172-001"/>
    <n v="5.5"/>
  </r>
  <r>
    <s v="Vesting Finance"/>
    <s v="Egelantier"/>
    <s v="Ja"/>
    <n v="100"/>
    <n v="50"/>
    <s v="Egelantier"/>
    <n v="1149"/>
    <s v="Avond"/>
    <n v="42"/>
    <s v="Classic Blaauw"/>
    <s v="Mahne S."/>
    <x v="0"/>
    <d v="2015-08-20T00:00:00"/>
    <x v="39"/>
    <s v="100% Definitief"/>
    <m/>
    <s v="NEB"/>
    <s v="Ja"/>
    <s v="Egelantier2015"/>
    <s v="100% Definitief"/>
    <s v="08-07"/>
    <m/>
    <m/>
    <x v="14"/>
    <n v="22"/>
    <n v="45"/>
    <n v="12363.25"/>
    <s v="18:45"/>
    <s v="18:45"/>
    <s v="Luxe traditionele charter schepen"/>
    <s v="Classic Blaauw"/>
    <s v="Eigen catering schip"/>
    <s v="Aken van"/>
    <s v="26-02"/>
    <s v="2015.09"/>
    <s v="donderdag"/>
    <s v="20-08-2015 18:45"/>
    <d v="2015-02-26T12:45:09"/>
    <s v="s.mahne@vestingfinance.nl"/>
    <s v="s.mahne@vestingfinance.nl"/>
    <n v="3"/>
    <s v="Cacaohaven (N06)"/>
    <s v="Groen"/>
    <n v="40"/>
    <m/>
    <s v="N06"/>
    <s v="Cacaohaven (N06)"/>
    <s v="2015-08-20"/>
    <n v="10914.95"/>
    <n v="11452.95"/>
    <n v="12363.25"/>
    <m/>
    <m/>
    <s v="Hilversum"/>
    <m/>
    <n v="1.5"/>
    <n v="30"/>
    <s v="Ja"/>
    <s v="S. Mahne"/>
    <m/>
    <n v="266.36"/>
    <n v="569.5"/>
    <s v="110059"/>
    <n v="6957.52"/>
    <n v="10760"/>
    <n v="11595.86"/>
    <s v="18:00"/>
    <n v="0"/>
    <s v="Cacaohaven"/>
    <s v="2717"/>
    <s v="Ja"/>
    <s v="Ja"/>
    <s v="Parkeren"/>
    <s v="1960"/>
    <s v="s.mahne@vestingfinance.nl"/>
    <s v="Mahne"/>
    <s v="s.mahne@vestingfinance.nl"/>
    <s v="m"/>
    <m/>
    <m/>
    <s v="(035) 799 92 50"/>
    <m/>
    <s v="S."/>
    <n v="269"/>
    <s v="00:00"/>
    <m/>
    <s v="Egelantier"/>
    <n v="111"/>
    <s v="Varend arrangement"/>
    <d v="2015-08-20T00:00:00"/>
    <s v="Postbus 1080"/>
    <m/>
    <s v="0031624816340"/>
    <s v="(035) 799 92 50"/>
    <n v="2"/>
    <n v="650.98"/>
    <n v="3"/>
    <m/>
    <n v="10914.95"/>
    <n v="2"/>
    <m/>
    <s v="000172-004"/>
    <n v="5.5"/>
  </r>
  <r>
    <s v="ARGO"/>
    <s v="Eldorado"/>
    <s v="Ja"/>
    <n v="100"/>
    <n v="36"/>
    <s v="Eldorado"/>
    <n v="1424"/>
    <s v="Avond"/>
    <n v="30"/>
    <s v="Classic Blaauw"/>
    <s v="Holst T. van der"/>
    <x v="0"/>
    <d v="2015-08-20T00:00:00"/>
    <x v="8"/>
    <s v="100% Definitief"/>
    <m/>
    <s v="NEB"/>
    <s v="Ja"/>
    <s v="Eldorado2015"/>
    <s v="100% Definitief"/>
    <s v="15-07"/>
    <m/>
    <m/>
    <x v="14"/>
    <n v="22"/>
    <n v="45"/>
    <n v="7915.94"/>
    <s v="18:45"/>
    <s v="18:45"/>
    <s v="Luxe traditionele charter schepen"/>
    <s v="Classic Blaauw"/>
    <s v="Eigen catering schip"/>
    <s v="Holst van der"/>
    <s v="27-03"/>
    <s v="2015.13"/>
    <s v="donderdag"/>
    <s v="20-08-2015 18:45"/>
    <d v="2015-03-27T14:02:21"/>
    <s v="argo@argo4you.nl"/>
    <s v="laura.de.jong@sogeti.com"/>
    <n v="2"/>
    <s v="Cacaohaven (N08)"/>
    <s v="Blauw"/>
    <n v="50"/>
    <m/>
    <s v="N08"/>
    <s v="Cacaohaven (N08)"/>
    <s v="2015-08-20"/>
    <n v="7324.95"/>
    <n v="7324.95"/>
    <n v="7915.94"/>
    <m/>
    <m/>
    <s v="Roelofarendsveen"/>
    <m/>
    <n v="1.3"/>
    <n v="38"/>
    <s v="Ja"/>
    <s v="Theo van der Holst"/>
    <s v="ACA / Divide"/>
    <n v="179.55"/>
    <n v="378.9"/>
    <s v="110056"/>
    <n v="4637.08"/>
    <n v="7170"/>
    <n v="7728.45"/>
    <s v="18:00"/>
    <n v="0"/>
    <s v="Cacaohaven"/>
    <s v="2809"/>
    <s v="Ja"/>
    <s v="Ja"/>
    <s v="Parkeren"/>
    <s v="2074"/>
    <s v="argo@argo4you.nl"/>
    <s v="Holst"/>
    <s v="laura.de.jong@sogeti.com"/>
    <s v="m"/>
    <m/>
    <s v="Theo"/>
    <s v="(071) 331 21 92"/>
    <s v="van der"/>
    <s v="T."/>
    <n v="234"/>
    <s v="00:00"/>
    <m/>
    <s v="Eldorado"/>
    <n v="114"/>
    <s v="Varend arrangement"/>
    <d v="2015-08-20T00:00:00"/>
    <s v="Postbus 96"/>
    <m/>
    <s v="0031654376998"/>
    <s v="(071) 331 21 92"/>
    <n v="1"/>
    <m/>
    <n v="3"/>
    <m/>
    <n v="7324.95"/>
    <n v="2"/>
    <m/>
    <s v="000175-004"/>
    <n v="6.5"/>
  </r>
  <r>
    <s v="First Service Business Events"/>
    <s v="Eldorado"/>
    <s v="Ja"/>
    <n v="100"/>
    <n v="36"/>
    <s v="Eldorado"/>
    <n v="1635"/>
    <s v="Avond"/>
    <n v="32"/>
    <s v="Classic Blaauw"/>
    <s v="Alders K."/>
    <x v="0"/>
    <d v="2015-08-19T00:00:00"/>
    <x v="66"/>
    <s v="100% Definitief"/>
    <m/>
    <s v="NEB"/>
    <s v="Ja"/>
    <s v="Eldorado2015"/>
    <s v="100% Definitief"/>
    <s v="15-07"/>
    <m/>
    <m/>
    <x v="14"/>
    <n v="22"/>
    <n v="45"/>
    <n v="8281.18"/>
    <s v="18:45"/>
    <s v="18:45"/>
    <s v="Luxe traditionele charter schepen"/>
    <s v="Classic Blaauw"/>
    <s v="Eigen catering schip"/>
    <m/>
    <s v="16-04"/>
    <s v="2015.16"/>
    <s v="woensdag"/>
    <s v="19-08-2015 18:45"/>
    <d v="2015-04-16T18:01:49"/>
    <s v="info@firstservice.nl"/>
    <s v="info@firstservice.nl"/>
    <n v="5"/>
    <s v="Cacaohaven (N08)"/>
    <s v="Blauw"/>
    <n v="50"/>
    <m/>
    <s v="N08"/>
    <s v="Cacaohaven (N08)"/>
    <s v="2015-08-19"/>
    <n v="7231.98"/>
    <n v="7678.99"/>
    <n v="8281.18"/>
    <m/>
    <s v="Noordeinde 159"/>
    <s v="Den Haag"/>
    <s v="2514 GG"/>
    <n v="1.3"/>
    <n v="38"/>
    <s v="Ja"/>
    <s v="K. Alders"/>
    <s v="Staalbankiers"/>
    <n v="179.55"/>
    <n v="378.9"/>
    <s v="110246"/>
    <n v="7728.45"/>
    <n v="7170"/>
    <n v="7728.45"/>
    <s v="18:00"/>
    <n v="0"/>
    <s v="Cacaohaven"/>
    <s v="3065"/>
    <s v="Nee"/>
    <s v="Nee"/>
    <s v="Parkeren"/>
    <s v="2131"/>
    <s v="info@firstservice.nl"/>
    <s v="Alders"/>
    <s v="info@firstservice.nl"/>
    <s v="f"/>
    <m/>
    <m/>
    <s v="(070) 362 25 83"/>
    <m/>
    <s v="K."/>
    <n v="239"/>
    <s v="00:00"/>
    <m/>
    <s v="Eldorado"/>
    <n v="114"/>
    <s v="Varend arrangement"/>
    <d v="2015-08-19T00:00:00"/>
    <s v="Noordeinde 159"/>
    <m/>
    <s v="(070) 362 25 83"/>
    <s v="(070) 362 25 83"/>
    <n v="2"/>
    <n v="578.38"/>
    <n v="5"/>
    <m/>
    <n v="7231.98"/>
    <n v="2"/>
    <m/>
    <s v="000175-002"/>
    <n v="6.5"/>
  </r>
  <r>
    <s v="JLL"/>
    <s v="Eldorado"/>
    <s v="Ja"/>
    <n v="100"/>
    <n v="36"/>
    <s v="Eldorado"/>
    <n v="1554"/>
    <s v="Avond"/>
    <n v="36"/>
    <s v="Classic Blaauw"/>
    <s v="Swinkels J."/>
    <x v="0"/>
    <d v="2015-08-21T00:00:00"/>
    <x v="13"/>
    <s v="100% Definitief"/>
    <d v="2015-04-17T00:00:00"/>
    <s v="Haan R. de"/>
    <s v="Ja"/>
    <s v="Eldorado2015"/>
    <s v="100% Definitief"/>
    <s v="08-07"/>
    <m/>
    <m/>
    <x v="14"/>
    <n v="22"/>
    <n v="45"/>
    <n v="10112.15"/>
    <s v="18:45"/>
    <s v="18:45"/>
    <s v="Luxe traditionele charter schepen"/>
    <s v="Classic Blaauw"/>
    <s v="Eigen catering schip"/>
    <m/>
    <s v="10-04"/>
    <s v="2015.15"/>
    <s v="vrijdag"/>
    <s v="21-08-2015 18:45"/>
    <d v="2015-04-10T16:38:36"/>
    <s v="jacky.swinkels@eu.jll.com"/>
    <s v="jacky.swinkels@eu.jll.com"/>
    <n v="3"/>
    <s v="Cacaohaven (N08)"/>
    <s v="Blauw"/>
    <n v="50"/>
    <m/>
    <s v="N08"/>
    <s v="Cacaohaven (N08)"/>
    <s v="2015-08-21"/>
    <n v="9335.8799999999992"/>
    <n v="9335.8799999999992"/>
    <n v="10112.15"/>
    <m/>
    <s v="Strawinskilaan 3103"/>
    <s v="Amsterdam"/>
    <s v="1077 ZX"/>
    <n v="1.3"/>
    <n v="38"/>
    <s v="Nee"/>
    <s v="Jacky Swinkels"/>
    <m/>
    <m/>
    <m/>
    <m/>
    <m/>
    <m/>
    <m/>
    <s v="18:00"/>
    <n v="0"/>
    <s v="Cacaohaven"/>
    <s v="3148"/>
    <s v="Ja"/>
    <s v="Ja"/>
    <s v="Parkeren"/>
    <s v="2244"/>
    <s v="jacky.swinkels@eu.jll.com"/>
    <s v="Swinkels"/>
    <s v="jacky.swinkels@eu.jll.com"/>
    <s v="f"/>
    <m/>
    <s v="Jacky"/>
    <s v="(020) 540 79 05"/>
    <m/>
    <s v="J."/>
    <n v="249"/>
    <s v="00:00"/>
    <m/>
    <s v="Eldorado"/>
    <n v="114"/>
    <s v="Varend arrangement"/>
    <d v="2015-08-21T00:00:00"/>
    <s v="Strawinskilaan 3103"/>
    <m/>
    <s v="(020) 540 79 05"/>
    <s v="(020) 540 79 05"/>
    <n v="1"/>
    <m/>
    <n v="2"/>
    <m/>
    <n v="9335.8799999999992"/>
    <n v="2"/>
    <m/>
    <s v="000175-006"/>
    <n v="6.5"/>
  </r>
  <r>
    <s v="Pinta-Nieuwburg"/>
    <s v="Eldorado"/>
    <s v="Ja"/>
    <n v="100"/>
    <n v="36"/>
    <s v="Eldorado"/>
    <n v="1365"/>
    <s v="Middag"/>
    <n v="36"/>
    <s v="Classic Blaauw"/>
    <s v="Deurloo H."/>
    <x v="0"/>
    <d v="2015-08-21T00:00:00"/>
    <x v="107"/>
    <s v="100% Definitief"/>
    <m/>
    <s v="NEB"/>
    <s v="Ja"/>
    <s v="Eldorado2015"/>
    <s v="100% Definitief"/>
    <s v="09-07"/>
    <m/>
    <m/>
    <x v="6"/>
    <n v="21"/>
    <n v="45"/>
    <n v="8499.65"/>
    <s v="11:45"/>
    <s v="11:45"/>
    <s v="Luxe traditionele charter schepen"/>
    <s v="Classic Blaauw"/>
    <s v="Eigen catering schip"/>
    <m/>
    <s v="20-03"/>
    <s v="2015.12"/>
    <s v="vrijdag"/>
    <s v="21-08-2015 11:45"/>
    <d v="2015-03-20T15:54:57"/>
    <s v="h.deurloo@nieuwburg.nl"/>
    <s v="h.deurloo@nieuwburg.nl"/>
    <n v="1"/>
    <s v="Cacaohaven (N08)"/>
    <s v="Blauw"/>
    <n v="50"/>
    <m/>
    <s v="N08"/>
    <s v="Cacaohaven (N08)"/>
    <s v="2015-08-21"/>
    <n v="7884"/>
    <n v="7884"/>
    <n v="8499.65"/>
    <m/>
    <s v="Nikkelstraat 5a"/>
    <s v="Ridderkerk"/>
    <s v="2984 AM"/>
    <n v="1.3"/>
    <n v="38"/>
    <s v="Nee"/>
    <s v="H. Deurloo"/>
    <m/>
    <n v="199.66"/>
    <n v="415.99"/>
    <s v="110158"/>
    <n v="5099.79"/>
    <n v="7884"/>
    <n v="8499.65"/>
    <s v="11:00"/>
    <n v="0"/>
    <s v="Cacaohaven"/>
    <s v="3029"/>
    <s v="Ja"/>
    <s v="Ja"/>
    <s v="Parkeren"/>
    <s v="2098"/>
    <s v="h.deurloo@nieuwburg.nl"/>
    <s v="Deurloo"/>
    <s v="h.deurloo@nieuwburg.nl"/>
    <s v="m"/>
    <m/>
    <m/>
    <s v="(0180) 53 05 30"/>
    <m/>
    <s v="H."/>
    <n v="214"/>
    <s v="16:45"/>
    <m/>
    <s v="Eldorado"/>
    <n v="114"/>
    <s v="Varend arrangement"/>
    <d v="2015-08-21T00:00:00"/>
    <s v="Nikkelstraat 5a"/>
    <m/>
    <s v="(0180) 53 05 30"/>
    <s v="(0180) 53 05 30"/>
    <n v="1"/>
    <m/>
    <n v="1"/>
    <m/>
    <n v="7884"/>
    <n v="2"/>
    <m/>
    <s v="000175-005"/>
    <n v="6.5"/>
  </r>
  <r>
    <s v="Vermaat Groep"/>
    <s v="Eldorado"/>
    <s v="Ja"/>
    <n v="100"/>
    <n v="36"/>
    <s v="Eldorado"/>
    <n v="1157"/>
    <s v="SAIL In"/>
    <n v="30"/>
    <s v="Classic Blaauw"/>
    <s v="Kitschmann F."/>
    <x v="0"/>
    <d v="2015-08-19T00:00:00"/>
    <x v="39"/>
    <s v="100% Definitief"/>
    <m/>
    <s v="NEB"/>
    <s v="Ja"/>
    <s v="Eldorado2015"/>
    <s v="100% Definitief"/>
    <s v="08-07"/>
    <m/>
    <m/>
    <x v="2"/>
    <n v="25"/>
    <n v="59"/>
    <n v="7441.2"/>
    <s v="07:45"/>
    <s v="07:45"/>
    <s v="Luxe traditionele charter schepen"/>
    <s v="Classic Blaauw"/>
    <s v="Eigen catering schip"/>
    <s v="Kitschmann "/>
    <s v="26-02"/>
    <s v="2015.09"/>
    <s v="woensdag"/>
    <s v="19-08-2015 07:45"/>
    <d v="2015-02-26T13:51:14"/>
    <s v="f.kitschmann@vermaatgroep.nl"/>
    <s v="f.kitschmann@vermaatgroep.nl"/>
    <n v="1"/>
    <s v="Cacaohaven (N08)"/>
    <s v="Blauw"/>
    <n v="50"/>
    <m/>
    <s v="N08"/>
    <s v="Cacaohaven (N08)"/>
    <s v="2015-08-19"/>
    <n v="7020"/>
    <n v="7020"/>
    <n v="7441.2"/>
    <m/>
    <s v="Produktieweg 1"/>
    <s v="IJsselstein"/>
    <s v="3401 MG"/>
    <n v="1.3"/>
    <n v="38"/>
    <s v="Nee"/>
    <s v="F. Kitschmann"/>
    <m/>
    <n v="0"/>
    <n v="421"/>
    <s v="110102"/>
    <n v="4464.72"/>
    <n v="7020"/>
    <n v="7441.2"/>
    <s v="07:00"/>
    <n v="0"/>
    <s v="Cacaohaven"/>
    <s v="2721"/>
    <s v="Ja"/>
    <s v="Ja"/>
    <s v="Parkeren"/>
    <s v="1964"/>
    <s v="f.kitschmann@vermaatgroep.nl"/>
    <s v="Kitschmann"/>
    <s v="f.kitschmann@vermaatgroep.nl"/>
    <s v="f"/>
    <m/>
    <m/>
    <s v="(030) 688 01 81"/>
    <m/>
    <s v="F."/>
    <n v="264"/>
    <s v="15:00"/>
    <m/>
    <s v="Eldorado"/>
    <n v="114"/>
    <s v="Varend arrangement"/>
    <d v="2015-08-19T00:00:00"/>
    <s v="Produktieweg 1"/>
    <m/>
    <s v="643705684"/>
    <s v="(030) 688 01 81"/>
    <n v="1"/>
    <m/>
    <n v="2"/>
    <m/>
    <n v="7020"/>
    <n v="2"/>
    <m/>
    <s v="000175-001"/>
    <n v="6.5"/>
  </r>
  <r>
    <s v="Vermaat Groep"/>
    <s v="Eldorado"/>
    <s v="Ja"/>
    <n v="100"/>
    <n v="36"/>
    <s v="Eldorado"/>
    <n v="1159"/>
    <s v="Middag"/>
    <n v="30"/>
    <s v="Classic Blaauw"/>
    <s v="Kitschmann F."/>
    <x v="0"/>
    <d v="2015-08-20T00:00:00"/>
    <x v="39"/>
    <s v="100% Definitief"/>
    <m/>
    <s v="NEB"/>
    <s v="Ja"/>
    <s v="Eldorado2015"/>
    <s v="100% Definitief"/>
    <s v="08-07"/>
    <m/>
    <m/>
    <x v="6"/>
    <n v="21"/>
    <n v="45"/>
    <n v="5851.2"/>
    <s v="11:45"/>
    <s v="11:45"/>
    <s v="Luxe traditionele charter schepen"/>
    <s v="Classic Blaauw"/>
    <s v="Eigen catering schip"/>
    <s v="Kitschmann "/>
    <s v="26-02"/>
    <s v="2015.09"/>
    <s v="donderdag"/>
    <s v="20-08-2015 11:45"/>
    <d v="2015-02-26T13:52:46"/>
    <s v="f.kitschmann@vermaatgroep.nl"/>
    <s v="f.kitschmann@vermaatgroep.nl"/>
    <n v="1"/>
    <s v="Cacaohaven (N08)"/>
    <s v="Blauw"/>
    <n v="50"/>
    <m/>
    <s v="N08"/>
    <s v="Cacaohaven (N08)"/>
    <s v="2015-08-20"/>
    <n v="5520"/>
    <n v="5520"/>
    <n v="5851.2"/>
    <m/>
    <s v="Produktieweg 1"/>
    <s v="IJsselstein"/>
    <s v="3401 MG"/>
    <n v="1.3"/>
    <n v="38"/>
    <s v="Nee"/>
    <s v="F. Kitschmann"/>
    <m/>
    <n v="0"/>
    <n v="331.2"/>
    <s v="110103"/>
    <n v="3510.72"/>
    <n v="5520"/>
    <n v="5851.2"/>
    <s v="11:00"/>
    <n v="0"/>
    <s v="Cacaohaven"/>
    <s v="2721"/>
    <s v="Ja"/>
    <s v="Ja"/>
    <s v="Parkeren"/>
    <s v="1964"/>
    <s v="f.kitschmann@vermaatgroep.nl"/>
    <s v="Kitschmann"/>
    <s v="f.kitschmann@vermaatgroep.nl"/>
    <s v="f"/>
    <m/>
    <m/>
    <s v="(030) 688 01 81"/>
    <m/>
    <s v="F."/>
    <n v="214"/>
    <s v="16:45"/>
    <m/>
    <s v="Eldorado"/>
    <n v="114"/>
    <s v="Varend arrangement"/>
    <d v="2015-08-20T00:00:00"/>
    <s v="Produktieweg 1"/>
    <m/>
    <s v="643705684"/>
    <s v="(030) 688 01 81"/>
    <n v="1"/>
    <m/>
    <n v="2"/>
    <m/>
    <n v="5520"/>
    <n v="2"/>
    <m/>
    <s v="000175-003"/>
    <n v="6.5"/>
  </r>
  <r>
    <s v="Hijman Schoonmaakartikelen"/>
    <s v="Elizabeth"/>
    <s v="Ja"/>
    <n v="100"/>
    <n v="60"/>
    <s v="Elizabeth"/>
    <n v="1658"/>
    <s v="Avond"/>
    <n v="60"/>
    <s v="Dock"/>
    <s v="Bron P."/>
    <x v="0"/>
    <d v="2015-08-20T00:00:00"/>
    <x v="108"/>
    <s v="100% Definitief"/>
    <m/>
    <s v="Koning A."/>
    <s v="Ja"/>
    <s v="Elizabeth2015"/>
    <s v="100% Definitief"/>
    <s v="08-07"/>
    <m/>
    <m/>
    <x v="11"/>
    <n v="26.13"/>
    <n v="30.02"/>
    <n v="14587.87"/>
    <s v="20:00"/>
    <s v="19:45"/>
    <s v="Traditionele charter schepen"/>
    <s v="Dock"/>
    <s v="H2U Consortium"/>
    <s v="Bron"/>
    <s v="21-04"/>
    <s v="2015.17"/>
    <s v="donderdag"/>
    <s v="20-08-2015 19:45"/>
    <d v="2015-04-21T14:52:12"/>
    <m/>
    <s v="p.bron@hijman.nl"/>
    <n v="3"/>
    <s v="CH HKA (C04)"/>
    <s v="Oranje"/>
    <n v="50"/>
    <m/>
    <s v="D04"/>
    <s v="CH HKB (D04)"/>
    <s v="2015-08-20"/>
    <n v="13449.9"/>
    <n v="13449.9"/>
    <n v="14587.87"/>
    <m/>
    <s v="De Flinesstraat 26"/>
    <s v="Amsterdam"/>
    <s v="1114 AL"/>
    <n v="1"/>
    <n v="41"/>
    <s v="Ja"/>
    <s v="P. Bron"/>
    <m/>
    <m/>
    <m/>
    <m/>
    <m/>
    <m/>
    <m/>
    <s v="17:45"/>
    <n v="0"/>
    <s v="Pier Westerhoofd"/>
    <s v="2748"/>
    <s v="Ja"/>
    <s v="Ja"/>
    <s v="Parkeren"/>
    <s v="1996"/>
    <m/>
    <s v="Bron"/>
    <s v="p.bron@hijman.nl"/>
    <s v="m"/>
    <m/>
    <m/>
    <s v="(020) 665 95 01"/>
    <m/>
    <s v="P."/>
    <n v="219"/>
    <s v="23:30"/>
    <m/>
    <s v="Elizabeth"/>
    <n v="76"/>
    <s v="Varend arrangement"/>
    <d v="2015-08-20T00:00:00"/>
    <s v="De Flinesstraat 26"/>
    <m/>
    <s v="641705223"/>
    <s v="(020) 665 95 01"/>
    <n v="2"/>
    <m/>
    <n v="1"/>
    <m/>
    <n v="13449.9"/>
    <n v="1"/>
    <m/>
    <s v="000026-005"/>
    <n v="6.5"/>
  </r>
  <r>
    <s v="Multivac"/>
    <s v="Elizabeth"/>
    <s v="Ja"/>
    <n v="100"/>
    <n v="60"/>
    <s v="Elizabeth"/>
    <n v="146"/>
    <s v="SAIL In"/>
    <n v="60"/>
    <s v="Dock"/>
    <s v="Geer E. van de"/>
    <x v="0"/>
    <d v="2015-08-19T00:00:00"/>
    <x v="47"/>
    <s v="100% Definitief"/>
    <d v="2014-08-26T00:00:00"/>
    <s v="Straten F. van"/>
    <s v="Ja"/>
    <s v="Elizabeth2015"/>
    <s v="100% Definitief"/>
    <s v="16-07"/>
    <m/>
    <m/>
    <x v="7"/>
    <n v="22.5"/>
    <n v="30.02"/>
    <n v="21185.79"/>
    <s v="07:15"/>
    <s v="07:15"/>
    <s v="Traditionele charter schepen"/>
    <s v="Dock"/>
    <s v="H2U Consortium"/>
    <s v="Geer  van de"/>
    <s v="21-08"/>
    <s v="2014.34"/>
    <s v="woensdag"/>
    <s v="19-08-2015 06:30"/>
    <d v="2014-08-21T11:11:05"/>
    <s v="elise.vandegeer@multivac.nl"/>
    <s v="elise.vandegeer@multivac.nl"/>
    <n v="8"/>
    <s v="CH HKB (D04)"/>
    <s v="Oranje"/>
    <n v="50"/>
    <s v="Bij terug komst nog 2 uur naborrel aan boord - zwarte gate"/>
    <s v="D04"/>
    <s v="CH HKA (C11)"/>
    <s v="2015-08-19"/>
    <n v="19106.599999999999"/>
    <n v="19106.599999999999"/>
    <n v="21185.79"/>
    <m/>
    <s v="Pompmolenlaan 15"/>
    <s v="Woerden"/>
    <s v="3447 GK"/>
    <n v="1"/>
    <n v="41"/>
    <s v="Ja"/>
    <s v="Elise van de Geer"/>
    <m/>
    <m/>
    <m/>
    <m/>
    <m/>
    <m/>
    <m/>
    <s v="06:30"/>
    <n v="0"/>
    <s v="Pier Azië"/>
    <s v="1920"/>
    <s v="Ja"/>
    <s v="Ja"/>
    <s v="Parkeren"/>
    <s v="1212"/>
    <s v="elise.vandegeer@multivac.nl"/>
    <s v="Geer"/>
    <s v="elise.vandegeer@multivac.nl"/>
    <s v="f"/>
    <m/>
    <s v="Elise"/>
    <s v="(0348) 43 65 70"/>
    <s v="van de"/>
    <s v="E."/>
    <n v="249"/>
    <s v="15:45"/>
    <m/>
    <s v="Elizabeth"/>
    <n v="76"/>
    <s v="Varend arrangement"/>
    <d v="2015-08-19T00:00:00"/>
    <s v="Pompmolenlaan 15"/>
    <s v="0348-436570"/>
    <s v="0031617392896"/>
    <s v="(0348) 43 65 70"/>
    <n v="3"/>
    <n v="18077.400000000001"/>
    <n v="9"/>
    <s v="Ja"/>
    <n v="19106.599999999999"/>
    <n v="1"/>
    <m/>
    <s v="000026-001"/>
    <n v="6.5"/>
  </r>
  <r>
    <s v="Sealex Trading BV"/>
    <s v="Elizabeth"/>
    <s v="Ja"/>
    <n v="100"/>
    <n v="60"/>
    <s v="Elizabeth"/>
    <n v="476"/>
    <s v="Avond"/>
    <n v="60"/>
    <s v="Dock"/>
    <s v="Schaap L."/>
    <x v="0"/>
    <d v="2015-08-21T00:00:00"/>
    <x v="109"/>
    <s v="100% Definitief"/>
    <d v="2014-09-24T00:00:00"/>
    <s v="Dijck S.N.D. van"/>
    <s v="Ja"/>
    <s v="Elizabeth2015"/>
    <s v="100% Definitief"/>
    <s v="08-07"/>
    <s v="Schaap"/>
    <m/>
    <x v="11"/>
    <n v="26.13"/>
    <n v="30.02"/>
    <n v="14575.36"/>
    <s v="20:00"/>
    <s v="19:45"/>
    <s v="Traditionele charter schepen"/>
    <s v="Dock"/>
    <s v="H2U Consortium"/>
    <s v="Schaap"/>
    <s v="18-09"/>
    <s v="2014.38"/>
    <s v="vrijdag"/>
    <s v="21-08-2015 19:45"/>
    <d v="2014-09-18T18:40:31"/>
    <s v="lexschaap@yahoo.com"/>
    <s v="lexschaap@yahoo.com"/>
    <n v="6"/>
    <s v="CH HKA (C04)"/>
    <s v="Oranje"/>
    <n v="50"/>
    <m/>
    <s v="D04"/>
    <s v="CH HKB (D04)"/>
    <s v="2015-08-21"/>
    <n v="13439.57"/>
    <n v="13439.57"/>
    <n v="14575.36"/>
    <s v="man"/>
    <s v="Wateringweg 50"/>
    <s v="Haarlem"/>
    <s v="2031 EJ"/>
    <n v="1"/>
    <n v="41"/>
    <s v="Ja"/>
    <s v="Lex Schaap"/>
    <m/>
    <m/>
    <m/>
    <m/>
    <m/>
    <m/>
    <m/>
    <s v="17:45"/>
    <n v="0"/>
    <s v="Pier Westerhoofd"/>
    <s v="2046"/>
    <s v="Nee"/>
    <s v="Ja"/>
    <s v="Parkeren"/>
    <s v="1341"/>
    <s v="lexschaap@yahoo.com"/>
    <s v="Schaap"/>
    <s v="lexschaap@yahoo.com"/>
    <s v="m"/>
    <m/>
    <s v="Lex"/>
    <m/>
    <m/>
    <s v="L."/>
    <n v="219"/>
    <s v="23:30"/>
    <m/>
    <s v="Elizabeth"/>
    <n v="76"/>
    <s v="Varend arrangement"/>
    <d v="2015-08-21T00:00:00"/>
    <s v="Wateringweg 50"/>
    <s v="0653203358"/>
    <s v="653203358"/>
    <m/>
    <n v="3"/>
    <n v="15899.4"/>
    <n v="1"/>
    <m/>
    <n v="13439.57"/>
    <n v="1"/>
    <m/>
    <s v="000026-008"/>
    <n v="6.5"/>
  </r>
  <r>
    <s v="Sealex Trading BV"/>
    <s v="Elizabeth"/>
    <s v="Ja"/>
    <n v="100"/>
    <n v="60"/>
    <s v="Elizabeth"/>
    <n v="679"/>
    <s v="Avond"/>
    <n v="60"/>
    <s v="Dock"/>
    <s v="Schaap L."/>
    <x v="0"/>
    <d v="2015-08-22T00:00:00"/>
    <x v="110"/>
    <s v="100% Definitief"/>
    <m/>
    <s v="Dijck S.N.D. van"/>
    <s v="Ja"/>
    <s v="Elizabeth2015"/>
    <s v="100% Definitief"/>
    <s v="08-07"/>
    <m/>
    <m/>
    <x v="11"/>
    <n v="26.13"/>
    <n v="30.02"/>
    <n v="14525.36"/>
    <s v="20:00"/>
    <s v="19:45"/>
    <s v="Traditionele charter schepen"/>
    <s v="Dock"/>
    <s v="H2U Consortium"/>
    <s v="Schaap"/>
    <s v="14-11"/>
    <s v="2014.46"/>
    <s v="zaterdag"/>
    <s v="22-08-2015 19:45"/>
    <d v="2014-11-14T09:50:08"/>
    <s v="lexschaap@yahoo.com"/>
    <s v="lexschaap@yahoo.com"/>
    <n v="6"/>
    <s v="CH HKA (C04)"/>
    <s v="Oranje"/>
    <n v="50"/>
    <m/>
    <s v="D04"/>
    <s v="CH HKB (D04)"/>
    <s v="2015-08-22"/>
    <n v="13398.25"/>
    <n v="13398.25"/>
    <n v="14525.36"/>
    <m/>
    <s v="Wateringweg 50"/>
    <s v="Haarlem"/>
    <s v="2031 EJ"/>
    <n v="1"/>
    <n v="41"/>
    <s v="Ja"/>
    <s v="Lex Schaap"/>
    <m/>
    <m/>
    <m/>
    <m/>
    <m/>
    <m/>
    <m/>
    <s v="17:45"/>
    <n v="0"/>
    <s v="Pier Westerhoofd"/>
    <s v="2046"/>
    <s v="Nee"/>
    <s v="Ja"/>
    <s v="Parkeren"/>
    <s v="1341"/>
    <s v="lexschaap@yahoo.com"/>
    <s v="Schaap"/>
    <s v="lexschaap@yahoo.com"/>
    <s v="m"/>
    <m/>
    <s v="Lex"/>
    <m/>
    <m/>
    <s v="L."/>
    <n v="219"/>
    <s v="23:30"/>
    <m/>
    <s v="Elizabeth"/>
    <n v="76"/>
    <s v="Varend arrangement"/>
    <d v="2015-08-22T00:00:00"/>
    <s v="Wateringweg 50"/>
    <m/>
    <s v="653203358"/>
    <m/>
    <n v="3"/>
    <n v="15899.4"/>
    <n v="1"/>
    <m/>
    <n v="13398.25"/>
    <n v="1"/>
    <m/>
    <s v="000026-011"/>
    <n v="6.5"/>
  </r>
  <r>
    <s v="ING Nederland"/>
    <s v="Etoile du Roy"/>
    <s v="Nee"/>
    <m/>
    <n v="100"/>
    <s v="Etoile du Roy"/>
    <n v="2371"/>
    <s v="SAIL In"/>
    <n v="100"/>
    <s v="Deck"/>
    <s v="Hont-Stork C. de"/>
    <x v="17"/>
    <d v="2015-08-19T00:00:00"/>
    <x v="111"/>
    <s v="Gefactureerd"/>
    <m/>
    <m/>
    <s v="Nee"/>
    <s v="Etoile du Roy2015"/>
    <s v="Gefactureerd (1/1 termijn)"/>
    <m/>
    <m/>
    <m/>
    <x v="17"/>
    <n v="23.22"/>
    <n v="40"/>
    <n v="0"/>
    <s v="07:30"/>
    <s v="07:30"/>
    <s v="Internationale Tall Ships"/>
    <s v="Deck"/>
    <s v="H2U Consortium"/>
    <m/>
    <s v="19-07"/>
    <s v="2015.29"/>
    <s v="woensdag"/>
    <s v="19-08-2015 07:30"/>
    <d v="2015-07-19T21:53:39"/>
    <m/>
    <m/>
    <n v="1"/>
    <s v="Halkade (Halkade)"/>
    <m/>
    <m/>
    <m/>
    <m/>
    <s v="IJhaven (IJ)"/>
    <s v="2015-08-19"/>
    <n v="34900"/>
    <n v="3490"/>
    <n v="3759.41"/>
    <m/>
    <s v="Bijlmerdreef 24"/>
    <s v="Amsterdam"/>
    <s v="1102 CT"/>
    <m/>
    <m/>
    <s v="Nee"/>
    <s v="Caroline de Hont-Stork"/>
    <m/>
    <m/>
    <m/>
    <m/>
    <m/>
    <m/>
    <m/>
    <s v="06:45"/>
    <n v="3759.41"/>
    <s v="Halkade - IJmuiden"/>
    <s v="1521"/>
    <s v="Nee"/>
    <m/>
    <m/>
    <s v="2373"/>
    <m/>
    <s v="Hont-Stork"/>
    <m/>
    <s v="f"/>
    <s v="06 - 30 85 26 58"/>
    <s v="Caroline"/>
    <m/>
    <s v="de"/>
    <s v="C."/>
    <n v="349"/>
    <s v="15:15"/>
    <m/>
    <s v="Etoile du Roy"/>
    <n v="318"/>
    <s v="Dekken verhuur"/>
    <d v="2015-08-19T00:00:00"/>
    <s v="Bijlmerdreef 24"/>
    <m/>
    <m/>
    <m/>
    <n v="1"/>
    <m/>
    <n v="0"/>
    <m/>
    <n v="34900"/>
    <m/>
    <m/>
    <s v="000161-001"/>
    <m/>
  </r>
  <r>
    <s v="Staatsloterij"/>
    <s v="Europa"/>
    <s v="Nee"/>
    <m/>
    <n v="50"/>
    <s v="Europa"/>
    <n v="1446"/>
    <s v="SAIL In"/>
    <n v="50"/>
    <s v="Deck"/>
    <s v="Van Thiel M."/>
    <x v="0"/>
    <d v="2015-08-19T00:00:00"/>
    <x v="22"/>
    <s v="100% Definitief"/>
    <d v="2015-04-01T00:00:00"/>
    <s v="Straten F. van"/>
    <m/>
    <s v="Europa2015"/>
    <s v="100% Definitief"/>
    <s v="21-07"/>
    <m/>
    <m/>
    <x v="17"/>
    <n v="23.22"/>
    <n v="40"/>
    <n v="0"/>
    <s v="09:30"/>
    <s v="09:30"/>
    <s v="Internationale Tall Ships"/>
    <s v="Deck"/>
    <s v="H2U Consortium"/>
    <m/>
    <s v="31-03"/>
    <s v="2015.14"/>
    <s v="woensdag"/>
    <s v="19-08-2015 09:30"/>
    <d v="2015-03-31T12:31:50"/>
    <m/>
    <s v="marije.van.thiel@staatsloterij.com"/>
    <n v="2"/>
    <s v="P Bazaar (Vissershaven)"/>
    <m/>
    <m/>
    <m/>
    <m/>
    <s v="IJhaven (IJ)"/>
    <s v="2015-08-19"/>
    <n v="18896.5"/>
    <n v="1446.5"/>
    <n v="1750.27"/>
    <m/>
    <s v="Paleisstraat 5"/>
    <s v="Den Haag"/>
    <s v="2514 JA"/>
    <m/>
    <m/>
    <s v="Nee"/>
    <s v="Sanne Wierda"/>
    <m/>
    <m/>
    <m/>
    <m/>
    <m/>
    <m/>
    <m/>
    <s v="08:45"/>
    <n v="1750.27"/>
    <s v="P Bazaar Beverwijk"/>
    <s v="1735"/>
    <s v="Nee"/>
    <s v="Nee"/>
    <s v="Parkeren"/>
    <s v="5165"/>
    <s v="sanne.wierda@staatsloterij.com"/>
    <s v="Wierda"/>
    <s v="sanne.wierda@staatsloterij.com"/>
    <s v="f"/>
    <m/>
    <s v="Sanne"/>
    <m/>
    <m/>
    <s v="S."/>
    <n v="349"/>
    <s v="17:00"/>
    <m/>
    <s v="Europa"/>
    <n v="307"/>
    <s v="Dekken verhuur"/>
    <d v="2015-08-19T00:00:00"/>
    <s v="Paleisstraat 5"/>
    <m/>
    <m/>
    <m/>
    <n v="1"/>
    <m/>
    <n v="1"/>
    <m/>
    <n v="18896.5"/>
    <m/>
    <m/>
    <s v="000145-001"/>
    <m/>
  </r>
  <r>
    <s v="Staatsloterij"/>
    <s v="Europa"/>
    <s v="Nee"/>
    <m/>
    <n v="50"/>
    <s v="Europa"/>
    <n v="1447"/>
    <s v="Avond"/>
    <n v="50"/>
    <s v="Deck"/>
    <s v="Toet O."/>
    <x v="0"/>
    <d v="2015-08-19T00:00:00"/>
    <x v="22"/>
    <s v="100% Definitief"/>
    <d v="2015-04-01T00:00:00"/>
    <s v="Straten F. van"/>
    <m/>
    <s v="Europa2015"/>
    <s v="100% Definitief"/>
    <s v="21-07"/>
    <m/>
    <m/>
    <x v="16"/>
    <n v="18.989999999999998"/>
    <n v="40"/>
    <n v="0"/>
    <s v="17:30"/>
    <s v="17:30"/>
    <s v="Internationale Tall Ships"/>
    <s v="Deck"/>
    <s v="H2U Consortium"/>
    <m/>
    <s v="31-03"/>
    <s v="2015.14"/>
    <s v="woensdag"/>
    <s v="19-08-2015 18:30"/>
    <d v="2015-03-31T12:34:51"/>
    <m/>
    <s v="marije.van.thiel@staatsloterij.com"/>
    <n v="2"/>
    <s v="Zandhaven (Z01)"/>
    <m/>
    <m/>
    <s v="pendelschip moet eerst een extra rondvaart doen alvorens gasten bij europa af te zetten"/>
    <m/>
    <s v="Zandhaven (Z01)"/>
    <s v="2015-08-19"/>
    <n v="16646.5"/>
    <n v="1446.5"/>
    <n v="1750.27"/>
    <m/>
    <s v="Paleisstraat 5"/>
    <s v="Den Haag"/>
    <s v="2514 JA"/>
    <m/>
    <m/>
    <s v="Nee"/>
    <s v="Sanne Wierda"/>
    <m/>
    <m/>
    <m/>
    <m/>
    <m/>
    <m/>
    <m/>
    <s v="17:00"/>
    <n v="1750.27"/>
    <s v="Zandhaven (Zeeburg)"/>
    <s v="1735"/>
    <s v="Nee"/>
    <s v="Nee"/>
    <s v="Parkeren"/>
    <s v="5165"/>
    <s v="sanne.wierda@staatsloterij.com"/>
    <s v="Wierda"/>
    <s v="sanne.wierda@staatsloterij.com"/>
    <s v="f"/>
    <m/>
    <s v="Sanne"/>
    <m/>
    <m/>
    <s v="S."/>
    <n v="279"/>
    <s v="23:15"/>
    <s v="Zandhaven"/>
    <s v="Europa"/>
    <n v="307"/>
    <s v="Dekken verhuur"/>
    <d v="2015-08-19T00:00:00"/>
    <s v="Paleisstraat 5"/>
    <m/>
    <m/>
    <m/>
    <n v="1"/>
    <m/>
    <n v="2"/>
    <s v="Ja"/>
    <n v="16646.5"/>
    <m/>
    <m/>
    <s v="000145-002"/>
    <m/>
  </r>
  <r>
    <s v="Staatsloterij"/>
    <s v="Europa"/>
    <s v="Nee"/>
    <m/>
    <n v="50"/>
    <s v="Europa"/>
    <n v="1448"/>
    <s v="Avond"/>
    <n v="50"/>
    <s v="Deck"/>
    <s v="Toet O."/>
    <x v="0"/>
    <d v="2015-08-20T00:00:00"/>
    <x v="22"/>
    <s v="100% Definitief"/>
    <d v="2015-04-01T00:00:00"/>
    <s v="Straten F. van"/>
    <m/>
    <s v="Europa2015"/>
    <s v="100% Definitief"/>
    <s v="21-07"/>
    <m/>
    <m/>
    <x v="16"/>
    <n v="18.989999999999998"/>
    <n v="40"/>
    <n v="0"/>
    <s v="17:00"/>
    <s v="17:00"/>
    <s v="Internationale Tall Ships"/>
    <s v="Deck"/>
    <s v="H2U Consortium"/>
    <m/>
    <s v="31-03"/>
    <s v="2015.14"/>
    <s v="donderdag"/>
    <s v="20-08-2015 17:00"/>
    <d v="2015-03-31T12:36:24"/>
    <m/>
    <s v="marije.van.thiel@staatsloterij.com"/>
    <n v="2"/>
    <s v="Zandhaven (Z01)"/>
    <m/>
    <m/>
    <m/>
    <m/>
    <s v="Zandhaven (Z01)"/>
    <s v="2015-08-20"/>
    <n v="16646.5"/>
    <n v="1446.5"/>
    <n v="1750.27"/>
    <m/>
    <s v="Paleisstraat 5"/>
    <s v="Den Haag"/>
    <s v="2514 JA"/>
    <m/>
    <m/>
    <s v="Nee"/>
    <s v="Sanne Wierda"/>
    <m/>
    <m/>
    <m/>
    <m/>
    <m/>
    <m/>
    <m/>
    <s v="16:30"/>
    <n v="1750.27"/>
    <s v="Zandhaven (Zeeburg)"/>
    <s v="1735"/>
    <s v="Nee"/>
    <s v="Nee"/>
    <s v="Parkeren"/>
    <s v="5165"/>
    <s v="sanne.wierda@staatsloterij.com"/>
    <s v="Wierda"/>
    <s v="sanne.wierda@staatsloterij.com"/>
    <s v="f"/>
    <m/>
    <s v="Sanne"/>
    <m/>
    <m/>
    <s v="S."/>
    <n v="279"/>
    <s v="23:15"/>
    <s v="Zandhaven"/>
    <s v="Europa"/>
    <n v="307"/>
    <s v="Dekken verhuur"/>
    <d v="2015-08-20T00:00:00"/>
    <s v="Paleisstraat 5"/>
    <m/>
    <m/>
    <m/>
    <n v="1"/>
    <m/>
    <n v="2"/>
    <m/>
    <n v="16646.5"/>
    <m/>
    <m/>
    <s v="000145-003"/>
    <m/>
  </r>
  <r>
    <s v="Staatsloterij"/>
    <s v="Europa"/>
    <s v="Nee"/>
    <m/>
    <n v="50"/>
    <s v="Europa"/>
    <n v="1449"/>
    <s v="Avond"/>
    <n v="50"/>
    <s v="Deck"/>
    <s v="Toet O."/>
    <x v="0"/>
    <d v="2015-08-21T00:00:00"/>
    <x v="22"/>
    <s v="100% Definitief"/>
    <d v="2015-04-01T00:00:00"/>
    <s v="Straten F. van"/>
    <m/>
    <s v="Europa2015"/>
    <s v="100% Definitief"/>
    <s v="21-07"/>
    <m/>
    <m/>
    <x v="16"/>
    <n v="18.989999999999998"/>
    <n v="40"/>
    <n v="0"/>
    <s v="17:30"/>
    <s v="17:30"/>
    <s v="Internationale Tall Ships"/>
    <s v="Deck"/>
    <s v="H2U Consortium"/>
    <m/>
    <s v="31-03"/>
    <s v="2015.14"/>
    <s v="vrijdag"/>
    <s v="21-08-2015 17:30"/>
    <d v="2015-03-31T12:37:34"/>
    <m/>
    <s v="marije.van.thiel@staatsloterij.com"/>
    <n v="3"/>
    <s v="Zandhaven (Z01)"/>
    <m/>
    <m/>
    <m/>
    <m/>
    <s v="Zandhaven (Z01)"/>
    <s v="2015-08-21"/>
    <n v="16119.75"/>
    <n v="2169.75"/>
    <n v="2625.4"/>
    <m/>
    <s v="Paleisstraat 5"/>
    <s v="Den Haag"/>
    <s v="2514 JA"/>
    <m/>
    <m/>
    <s v="Nee"/>
    <s v="Sanne Wierda"/>
    <m/>
    <m/>
    <m/>
    <m/>
    <m/>
    <m/>
    <m/>
    <s v="17:00"/>
    <n v="2625.4"/>
    <s v="Zandhaven (Zeeburg)"/>
    <s v="1735"/>
    <s v="Nee"/>
    <s v="Nee"/>
    <s v="Parkeren"/>
    <s v="5165"/>
    <s v="sanne.wierda@staatsloterij.com"/>
    <s v="Wierda"/>
    <s v="sanne.wierda@staatsloterij.com"/>
    <s v="f"/>
    <m/>
    <s v="Sanne"/>
    <m/>
    <m/>
    <s v="S."/>
    <n v="279"/>
    <s v="23:15"/>
    <s v="Zandhaven"/>
    <s v="Europa"/>
    <n v="307"/>
    <s v="Dekken verhuur"/>
    <d v="2015-08-21T00:00:00"/>
    <s v="Paleisstraat 5"/>
    <m/>
    <m/>
    <m/>
    <n v="1"/>
    <m/>
    <n v="2"/>
    <s v="Nee"/>
    <n v="16119.75"/>
    <m/>
    <m/>
    <s v="000145-004"/>
    <m/>
  </r>
  <r>
    <s v="Staatsloterij"/>
    <s v="Europa"/>
    <s v="Nee"/>
    <m/>
    <n v="50"/>
    <s v="Europa"/>
    <n v="1450"/>
    <s v="Avond"/>
    <n v="50"/>
    <s v="Deck"/>
    <s v="Toet O."/>
    <x v="0"/>
    <d v="2015-08-22T00:00:00"/>
    <x v="22"/>
    <s v="100% Definitief"/>
    <d v="2015-04-01T00:00:00"/>
    <s v="Straten F. van"/>
    <m/>
    <s v="Europa2015"/>
    <s v="100% Definitief"/>
    <s v="21-07"/>
    <m/>
    <m/>
    <x v="16"/>
    <n v="18.989999999999998"/>
    <n v="40"/>
    <n v="0"/>
    <s v="17:00"/>
    <s v="17:00"/>
    <s v="Internationale Tall Ships"/>
    <s v="Deck"/>
    <s v="H2U Consortium"/>
    <m/>
    <s v="31-03"/>
    <s v="2015.14"/>
    <s v="zaterdag"/>
    <s v="22-08-2015 17:00"/>
    <d v="2015-03-31T12:38:22"/>
    <m/>
    <s v="marije.van.thiel@staatsloterij.com"/>
    <n v="3"/>
    <s v="Zandhaven (Z01)"/>
    <m/>
    <m/>
    <m/>
    <m/>
    <s v="Zandhaven (Z01)"/>
    <s v="2015-08-22"/>
    <n v="16119.75"/>
    <n v="2169.75"/>
    <n v="2625.4"/>
    <m/>
    <s v="Paleisstraat 5"/>
    <s v="Den Haag"/>
    <s v="2514 JA"/>
    <m/>
    <m/>
    <s v="Nee"/>
    <s v="Sanne Wierda"/>
    <m/>
    <m/>
    <m/>
    <m/>
    <m/>
    <m/>
    <m/>
    <s v="16:30"/>
    <n v="2625.4"/>
    <s v="Zandhaven (Zeeburg)"/>
    <s v="1735"/>
    <s v="Nee"/>
    <s v="Nee"/>
    <s v="Parkeren"/>
    <s v="5165"/>
    <s v="sanne.wierda@staatsloterij.com"/>
    <s v="Wierda"/>
    <s v="sanne.wierda@staatsloterij.com"/>
    <s v="f"/>
    <m/>
    <s v="Sanne"/>
    <m/>
    <m/>
    <s v="S."/>
    <n v="279"/>
    <s v="23:15"/>
    <s v="Zandhaven"/>
    <s v="Europa"/>
    <n v="307"/>
    <s v="Dekken verhuur"/>
    <d v="2015-08-22T00:00:00"/>
    <s v="Paleisstraat 5"/>
    <m/>
    <m/>
    <m/>
    <n v="1"/>
    <m/>
    <n v="2"/>
    <m/>
    <n v="16119.75"/>
    <m/>
    <m/>
    <s v="000145-005"/>
    <m/>
  </r>
  <r>
    <s v="Staatsloterij"/>
    <s v="Europa"/>
    <s v="Nee"/>
    <m/>
    <n v="50"/>
    <s v="Europa"/>
    <n v="2389"/>
    <s v="Sail thank you parade"/>
    <n v="50"/>
    <s v="Deck"/>
    <s v="Toet O."/>
    <x v="18"/>
    <d v="2015-08-23T00:00:00"/>
    <x v="25"/>
    <s v="Bevestigd"/>
    <m/>
    <m/>
    <m/>
    <s v="Europa2015"/>
    <s v="Termijnen aanwezig (1)"/>
    <m/>
    <m/>
    <m/>
    <x v="16"/>
    <n v="18.989999999999998"/>
    <n v="40"/>
    <n v="0"/>
    <s v="14:30"/>
    <s v="14:30"/>
    <s v="Internationale Tall Ships"/>
    <s v="Deck"/>
    <s v="H2U Consortium"/>
    <m/>
    <s v="21-07"/>
    <s v="2015.30"/>
    <s v="zondag"/>
    <s v="23-08-2015 15:00"/>
    <d v="2015-07-21T23:07:50"/>
    <m/>
    <s v="marije.van.thiel@staatsloterij.com"/>
    <n v="1"/>
    <s v="Zandhaven (Z01)"/>
    <m/>
    <m/>
    <m/>
    <m/>
    <s v="Zandhaven (Z01)"/>
    <s v="2015-08-23"/>
    <n v="15396.5"/>
    <n v="0"/>
    <n v="0"/>
    <m/>
    <s v="Paleisstraat 5"/>
    <s v="Den Haag"/>
    <s v="2514 JA"/>
    <m/>
    <m/>
    <s v="Nee"/>
    <s v="Sanne Wierda"/>
    <m/>
    <m/>
    <m/>
    <m/>
    <m/>
    <m/>
    <m/>
    <s v="14:00"/>
    <m/>
    <s v="Zandhaven (Zeeburg)"/>
    <s v="1735"/>
    <s v="Nee"/>
    <s v="Nee"/>
    <s v="Parkeren"/>
    <s v="5165"/>
    <s v="sanne.wierda@staatsloterij.com"/>
    <s v="Wierda"/>
    <s v="sanne.wierda@staatsloterij.com"/>
    <s v="f"/>
    <m/>
    <s v="Sanne"/>
    <m/>
    <m/>
    <s v="S."/>
    <n v="279"/>
    <s v="20:00"/>
    <s v="Zandhaven"/>
    <s v="Europa"/>
    <n v="307"/>
    <s v="Dekken verhuur"/>
    <d v="2015-08-23T00:00:00"/>
    <s v="Paleisstraat 5"/>
    <m/>
    <m/>
    <m/>
    <n v="1"/>
    <m/>
    <n v="1"/>
    <s v="Ja"/>
    <n v="15396.5"/>
    <m/>
    <m/>
    <s v="000145-006"/>
    <m/>
  </r>
  <r>
    <s v="Boom uitgevers Amsterdam"/>
    <s v="Fortuna"/>
    <s v="Ja"/>
    <n v="100"/>
    <n v="50"/>
    <s v="Fortuna"/>
    <n v="188"/>
    <s v="SAIL In"/>
    <n v="50"/>
    <s v="Dock"/>
    <s v="Remy"/>
    <x v="0"/>
    <d v="2015-08-19T00:00:00"/>
    <x v="57"/>
    <s v="100% Definitief"/>
    <m/>
    <s v="Dijck S.N.D. van"/>
    <s v="Ja"/>
    <s v="Fortuna2015"/>
    <s v="100% Definitief"/>
    <s v="08-07"/>
    <m/>
    <m/>
    <x v="19"/>
    <n v="23"/>
    <n v="42.43"/>
    <n v="15576.5"/>
    <s v="08:00"/>
    <s v="07:45"/>
    <s v="Luxe traditionele charter schepen"/>
    <s v="Dock"/>
    <s v="H2U Consortium"/>
    <s v="Remy"/>
    <s v="22-08"/>
    <s v="2014.34"/>
    <s v="woensdag"/>
    <s v="19-08-2015 07:45"/>
    <d v="2014-08-22T13:59:25"/>
    <s v="a.aldenberg@boomamsterdam.nl  24 juli paul p.remy@boomamster"/>
    <s v="p.remy@boomamsterdam.nl"/>
    <n v="3"/>
    <s v="CH HKB (D06)"/>
    <s v="Groen"/>
    <n v="50"/>
    <m/>
    <s v="A11"/>
    <s v="CH HKB (D06)"/>
    <s v="2015-08-19"/>
    <n v="14450"/>
    <n v="14450"/>
    <n v="15576.5"/>
    <m/>
    <s v="Prinsengracht 747-751"/>
    <s v="Amsterdam"/>
    <s v="1017 JX"/>
    <n v="1.3"/>
    <n v="42"/>
    <s v="Ja"/>
    <s v="Paul Remy"/>
    <m/>
    <m/>
    <m/>
    <m/>
    <m/>
    <m/>
    <m/>
    <s v="07:00"/>
    <n v="0"/>
    <s v="Pier Azië"/>
    <s v="1922"/>
    <s v="Ja"/>
    <m/>
    <m/>
    <s v="4252"/>
    <s v="p.remy@boomamsterdam.nl"/>
    <s v="Remy"/>
    <s v="p.remy@boomamsterdam.nl"/>
    <s v="m"/>
    <s v="623666916"/>
    <s v="Paul"/>
    <s v="(020) 622 61 07"/>
    <m/>
    <m/>
    <n v="289"/>
    <s v="15:00"/>
    <s v="CH HKB"/>
    <s v="Fortuna"/>
    <n v="80"/>
    <s v="Varend arrangement"/>
    <d v="2015-08-19T00:00:00"/>
    <s v="Prinsengracht 747-751"/>
    <s v="020-6226107"/>
    <s v="623666916"/>
    <s v="(020) 622 61 07"/>
    <n v="1"/>
    <n v="17484.5"/>
    <n v="0"/>
    <m/>
    <n v="14450"/>
    <n v="3"/>
    <m/>
    <s v="000074-001"/>
    <n v="6.2"/>
  </r>
  <r>
    <s v="Energy Incentives Events"/>
    <s v="Fortuna"/>
    <s v="Ja"/>
    <n v="100"/>
    <n v="50"/>
    <s v="Fortuna"/>
    <n v="1815"/>
    <s v="Avond"/>
    <n v="50"/>
    <s v="Dock"/>
    <s v="Raaf C. de"/>
    <x v="0"/>
    <d v="2015-08-21T00:00:00"/>
    <x v="112"/>
    <s v="100% Definitief"/>
    <m/>
    <s v="Koning A."/>
    <s v="Ja"/>
    <s v="Fortuna2015"/>
    <s v="100% Definitief"/>
    <s v="08-07"/>
    <m/>
    <m/>
    <x v="11"/>
    <n v="26.13"/>
    <n v="42.43"/>
    <n v="13438.13"/>
    <s v="20:30"/>
    <s v="20:15"/>
    <s v="Luxe traditionele charter schepen"/>
    <s v="Dock"/>
    <s v="H2U Consortium"/>
    <s v="Raaf de"/>
    <s v="15-05"/>
    <s v="2015.20"/>
    <s v="vrijdag"/>
    <s v="21-08-2015 20:15"/>
    <d v="2015-05-15T12:36:18"/>
    <s v="chantal de raaf"/>
    <s v="cderaaf@energy-incentives.nl"/>
    <n v="1"/>
    <s v="CH HKA (C06)"/>
    <s v="Groen"/>
    <n v="50"/>
    <m/>
    <s v="A11"/>
    <s v="CH HKB (D06)"/>
    <s v="2015-08-21"/>
    <n v="12450"/>
    <n v="12450"/>
    <n v="13438.13"/>
    <m/>
    <s v="Straatweg 19 a"/>
    <s v="Maarssen"/>
    <s v="3603 CV"/>
    <n v="1.3"/>
    <n v="42"/>
    <s v="Ja"/>
    <s v="Chantal de Raaf"/>
    <s v="Vodafone"/>
    <m/>
    <m/>
    <m/>
    <m/>
    <m/>
    <m/>
    <s v="18:15"/>
    <n v="0"/>
    <s v="Pier Westerhoofd"/>
    <s v="3149"/>
    <s v="Ja"/>
    <m/>
    <m/>
    <s v="2245"/>
    <s v="chantal de raaf"/>
    <s v="Raaf"/>
    <s v="cderaaf@energy-incentives.nl"/>
    <s v="f"/>
    <m/>
    <s v="Chantal"/>
    <s v="(0346) 56 77 07"/>
    <s v="de"/>
    <s v="C."/>
    <n v="249"/>
    <s v="00:00"/>
    <m/>
    <s v="Fortuna"/>
    <n v="80"/>
    <s v="Varend arrangement"/>
    <d v="2015-08-21T00:00:00"/>
    <s v="Straatweg 19 a"/>
    <m/>
    <s v="0031615875554"/>
    <s v="(0346) 56 77 07"/>
    <n v="1"/>
    <n v="15064.5"/>
    <n v="2"/>
    <m/>
    <n v="12450"/>
    <n v="3"/>
    <m/>
    <s v="000074-008"/>
    <n v="6.2"/>
  </r>
  <r>
    <s v="Madern International B.V."/>
    <s v="Fortuna"/>
    <s v="Ja"/>
    <n v="100"/>
    <n v="50"/>
    <s v="Fortuna"/>
    <n v="1678"/>
    <s v="Middag"/>
    <n v="50"/>
    <s v="Dock"/>
    <s v="Madern J.H.R."/>
    <x v="0"/>
    <d v="2015-08-21T00:00:00"/>
    <x v="20"/>
    <s v="100% Definitief"/>
    <d v="2015-04-30T00:00:00"/>
    <s v="Sterk L."/>
    <s v="Ja"/>
    <s v="Fortuna2015"/>
    <s v="100% Definitief"/>
    <s v="09-07"/>
    <m/>
    <m/>
    <x v="10"/>
    <n v="22.85"/>
    <n v="42.43"/>
    <n v="12419.55"/>
    <s v="15:45"/>
    <s v="15:45"/>
    <s v="Luxe traditionele charter schepen"/>
    <s v="Dock"/>
    <s v="H2U Consortium"/>
    <s v="Speijer"/>
    <s v="23-04"/>
    <s v="2015.17"/>
    <s v="vrijdag"/>
    <s v="21-08-2015 15:45"/>
    <d v="2015-04-23T16:01:00"/>
    <s v="secretary@madern.com"/>
    <s v="secretary@madern.com"/>
    <n v="3"/>
    <s v="CH HKA (C06)"/>
    <s v="Groen"/>
    <n v="50"/>
    <m/>
    <s v="A11"/>
    <s v="CH HKB (D06)"/>
    <s v="2015-08-21"/>
    <n v="11501.65"/>
    <n v="11501.65"/>
    <n v="12419.55"/>
    <m/>
    <s v="Vikingbank 1"/>
    <s v="Vlaardingen"/>
    <s v="3133 KX"/>
    <n v="1.3"/>
    <n v="42"/>
    <s v="Nee"/>
    <s v="Josina Speyer"/>
    <m/>
    <m/>
    <m/>
    <m/>
    <m/>
    <m/>
    <m/>
    <s v="13:45"/>
    <n v="0"/>
    <s v="Pier Westerhoofd"/>
    <s v="3217"/>
    <s v="Ja"/>
    <s v="Ja"/>
    <s v="Parkeren"/>
    <s v="3908"/>
    <s v="secretary@madern.com"/>
    <s v="Speyer"/>
    <s v="secretary@madern.com"/>
    <s v="f"/>
    <m/>
    <s v="Josina"/>
    <s v="(010) 248 54 60"/>
    <m/>
    <s v="J."/>
    <n v="229"/>
    <s v="18:45"/>
    <m/>
    <s v="Fortuna"/>
    <n v="80"/>
    <s v="Varend arrangement"/>
    <d v="2015-08-21T00:00:00"/>
    <s v="Vikingbank 1"/>
    <m/>
    <s v="652391540"/>
    <s v="(010) 248 54 60"/>
    <n v="2"/>
    <m/>
    <n v="1"/>
    <m/>
    <n v="11501.65"/>
    <n v="3"/>
    <m/>
    <s v="000074-007"/>
    <n v="6.2"/>
  </r>
  <r>
    <s v="Shell Nederland Verkoopmaatschappij B.V."/>
    <s v="Fortuna"/>
    <s v="Ja"/>
    <n v="95.73"/>
    <n v="50"/>
    <s v="Fortuna"/>
    <n v="1684"/>
    <s v="Avond"/>
    <n v="50"/>
    <s v="Classic"/>
    <s v="Laar S. van de"/>
    <x v="0"/>
    <d v="2015-08-19T00:00:00"/>
    <x v="20"/>
    <s v="100% Definitief"/>
    <m/>
    <s v="Koning A."/>
    <s v="Ja"/>
    <s v="Fortuna2015"/>
    <s v="100% Definitief"/>
    <s v="28-07"/>
    <m/>
    <m/>
    <x v="11"/>
    <n v="26.13"/>
    <n v="42.43"/>
    <n v="13438.13"/>
    <s v="19:00"/>
    <s v="18:30"/>
    <s v="Luxe traditionele charter schepen"/>
    <s v="Classic"/>
    <s v="H2U Consortium"/>
    <s v="Chin"/>
    <s v="23-04"/>
    <s v="2015.17"/>
    <s v="woensdag"/>
    <s v="19-08-2015 18:30"/>
    <d v="2015-04-23T17:46:38"/>
    <m/>
    <s v="jie-heda.j.chin@shell.com"/>
    <n v="2"/>
    <s v="CH HKA (C06)"/>
    <s v="Groen"/>
    <n v="50"/>
    <m/>
    <s v="A11"/>
    <s v="CH HKB (D06)"/>
    <s v="2015-08-19"/>
    <n v="12945.84"/>
    <n v="12945.84"/>
    <n v="14038.1"/>
    <m/>
    <m/>
    <s v="Rotterdam"/>
    <m/>
    <n v="1.3"/>
    <n v="42"/>
    <s v="Nee"/>
    <s v="Jie-Heda Chin"/>
    <m/>
    <m/>
    <m/>
    <m/>
    <m/>
    <m/>
    <m/>
    <s v="17:45"/>
    <n v="599.97"/>
    <s v="Pier Westerhoofd"/>
    <s v="4011"/>
    <s v="Ja"/>
    <s v="Nee"/>
    <s v="Parkeren"/>
    <s v="3933"/>
    <m/>
    <s v="Chin"/>
    <s v="jie-heda.j.chin@shell.com"/>
    <s v="m"/>
    <m/>
    <s v="Jie-Heda"/>
    <s v="(010) 441 50 00"/>
    <s v="van de"/>
    <s v="J."/>
    <n v="249"/>
    <s v="23:45"/>
    <m/>
    <s v="Fortuna"/>
    <n v="80"/>
    <s v="Varend arrangement"/>
    <d v="2015-08-19T00:00:00"/>
    <s v="Postbus 1222"/>
    <m/>
    <s v="0031648182032"/>
    <s v="(010) 441 50 00"/>
    <n v="1"/>
    <m/>
    <n v="1"/>
    <m/>
    <n v="12945.84"/>
    <n v="3"/>
    <m/>
    <s v="000074-002"/>
    <n v="6.2"/>
  </r>
  <r>
    <s v="Van Lanschot Private Office"/>
    <s v="Fortuna"/>
    <s v="Ja"/>
    <n v="100"/>
    <n v="50"/>
    <s v="Fortuna"/>
    <n v="479"/>
    <s v="Middag"/>
    <n v="50"/>
    <s v="Dock"/>
    <s v="Maarleveld W."/>
    <x v="0"/>
    <d v="2015-08-20T00:00:00"/>
    <x v="113"/>
    <s v="100% Definitief"/>
    <d v="2014-09-25T00:00:00"/>
    <s v="Dijck S.N.D. van"/>
    <s v="Ja"/>
    <s v="Fortuna2015"/>
    <s v="100% Definitief"/>
    <s v="16-07"/>
    <s v="Maarleveld"/>
    <m/>
    <x v="10"/>
    <n v="22.85"/>
    <n v="42.43"/>
    <n v="12919.52"/>
    <s v="15:45"/>
    <s v="15:45"/>
    <s v="Luxe traditionele charter schepen"/>
    <s v="Dock"/>
    <s v="H2U Consortium"/>
    <m/>
    <s v="19-09"/>
    <s v="2014.38"/>
    <s v="donderdag"/>
    <s v="20-08-2015 15:45"/>
    <d v="2014-09-19T13:50:27"/>
    <s v="wieke.maarleveld@vanlanschot.com/ ilse@signature.nu"/>
    <s v="wieke.maarleveld@vanlanschot.com"/>
    <n v="6"/>
    <s v="CH HKA (C06)"/>
    <s v="Groen"/>
    <n v="50"/>
    <m/>
    <s v="A11"/>
    <s v="CH HKB (D06)"/>
    <s v="2015-08-20"/>
    <n v="11914.85"/>
    <n v="11914.85"/>
    <n v="12919.52"/>
    <s v="vrouw"/>
    <s v="Apollolaan 150"/>
    <s v="Amsterdam"/>
    <s v="1077 BG"/>
    <n v="1.3"/>
    <n v="42"/>
    <s v="Ja"/>
    <s v="W. Maarleveld"/>
    <m/>
    <m/>
    <m/>
    <m/>
    <m/>
    <m/>
    <m/>
    <s v="13:45"/>
    <n v="0"/>
    <s v="Pier Westerhoofd"/>
    <s v="2059"/>
    <s v="Ja"/>
    <s v="Ja"/>
    <s v="Parkeren"/>
    <s v="1362"/>
    <s v="ilse@signature.nu"/>
    <s v="Maarleveld"/>
    <s v="ilse@signature.nu"/>
    <s v="f"/>
    <m/>
    <m/>
    <m/>
    <m/>
    <s v="W."/>
    <n v="229"/>
    <s v="18:45"/>
    <m/>
    <s v="Fortuna"/>
    <n v="80"/>
    <s v="Varend arrangement"/>
    <d v="2015-08-20T00:00:00"/>
    <s v="Apollolaan 150"/>
    <s v="06 83597608"/>
    <m/>
    <m/>
    <n v="3"/>
    <n v="13854.5"/>
    <n v="1"/>
    <m/>
    <n v="11914.85"/>
    <n v="3"/>
    <m/>
    <s v="000074-004"/>
    <n v="6.2"/>
  </r>
  <r>
    <s v="CONO Kaasmakers"/>
    <s v="Frisian Queen"/>
    <s v="Ja"/>
    <n v="99.42"/>
    <n v="165"/>
    <s v="Frisian Queen"/>
    <n v="1674"/>
    <s v="Avond"/>
    <n v="165"/>
    <s v="Classic Blaauw"/>
    <s v="Valk S. van der"/>
    <x v="0"/>
    <d v="2015-08-21T00:00:00"/>
    <x v="20"/>
    <s v="100% Definitief"/>
    <m/>
    <s v="Dijck S.N.D. van"/>
    <s v="Ja"/>
    <s v="Frisian Queen2015"/>
    <s v="100% Definitief"/>
    <s v="08-07"/>
    <m/>
    <m/>
    <x v="15"/>
    <n v="22"/>
    <n v="13.95"/>
    <n v="32081.78"/>
    <s v="18:45"/>
    <s v="18:30"/>
    <s v="Luxe motorschepen"/>
    <s v="Classic Blaauw"/>
    <s v="Eigen catering schip"/>
    <s v="Valk van der"/>
    <s v="23-04"/>
    <s v="2015.17"/>
    <s v="vrijdag"/>
    <s v="21-08-2015 18:30"/>
    <d v="2015-04-23T13:45:36"/>
    <s v="ederik.tiessen@atpi.com"/>
    <s v="s.vandervalk@cono.nl"/>
    <n v="3"/>
    <s v="Cacaohaven (N07)"/>
    <s v="Groen"/>
    <n v="50"/>
    <m/>
    <s v="N07"/>
    <s v="Cacaohaven (N07)"/>
    <s v="2015-08-21"/>
    <n v="29689.95"/>
    <n v="29689.95"/>
    <n v="32269.27"/>
    <m/>
    <s v="Rijperweg 20"/>
    <s v="Westbeemster"/>
    <s v="1464 MB"/>
    <n v="0.8"/>
    <n v="38"/>
    <s v="Ja"/>
    <s v="Saskia van der Valk"/>
    <s v="Cono Kaasmakers"/>
    <m/>
    <m/>
    <m/>
    <m/>
    <m/>
    <m/>
    <s v="17:45"/>
    <n v="187.49"/>
    <s v="Cacaohaven"/>
    <s v="6267"/>
    <s v="Ja"/>
    <s v="Nee"/>
    <s v="Parkeren"/>
    <s v="4245"/>
    <s v="ederik.tiessen@atpi.com"/>
    <s v="Valk"/>
    <s v="s.vandervalk@cono.nl"/>
    <s v="f"/>
    <s v="06 - 15 94 11 22"/>
    <s v="Saskia"/>
    <s v="(0299) 68 92 11"/>
    <s v="van der"/>
    <s v="S."/>
    <n v="179"/>
    <s v="00:00"/>
    <m/>
    <s v="Frisian Queen"/>
    <n v="127"/>
    <s v="Varend arrangement"/>
    <d v="2015-08-21T00:00:00"/>
    <s v="Rijperweg 20"/>
    <m/>
    <s v="0031615941122"/>
    <s v="(0299) 68 92 11"/>
    <n v="2"/>
    <m/>
    <n v="4"/>
    <m/>
    <n v="29689.95"/>
    <n v="1"/>
    <m/>
    <s v="000186-006"/>
    <n v="6"/>
  </r>
  <r>
    <s v="NYDJ Europe B.V."/>
    <s v="Frisian Queen"/>
    <s v="Ja"/>
    <n v="100"/>
    <n v="165"/>
    <s v="Frisian Queen"/>
    <n v="1163"/>
    <s v="Avond"/>
    <n v="135"/>
    <s v="Classic Blaauw"/>
    <s v="Schilte K."/>
    <x v="0"/>
    <d v="2015-08-22T00:00:00"/>
    <x v="39"/>
    <s v="100% Definitief"/>
    <m/>
    <s v="NEB"/>
    <s v="Ja"/>
    <s v="Frisian Queen2015"/>
    <s v="100% Definitief"/>
    <s v="21-07"/>
    <m/>
    <m/>
    <x v="15"/>
    <n v="22"/>
    <n v="13.95"/>
    <n v="26223.81"/>
    <s v="18:45"/>
    <s v="18:30"/>
    <s v="Luxe motorschepen"/>
    <s v="Classic Blaauw"/>
    <s v="Eigen catering schip"/>
    <s v="Schilte "/>
    <s v="26-02"/>
    <s v="2015.09"/>
    <s v="zaterdag"/>
    <s v="22-08-2015 18:30"/>
    <d v="2015-02-26T14:07:49"/>
    <s v="kim@nydj.eu"/>
    <s v="kim@nydj.eu"/>
    <n v="1"/>
    <s v="Cacaohaven (N07)"/>
    <s v="Groen"/>
    <n v="50"/>
    <m/>
    <s v="N07"/>
    <s v="Cacaohaven (N07)"/>
    <s v="2015-08-22"/>
    <n v="24165"/>
    <n v="24165"/>
    <n v="26223.81"/>
    <m/>
    <s v="Koningin Wilhelminaplein 13"/>
    <s v="Amsterdam"/>
    <s v="1062 HH"/>
    <n v="0.8"/>
    <n v="38"/>
    <s v="Nee"/>
    <s v="Kim Schilte"/>
    <m/>
    <n v="852.48"/>
    <n v="1206.33"/>
    <s v="110107"/>
    <n v="15734.29"/>
    <n v="24165"/>
    <n v="26223.81"/>
    <s v="17:45"/>
    <n v="0"/>
    <s v="Cacaohaven"/>
    <s v="2724"/>
    <s v="Ja"/>
    <s v="Ja"/>
    <s v="Parkeren"/>
    <s v="1967"/>
    <s v="kim@nydj.eu"/>
    <s v="Schilte"/>
    <s v="kim@nydj.eu"/>
    <s v="f"/>
    <m/>
    <s v="Kim"/>
    <s v="(020) 511 06 11"/>
    <m/>
    <s v="K."/>
    <n v="164"/>
    <s v="00:00"/>
    <m/>
    <s v="Frisian Queen"/>
    <n v="127"/>
    <s v="Varend arrangement"/>
    <d v="2015-08-22T00:00:00"/>
    <s v="Koningin Wilhelminaplein 13"/>
    <m/>
    <s v="654225500"/>
    <s v="(020) 511 06 11"/>
    <n v="1"/>
    <m/>
    <n v="2"/>
    <m/>
    <n v="24165"/>
    <n v="1"/>
    <m/>
    <s v="000186-008"/>
    <n v="6"/>
  </r>
  <r>
    <s v="Sportclub Heerenveen"/>
    <s v="Frisian Queen"/>
    <s v="Ja"/>
    <n v="100"/>
    <n v="165"/>
    <s v="Frisian Queen"/>
    <n v="2063"/>
    <s v="Avond"/>
    <n v="80"/>
    <s v="Classic Blaauw"/>
    <s v="Derwig N."/>
    <x v="7"/>
    <d v="2015-08-20T00:00:00"/>
    <x v="64"/>
    <s v="Gefactureerd"/>
    <d v="2015-06-18T00:00:00"/>
    <s v="Dijck S.N.D. van"/>
    <s v="Ja"/>
    <s v="Frisian Queen2015"/>
    <s v="Gefactureerd (1/2 termijn)"/>
    <m/>
    <m/>
    <m/>
    <x v="15"/>
    <n v="22"/>
    <n v="13.95"/>
    <n v="15185.89"/>
    <s v="18:45"/>
    <s v="18:30"/>
    <s v="Luxe motorschepen"/>
    <s v="Classic Blaauw"/>
    <s v="Eigen catering schip"/>
    <s v="Derwig"/>
    <s v="11-06"/>
    <s v="2015.24"/>
    <s v="donderdag"/>
    <s v="20-08-2015 18:30"/>
    <d v="2015-06-11T17:14:55"/>
    <s v="Nicole.derwig@sc-heerenveen.nl"/>
    <s v="Nicole.derwig@sc-heerenveen.nl"/>
    <n v="4"/>
    <s v="Cacaohaven (N07)"/>
    <s v="Groen"/>
    <n v="50"/>
    <m/>
    <s v="N07"/>
    <s v="Cacaohaven (N07)"/>
    <s v="2015-08-20"/>
    <n v="13933.2"/>
    <n v="13933.2"/>
    <n v="15185.89"/>
    <m/>
    <m/>
    <s v="Heerenveen"/>
    <m/>
    <n v="0.8"/>
    <n v="38"/>
    <s v="Ja"/>
    <s v="Nicole Derwig"/>
    <m/>
    <m/>
    <m/>
    <m/>
    <m/>
    <m/>
    <m/>
    <s v="17:45"/>
    <n v="0"/>
    <s v="Cacaohaven"/>
    <s v="6223"/>
    <s v="Nee"/>
    <s v="Ja"/>
    <s v="Parkeren"/>
    <s v="4159"/>
    <s v="Nicole.derwig@sc-heerenveen.nl"/>
    <s v="Derwig"/>
    <s v="Nicole.derwig@sc-heerenveen.nl"/>
    <s v="f"/>
    <m/>
    <s v="Nicole"/>
    <s v="(0513) 61 21 00"/>
    <m/>
    <s v="N."/>
    <n v="169"/>
    <s v="00:00"/>
    <m/>
    <s v="Frisian Queen"/>
    <n v="127"/>
    <s v="Varend arrangement"/>
    <d v="2015-08-20T00:00:00"/>
    <s v="Afdeling Commerciële zaken Postbus 513"/>
    <m/>
    <s v="0031630610585"/>
    <s v="(0513) 61 21 00"/>
    <n v="2"/>
    <n v="16359.2"/>
    <n v="1"/>
    <m/>
    <n v="13933.2"/>
    <n v="1"/>
    <m/>
    <s v="000186-004"/>
    <n v="6"/>
  </r>
  <r>
    <s v="Stadsdeel Amsterdam Noord"/>
    <s v="Frisian Queen"/>
    <s v="Nee"/>
    <n v="98.8"/>
    <n v="165"/>
    <s v="Frisian Queen"/>
    <n v="1169"/>
    <s v="SAIL In"/>
    <n v="167"/>
    <s v="Classic Blaauw"/>
    <s v="Gupffert W."/>
    <x v="0"/>
    <d v="2015-08-19T00:00:00"/>
    <x v="39"/>
    <s v="100% Definitief"/>
    <m/>
    <s v="NEB"/>
    <s v="Ja"/>
    <s v="Frisian Queen2015"/>
    <s v="100% Definitief"/>
    <s v="08-07"/>
    <m/>
    <m/>
    <x v="20"/>
    <n v="23"/>
    <n v="18"/>
    <n v="35596.61"/>
    <s v="07:45"/>
    <s v="07:30"/>
    <s v="Luxe motorschepen"/>
    <s v="Classic Blaauw"/>
    <s v="Eigen catering schip"/>
    <s v="Gupffert"/>
    <s v="26-02"/>
    <s v="2015.09"/>
    <s v="woensdag"/>
    <s v="19-08-2015 07:30"/>
    <d v="2015-02-26T14:20:14"/>
    <s v="w.gupffert@noord.amsterdam.nl"/>
    <s v="w.gupffert@amsterdam.nl"/>
    <n v="2"/>
    <s v="Cacaohaven (N07)"/>
    <s v="Groen"/>
    <n v="50"/>
    <m/>
    <s v="N07"/>
    <s v="Cacaohaven (N07)"/>
    <s v="2015-08-19"/>
    <n v="32835"/>
    <n v="33233"/>
    <n v="36028.080000000002"/>
    <m/>
    <s v="Buikslotermeerplein 2000"/>
    <s v="Amsterdam"/>
    <s v="1025 XL"/>
    <n v="0.8"/>
    <n v="38"/>
    <s v="Ja"/>
    <s v="W. Gupffert"/>
    <m/>
    <n v="1108.1099999999999"/>
    <n v="1653.5"/>
    <s v="110106"/>
    <n v="35596.61"/>
    <n v="32835"/>
    <n v="35596.61"/>
    <s v="06:45"/>
    <n v="431.47"/>
    <s v="Cacaohaven"/>
    <s v="1737"/>
    <s v="Nee"/>
    <s v="Ja"/>
    <s v="Parkeren"/>
    <s v="1980"/>
    <s v="w.gupffert@noord.amsterdam.nl"/>
    <s v="Gupffert"/>
    <s v="w.gupffert@amsterdam.nl"/>
    <s v="f"/>
    <s v="06 - 83 64 23 55"/>
    <m/>
    <s v="(020) 252 94 55"/>
    <m/>
    <s v="W."/>
    <n v="199"/>
    <s v="15:00"/>
    <m/>
    <s v="Frisian Queen"/>
    <n v="127"/>
    <s v="Varend arrangement"/>
    <d v="2015-08-19T00:00:00"/>
    <s v="Buikslotermeerplein 2000"/>
    <m/>
    <s v="0031683642355"/>
    <s v="(020) 252 94 55"/>
    <n v="2"/>
    <n v="481.58"/>
    <n v="4"/>
    <m/>
    <n v="32835"/>
    <n v="1"/>
    <m/>
    <s v="000186-001"/>
    <n v="6"/>
  </r>
  <r>
    <s v="TKP Pensioen B.V."/>
    <s v="Frisian Queen"/>
    <s v="Ja"/>
    <n v="100"/>
    <n v="165"/>
    <s v="Frisian Queen"/>
    <n v="1153"/>
    <s v="Middag"/>
    <n v="120"/>
    <s v="Classic Blaauw"/>
    <s v="Zunneberg-Veerkamp K."/>
    <x v="0"/>
    <d v="2015-08-22T00:00:00"/>
    <x v="39"/>
    <s v="100% Definitief"/>
    <m/>
    <s v="NEB"/>
    <s v="Ja"/>
    <s v="Frisian Queen2015"/>
    <s v="100% Definitief"/>
    <s v="09-07"/>
    <m/>
    <m/>
    <x v="21"/>
    <n v="20"/>
    <n v="13.95"/>
    <n v="20847.39"/>
    <s v="11:45"/>
    <s v="11:30"/>
    <s v="Luxe motorschepen"/>
    <s v="Classic Blaauw"/>
    <s v="Eigen catering schip"/>
    <s v="Zunneberg "/>
    <s v="26-02"/>
    <s v="2015.09"/>
    <s v="zaterdag"/>
    <s v="22-08-2015 11:30"/>
    <d v="2015-02-26T13:38:41"/>
    <s v="zunneberg.k@tkppensioen.nl"/>
    <s v="zunneberg.k@tkppensioen.nl"/>
    <n v="3"/>
    <s v="Cacaohaven (N07)"/>
    <s v="Groen"/>
    <n v="50"/>
    <m/>
    <s v="N07"/>
    <s v="Cacaohaven (N07)"/>
    <s v="2015-08-22"/>
    <n v="17593.3"/>
    <n v="19183.3"/>
    <n v="20847.39"/>
    <m/>
    <m/>
    <s v="Groningen"/>
    <m/>
    <n v="0.8"/>
    <n v="38"/>
    <s v="Ja"/>
    <s v="Karin Zunneberg-Veerkamp"/>
    <m/>
    <n v="639.64"/>
    <n v="866.65"/>
    <s v="110151"/>
    <n v="11397.77"/>
    <n v="17490"/>
    <n v="18996.29"/>
    <s v="10:45"/>
    <n v="0"/>
    <s v="Cacaohaven"/>
    <s v="2590"/>
    <s v="Ja"/>
    <s v="Ja"/>
    <s v="Parkeren"/>
    <s v="1800"/>
    <s v="zunneberg.k@tkppensioen.nl"/>
    <s v="Zunneberg-Veerkamp"/>
    <s v="zunneberg.k@tkppensioen.nl"/>
    <s v="f"/>
    <m/>
    <s v="Karin"/>
    <s v="(050) 582 18 18"/>
    <m/>
    <s v="K."/>
    <n v="159"/>
    <s v="16:45"/>
    <m/>
    <s v="Frisian Queen"/>
    <n v="127"/>
    <s v="Varend arrangement"/>
    <d v="2015-08-22T00:00:00"/>
    <s v="Postbus 501"/>
    <m/>
    <s v="0031622470878"/>
    <s v="(050) 582 18 18"/>
    <n v="2"/>
    <n v="1923.9"/>
    <n v="3"/>
    <m/>
    <n v="17593.3"/>
    <n v="1"/>
    <m/>
    <s v="000186-007"/>
    <n v="6"/>
  </r>
  <r>
    <s v="Dechesne &amp; Boertje"/>
    <s v="Frisius van Adel"/>
    <s v="Ja"/>
    <n v="100"/>
    <n v="75"/>
    <s v="Frisius van Adel"/>
    <n v="459"/>
    <s v="SAIL In"/>
    <n v="75"/>
    <s v="Dock"/>
    <s v="Dalhuisen I."/>
    <x v="0"/>
    <d v="2015-08-19T00:00:00"/>
    <x v="114"/>
    <s v="100% Definitief"/>
    <d v="2014-09-22T00:00:00"/>
    <s v="Spliet M.P.J."/>
    <s v="Ja"/>
    <s v="Frisius v Adel2015"/>
    <s v="100% Definitief"/>
    <s v="09-07"/>
    <m/>
    <m/>
    <x v="19"/>
    <n v="23"/>
    <n v="37.630000000000003"/>
    <n v="24132.26"/>
    <s v="07:30"/>
    <s v="07:30"/>
    <s v="Luxe traditionele charter schepen"/>
    <s v="Dock"/>
    <s v="H2U Consortium"/>
    <s v="Dalhuisen"/>
    <s v="16-09"/>
    <s v="2014.38"/>
    <s v="woensdag"/>
    <s v="19-08-2015 07:30"/>
    <d v="2014-09-16T12:04:27"/>
    <s v="ilse@db-online.nl"/>
    <s v="ilse@db-online.nl"/>
    <n v="6"/>
    <s v="CH HKB (D04)"/>
    <s v="Oranje"/>
    <n v="60"/>
    <m/>
    <s v="A01"/>
    <s v="CH HKB (D04)"/>
    <s v="2015-08-19"/>
    <n v="22294.799999999999"/>
    <n v="22294.799999999999"/>
    <n v="24132.26"/>
    <m/>
    <s v="Herengracht 33"/>
    <s v="Muiden"/>
    <s v="1398 AB"/>
    <n v="1.6"/>
    <n v="45"/>
    <s v="Ja"/>
    <s v="Ilse Dalhuisen"/>
    <s v="ONVZ"/>
    <m/>
    <m/>
    <m/>
    <m/>
    <m/>
    <m/>
    <s v="06:45"/>
    <n v="0"/>
    <s v="Pier Azië"/>
    <s v="1948"/>
    <s v="Nee"/>
    <s v="Ja"/>
    <s v="Parkeren"/>
    <s v="1487"/>
    <s v="ilse@db-online.nl"/>
    <s v="Dalhuisen"/>
    <s v="ilse@db-online.nl"/>
    <s v="f"/>
    <m/>
    <s v="Ilse"/>
    <m/>
    <m/>
    <s v="I."/>
    <n v="289"/>
    <s v="14:30"/>
    <s v="CH HKB"/>
    <s v="Frisius van Adel"/>
    <n v="77"/>
    <s v="Varend arrangement"/>
    <d v="2015-08-19T00:00:00"/>
    <s v="Herengracht 33"/>
    <s v="0294261517"/>
    <s v="0031623449453"/>
    <m/>
    <n v="3"/>
    <n v="26226.75"/>
    <n v="3"/>
    <m/>
    <n v="22294.799999999999"/>
    <n v="2"/>
    <m/>
    <s v="000089-001"/>
    <n v="6.5"/>
  </r>
  <r>
    <s v="Zorg TTP"/>
    <s v="Frisius van Adel"/>
    <s v="Ja"/>
    <n v="100"/>
    <n v="75"/>
    <s v="Frisius van Adel"/>
    <n v="644"/>
    <s v="Avond"/>
    <n v="75"/>
    <s v="Dock"/>
    <s v="Verhage C.G."/>
    <x v="0"/>
    <d v="2015-08-20T00:00:00"/>
    <x v="84"/>
    <s v="100% Definitief"/>
    <d v="2014-11-11T00:00:00"/>
    <s v="Spliet M.P.J."/>
    <s v="Ja"/>
    <s v="Frisius v Adel2015"/>
    <s v="100% Definitief"/>
    <s v="09-07"/>
    <m/>
    <m/>
    <x v="11"/>
    <n v="26.13"/>
    <n v="37.630000000000003"/>
    <n v="20647.57"/>
    <s v="20:00"/>
    <s v="20:00"/>
    <s v="Luxe traditionele charter schepen"/>
    <s v="Dock"/>
    <s v="H2U Consortium"/>
    <s v="Verhage"/>
    <s v="04-11"/>
    <s v="2014.45"/>
    <s v="donderdag"/>
    <s v="20-08-2015 20:00"/>
    <d v="2014-11-04T13:57:51"/>
    <s v="cees.verhage@zorgttp.nl"/>
    <s v="cees.verhage@zorgttp.nl"/>
    <n v="6"/>
    <s v="CH HKA (C04)"/>
    <s v="Oranje"/>
    <n v="60"/>
    <m/>
    <s v="A01"/>
    <s v="CH HKB (D04)"/>
    <s v="2015-08-20"/>
    <n v="19067.54"/>
    <n v="19067.54"/>
    <n v="20647.57"/>
    <m/>
    <s v="Randhoeve 225"/>
    <s v="Houten"/>
    <s v="3995 GA"/>
    <n v="1.6"/>
    <n v="45"/>
    <s v="Ja"/>
    <s v="Cees Verhage"/>
    <m/>
    <m/>
    <m/>
    <m/>
    <m/>
    <m/>
    <m/>
    <s v="18:00"/>
    <n v="0"/>
    <s v="Pier Westerhoofd"/>
    <s v="2029"/>
    <s v="Nee"/>
    <s v="Ja"/>
    <s v="Parkeren"/>
    <s v="1310"/>
    <s v="cees.verhage@zorgttp.nl"/>
    <s v="Verhage"/>
    <s v="cees.verhage@zorgttp.nl"/>
    <s v="m"/>
    <s v="06 - 51 33 05 83"/>
    <s v="Cees"/>
    <m/>
    <m/>
    <s v="C.G."/>
    <n v="249"/>
    <s v="23:30"/>
    <m/>
    <s v="Frisius van Adel"/>
    <n v="77"/>
    <s v="Varend arrangement"/>
    <d v="2015-08-20T00:00:00"/>
    <s v="Randhoeve 225"/>
    <m/>
    <s v="0031651330583"/>
    <m/>
    <n v="3"/>
    <n v="22596.75"/>
    <n v="1"/>
    <m/>
    <n v="19067.54"/>
    <n v="2"/>
    <m/>
    <s v="000089-005"/>
    <n v="6.5"/>
  </r>
  <r>
    <s v="CB&amp;I Nederland B.V. "/>
    <s v="Gaasterland"/>
    <s v="Ja"/>
    <n v="100"/>
    <n v="75"/>
    <s v="Gaasterland"/>
    <n v="1614"/>
    <s v="Middag"/>
    <n v="75"/>
    <s v="Dock"/>
    <s v="Kawash T."/>
    <x v="0"/>
    <d v="2015-08-22T00:00:00"/>
    <x v="66"/>
    <s v="100% Definitief"/>
    <d v="2015-04-23T00:00:00"/>
    <s v="Spliet M.P.J."/>
    <s v="Ja"/>
    <s v="Gaasterland2015"/>
    <s v="100% Definitief"/>
    <s v="08-07"/>
    <m/>
    <m/>
    <x v="10"/>
    <n v="22.85"/>
    <n v="22.5"/>
    <n v="15737.87"/>
    <s v="15:45"/>
    <s v="15:45"/>
    <s v="Luxe directieschepen"/>
    <s v="Dock"/>
    <s v="H2U Consortium"/>
    <s v="Oosten van"/>
    <s v="16-04"/>
    <s v="2015.16"/>
    <s v="zaterdag"/>
    <s v="22-08-2015 15:45"/>
    <d v="2015-04-16T10:39:15"/>
    <s v="cvanoosten@CBI.com"/>
    <s v="cvanoosten@cbi.com"/>
    <n v="3"/>
    <s v="CH HKA (C07)"/>
    <s v="Groen"/>
    <n v="40"/>
    <m/>
    <s v="A14"/>
    <s v="CH HKB (D07)"/>
    <s v="2015-08-22"/>
    <n v="14484.9"/>
    <n v="14484.9"/>
    <n v="15737.87"/>
    <m/>
    <s v="Prinses Beatrixlaan 35"/>
    <s v="Den Haag"/>
    <s v="2595 AK"/>
    <m/>
    <n v="25"/>
    <s v="Ja"/>
    <s v="Caroline Van Oosten"/>
    <m/>
    <m/>
    <m/>
    <m/>
    <m/>
    <m/>
    <m/>
    <s v="13:45"/>
    <n v="0"/>
    <s v="Pier Westerhoofd"/>
    <s v="3057"/>
    <s v="Nee"/>
    <s v="Ja"/>
    <s v="Parkeren"/>
    <s v="2123"/>
    <s v="cvanoosten@CBI.com"/>
    <s v="Van Oosten"/>
    <s v="cvanoosten@cbi.com"/>
    <s v="f"/>
    <m/>
    <s v="Caroline"/>
    <s v="(070) 373 20 02"/>
    <m/>
    <s v="C."/>
    <n v="189"/>
    <s v="18:45"/>
    <m/>
    <s v="Gaasterland"/>
    <n v="55"/>
    <s v="Varend arrangement"/>
    <d v="2015-08-22T00:00:00"/>
    <s v="Prinses Beatrixlaan 35"/>
    <m/>
    <s v="651797787"/>
    <s v="(070) 373 20 02"/>
    <n v="2"/>
    <m/>
    <n v="1"/>
    <m/>
    <n v="14484.9"/>
    <n v="3"/>
    <m/>
    <s v="000073-010"/>
    <n v="4.5"/>
  </r>
  <r>
    <s v="Crédit Agricole Consumer Finance Nederland B.V._x000a_"/>
    <s v="Gaasterland"/>
    <s v="Ja"/>
    <n v="100"/>
    <n v="75"/>
    <s v="Gaasterland"/>
    <n v="1055"/>
    <s v="Avond"/>
    <n v="75"/>
    <s v="Dock"/>
    <s v="Stolwijk J."/>
    <x v="0"/>
    <d v="2015-08-21T00:00:00"/>
    <x v="115"/>
    <s v="100% Definitief"/>
    <d v="2015-02-27T00:00:00"/>
    <s v="Sterk L."/>
    <s v="Ja"/>
    <s v="Gaasterland2015"/>
    <s v="100% Definitief"/>
    <s v="16-07"/>
    <m/>
    <m/>
    <x v="11"/>
    <n v="26.13"/>
    <n v="22.5"/>
    <n v="18231.060000000001"/>
    <s v="20:30"/>
    <s v="20:15"/>
    <s v="Luxe directieschepen"/>
    <s v="Dock"/>
    <s v="H2U Consortium"/>
    <s v="Stolwijk"/>
    <s v="17-02"/>
    <s v="2015.08"/>
    <s v="vrijdag"/>
    <s v="21-08-2015 20:15"/>
    <d v="2015-02-17T12:05:49"/>
    <s v="jaap.stolwijk@ca-cf.nl"/>
    <s v="jaap.stolwijk@ca-cf.nl"/>
    <n v="5"/>
    <s v="CH HKA (C07)"/>
    <s v="Groen"/>
    <n v="40"/>
    <m/>
    <s v="A14"/>
    <s v="CH HKB (D07)"/>
    <s v="2015-08-21"/>
    <n v="16708"/>
    <n v="16708"/>
    <n v="18231.060000000001"/>
    <m/>
    <s v="Entrada 600"/>
    <s v="Amsterdam"/>
    <s v="1114 AA"/>
    <m/>
    <n v="25"/>
    <s v="Ja"/>
    <s v="Jaap Stolwijk"/>
    <m/>
    <m/>
    <m/>
    <m/>
    <m/>
    <m/>
    <m/>
    <s v="18:15"/>
    <n v="0"/>
    <s v="Pier Westerhoofd"/>
    <s v="2652"/>
    <s v="Ja"/>
    <s v="Ja"/>
    <s v="Parkeren"/>
    <s v="1899"/>
    <s v="jaap.stolwijk@ca-cf.nl"/>
    <s v="Stolwijk"/>
    <s v="jaap.stolwijk@ca-cf.nl"/>
    <s v="m"/>
    <s v="06 - 53 33 36 14"/>
    <s v="Jaap"/>
    <s v="(020) 312 51 91"/>
    <m/>
    <s v="J."/>
    <n v="209"/>
    <s v="00:00"/>
    <m/>
    <s v="Gaasterland"/>
    <n v="55"/>
    <s v="Varend arrangement"/>
    <d v="2015-08-21T00:00:00"/>
    <s v="Entrada 600"/>
    <m/>
    <s v="0031653333614"/>
    <s v="(020) 312 51 91"/>
    <n v="2"/>
    <n v="18966.75"/>
    <n v="1"/>
    <m/>
    <n v="16708"/>
    <n v="3"/>
    <m/>
    <s v="000073-008"/>
    <n v="4.5"/>
  </r>
  <r>
    <s v="Dappere Dirk BV"/>
    <s v="Gaasterland"/>
    <s v="Nee"/>
    <n v="23.19"/>
    <n v="75"/>
    <s v="Gaasterland"/>
    <n v="1583"/>
    <s v="SAIL In"/>
    <n v="75"/>
    <s v="Dock"/>
    <s v="Jonker Roelants M.A."/>
    <x v="19"/>
    <d v="2015-08-19T00:00:00"/>
    <x v="49"/>
    <s v="Gefactureerd"/>
    <d v="2015-04-29T00:00:00"/>
    <s v="Spliet M.P.J."/>
    <s v="Ja"/>
    <s v="Gaasterland2015"/>
    <s v="Gefactureerd (3/3 termijn)"/>
    <m/>
    <m/>
    <m/>
    <x v="9"/>
    <n v="25"/>
    <n v="22.5"/>
    <n v="4500"/>
    <s v="08:00"/>
    <s v="07:45"/>
    <s v="Luxe directieschepen"/>
    <s v="Dock"/>
    <s v="H2U Consortium"/>
    <m/>
    <s v="14-04"/>
    <s v="2015.16"/>
    <s v="woensdag"/>
    <s v="19-08-2015 07:45"/>
    <d v="2015-04-14T11:16:31"/>
    <s v="Marja"/>
    <m/>
    <n v="3"/>
    <s v="CH HKB (D07)"/>
    <s v="Groen"/>
    <n v="40"/>
    <m/>
    <s v="A14"/>
    <s v="CH HKB (D07)"/>
    <s v="2015-08-19"/>
    <n v="17925"/>
    <n v="17925"/>
    <n v="19406.63"/>
    <m/>
    <s v="Tesselschadestraat 10"/>
    <s v="Leeuwarden"/>
    <s v="8913 HB"/>
    <m/>
    <n v="25"/>
    <s v="Nee"/>
    <s v="M.A. Jonker Roelants"/>
    <m/>
    <m/>
    <m/>
    <m/>
    <m/>
    <m/>
    <m/>
    <s v="07:00"/>
    <n v="14906.63"/>
    <s v="Pier Azië"/>
    <s v="5925"/>
    <s v="Ja"/>
    <m/>
    <m/>
    <s v="3778"/>
    <s v="Marja"/>
    <s v="Jonker Roelants"/>
    <s v="m.jonkerroelants@dehaanlaw.nl"/>
    <s v="m"/>
    <m/>
    <m/>
    <s v="(058) 215 11 15"/>
    <m/>
    <s v="M.A."/>
    <n v="239"/>
    <s v="15:00"/>
    <s v="CH HKB"/>
    <s v="Gaasterland"/>
    <n v="55"/>
    <s v="Varend arrangement"/>
    <d v="2015-08-19T00:00:00"/>
    <s v="Tesselschadestraat 10"/>
    <s v="058-2151115"/>
    <s v="(058) 215 11 15"/>
    <s v="(058) 215 11 15"/>
    <n v="3"/>
    <n v="21689.25"/>
    <n v="0"/>
    <m/>
    <n v="17925"/>
    <n v="3"/>
    <m/>
    <s v="000073-001"/>
    <n v="4.5"/>
  </r>
  <r>
    <s v="FD Mediagroep"/>
    <s v="Gaasterland"/>
    <s v="Nee"/>
    <m/>
    <n v="75"/>
    <s v="Gaasterland"/>
    <n v="1002"/>
    <s v="Middag"/>
    <n v="75"/>
    <s v="Dock"/>
    <s v="Kuijer V."/>
    <x v="0"/>
    <d v="2015-08-21T00:00:00"/>
    <x v="116"/>
    <s v="100% Definitief"/>
    <m/>
    <s v="Straten F. van"/>
    <s v="Ja"/>
    <s v="Gaasterland2015"/>
    <s v="100% Definitief"/>
    <s v="15-07"/>
    <m/>
    <m/>
    <x v="10"/>
    <n v="22.85"/>
    <n v="22.5"/>
    <n v="0"/>
    <s v="15:45"/>
    <s v="15:45"/>
    <s v="Luxe directieschepen"/>
    <s v="Dock"/>
    <s v="H2U Consortium"/>
    <s v="Kuijer "/>
    <s v="04-02"/>
    <s v="2015.06"/>
    <s v="vrijdag"/>
    <s v="21-08-2015 15:45"/>
    <d v="2015-02-04T17:40:18"/>
    <s v="Jan.van.Drooge@fdmediagroep.nl"/>
    <s v="Valesca.Kuijer@fdmediagroep.nl"/>
    <n v="2"/>
    <s v="CH HKA (C07)"/>
    <s v="Groen"/>
    <n v="40"/>
    <m/>
    <s v="A14"/>
    <s v="CH HKB (D07)"/>
    <s v="2015-08-21"/>
    <n v="14949.75"/>
    <n v="774.75"/>
    <n v="937.45"/>
    <m/>
    <s v="Prins Bernhardplein 173"/>
    <s v="Amsterdam"/>
    <s v="1097 BL"/>
    <m/>
    <n v="25"/>
    <s v="Nee"/>
    <s v="Valesca Kuijer"/>
    <m/>
    <m/>
    <m/>
    <m/>
    <m/>
    <m/>
    <m/>
    <s v="13:45"/>
    <n v="937.45"/>
    <s v="Pier Westerhoofd"/>
    <s v="3016"/>
    <s v="Ja"/>
    <s v="Nee"/>
    <s v="Parkeren"/>
    <s v="4084"/>
    <s v="Jan.van.Drooge@fdmediagroep.nl"/>
    <s v="Kuijer"/>
    <s v="Valesca.Kuijer@fdmediagroep.nl"/>
    <s v="f"/>
    <s v="06 - 55 88 36 02"/>
    <s v="Valesca"/>
    <s v="(020) 592 84 80"/>
    <m/>
    <s v="V."/>
    <n v="189"/>
    <s v="18:45"/>
    <m/>
    <s v="Gaasterland"/>
    <n v="55"/>
    <s v="Varend arrangement"/>
    <d v="2015-08-21T00:00:00"/>
    <s v="Prins Bernhardplein 173"/>
    <m/>
    <s v="0031623616225"/>
    <s v="(020) 592 84 80"/>
    <n v="1"/>
    <m/>
    <n v="1"/>
    <m/>
    <n v="14949.75"/>
    <n v="3"/>
    <m/>
    <s v="000073-007"/>
    <n v="4.5"/>
  </r>
  <r>
    <s v="TNS NIPO"/>
    <s v="Gaasterland"/>
    <s v="Ja"/>
    <n v="97.28"/>
    <n v="75"/>
    <s v="Gaasterland"/>
    <n v="1582"/>
    <s v="Avond"/>
    <n v="75"/>
    <s v="Dock"/>
    <s v="Tan S."/>
    <x v="0"/>
    <d v="2015-08-20T00:00:00"/>
    <x v="19"/>
    <s v="100% Definitief"/>
    <m/>
    <s v="Koning A."/>
    <s v="Ja"/>
    <s v="Gaasterland2015"/>
    <s v="100% Definitief"/>
    <s v="21-07"/>
    <m/>
    <m/>
    <x v="11"/>
    <n v="26.13"/>
    <n v="22.5"/>
    <n v="16981.13"/>
    <s v="20:30"/>
    <s v="20:15"/>
    <s v="Luxe directieschepen"/>
    <s v="Dock"/>
    <s v="H2U Consortium"/>
    <s v="Klok"/>
    <s v="14-04"/>
    <s v="2015.16"/>
    <s v="donderdag"/>
    <s v="20-08-2015 20:15"/>
    <d v="2015-04-14T11:02:29"/>
    <s v="helena.klok@tns-nipo.com"/>
    <s v="shirley.tan@tns-groep.nl"/>
    <n v="3"/>
    <s v="CH HKA (C07)"/>
    <s v="Groen"/>
    <n v="40"/>
    <m/>
    <s v="A14"/>
    <s v="CH HKB (D07)"/>
    <s v="2015-08-20"/>
    <n v="16067.54"/>
    <n v="16067.54"/>
    <n v="17456.099999999999"/>
    <m/>
    <s v="Grote Bickerstraat 74"/>
    <s v="Amsterdam"/>
    <s v="1013 KS"/>
    <m/>
    <n v="25"/>
    <s v="Ja"/>
    <s v="Helena Klok"/>
    <m/>
    <m/>
    <m/>
    <m/>
    <m/>
    <m/>
    <m/>
    <s v="18:15"/>
    <n v="474.97"/>
    <s v="Pier Westerhoofd"/>
    <s v="3152"/>
    <s v="Ja"/>
    <s v="Nee"/>
    <s v="Parkeren"/>
    <s v="2250"/>
    <s v="helena.klok@tns-nipo.com"/>
    <s v="Klok"/>
    <s v="shirley.tan@tns-groep.nl"/>
    <s v="f"/>
    <m/>
    <s v="Helena"/>
    <s v="(020) 522 54 44"/>
    <m/>
    <s v="H."/>
    <n v="209"/>
    <s v="00:00"/>
    <m/>
    <s v="Gaasterland"/>
    <n v="55"/>
    <s v="Varend arrangement"/>
    <d v="2015-08-20T00:00:00"/>
    <s v="Grote Bickerstraat 74"/>
    <m/>
    <s v="618642199"/>
    <s v="(020) 522 54 44"/>
    <n v="2"/>
    <m/>
    <n v="1"/>
    <m/>
    <n v="16067.54"/>
    <n v="3"/>
    <m/>
    <s v="000073-005"/>
    <n v="4.5"/>
  </r>
  <r>
    <s v="Fetim B.V."/>
    <s v="Gallant"/>
    <s v="Ja"/>
    <n v="100"/>
    <n v="46"/>
    <s v="Gallant"/>
    <n v="1741"/>
    <s v="Avond"/>
    <n v="46"/>
    <s v="Classic Blaauw"/>
    <s v="Van den Berg D."/>
    <x v="0"/>
    <d v="2015-08-20T00:00:00"/>
    <x v="117"/>
    <s v="100% Definitief"/>
    <d v="2015-05-20T00:00:00"/>
    <s v="Spliet M.P.J."/>
    <s v="Ja"/>
    <s v="Gallant2015"/>
    <s v="100% Definitief"/>
    <s v="21-07"/>
    <m/>
    <m/>
    <x v="22"/>
    <n v="21"/>
    <n v="41"/>
    <n v="11170.43"/>
    <s v="19:15"/>
    <s v="19:00"/>
    <s v="Traditionele charter schepen"/>
    <s v="Classic Blaauw"/>
    <s v="Eigen catering schip"/>
    <s v="Horst ter"/>
    <s v="30-04"/>
    <s v="2015.18"/>
    <s v="donderdag"/>
    <s v="20-08-2015 19:00"/>
    <d v="2015-04-30T17:03:40"/>
    <s v="d.vd.berg@fetimgroup.com"/>
    <s v="d.vd.berg@fetimgroup.com"/>
    <n v="2"/>
    <s v="Cacaohaven (N08)"/>
    <s v="Blauw"/>
    <n v="50"/>
    <m/>
    <s v="N08"/>
    <s v="Cacaohaven (N08)"/>
    <s v="2015-08-20"/>
    <n v="10311.59"/>
    <n v="10311.59"/>
    <n v="11170.43"/>
    <m/>
    <s v="Kopraweg 1"/>
    <s v="Amsterdam"/>
    <s v="1047 BP"/>
    <n v="1.2"/>
    <n v="37"/>
    <s v="Ja"/>
    <s v="Daphne Van den Berg"/>
    <m/>
    <m/>
    <m/>
    <m/>
    <m/>
    <m/>
    <m/>
    <s v="18:15"/>
    <n v="0"/>
    <s v="Cacaohaven"/>
    <s v="4993"/>
    <s v="Nee"/>
    <s v="Ja"/>
    <s v="Parkeren"/>
    <s v="3791"/>
    <s v="d.vd.berg@fetimgroup.com"/>
    <s v="Van den Berg"/>
    <s v="d.vd.berg@fetimgroup.com"/>
    <s v="f"/>
    <m/>
    <s v="Daphne"/>
    <s v="(020) 580 52 11"/>
    <m/>
    <s v="D."/>
    <n v="219"/>
    <s v="00:30"/>
    <m/>
    <s v="Gallant"/>
    <n v="121"/>
    <s v="Varend arrangement"/>
    <d v="2015-08-20T00:00:00"/>
    <s v="Kopraweg 1"/>
    <m/>
    <s v="0031620396999"/>
    <s v="(020) 580 53 33"/>
    <n v="1"/>
    <n v="12189.54"/>
    <n v="1"/>
    <m/>
    <n v="10311.59"/>
    <n v="3"/>
    <m/>
    <s v="000086-005"/>
    <n v="6.6"/>
  </r>
  <r>
    <s v="Fetim B.V."/>
    <s v="Gallant"/>
    <s v="Ja"/>
    <n v="100"/>
    <n v="46"/>
    <s v="Gallant"/>
    <n v="1742"/>
    <s v="Avond"/>
    <n v="46"/>
    <s v="Classic Blaauw"/>
    <s v="Van den Berg D."/>
    <x v="0"/>
    <d v="2015-08-21T00:00:00"/>
    <x v="117"/>
    <s v="100% Definitief"/>
    <d v="2015-05-20T00:00:00"/>
    <s v="Spliet M.P.J."/>
    <s v="Ja"/>
    <s v="Gallant2015"/>
    <s v="100% Definitief"/>
    <s v="21-07"/>
    <m/>
    <m/>
    <x v="22"/>
    <n v="21"/>
    <n v="41"/>
    <n v="11170.43"/>
    <s v="19:15"/>
    <s v="19:00"/>
    <s v="Traditionele charter schepen"/>
    <s v="Classic Blaauw"/>
    <s v="Eigen catering schip"/>
    <s v="Horst ter"/>
    <s v="30-04"/>
    <s v="2015.18"/>
    <s v="vrijdag"/>
    <s v="21-08-2015 19:00"/>
    <d v="2015-04-30T17:04:26"/>
    <s v="d.vd.berg@fetimgroup.com"/>
    <s v="d.vd.berg@fetimgroup.com"/>
    <n v="2"/>
    <s v="Cacaohaven (N08)"/>
    <s v="Blauw"/>
    <n v="50"/>
    <m/>
    <s v="N08"/>
    <s v="Cacaohaven (N08)"/>
    <s v="2015-08-21"/>
    <n v="10311.59"/>
    <n v="10311.59"/>
    <n v="11170.43"/>
    <m/>
    <s v="Kopraweg 1"/>
    <s v="Amsterdam"/>
    <s v="1047 BP"/>
    <n v="1.2"/>
    <n v="37"/>
    <s v="Ja"/>
    <s v="Daphne Van den Berg"/>
    <m/>
    <m/>
    <m/>
    <m/>
    <m/>
    <m/>
    <m/>
    <s v="18:15"/>
    <n v="0"/>
    <s v="Cacaohaven"/>
    <s v="4993"/>
    <s v="Nee"/>
    <s v="Ja"/>
    <s v="Parkeren"/>
    <s v="3791"/>
    <s v="d.vd.berg@fetimgroup.com"/>
    <s v="Van den Berg"/>
    <s v="d.vd.berg@fetimgroup.com"/>
    <s v="f"/>
    <m/>
    <s v="Daphne"/>
    <s v="(020) 580 52 11"/>
    <m/>
    <s v="D."/>
    <n v="219"/>
    <s v="00:30"/>
    <m/>
    <s v="Gallant"/>
    <n v="121"/>
    <s v="Varend arrangement"/>
    <d v="2015-08-21T00:00:00"/>
    <s v="Kopraweg 1"/>
    <m/>
    <s v="0031620396999"/>
    <s v="(020) 580 53 33"/>
    <n v="1"/>
    <m/>
    <n v="1"/>
    <m/>
    <n v="10311.59"/>
    <n v="3"/>
    <m/>
    <s v="000086-008"/>
    <n v="6.6"/>
  </r>
  <r>
    <s v="First Paces GmbH"/>
    <s v="Gallant"/>
    <s v="Ja"/>
    <n v="100"/>
    <n v="46"/>
    <s v="Gallant"/>
    <n v="1616"/>
    <s v="Avond"/>
    <n v="40"/>
    <s v="Classic Blaauw"/>
    <s v="Steyling W."/>
    <x v="0"/>
    <d v="2015-08-22T00:00:00"/>
    <x v="66"/>
    <s v="100% Definitief"/>
    <m/>
    <s v="NEB"/>
    <s v="Ja"/>
    <s v="Gallant2015"/>
    <s v="100% Definitief"/>
    <s v="04-08"/>
    <m/>
    <m/>
    <x v="22"/>
    <n v="21"/>
    <n v="41"/>
    <n v="9031.2800000000007"/>
    <s v="19:15"/>
    <s v="19:00"/>
    <s v="Traditionele charter schepen"/>
    <s v="Classic Blaauw"/>
    <s v="Eigen catering schip"/>
    <m/>
    <s v="16-04"/>
    <s v="2015.16"/>
    <s v="zaterdag"/>
    <s v="22-08-2015 19:00"/>
    <d v="2015-04-16T10:43:00"/>
    <s v="steyling@firstpaces.com"/>
    <s v="steyling@firstpaces.com"/>
    <n v="1"/>
    <s v="Cacaohaven (N08)"/>
    <s v="Blauw"/>
    <n v="50"/>
    <m/>
    <s v="N08"/>
    <s v="Cacaohaven (N08)"/>
    <s v="2015-08-22"/>
    <n v="8360"/>
    <n v="8360"/>
    <n v="9031.2800000000007"/>
    <m/>
    <s v="Schlüterstrasse 39"/>
    <s v="Berlijn"/>
    <s v="10629"/>
    <n v="1.2"/>
    <n v="37"/>
    <s v="Ja"/>
    <s v="W. Steyling"/>
    <m/>
    <n v="237.55"/>
    <n v="433.73"/>
    <s v="110214"/>
    <n v="5418.77"/>
    <n v="8360"/>
    <n v="9031.2800000000007"/>
    <s v="18:15"/>
    <n v="0"/>
    <s v="Cacaohaven"/>
    <s v="3064"/>
    <s v="Ja"/>
    <s v="Ja"/>
    <s v="Parkeren"/>
    <s v="2130"/>
    <s v="steyling@firstpaces.com"/>
    <s v="Steyling"/>
    <s v="steyling@firstpaces.com"/>
    <s v="f"/>
    <m/>
    <m/>
    <s v="+49 152 02 90 89 00"/>
    <m/>
    <s v="W."/>
    <n v="234"/>
    <s v="00:30"/>
    <m/>
    <s v="Gallant"/>
    <n v="121"/>
    <s v="Varend arrangement"/>
    <d v="2015-08-22T00:00:00"/>
    <s v="Schlüterstrasse 39"/>
    <m/>
    <s v="+49 152 02 90 89 00"/>
    <s v="+49 152 02 90 89 00"/>
    <n v="1"/>
    <m/>
    <n v="1"/>
    <m/>
    <n v="8360"/>
    <n v="3"/>
    <m/>
    <s v="000086-011"/>
    <n v="6.6"/>
  </r>
  <r>
    <s v="JOBB"/>
    <s v="Gallant"/>
    <s v="Ja"/>
    <n v="100"/>
    <n v="46"/>
    <s v="Gallant"/>
    <n v="1617"/>
    <s v="SAIL In"/>
    <n v="46"/>
    <s v="Classic Blaauw"/>
    <s v="Berg J."/>
    <x v="0"/>
    <d v="2015-08-19T00:00:00"/>
    <x v="66"/>
    <s v="100% Definitief"/>
    <m/>
    <s v="NEB"/>
    <s v="Ja"/>
    <s v="Gallant2015"/>
    <s v="100% Definitief"/>
    <s v="16-07"/>
    <m/>
    <m/>
    <x v="20"/>
    <n v="23"/>
    <n v="54"/>
    <n v="11875.99"/>
    <s v="08:15"/>
    <s v="08:00"/>
    <s v="Traditionele charter schepen"/>
    <s v="Classic Blaauw"/>
    <s v="Eigen catering schip"/>
    <s v="Veen van"/>
    <s v="16-04"/>
    <s v="2015.16"/>
    <s v="woensdag"/>
    <s v="19-08-2015 08:00"/>
    <d v="2015-04-16T10:44:46"/>
    <s v="jb@job-b.nl"/>
    <s v="jb@job-b.nl"/>
    <n v="2"/>
    <s v="Cacaohaven (N08)"/>
    <s v="Blauw"/>
    <n v="50"/>
    <m/>
    <s v="N08"/>
    <s v="Cacaohaven (N08)"/>
    <s v="2015-08-19"/>
    <n v="11024.99"/>
    <n v="11024.99"/>
    <n v="11875.99"/>
    <m/>
    <s v="Flevolaan 36"/>
    <s v="Naarden"/>
    <s v="1411 KD"/>
    <n v="1.2"/>
    <n v="37"/>
    <s v="Ja"/>
    <s v="J. Berg"/>
    <m/>
    <n v="258.79000000000002"/>
    <n v="585.70000000000005"/>
    <s v="110165"/>
    <n v="7103.09"/>
    <n v="10994"/>
    <n v="11838.49"/>
    <s v="07:15"/>
    <n v="0"/>
    <s v="Cacaohaven"/>
    <s v="3069"/>
    <s v="Ja"/>
    <s v="Ja"/>
    <s v="Parkeren"/>
    <s v="2136"/>
    <s v="jb@job-b.nl"/>
    <s v="Berg"/>
    <s v="jb@job-b.nl"/>
    <s v="m"/>
    <s v="06 - 11 00 12 13"/>
    <m/>
    <m/>
    <m/>
    <s v="J."/>
    <n v="339"/>
    <s v="15:30"/>
    <m/>
    <s v="Gallant"/>
    <n v="121"/>
    <s v="Varend arrangement"/>
    <d v="2015-08-19T00:00:00"/>
    <s v="Flevolaan 36"/>
    <s v="06-11001213"/>
    <s v="646220799"/>
    <m/>
    <n v="1"/>
    <m/>
    <n v="2"/>
    <m/>
    <n v="11024.99"/>
    <n v="3"/>
    <m/>
    <s v="000086-001"/>
    <n v="6.6"/>
  </r>
  <r>
    <s v="LM Wind Power (Schiphol) BV "/>
    <s v="Gallant"/>
    <s v="Ja"/>
    <n v="100"/>
    <n v="46"/>
    <s v="Gallant"/>
    <n v="2205"/>
    <s v="Avond"/>
    <n v="46"/>
    <s v="Classic Blaauw"/>
    <s v="De Jong M."/>
    <x v="0"/>
    <d v="2015-08-19T00:00:00"/>
    <x v="38"/>
    <s v="100% Definitief"/>
    <d v="2015-06-30T00:00:00"/>
    <s v="Spliet M.P.J."/>
    <s v="Ja"/>
    <s v="Gallant2015"/>
    <s v="100% Definitief"/>
    <s v="21-07"/>
    <m/>
    <m/>
    <x v="22"/>
    <n v="21"/>
    <n v="41"/>
    <n v="11007.94"/>
    <s v="19:15"/>
    <s v="19:00"/>
    <s v="Traditionele charter schepen"/>
    <s v="Classic Blaauw"/>
    <s v="Eigen catering schip"/>
    <s v="Breukeveld"/>
    <s v="23-06"/>
    <s v="2015.26"/>
    <s v="woensdag"/>
    <s v="19-08-2015 19:00"/>
    <d v="2015-06-23T15:41:13"/>
    <s v="sbe@lmwindpower.com"/>
    <m/>
    <n v="2"/>
    <s v="Cacaohaven (N08)"/>
    <s v="Blauw"/>
    <n v="50"/>
    <m/>
    <s v="N08"/>
    <s v="Cacaohaven (N08)"/>
    <s v="2015-08-19"/>
    <n v="10177.299999999999"/>
    <n v="10177.299999999999"/>
    <n v="11007.94"/>
    <m/>
    <s v="Schiphol Boulevard 357"/>
    <s v="Schiphol"/>
    <s v="1118 BJ"/>
    <n v="1.2"/>
    <n v="37"/>
    <s v="Ja"/>
    <s v="Susie Beukeveld"/>
    <m/>
    <m/>
    <m/>
    <m/>
    <m/>
    <m/>
    <m/>
    <s v="18:15"/>
    <n v="0"/>
    <s v="Cacaohaven"/>
    <s v="6151"/>
    <s v="Ja"/>
    <s v="Ja"/>
    <s v="Parkeren"/>
    <s v="4070"/>
    <s v="sbe@lmwindpower.com"/>
    <s v="Beukeveld"/>
    <s v="sbe@lmwindpower.com"/>
    <s v="f"/>
    <m/>
    <s v="Susie"/>
    <s v="(020) 304 37 18"/>
    <m/>
    <s v="S."/>
    <n v="219"/>
    <s v="00:30"/>
    <m/>
    <s v="Gallant"/>
    <n v="121"/>
    <s v="Varend arrangement"/>
    <d v="2015-08-19T00:00:00"/>
    <s v="Schiphol Boulevard 357"/>
    <m/>
    <s v="639114818"/>
    <m/>
    <n v="1"/>
    <m/>
    <n v="1"/>
    <m/>
    <n v="10177.299999999999"/>
    <n v="3"/>
    <m/>
    <s v="000086-002"/>
    <n v="6.6"/>
  </r>
  <r>
    <s v="N.V. Nuon Energy"/>
    <s v="Götheborg"/>
    <s v="Ja"/>
    <n v="102.99"/>
    <n v="64"/>
    <s v="Götheborg"/>
    <n v="1041"/>
    <s v="SAIL In"/>
    <n v="64"/>
    <s v="Deck"/>
    <s v="Smink P.H."/>
    <x v="0"/>
    <d v="2015-08-19T00:00:00"/>
    <x v="118"/>
    <s v="100% Definitief"/>
    <d v="2015-02-20T00:00:00"/>
    <s v="Dijck S.N.D. van"/>
    <s v="Ja"/>
    <s v="Götheborg2015"/>
    <s v="100% Definitief"/>
    <s v="16-07"/>
    <m/>
    <m/>
    <x v="17"/>
    <n v="23.22"/>
    <n v="40"/>
    <n v="25551.18"/>
    <s v="07:30"/>
    <s v="07:30"/>
    <s v="Internationale Tall Ships"/>
    <s v="Deck"/>
    <s v="H2U Consortium"/>
    <s v="Griffioen"/>
    <s v="13-02"/>
    <s v="2015.07"/>
    <s v="woensdag"/>
    <s v="19-08-2015 07:30"/>
    <d v="2015-02-13T15:06:58"/>
    <s v="evelyne.griffioen@nuon.com"/>
    <s v="evelyne.griffioen@nuon.com"/>
    <n v="5"/>
    <s v="P Bazaar (Vissershaven)"/>
    <m/>
    <m/>
    <m/>
    <m/>
    <s v="IJhaven (IJ)"/>
    <s v="2015-08-19"/>
    <n v="22955.8"/>
    <n v="22955.8"/>
    <n v="24810.22"/>
    <m/>
    <m/>
    <s v="Amsterdam"/>
    <m/>
    <m/>
    <m/>
    <s v="Nee"/>
    <s v="Evelyne Griffioen"/>
    <m/>
    <m/>
    <m/>
    <m/>
    <m/>
    <m/>
    <m/>
    <s v="06:45"/>
    <n v="-740.96"/>
    <s v="P Bazaar Beverwijk"/>
    <s v="2651"/>
    <s v="Nee"/>
    <s v="Ja"/>
    <s v="Parkeren"/>
    <s v="1895"/>
    <s v="evelyne.griffioen@nuon.com"/>
    <s v="Griffioen"/>
    <s v="evelyne.griffioen@nuon.com"/>
    <s v="f"/>
    <s v="06 - 21 88 05 29"/>
    <s v="Evelyne"/>
    <m/>
    <m/>
    <s v="E."/>
    <n v="349"/>
    <s v="15:30"/>
    <m/>
    <s v="Götheborg"/>
    <n v="319"/>
    <s v="Dekken verhuur"/>
    <d v="2015-08-19T00:00:00"/>
    <s v="Postbus 41920"/>
    <s v="06-21880529"/>
    <s v="0031621880529"/>
    <m/>
    <n v="2"/>
    <n v="27026.560000000001"/>
    <n v="1"/>
    <m/>
    <n v="22955.8"/>
    <m/>
    <m/>
    <s v="000162-002"/>
    <m/>
  </r>
  <r>
    <s v="ING Commercial Banking - Structured Acquisition Finance"/>
    <s v="Gouwzee"/>
    <s v="Nee"/>
    <m/>
    <n v="55"/>
    <s v="Gouwzee"/>
    <n v="1098"/>
    <s v="SAIL In"/>
    <n v="55"/>
    <s v="Classic"/>
    <s v="McCaughey T."/>
    <x v="20"/>
    <d v="2015-08-19T00:00:00"/>
    <x v="24"/>
    <s v="Gefactureerd"/>
    <d v="2015-04-08T00:00:00"/>
    <s v="Straten F. van"/>
    <s v="Ja"/>
    <s v="Gouwzee"/>
    <s v="Gefactureerd (1/0 termijn)"/>
    <m/>
    <m/>
    <m/>
    <x v="7"/>
    <n v="22.5"/>
    <n v="33.479999999999997"/>
    <n v="0"/>
    <s v="08:15"/>
    <s v="08:00"/>
    <s v="Traditionele charter schepen"/>
    <s v="Classic"/>
    <s v="Eigen catering schip"/>
    <m/>
    <s v="25-02"/>
    <s v="2015.09"/>
    <s v="woensdag"/>
    <s v="19-08-2015 08:00"/>
    <d v="2015-02-25T12:09:32"/>
    <s v="hjshkf"/>
    <m/>
    <n v="2"/>
    <s v="CH HKA (C03)"/>
    <s v="Oranje"/>
    <n v="60"/>
    <m/>
    <s v="A09"/>
    <s v="CH HKA (C03)"/>
    <s v="2015-08-19"/>
    <n v="18901.32"/>
    <n v="15477.57"/>
    <n v="17391.36"/>
    <m/>
    <s v="Bijlmerplein 888"/>
    <s v="Amsterdam"/>
    <s v="1102 MG"/>
    <n v="1.2"/>
    <n v="44"/>
    <s v="Nee"/>
    <s v="Tom McCaughey"/>
    <m/>
    <m/>
    <m/>
    <m/>
    <m/>
    <m/>
    <m/>
    <s v="07:15"/>
    <n v="17391.36"/>
    <s v="Pier Westerhoofd"/>
    <s v="3191"/>
    <s v="Ja"/>
    <s v="Nee"/>
    <s v="Parkeren"/>
    <s v="2445"/>
    <s v="hjshkf"/>
    <s v="McCaughey"/>
    <s v="hjshkf"/>
    <s v="m"/>
    <m/>
    <s v="Tom"/>
    <m/>
    <m/>
    <s v="T."/>
    <n v="249"/>
    <s v="15:30"/>
    <m/>
    <s v="Gouwzee"/>
    <n v="10"/>
    <s v="Varend arrangement"/>
    <d v="2015-08-19T00:00:00"/>
    <s v="Bijlmerplein 888"/>
    <m/>
    <m/>
    <m/>
    <n v="1"/>
    <m/>
    <n v="3"/>
    <s v="Nee"/>
    <n v="18901.32"/>
    <n v="5"/>
    <m/>
    <s v="000197-001"/>
    <n v="6"/>
  </r>
  <r>
    <s v="W&amp;P/VDP Belastingadviseurs"/>
    <s v="Gouwzee"/>
    <s v="Ja"/>
    <n v="100"/>
    <n v="55"/>
    <s v="Gouwzee"/>
    <n v="2229"/>
    <s v="Avond"/>
    <n v="55"/>
    <s v="Classic"/>
    <s v="Dijken A.D. van"/>
    <x v="0"/>
    <d v="2015-08-21T00:00:00"/>
    <x v="53"/>
    <s v="100% Definitief"/>
    <d v="2015-06-30T00:00:00"/>
    <s v="Sterk L."/>
    <s v="Ja"/>
    <s v="Gouwzee"/>
    <s v="100% Definitief"/>
    <s v="14-07"/>
    <m/>
    <m/>
    <x v="5"/>
    <n v="21"/>
    <n v="33.479999999999997"/>
    <n v="13348.19"/>
    <s v="19:30"/>
    <s v="19:00"/>
    <s v="Traditionele charter schepen"/>
    <s v="Classic"/>
    <s v="Eigen catering schip"/>
    <s v="Breijer"/>
    <s v="26-06"/>
    <s v="2015.26"/>
    <s v="vrijdag"/>
    <s v="21-08-2015 19:00"/>
    <d v="2015-06-26T11:24:31"/>
    <m/>
    <s v="a.breijer@vdpadvies.nl"/>
    <n v="2"/>
    <s v="CH HKA (C03)"/>
    <s v="Oranje"/>
    <n v="60"/>
    <m/>
    <s v="A09"/>
    <s v="CH HKA (C03)"/>
    <s v="2015-08-21"/>
    <n v="12334.24"/>
    <n v="12334.24"/>
    <n v="13348.19"/>
    <m/>
    <s v="Melkpad 20 a"/>
    <s v="Hilversum"/>
    <s v="1217 KC"/>
    <n v="1.2"/>
    <n v="44"/>
    <s v="Ja"/>
    <s v="Angelique Breijer"/>
    <m/>
    <m/>
    <m/>
    <m/>
    <m/>
    <m/>
    <m/>
    <s v="18:15"/>
    <n v="0"/>
    <s v="Pier Westerhoofd"/>
    <s v="6160"/>
    <s v="Ja"/>
    <s v="Ja"/>
    <s v="Parkeren"/>
    <s v="4083"/>
    <m/>
    <s v="Breijer"/>
    <s v="a.breijer@vdpadvies.nl"/>
    <s v="f"/>
    <s v="06 - 44 24 91 56"/>
    <s v="Angelique"/>
    <s v="(035) 698 04 14"/>
    <s v="van"/>
    <s v="A."/>
    <n v="219"/>
    <s v="00:15"/>
    <m/>
    <s v="Gouwzee"/>
    <n v="10"/>
    <s v="Varend arrangement"/>
    <d v="2015-08-21T00:00:00"/>
    <s v="Melkpad 20 a"/>
    <m/>
    <s v="0031644249156"/>
    <s v="(035) 698 04 14"/>
    <n v="1"/>
    <m/>
    <n v="3"/>
    <m/>
    <n v="12334.24"/>
    <n v="5"/>
    <m/>
    <s v="000197-006"/>
    <n v="6"/>
  </r>
  <r>
    <s v="Younity Media"/>
    <s v="Gouwzee"/>
    <s v="Ja"/>
    <n v="97.38"/>
    <n v="55"/>
    <s v="Gouwzee"/>
    <n v="1901"/>
    <s v="Avond"/>
    <n v="55"/>
    <s v="Classic"/>
    <s v="Slegt M."/>
    <x v="0"/>
    <d v="2015-08-20T00:00:00"/>
    <x v="28"/>
    <s v="100% Definitief"/>
    <d v="2015-06-05T00:00:00"/>
    <s v="NAUPAR"/>
    <s v="Ja"/>
    <s v="Gouwzee"/>
    <s v="100% Definitief"/>
    <s v="09-07"/>
    <m/>
    <m/>
    <x v="5"/>
    <n v="21"/>
    <n v="33.479999999999997"/>
    <n v="12998.21"/>
    <s v="19:30"/>
    <s v="19:00"/>
    <s v="Traditionele charter schepen"/>
    <s v="Classic"/>
    <s v="Eigen catering schip"/>
    <s v="Slegt"/>
    <s v="28-05"/>
    <s v="2015.22"/>
    <s v="donderdag"/>
    <s v="20-08-2015 19:00"/>
    <d v="2015-05-28T14:19:34"/>
    <s v="buitenhuiswaschrm@aexp.com"/>
    <s v="buitenhuiswaschrm@aexp.com"/>
    <n v="2"/>
    <s v="CH HKA (C03)"/>
    <s v="Oranje"/>
    <n v="60"/>
    <m/>
    <s v="A09"/>
    <s v="CH HKA (C03)"/>
    <s v="2015-08-20"/>
    <n v="12334.24"/>
    <n v="12334.24"/>
    <n v="13348.19"/>
    <m/>
    <s v="Nijverheidsweg-Noord 55 a"/>
    <s v="Amersfoort"/>
    <s v="3812 PK"/>
    <n v="1.2"/>
    <n v="44"/>
    <s v="Nee"/>
    <s v="M. Slegt"/>
    <m/>
    <m/>
    <m/>
    <m/>
    <m/>
    <m/>
    <m/>
    <s v="18:15"/>
    <n v="349.98"/>
    <s v="Pier Westerhoofd"/>
    <s v="6066"/>
    <s v="Ja"/>
    <s v="Nee"/>
    <s v="Parkeren"/>
    <s v="3948"/>
    <s v="buitenhuiswaschrm@aexp.com"/>
    <s v="Slegt"/>
    <s v="buitenhuiswaschrm@aexp.com"/>
    <s v="m"/>
    <m/>
    <m/>
    <m/>
    <m/>
    <s v="M."/>
    <n v="219"/>
    <s v="00:15"/>
    <m/>
    <s v="Gouwzee"/>
    <n v="10"/>
    <s v="Varend arrangement"/>
    <d v="2015-08-20T00:00:00"/>
    <s v="Nijverheidsweg-Noord 55 a"/>
    <m/>
    <s v="0031651335311"/>
    <m/>
    <n v="1"/>
    <m/>
    <n v="1"/>
    <m/>
    <n v="12334.24"/>
    <n v="5"/>
    <m/>
    <s v="000197-004"/>
    <n v="6"/>
  </r>
  <r>
    <s v="Havenbedrijf Amsterdam"/>
    <s v="Grace Kelly"/>
    <s v="Ja"/>
    <n v="100"/>
    <n v="250"/>
    <s v="Grace Kelly"/>
    <n v="8"/>
    <s v="Avond"/>
    <n v="200"/>
    <s v="Classic"/>
    <s v="Norbart M."/>
    <x v="0"/>
    <d v="2015-08-19T00:00:00"/>
    <x v="1"/>
    <s v="100% Definitief"/>
    <m/>
    <s v="Straten F. van"/>
    <s v="Ja"/>
    <s v="Grace Kelly2015"/>
    <s v="100% Definitief"/>
    <s v="28-07"/>
    <m/>
    <m/>
    <x v="12"/>
    <n v="22"/>
    <n v="22.54"/>
    <n v="35783.599999999999"/>
    <s v="19:30"/>
    <s v="19:15"/>
    <s v="Luxe directieschepen"/>
    <s v="Classic"/>
    <s v="Eigen catering schip"/>
    <s v="Norbart"/>
    <s v="19-08"/>
    <s v="2014.34"/>
    <s v="woensdag"/>
    <s v="19-08-2015 19:15"/>
    <d v="2014-08-19T15:11:13"/>
    <m/>
    <s v="Meta.Norbart@portofamsterdam.nl"/>
    <n v="3"/>
    <s v="CH HKA (C06)"/>
    <s v="Groen"/>
    <n v="60"/>
    <m/>
    <s v="A07"/>
    <s v="CH HKA (C06)"/>
    <s v="2015-08-19"/>
    <n v="43349.5"/>
    <n v="32899.5"/>
    <n v="35783.599999999999"/>
    <m/>
    <s v="De Ruijterkade 7"/>
    <s v="Amsterdam"/>
    <s v="1013 AA"/>
    <n v="1.35"/>
    <n v="50"/>
    <s v="Nee"/>
    <s v="Meta Norbart"/>
    <m/>
    <m/>
    <m/>
    <m/>
    <m/>
    <m/>
    <m/>
    <s v="18:30"/>
    <n v="0"/>
    <s v="Pier Westerhoofd"/>
    <s v="2050"/>
    <s v="Ja"/>
    <s v="Ja"/>
    <s v="Parkeren"/>
    <s v="1345"/>
    <s v="Meta.Norbart@portofamsterdam.nl"/>
    <s v="Norbart"/>
    <s v="Meta.Norbart@portofamsterdam.nl"/>
    <s v="f"/>
    <s v="06 - 51 18 03 72"/>
    <s v="Meta"/>
    <m/>
    <m/>
    <s v="M."/>
    <n v="209"/>
    <s v="00:15"/>
    <m/>
    <s v="Grace Kelly"/>
    <n v="36"/>
    <s v="Varend arrangement"/>
    <d v="2015-08-19T00:00:00"/>
    <s v="De Ruijterkade 7"/>
    <m/>
    <s v="0031651180372"/>
    <m/>
    <n v="2"/>
    <n v="37933.5"/>
    <n v="1"/>
    <m/>
    <n v="43349.5"/>
    <n v="6"/>
    <m/>
    <s v="000025-002"/>
    <n v="8.4"/>
  </r>
  <r>
    <s v="Havenbedrijf Amsterdam"/>
    <s v="Grace Kelly"/>
    <s v="Ja"/>
    <n v="100"/>
    <n v="250"/>
    <s v="Grace Kelly"/>
    <n v="9"/>
    <s v="Avond"/>
    <n v="200"/>
    <s v="Classic"/>
    <s v="Norbart M."/>
    <x v="0"/>
    <d v="2015-08-20T00:00:00"/>
    <x v="1"/>
    <s v="100% Definitief"/>
    <m/>
    <s v="Straten F. van"/>
    <s v="Ja"/>
    <s v="Grace Kelly2015"/>
    <s v="100% Definitief"/>
    <s v="28-07"/>
    <m/>
    <m/>
    <x v="12"/>
    <n v="22"/>
    <n v="22.54"/>
    <n v="35783.599999999999"/>
    <s v="19:30"/>
    <s v="19:15"/>
    <s v="Luxe directieschepen"/>
    <s v="Classic"/>
    <s v="Eigen catering schip"/>
    <s v="Norbart"/>
    <s v="19-08"/>
    <s v="2014.34"/>
    <s v="donderdag"/>
    <s v="20-08-2015 19:15"/>
    <d v="2014-08-19T15:11:36"/>
    <m/>
    <s v="Meta.Norbart@portofamsterdam.nl"/>
    <n v="3"/>
    <s v="CH HKA (C06)"/>
    <s v="Groen"/>
    <n v="60"/>
    <m/>
    <s v="A07"/>
    <s v="CH HKA (C06)"/>
    <s v="2015-08-20"/>
    <n v="43349.5"/>
    <n v="32899.5"/>
    <n v="35783.599999999999"/>
    <m/>
    <s v="De Ruijterkade 7"/>
    <s v="Amsterdam"/>
    <s v="1013 AA"/>
    <n v="1.35"/>
    <n v="50"/>
    <s v="Nee"/>
    <s v="Meta Norbart"/>
    <m/>
    <m/>
    <m/>
    <m/>
    <m/>
    <m/>
    <m/>
    <s v="18:30"/>
    <n v="0"/>
    <s v="Pier Westerhoofd"/>
    <s v="2050"/>
    <s v="Ja"/>
    <s v="Ja"/>
    <s v="Parkeren"/>
    <s v="1345"/>
    <s v="Meta.Norbart@portofamsterdam.nl"/>
    <s v="Norbart"/>
    <s v="Meta.Norbart@portofamsterdam.nl"/>
    <s v="f"/>
    <s v="06 - 51 18 03 72"/>
    <s v="Meta"/>
    <m/>
    <m/>
    <s v="M."/>
    <n v="209"/>
    <s v="00:15"/>
    <m/>
    <s v="Grace Kelly"/>
    <n v="36"/>
    <s v="Varend arrangement"/>
    <d v="2015-08-20T00:00:00"/>
    <s v="De Ruijterkade 7"/>
    <m/>
    <s v="0031651180372"/>
    <m/>
    <n v="2"/>
    <n v="37933.5"/>
    <n v="1"/>
    <m/>
    <n v="43349.5"/>
    <n v="6"/>
    <m/>
    <s v="000025-004"/>
    <n v="8.4"/>
  </r>
  <r>
    <s v="Nepa Shipping BV"/>
    <s v="Grace Kelly"/>
    <s v="Ja"/>
    <n v="100"/>
    <n v="250"/>
    <s v="Grace Kelly"/>
    <n v="533"/>
    <s v="Avond"/>
    <n v="160"/>
    <s v="Classic"/>
    <s v="Schipper J."/>
    <x v="0"/>
    <d v="2015-08-22T00:00:00"/>
    <x v="119"/>
    <s v="100% Definitief"/>
    <m/>
    <s v="Straten F. van"/>
    <s v="Ja"/>
    <s v="Grace Kelly2015"/>
    <s v="100% Definitief"/>
    <s v="14-07"/>
    <m/>
    <m/>
    <x v="12"/>
    <n v="22"/>
    <n v="22.54"/>
    <n v="36481.769999999997"/>
    <s v="19:30"/>
    <s v="19:15"/>
    <s v="Luxe directieschepen"/>
    <s v="Classic"/>
    <s v="Eigen catering schip"/>
    <s v="Schipper"/>
    <s v="02-10"/>
    <s v="2014.40"/>
    <s v="zaterdag"/>
    <s v="22-08-2015 19:15"/>
    <d v="2014-10-02T11:37:26"/>
    <s v="jose@nepa-shipping.nl"/>
    <s v="jose@nepa-shipping.nl"/>
    <n v="7"/>
    <s v="CH HKA (C06)"/>
    <s v="Groen"/>
    <n v="60"/>
    <m/>
    <s v="A07"/>
    <s v="CH HKA (C06)"/>
    <s v="2015-08-22"/>
    <n v="33698.25"/>
    <n v="33698.25"/>
    <n v="36481.769999999997"/>
    <m/>
    <s v="Hoger Einde Noord 28"/>
    <s v="Ouderkerk a/d Amstel"/>
    <s v="1191 AC"/>
    <n v="1.35"/>
    <n v="50"/>
    <s v="Ja"/>
    <s v="José Schipper"/>
    <m/>
    <m/>
    <m/>
    <m/>
    <m/>
    <m/>
    <m/>
    <s v="18:30"/>
    <n v="0"/>
    <s v="Pier Westerhoofd"/>
    <s v="1913"/>
    <s v="Nee"/>
    <s v="Ja"/>
    <s v="Parkeren"/>
    <s v="1265"/>
    <s v="jose@nepa-shipping.nl"/>
    <s v="Schipper"/>
    <s v="jose@nepa-shipping.nl"/>
    <s v="f"/>
    <m/>
    <s v="José"/>
    <m/>
    <m/>
    <s v="J."/>
    <n v="209"/>
    <s v="00:15"/>
    <m/>
    <s v="Grace Kelly"/>
    <n v="36"/>
    <s v="Varend arrangement"/>
    <d v="2015-08-22T00:00:00"/>
    <s v="Hoger Einde Noord 28"/>
    <m/>
    <s v="633655763"/>
    <m/>
    <n v="4"/>
    <n v="40462.400000000001"/>
    <n v="3"/>
    <m/>
    <n v="33698.25"/>
    <n v="6"/>
    <m/>
    <s v="000025-008"/>
    <n v="8.4"/>
  </r>
  <r>
    <s v="Technische Unie B.V."/>
    <s v="Grace Kelly"/>
    <s v="Ja"/>
    <n v="100"/>
    <n v="250"/>
    <s v="Grace Kelly"/>
    <n v="978"/>
    <s v="Avond"/>
    <n v="250"/>
    <s v="Classic"/>
    <s v="Keuning K."/>
    <x v="0"/>
    <d v="2015-08-21T00:00:00"/>
    <x v="120"/>
    <s v="100% Definitief"/>
    <d v="2015-02-09T00:00:00"/>
    <s v="Dijck S.N.D. van"/>
    <s v="Ja"/>
    <s v="Grace Kelly2015"/>
    <s v="100% Definitief"/>
    <s v="09-07"/>
    <m/>
    <m/>
    <x v="12"/>
    <n v="22"/>
    <n v="22.54"/>
    <n v="58389.4"/>
    <s v="19:30"/>
    <s v="19:15"/>
    <s v="Luxe directieschepen"/>
    <s v="Classic"/>
    <s v="Eigen catering schip"/>
    <s v="Keuning"/>
    <s v="02-02"/>
    <s v="2015.06"/>
    <s v="vrijdag"/>
    <s v="21-08-2015 19:15"/>
    <d v="2015-02-02T16:55:49"/>
    <s v="k.keuning@technischeunie.com"/>
    <s v="k.keuning@technischeunie.com"/>
    <n v="6"/>
    <s v="CH HKA (C06)"/>
    <s v="Groen"/>
    <n v="60"/>
    <m/>
    <s v="A07"/>
    <s v="CH HKA (C06)"/>
    <s v="2015-08-21"/>
    <n v="53799.5"/>
    <n v="53799.5"/>
    <n v="58389.4"/>
    <m/>
    <m/>
    <s v="Amstelveen"/>
    <m/>
    <n v="1.35"/>
    <n v="50"/>
    <s v="Nee"/>
    <s v="Kees Keuning"/>
    <m/>
    <m/>
    <m/>
    <m/>
    <m/>
    <m/>
    <m/>
    <s v="18:30"/>
    <n v="0"/>
    <s v="Pier Westerhoofd"/>
    <s v="2045"/>
    <s v="Nee"/>
    <s v="Ja"/>
    <s v="Parkeren"/>
    <s v="3964"/>
    <s v="k.keuning@technischeunie.com"/>
    <s v="Keuning"/>
    <s v="k.keuning@technischeunie.com"/>
    <s v="m"/>
    <m/>
    <s v="Kees"/>
    <s v="088 - 8084801"/>
    <m/>
    <s v="K."/>
    <n v="209"/>
    <s v="00:15"/>
    <m/>
    <s v="Grace Kelly"/>
    <n v="36"/>
    <s v="Varend arrangement"/>
    <d v="2015-08-21T00:00:00"/>
    <s v="Postbus 900"/>
    <s v="06-10569593"/>
    <s v="651148231"/>
    <s v="088 - 8084801"/>
    <n v="3"/>
    <n v="63222.5"/>
    <n v="2"/>
    <m/>
    <n v="53799.5"/>
    <n v="6"/>
    <m/>
    <s v="000025-006"/>
    <n v="8.4"/>
  </r>
  <r>
    <s v="TMG Landelijke Media B.V."/>
    <s v="Grace Kelly"/>
    <s v="Ja"/>
    <n v="100"/>
    <n v="250"/>
    <s v="Grace Kelly"/>
    <n v="886"/>
    <s v="SAIL In"/>
    <n v="200"/>
    <s v="Classic"/>
    <s v="Bohnenn W."/>
    <x v="0"/>
    <d v="2015-08-19T00:00:00"/>
    <x v="121"/>
    <s v="100% Definitief"/>
    <d v="2015-02-03T00:00:00"/>
    <s v="Straten F. van"/>
    <s v="Ja"/>
    <s v="Grace Kelly2015"/>
    <s v="100% Definitief"/>
    <s v="21-07"/>
    <m/>
    <m/>
    <x v="13"/>
    <n v="25"/>
    <n v="22.54"/>
    <n v="40196.269999999997"/>
    <s v="08:15"/>
    <s v="08:15"/>
    <s v="Luxe directieschepen"/>
    <s v="Classic"/>
    <s v="Eigen catering schip"/>
    <s v="Bohnenn W."/>
    <s v="20-01"/>
    <s v="2015.04"/>
    <s v="woensdag"/>
    <s v="19-08-2015 08:15"/>
    <d v="2015-01-20T14:05:47"/>
    <s v="femke@sail.nl"/>
    <m/>
    <n v="3"/>
    <s v="CH HKA (C06)"/>
    <s v="Groen"/>
    <n v="60"/>
    <m/>
    <s v="A07"/>
    <s v="CH HKA (C06)"/>
    <s v="2015-08-19"/>
    <n v="48936.3"/>
    <n v="36986.300000000003"/>
    <n v="40196.269999999997"/>
    <m/>
    <s v="Basisweg 30"/>
    <s v="Amsterdam"/>
    <s v="1043 AP"/>
    <n v="1.35"/>
    <n v="50"/>
    <s v="Nee"/>
    <s v="Wim Bohnenn"/>
    <m/>
    <m/>
    <m/>
    <m/>
    <m/>
    <m/>
    <m/>
    <s v="07:30"/>
    <n v="0"/>
    <s v="Pier Westerhoofd"/>
    <s v="2198"/>
    <s v="Ja"/>
    <s v="Ja"/>
    <s v="Parkeren"/>
    <s v="3847"/>
    <s v="femke@sail.nl"/>
    <s v="Bohnenn"/>
    <s v="w.bohnenn@telegraaf.nl"/>
    <s v="m"/>
    <s v="06 - 53 99 11 70"/>
    <s v="Wim"/>
    <m/>
    <m/>
    <s v="W."/>
    <n v="239"/>
    <s v="15:30"/>
    <m/>
    <s v="Grace Kelly"/>
    <n v="36"/>
    <s v="Varend arrangement"/>
    <d v="2015-08-19T00:00:00"/>
    <s v="Basisweg 30"/>
    <m/>
    <m/>
    <m/>
    <n v="2"/>
    <m/>
    <n v="1"/>
    <m/>
    <n v="48936.3"/>
    <n v="6"/>
    <m/>
    <s v="000025-001"/>
    <n v="8.4"/>
  </r>
  <r>
    <s v="AO Smith Water Heaters"/>
    <s v="Griffioen"/>
    <s v="Nee"/>
    <m/>
    <n v="8"/>
    <s v="Griffioen"/>
    <n v="2410"/>
    <s v="Welcome the Tall Ships"/>
    <n v="8"/>
    <s v="Salon"/>
    <s v="O´Sullivan D."/>
    <x v="21"/>
    <d v="2015-08-19T00:00:00"/>
    <x v="122"/>
    <s v="Bevestigd"/>
    <d v="2015-07-31T00:00:00"/>
    <s v="Sterk L."/>
    <m/>
    <s v="Griffioen"/>
    <s v="Bevestigd"/>
    <m/>
    <m/>
    <m/>
    <x v="8"/>
    <m/>
    <m/>
    <m/>
    <s v="13:00"/>
    <s v="13:00"/>
    <s v="Amsterdamse salonboten"/>
    <s v="Salon"/>
    <s v="H2U Consortium"/>
    <m/>
    <s v="29-07"/>
    <s v="2015.31"/>
    <s v="woensdag"/>
    <s v="19-08-2015 13:00"/>
    <d v="2015-07-29T09:44:38"/>
    <s v="dosullivan"/>
    <s v="dosullivan@aosmith.co.uk"/>
    <n v="0"/>
    <s v="Oosterdok (O01)"/>
    <m/>
    <m/>
    <m/>
    <m/>
    <s v="Oosterdok (O01)"/>
    <s v="2015-08-19"/>
    <n v="1832"/>
    <m/>
    <m/>
    <m/>
    <s v="Southwood Business Park"/>
    <s v="HAMPSHIRE"/>
    <s v="GU14 0NR"/>
    <m/>
    <m/>
    <s v="Nee"/>
    <m/>
    <m/>
    <m/>
    <m/>
    <m/>
    <m/>
    <m/>
    <m/>
    <s v="12:30"/>
    <m/>
    <s v="Oosterdok Oostzijde"/>
    <s v="3163"/>
    <s v="Nee"/>
    <m/>
    <m/>
    <m/>
    <s v="dosullivan"/>
    <m/>
    <s v="dosullivan@aosmith.co.uk"/>
    <m/>
    <s v="00317775750521"/>
    <m/>
    <s v="01794884423"/>
    <m/>
    <m/>
    <n v="229"/>
    <s v="16:30"/>
    <s v="Oosterdok"/>
    <s v="Griffioen"/>
    <m/>
    <s v="Varend arrangement"/>
    <d v="2015-08-19T00:00:00"/>
    <s v="Southwood Business Park"/>
    <m/>
    <s v="01794884423"/>
    <s v="01794884423"/>
    <n v="0"/>
    <m/>
    <n v="0"/>
    <m/>
    <n v="1832"/>
    <m/>
    <m/>
    <s v="000234-003"/>
    <m/>
  </r>
  <r>
    <s v="Banque Baring Brothers Sturdza SA"/>
    <s v="Griffioen"/>
    <s v="Nee"/>
    <m/>
    <n v="10"/>
    <s v="Griffioen"/>
    <n v="2408"/>
    <s v="Borrel"/>
    <n v="10"/>
    <s v="Salon"/>
    <s v="Keegstra R."/>
    <x v="21"/>
    <d v="2015-08-21T00:00:00"/>
    <x v="122"/>
    <s v="Bevestigd"/>
    <d v="2015-07-31T00:00:00"/>
    <s v="Sterk L."/>
    <s v="Ja"/>
    <s v="Griffioen"/>
    <s v="Bevestigd"/>
    <m/>
    <m/>
    <m/>
    <x v="8"/>
    <m/>
    <m/>
    <m/>
    <s v="16:30"/>
    <s v="16:30"/>
    <s v="Amsterdamse salonboten"/>
    <s v="Salon"/>
    <s v="H2U Consortium"/>
    <s v="Keegstra R."/>
    <s v="29-07"/>
    <s v="2015.31"/>
    <s v="vrijdag"/>
    <s v="21-08-2015 16:30"/>
    <d v="2015-07-29T09:30:12"/>
    <s v="r.keegstra@bbbsa.ch"/>
    <s v="ozinga@ozinga-is.nl"/>
    <n v="0"/>
    <s v="Oosterdok (O01)"/>
    <m/>
    <m/>
    <m/>
    <m/>
    <s v="Oosterdok (O01)"/>
    <s v="2015-08-21"/>
    <n v="1590"/>
    <m/>
    <m/>
    <m/>
    <s v="Rue du Rhône 112"/>
    <s v="Geneva"/>
    <s v="1211"/>
    <m/>
    <m/>
    <s v="Nee"/>
    <s v="Renze Keegstra"/>
    <m/>
    <m/>
    <m/>
    <m/>
    <m/>
    <m/>
    <m/>
    <s v="16:00"/>
    <m/>
    <s v="Oosterdok Oostzijde"/>
    <s v="6164"/>
    <s v="Nee"/>
    <m/>
    <m/>
    <s v="4157"/>
    <s v="r.keegstra@bbbsa.ch"/>
    <s v="Keegstra"/>
    <s v="r.keegstra@bbbsa.ch"/>
    <s v="m"/>
    <s v="06 - 29 04 11 14"/>
    <s v="Renze"/>
    <s v="(020) 722 09 79"/>
    <m/>
    <s v="R."/>
    <n v="159"/>
    <s v="19:00"/>
    <s v="Oosterdok"/>
    <s v="Griffioen"/>
    <m/>
    <s v="Varend arrangement"/>
    <d v="2015-08-21T00:00:00"/>
    <s v="Rue du Rhône 112"/>
    <m/>
    <s v="(020) 722 09 79"/>
    <s v="(020) 722 09 79"/>
    <n v="0"/>
    <m/>
    <n v="0"/>
    <m/>
    <n v="1590"/>
    <m/>
    <m/>
    <s v="000234-012"/>
    <m/>
  </r>
  <r>
    <s v="Brink Beheer BV"/>
    <s v="Griffioen"/>
    <s v="Nee"/>
    <m/>
    <n v="10"/>
    <s v="Griffioen"/>
    <n v="2407"/>
    <s v="Borrel"/>
    <n v="10"/>
    <s v="Salon"/>
    <s v="Brink S."/>
    <x v="21"/>
    <d v="2015-08-20T00:00:00"/>
    <x v="122"/>
    <s v="Bevestigd"/>
    <d v="2015-07-31T00:00:00"/>
    <s v="Sterk L."/>
    <m/>
    <s v="Griffioen"/>
    <s v="Bevestigd"/>
    <m/>
    <m/>
    <m/>
    <x v="8"/>
    <m/>
    <m/>
    <m/>
    <s v="16:30"/>
    <s v="16:30"/>
    <s v="Amsterdamse salonboten"/>
    <s v="Salon"/>
    <s v="H2U Consortium"/>
    <m/>
    <s v="29-07"/>
    <s v="2015.31"/>
    <s v="donderdag"/>
    <s v="20-08-2015 16:30"/>
    <d v="2015-07-29T09:12:27"/>
    <s v="s.brink@brinkassurantien.nl"/>
    <s v="s.brink@brinkassurantien.nl"/>
    <n v="0"/>
    <s v="Oosterdok (O01)"/>
    <m/>
    <m/>
    <m/>
    <m/>
    <s v="Oosterdok (O01)"/>
    <s v="2015-08-20"/>
    <n v="1590"/>
    <m/>
    <m/>
    <m/>
    <s v="Stationsstraat 18"/>
    <s v="Hoogeveen"/>
    <s v="7901 AB"/>
    <m/>
    <m/>
    <s v="Nee"/>
    <m/>
    <m/>
    <m/>
    <m/>
    <m/>
    <m/>
    <m/>
    <m/>
    <s v="16:00"/>
    <m/>
    <s v="Oosterdok Oostzijde"/>
    <s v="5931"/>
    <s v="Nee"/>
    <m/>
    <m/>
    <m/>
    <s v="s.brink@brinkassurantien.nl"/>
    <m/>
    <s v="s.brink@brinkassurantien.nl"/>
    <m/>
    <m/>
    <m/>
    <s v="(0528) 27 04 20"/>
    <m/>
    <m/>
    <n v="159"/>
    <s v="19:00"/>
    <s v="Oosterdok"/>
    <s v="Griffioen"/>
    <m/>
    <s v="Varend arrangement"/>
    <d v="2015-08-20T00:00:00"/>
    <s v="Stationsstraat 18"/>
    <m/>
    <s v="(0528) 27 04 20"/>
    <s v="(0528) 27 04 20"/>
    <n v="0"/>
    <m/>
    <n v="0"/>
    <m/>
    <n v="1590"/>
    <m/>
    <m/>
    <s v="000234-008"/>
    <m/>
  </r>
  <r>
    <s v="Saplaza team"/>
    <s v="Griffioen"/>
    <s v="Nee"/>
    <m/>
    <n v="13"/>
    <s v="Griffioen"/>
    <n v="2411"/>
    <s v="Vuurwerk"/>
    <n v="13"/>
    <s v="Salon"/>
    <s v="Bakkum T."/>
    <x v="21"/>
    <d v="2015-08-20T00:00:00"/>
    <x v="122"/>
    <s v="Gefactureerd"/>
    <d v="2015-07-31T00:00:00"/>
    <s v="Spliet M.P.J."/>
    <m/>
    <s v="Griffioen"/>
    <s v="Gefactureerd (2/2 termijn)"/>
    <m/>
    <m/>
    <m/>
    <x v="8"/>
    <m/>
    <m/>
    <n v="0"/>
    <s v="20:30"/>
    <s v="20:30"/>
    <s v="Amsterdamse salonboten"/>
    <s v="Salon"/>
    <s v="H2U Consortium"/>
    <m/>
    <s v="29-07"/>
    <s v="2015.31"/>
    <s v="donderdag"/>
    <s v="20-08-2015 20:30"/>
    <d v="2015-07-29T16:54:37"/>
    <s v="t.bakkum@nieuweontwikkelingen.nl"/>
    <s v="t.bakkum@nieuweontwikkelingen.nl"/>
    <n v="2"/>
    <s v="Oosterdok (O01)"/>
    <m/>
    <m/>
    <m/>
    <m/>
    <s v="Oosterdok (O01)"/>
    <s v="2015-08-20"/>
    <n v="2197"/>
    <n v="2197"/>
    <n v="2365.2600000000002"/>
    <m/>
    <s v="Aardbeiencroft 7"/>
    <s v="Beverwijk"/>
    <s v="1944 ME"/>
    <m/>
    <m/>
    <s v="Nee"/>
    <s v="Theo Bakkum"/>
    <m/>
    <m/>
    <m/>
    <m/>
    <m/>
    <m/>
    <m/>
    <s v="20:00"/>
    <n v="2365.2600000000002"/>
    <s v="Oosterdok Oostzijde"/>
    <s v="6326"/>
    <s v="Ja"/>
    <m/>
    <m/>
    <s v="5162"/>
    <s v="t.bakkum@nieuweontwikkelingen.nl"/>
    <s v="Bakkum"/>
    <s v="t.bakkum@nieuweontwikkelingen.nl"/>
    <s v="m"/>
    <m/>
    <s v="Theo"/>
    <s v="06 - 29 07 01 77"/>
    <m/>
    <s v="T."/>
    <n v="169"/>
    <s v="23:30"/>
    <s v="Oosterdok"/>
    <s v="Griffioen"/>
    <m/>
    <s v="Varend arrangement"/>
    <d v="2015-08-20T00:00:00"/>
    <s v="Aardbeiencroft 7"/>
    <m/>
    <s v="06 - 29 07 01 77"/>
    <s v="06 - 29 07 01 77"/>
    <n v="2"/>
    <n v="204.49"/>
    <n v="0"/>
    <m/>
    <n v="2197"/>
    <m/>
    <m/>
    <s v="000234-009"/>
    <m/>
  </r>
  <r>
    <s v="SV Concepten"/>
    <s v="Griffioen"/>
    <s v="Nee"/>
    <m/>
    <n v="10"/>
    <s v="Griffioen"/>
    <n v="2406"/>
    <s v="Vuurwerk"/>
    <n v="10"/>
    <s v="Salon"/>
    <s v="Houten M. van"/>
    <x v="21"/>
    <d v="2015-08-19T00:00:00"/>
    <x v="122"/>
    <s v="Bevestigd"/>
    <d v="2015-07-31T00:00:00"/>
    <s v="Sterk L."/>
    <m/>
    <s v="Griffioen"/>
    <s v="Bevestigd"/>
    <m/>
    <m/>
    <m/>
    <x v="8"/>
    <m/>
    <m/>
    <m/>
    <s v="20:30"/>
    <s v="20:30"/>
    <s v="Amsterdamse salonboten"/>
    <s v="Salon"/>
    <s v="H2U Consortium"/>
    <m/>
    <s v="29-07"/>
    <s v="2015.31"/>
    <s v="woensdag"/>
    <s v="19-08-2015 20:30"/>
    <d v="2015-07-29T08:59:04"/>
    <s v="marcel.van.houten@svconcepten.nl"/>
    <s v="marcel.van.houten@svconcepten.nl"/>
    <n v="0"/>
    <s v="Oosterdok (O01)"/>
    <m/>
    <m/>
    <m/>
    <m/>
    <s v="Oosterdok (O01)"/>
    <s v="2015-08-19"/>
    <n v="1690"/>
    <m/>
    <m/>
    <m/>
    <s v="Spant 24"/>
    <s v="Assendelft"/>
    <s v="1567 AA"/>
    <m/>
    <m/>
    <s v="Nee"/>
    <m/>
    <m/>
    <m/>
    <m/>
    <m/>
    <m/>
    <m/>
    <m/>
    <s v="20:00"/>
    <m/>
    <s v="Oosterdok Oostzijde"/>
    <s v="6080"/>
    <s v="Nee"/>
    <m/>
    <m/>
    <m/>
    <s v="marcel.van.houten@svconcepten.nl"/>
    <m/>
    <s v="marcel.van.houten@svconcepten.nl"/>
    <m/>
    <s v="06 - 45 69 26 55"/>
    <m/>
    <m/>
    <s v="van"/>
    <m/>
    <n v="169"/>
    <s v="23:30"/>
    <s v="Oosterdok"/>
    <s v="Griffioen"/>
    <m/>
    <s v="Varend arrangement"/>
    <d v="2015-08-19T00:00:00"/>
    <s v="Spant 24"/>
    <m/>
    <m/>
    <s v="0031645692655"/>
    <n v="0"/>
    <m/>
    <n v="0"/>
    <m/>
    <n v="1690"/>
    <m/>
    <m/>
    <s v="000234-005"/>
    <m/>
  </r>
  <r>
    <s v="Templar Management BV"/>
    <s v="Griffioen"/>
    <s v="Nee"/>
    <m/>
    <n v="6"/>
    <s v="Griffioen"/>
    <n v="2409"/>
    <s v="Vuurwerk"/>
    <n v="6"/>
    <s v="Salon"/>
    <s v="Vermin M."/>
    <x v="21"/>
    <d v="2015-08-21T00:00:00"/>
    <x v="122"/>
    <s v="Bevestigd"/>
    <d v="2015-07-31T00:00:00"/>
    <s v="Sterk L."/>
    <m/>
    <s v="Griffioen"/>
    <s v="Bevestigd"/>
    <m/>
    <m/>
    <m/>
    <x v="8"/>
    <m/>
    <m/>
    <m/>
    <s v="20:30"/>
    <s v="20:30"/>
    <s v="Amsterdamse salonboten"/>
    <s v="Salon"/>
    <s v="H2U Consortium"/>
    <s v="Vermin M."/>
    <s v="29-07"/>
    <s v="2015.31"/>
    <s v="vrijdag"/>
    <s v="21-08-2015 20:30"/>
    <d v="2015-07-29T09:33:22"/>
    <s v="m.vermin@icloud.com"/>
    <s v="m.vermin@icloud.com"/>
    <n v="0"/>
    <s v="Oosterdok (O01)"/>
    <m/>
    <m/>
    <m/>
    <m/>
    <s v="Oosterdok (O01)"/>
    <s v="2015-08-21"/>
    <n v="1014"/>
    <m/>
    <m/>
    <m/>
    <s v="Sapporodreef 20"/>
    <s v="Nieuw-Vennep"/>
    <s v="2152 KJ"/>
    <m/>
    <m/>
    <s v="Nee"/>
    <s v="Mike Vermin"/>
    <m/>
    <m/>
    <m/>
    <m/>
    <m/>
    <m/>
    <m/>
    <s v="20:00"/>
    <m/>
    <s v="Oosterdok Oostzijde"/>
    <s v="5953"/>
    <s v="Nee"/>
    <m/>
    <m/>
    <s v="3830"/>
    <s v="m.vermin@icloud.com"/>
    <s v="Vermin"/>
    <s v="m.vermin@icloud.com"/>
    <s v="m"/>
    <s v="06 - 22 38 07 38"/>
    <s v="Mike"/>
    <m/>
    <m/>
    <s v="M."/>
    <n v="169"/>
    <s v="23:30"/>
    <s v="Oosterdok"/>
    <s v="Griffioen"/>
    <m/>
    <s v="Varend arrangement"/>
    <d v="2015-08-21T00:00:00"/>
    <s v="Sapporodreef 20"/>
    <m/>
    <m/>
    <s v="0031622380738"/>
    <n v="0"/>
    <m/>
    <n v="0"/>
    <m/>
    <n v="1014"/>
    <m/>
    <m/>
    <s v="000234-013"/>
    <m/>
  </r>
  <r>
    <s v="Vivat"/>
    <s v="Griffioen"/>
    <s v="Nee"/>
    <m/>
    <n v="10"/>
    <s v="Griffioen"/>
    <n v="2440"/>
    <s v="Borrel"/>
    <n v="10"/>
    <s v="Salon"/>
    <s v="Godijn D.J.C."/>
    <x v="22"/>
    <d v="2015-08-19T00:00:00"/>
    <x v="123"/>
    <s v="Gefactureerd"/>
    <d v="2015-08-19T00:00:00"/>
    <s v="Spliet M.P.J."/>
    <m/>
    <s v="Griffioen"/>
    <s v="Gefactureerd (1/1 termijn)"/>
    <m/>
    <m/>
    <m/>
    <x v="8"/>
    <m/>
    <m/>
    <n v="0"/>
    <s v="17:00"/>
    <s v="17:00"/>
    <s v="Amsterdamse salonboten"/>
    <s v="Salon"/>
    <s v="H2U Consortium"/>
    <m/>
    <s v="05-08"/>
    <s v="2015.32"/>
    <s v="woensdag"/>
    <s v="19-08-2015 17:00"/>
    <d v="2015-08-05T11:39:51"/>
    <s v="henny.aal@vivat.nl"/>
    <s v="henny.aal@vivat.nl"/>
    <n v="1"/>
    <s v="Oosterdok (O01)"/>
    <m/>
    <m/>
    <m/>
    <m/>
    <s v="Oosterdok (O01)"/>
    <s v="2015-08-19"/>
    <n v="1590"/>
    <n v="1590"/>
    <n v="1708.11"/>
    <m/>
    <s v="Apollolaan 153"/>
    <s v="Amsterdam"/>
    <s v="1077 AS"/>
    <m/>
    <m/>
    <s v="Nee"/>
    <m/>
    <m/>
    <m/>
    <m/>
    <m/>
    <m/>
    <m/>
    <m/>
    <s v="16:30"/>
    <n v="1708.11"/>
    <s v="Oosterdok Oostzijde"/>
    <s v="6330"/>
    <s v="Ja"/>
    <m/>
    <m/>
    <m/>
    <s v="henny.aal@vivat.nl"/>
    <m/>
    <s v="henny.aal@vivat.nl"/>
    <m/>
    <s v="06 - 22 69 94 35"/>
    <m/>
    <m/>
    <m/>
    <m/>
    <n v="159"/>
    <s v="19:30"/>
    <s v="Oosterdok"/>
    <s v="Griffioen"/>
    <m/>
    <s v="Varend arrangement"/>
    <d v="2015-08-19T00:00:00"/>
    <s v="Apollolaan 153"/>
    <m/>
    <m/>
    <s v="0031622699435"/>
    <n v="1"/>
    <m/>
    <n v="0"/>
    <m/>
    <n v="1590"/>
    <m/>
    <m/>
    <s v="000234-004"/>
    <m/>
  </r>
  <r>
    <s v="Argos Shared Service Center BV"/>
    <s v="Grote Beer"/>
    <s v="Ja"/>
    <n v="97.83"/>
    <n v="60"/>
    <s v="Grote Beer"/>
    <n v="192"/>
    <s v="SAIL In"/>
    <n v="60"/>
    <s v="Classic"/>
    <s v="Hartog A."/>
    <x v="0"/>
    <d v="2015-08-19T00:00:00"/>
    <x v="57"/>
    <s v="100% Definitief"/>
    <d v="2014-11-21T00:00:00"/>
    <s v="Spliet M.P.J."/>
    <s v="Ja"/>
    <s v="Grote Beer2015"/>
    <s v="100% Definitief"/>
    <s v="08-07"/>
    <s v="Hartog"/>
    <m/>
    <x v="19"/>
    <n v="23"/>
    <n v="38.31"/>
    <n v="18703.77"/>
    <s v="08:15"/>
    <s v="08:00"/>
    <s v="Luxe traditionele charter schepen"/>
    <s v="Classic"/>
    <s v="H2U Consortium"/>
    <s v="Hartog"/>
    <s v="22-08"/>
    <s v="2014.34"/>
    <s v="woensdag"/>
    <s v="19-08-2015 08:00"/>
    <d v="2014-08-22T15:10:29"/>
    <s v="anja.hartog@argosenergies.com"/>
    <s v="anja.hartog@argosenergies.com"/>
    <n v="7"/>
    <s v="CH HKA (C10)"/>
    <s v="Paars"/>
    <n v="60"/>
    <m/>
    <s v="A06"/>
    <s v="CH HKA (C10)"/>
    <s v="2015-08-19"/>
    <n v="17730.330000000002"/>
    <n v="17730.330000000002"/>
    <n v="19119.07"/>
    <s v="vrouw"/>
    <s v="Waalhaven 11"/>
    <s v="Rotterdam"/>
    <s v="3089 JH"/>
    <n v="2"/>
    <n v="45"/>
    <s v="Ja"/>
    <s v="Anja Hartog"/>
    <m/>
    <m/>
    <m/>
    <m/>
    <m/>
    <m/>
    <m/>
    <s v="07:15"/>
    <n v="415.3"/>
    <s v="Pier Westerhoofd"/>
    <s v="1958"/>
    <s v="Ja"/>
    <s v="Nee"/>
    <s v="Parkeren"/>
    <s v="1245"/>
    <s v="anja.hartog@argosenergies.com"/>
    <s v="Hartog"/>
    <s v="anja.hartog@argosenergies.com"/>
    <s v="f"/>
    <m/>
    <s v="Anja"/>
    <s v="088 - 1007624"/>
    <m/>
    <s v="A."/>
    <n v="289"/>
    <s v="15:30"/>
    <m/>
    <s v="Grote Beer"/>
    <n v="91"/>
    <s v="Varend arrangement"/>
    <d v="2015-08-19T00:00:00"/>
    <s v="Waalhaven 11"/>
    <s v="0881007624"/>
    <s v="629064364"/>
    <s v="088 - 1007624"/>
    <n v="3"/>
    <n v="20981.4"/>
    <n v="3"/>
    <m/>
    <n v="17730.330000000002"/>
    <n v="5"/>
    <m/>
    <s v="000027-001"/>
    <n v="7"/>
  </r>
  <r>
    <s v="BlackRock"/>
    <s v="Gulden Leeuw"/>
    <s v="Nee"/>
    <n v="85.26"/>
    <n v="200"/>
    <s v="Gulden Leeuw"/>
    <n v="525"/>
    <s v="Avond"/>
    <n v="200"/>
    <s v="Classic"/>
    <s v="Heel M. van"/>
    <x v="0"/>
    <d v="2015-08-21T00:00:00"/>
    <x v="124"/>
    <s v="100% Definitief"/>
    <d v="2014-10-27T00:00:00"/>
    <s v="Dijck S.N.D. van"/>
    <s v="Ja"/>
    <s v="GuldenLeeuw2015"/>
    <s v="100% Definitief"/>
    <s v="08-07"/>
    <s v="Elshof"/>
    <m/>
    <x v="12"/>
    <n v="22"/>
    <n v="51.75"/>
    <n v="52109.09"/>
    <s v="18:30"/>
    <s v="18:00"/>
    <s v="Nederlandse Tall Ships"/>
    <s v="Classic"/>
    <s v="Eigen catering schip"/>
    <s v="Alkema"/>
    <s v="01-10"/>
    <s v="2014.40"/>
    <s v="vrijdag"/>
    <s v="21-08-2015 18:00"/>
    <d v="2014-10-01T12:33:21"/>
    <s v="michiel.elshof@blackrock.com"/>
    <s v="sabine.alkema@blackrock.com"/>
    <n v="9"/>
    <s v="CH HKA (C06)"/>
    <s v="Groen"/>
    <n v="80"/>
    <m/>
    <s v="C06"/>
    <s v="CH HKA (C06)"/>
    <s v="2015-08-21"/>
    <n v="56678.05"/>
    <n v="56678.05"/>
    <n v="61117.33"/>
    <s v="man"/>
    <s v="Amstelplein 1"/>
    <s v="Amsterdam"/>
    <s v="1096 HA"/>
    <n v="1.5"/>
    <n v="70"/>
    <s v="Ja"/>
    <s v="Michiel Elshof"/>
    <m/>
    <m/>
    <m/>
    <m/>
    <m/>
    <m/>
    <m/>
    <s v="17:15"/>
    <n v="9008.24"/>
    <s v="Pier Westerhoofd"/>
    <s v="2111"/>
    <s v="Nee"/>
    <s v="Ja"/>
    <s v="Parkeren"/>
    <s v="1422"/>
    <s v="michiel.elshof@blackrock.com"/>
    <s v="Elshof"/>
    <s v="michiel.elshof@blackrock.com"/>
    <s v="m"/>
    <s v="06 - 46 38 81 58"/>
    <s v="Michiel"/>
    <m/>
    <s v="van"/>
    <s v="M."/>
    <n v="279"/>
    <s v="23:15"/>
    <m/>
    <s v="Gulden Leeuw"/>
    <n v="37"/>
    <s v="Varend arrangement"/>
    <d v="2015-08-21T00:00:00"/>
    <s v="Amstelplein 1"/>
    <s v="06-46388158"/>
    <s v="0031629002059"/>
    <m/>
    <n v="4"/>
    <n v="67518"/>
    <n v="1"/>
    <m/>
    <n v="56678.05"/>
    <n v="1"/>
    <m/>
    <s v="000087-006"/>
    <n v="8.5"/>
  </r>
  <r>
    <s v="Brandmarion"/>
    <s v="Gulden Leeuw"/>
    <s v="Nee"/>
    <n v="8.0500000000000007"/>
    <n v="200"/>
    <s v="Gulden Leeuw"/>
    <n v="78"/>
    <s v="SAIL In"/>
    <n v="170"/>
    <s v="Classic"/>
    <s v="Mooij M."/>
    <x v="23"/>
    <d v="2015-08-19T00:00:00"/>
    <x v="31"/>
    <s v="Gefactureerd"/>
    <m/>
    <s v="Straten F. van"/>
    <s v="Ja"/>
    <s v="GuldenLeeuw2015"/>
    <s v="Gefactureerd (2/2 termijn)"/>
    <m/>
    <m/>
    <m/>
    <x v="13"/>
    <n v="25"/>
    <n v="51.75"/>
    <n v="5000"/>
    <s v="07:30"/>
    <s v="07:30"/>
    <s v="Nederlandse Tall Ships"/>
    <s v="Classic"/>
    <s v="Eigen catering schip"/>
    <m/>
    <s v="20-08"/>
    <s v="2014.34"/>
    <s v="woensdag"/>
    <s v="19-08-2015 07:00"/>
    <d v="2014-08-20T09:09:03"/>
    <m/>
    <s v="info@brandmarion.com"/>
    <n v="4"/>
    <s v="P Bazaar (Vissershaven)"/>
    <m/>
    <n v="80"/>
    <m/>
    <s v="C06"/>
    <s v="CH HKA (C06)"/>
    <s v="2015-08-19"/>
    <n v="57630"/>
    <n v="57630"/>
    <n v="62096.58"/>
    <m/>
    <s v="Van Mieroplaan 30"/>
    <s v="Heerhugowaard"/>
    <s v="1701 AX"/>
    <n v="1.5"/>
    <n v="70"/>
    <s v="Nee"/>
    <s v="Marion Mooij"/>
    <m/>
    <m/>
    <m/>
    <m/>
    <m/>
    <m/>
    <m/>
    <s v="06:45"/>
    <n v="57096.58"/>
    <s v="P Bazaar Beverwijk"/>
    <s v="2053"/>
    <s v="Ja"/>
    <m/>
    <m/>
    <s v="1351"/>
    <s v="info@brandmarion.com"/>
    <s v="Mooij"/>
    <s v="info@brandmarion.com"/>
    <s v="f"/>
    <m/>
    <s v="Marion"/>
    <s v="(072) 800 99 89"/>
    <m/>
    <s v="M."/>
    <n v="339"/>
    <s v="14:30"/>
    <m/>
    <s v="Gulden Leeuw"/>
    <n v="37"/>
    <s v="Varend arrangement"/>
    <d v="2015-08-19T00:00:00"/>
    <s v="Van Mieroplaan 30"/>
    <m/>
    <s v="(072) 800 99 89"/>
    <s v="(072) 800 99 89"/>
    <n v="2"/>
    <n v="69732.3"/>
    <n v="1"/>
    <s v="Ja"/>
    <n v="57630"/>
    <n v="1"/>
    <m/>
    <s v="000087-001"/>
    <n v="8.5"/>
  </r>
  <r>
    <s v="Essharos Beheer BV"/>
    <s v="Gulden Leeuw"/>
    <s v="Ja"/>
    <n v="100"/>
    <n v="200"/>
    <s v="Gulden Leeuw"/>
    <n v="1947"/>
    <s v="Middag"/>
    <n v="200"/>
    <s v="Classic"/>
    <s v="Rosier F.T.J."/>
    <x v="0"/>
    <d v="2015-08-22T00:00:00"/>
    <x v="74"/>
    <s v="100% Definitief"/>
    <d v="2015-06-15T00:00:00"/>
    <s v="Spliet M.P.J."/>
    <s v="Ja"/>
    <s v="GuldenLeeuw2015"/>
    <s v="100% Definitief"/>
    <s v="28-07"/>
    <m/>
    <m/>
    <x v="15"/>
    <n v="20"/>
    <n v="51.75"/>
    <n v="51413.14"/>
    <s v="12:30"/>
    <s v="12:15"/>
    <s v="Nederlandse Tall Ships"/>
    <s v="Classic"/>
    <s v="Eigen catering schip"/>
    <m/>
    <s v="01-06"/>
    <s v="2015.23"/>
    <s v="zaterdag"/>
    <s v="22-08-2015 12:15"/>
    <d v="2015-06-01T17:39:45"/>
    <s v="frank.rosier@sladeglobal.com"/>
    <s v="frank.rosier@sladeglobal.com"/>
    <n v="3"/>
    <s v="Cacaohaven (N02)"/>
    <s v="Rood"/>
    <n v="80"/>
    <m/>
    <s v="C06"/>
    <s v="Cacaohaven (N02)"/>
    <s v="2015-08-22"/>
    <n v="52833"/>
    <n v="47653"/>
    <n v="51413.14"/>
    <m/>
    <s v="Haringvliet 96"/>
    <s v="Rotterdam"/>
    <s v="3011 TH"/>
    <n v="1.5"/>
    <n v="70"/>
    <s v="Ja"/>
    <s v="F.T.J. Rosier"/>
    <m/>
    <m/>
    <m/>
    <m/>
    <m/>
    <m/>
    <m/>
    <s v="11:30"/>
    <n v="0"/>
    <s v="Cacaohaven"/>
    <s v="6154"/>
    <s v="Ja"/>
    <s v="Ja"/>
    <s v="Parkeren"/>
    <s v="4072"/>
    <s v="frank.rosier@sladeglobal.com"/>
    <s v="Rosier"/>
    <s v="frank.rosier@sladeglobal.com"/>
    <s v="m"/>
    <s v="06 - 51 48 10 10"/>
    <m/>
    <s v="085 - 4861901"/>
    <m/>
    <s v="F.T.J."/>
    <n v="259"/>
    <s v="17:30"/>
    <s v="Cacaohaven"/>
    <s v="Gulden Leeuw"/>
    <n v="37"/>
    <s v="Varend arrangement"/>
    <d v="2015-08-22T00:00:00"/>
    <s v="Haringvliet 96"/>
    <m/>
    <m/>
    <m/>
    <n v="2"/>
    <n v="8461.5300000000007"/>
    <n v="3"/>
    <s v="Ja"/>
    <n v="52833"/>
    <n v="1"/>
    <m/>
    <s v="000087-007"/>
    <n v="8.5"/>
  </r>
  <r>
    <s v="ING Commercial Banking - Financial Markets"/>
    <s v="Gulden Leeuw"/>
    <s v="Nee"/>
    <m/>
    <n v="200"/>
    <s v="Gulden Leeuw"/>
    <n v="856"/>
    <s v="Avond"/>
    <n v="200"/>
    <s v="Classic"/>
    <s v="Boer M.P. de"/>
    <x v="12"/>
    <d v="2015-08-20T00:00:00"/>
    <x v="125"/>
    <s v="Gefactureerd"/>
    <m/>
    <s v="Straten F. van"/>
    <s v="Ja"/>
    <s v="GuldenLeeuw2015"/>
    <s v="Gefactureerd (1/0 termijn)"/>
    <m/>
    <m/>
    <m/>
    <x v="12"/>
    <n v="22"/>
    <n v="51.75"/>
    <n v="0"/>
    <s v="18:15"/>
    <s v="18:00"/>
    <s v="Nederlandse Tall Ships"/>
    <s v="Classic"/>
    <s v="Eigen catering schip"/>
    <m/>
    <s v="12-01"/>
    <s v="2015.03"/>
    <s v="donderdag"/>
    <s v="20-08-2015 18:00"/>
    <d v="2015-01-12T16:10:34"/>
    <s v="SEP"/>
    <m/>
    <n v="1"/>
    <s v="CH HKA (C06)"/>
    <s v="Groen"/>
    <n v="80"/>
    <m/>
    <s v="C06"/>
    <s v="CH HKA (C06)"/>
    <s v="2015-08-20"/>
    <n v="55800"/>
    <n v="41850"/>
    <n v="45041.18"/>
    <m/>
    <s v="Bijlmer plein 888"/>
    <s v="Amsterdam"/>
    <s v="1102 MG"/>
    <n v="1.5"/>
    <n v="70"/>
    <s v="Nee"/>
    <s v="M.P. de Boer"/>
    <m/>
    <m/>
    <m/>
    <m/>
    <m/>
    <m/>
    <m/>
    <s v="17:15"/>
    <n v="45041.18"/>
    <s v="Pier Westerhoofd"/>
    <s v="3174"/>
    <s v="Ja"/>
    <m/>
    <m/>
    <s v="2277"/>
    <s v="SEP"/>
    <s v="Boer"/>
    <s v="SEP"/>
    <s v="m"/>
    <m/>
    <m/>
    <m/>
    <s v="de"/>
    <s v="M.P."/>
    <n v="279"/>
    <s v="23:15"/>
    <m/>
    <s v="Gulden Leeuw"/>
    <n v="37"/>
    <s v="Varend arrangement"/>
    <d v="2015-08-20T00:00:00"/>
    <s v="Bijlmer plein 888"/>
    <m/>
    <m/>
    <m/>
    <n v="1"/>
    <m/>
    <n v="0"/>
    <m/>
    <n v="55800"/>
    <n v="1"/>
    <m/>
    <s v="000087-004"/>
    <n v="8.5"/>
  </r>
  <r>
    <s v="NMT Projects International BV"/>
    <s v="Gulden Leeuw"/>
    <s v="Ja"/>
    <n v="100"/>
    <n v="200"/>
    <s v="Gulden Leeuw"/>
    <n v="499"/>
    <s v="Avond"/>
    <n v="170"/>
    <s v="Classic"/>
    <s v="Boorsma Y."/>
    <x v="0"/>
    <d v="2015-08-22T00:00:00"/>
    <x v="9"/>
    <s v="100% Definitief"/>
    <d v="2014-11-24T00:00:00"/>
    <s v="Spliet M.P.J."/>
    <s v="Ja"/>
    <s v="GuldenLeeuw2015"/>
    <s v="100% Definitief"/>
    <s v="31-07"/>
    <m/>
    <m/>
    <x v="12"/>
    <n v="22"/>
    <n v="51.75"/>
    <n v="51671.63"/>
    <s v="19:30"/>
    <s v="19:15"/>
    <s v="Nederlandse Tall Ships"/>
    <s v="Classic"/>
    <s v="Eigen catering schip"/>
    <m/>
    <s v="24-09"/>
    <s v="2014.39"/>
    <s v="zaterdag"/>
    <s v="22-08-2015 19:15"/>
    <d v="2014-09-24T15:02:22"/>
    <s v="whout@nmtprojects.com, yboorsma@nmtprojects.com"/>
    <s v="yboorsma@nmtprojects.com"/>
    <n v="7"/>
    <s v="Cacaohaven (N02)"/>
    <s v="Rood"/>
    <n v="80"/>
    <m/>
    <s v="C06"/>
    <s v="Cacaohaven (N02)"/>
    <s v="2015-08-22"/>
    <n v="47946.5"/>
    <n v="47946.5"/>
    <n v="51671.63"/>
    <m/>
    <s v="Spoorhaven 56"/>
    <s v="Berkel en Rodenrijs"/>
    <s v="2651 AV"/>
    <n v="1.5"/>
    <n v="70"/>
    <s v="Ja"/>
    <s v="Yorick Boorsma"/>
    <m/>
    <m/>
    <m/>
    <m/>
    <m/>
    <m/>
    <m/>
    <s v="18:30"/>
    <n v="0"/>
    <s v="Cacaohaven"/>
    <s v="2007"/>
    <s v="Nee"/>
    <s v="Ja"/>
    <s v="Parkeren"/>
    <s v="4120"/>
    <s v="whout@nmtprojects.com, yboorsma@nmtprojects.com"/>
    <s v="Boorsma"/>
    <s v="yboorsma@nmtprojects.com"/>
    <s v="m"/>
    <m/>
    <s v="Yorick"/>
    <s v="(010) 222 90 00"/>
    <m/>
    <s v="Y."/>
    <n v="279"/>
    <s v="00:00"/>
    <s v="Cacaohaven"/>
    <s v="Gulden Leeuw"/>
    <n v="37"/>
    <s v="Varend arrangement"/>
    <d v="2015-08-22T00:00:00"/>
    <s v="Spoorhaven 56"/>
    <s v="(0)10 222 9000"/>
    <s v="(010) 222 90 00"/>
    <s v="(010) 222 90 00"/>
    <n v="3"/>
    <n v="57390.3"/>
    <n v="4"/>
    <s v="Ja"/>
    <n v="47946.5"/>
    <n v="1"/>
    <m/>
    <s v="000087-008"/>
    <n v="8.5"/>
  </r>
  <r>
    <s v="Wolters Kluwer"/>
    <s v="Gulden Leeuw"/>
    <s v="Ja"/>
    <n v="100"/>
    <n v="200"/>
    <s v="Gulden Leeuw"/>
    <n v="2108"/>
    <s v="Middag"/>
    <n v="180"/>
    <s v="Dock"/>
    <s v="Schoute T."/>
    <x v="0"/>
    <d v="2015-08-21T00:00:00"/>
    <x v="54"/>
    <s v="100% Definitief"/>
    <d v="2015-06-18T00:00:00"/>
    <s v="Haan R. de"/>
    <s v="Ja"/>
    <s v="GuldenLeeuw2015"/>
    <s v="100% Definitief"/>
    <s v="09-07"/>
    <m/>
    <m/>
    <x v="15"/>
    <n v="20"/>
    <n v="51.75"/>
    <n v="51413.14"/>
    <s v="13:45"/>
    <s v="13:30"/>
    <s v="Nederlandse Tall Ships"/>
    <s v="Dock"/>
    <s v="H2U Consortium"/>
    <m/>
    <s v="15-06"/>
    <s v="2015.25"/>
    <s v="vrijdag"/>
    <s v="21-08-2015 13:15"/>
    <d v="2015-06-15T15:58:18"/>
    <s v="alexander"/>
    <s v="tom.schoute@wolterskluwer.com"/>
    <n v="2"/>
    <s v="CH HKA (C06)"/>
    <s v="Groen"/>
    <n v="80"/>
    <m/>
    <s v="C06"/>
    <s v="CH HKA (C06)"/>
    <s v="2015-08-21"/>
    <n v="47653"/>
    <n v="47653"/>
    <n v="51413.14"/>
    <m/>
    <s v="Staverenstraat 15"/>
    <s v="Deventer"/>
    <s v="7418 CJ"/>
    <n v="1.5"/>
    <n v="70"/>
    <s v="Ja"/>
    <s v="Tom Schoute"/>
    <m/>
    <m/>
    <m/>
    <m/>
    <m/>
    <m/>
    <m/>
    <s v="11:45"/>
    <n v="0"/>
    <s v="Pier Westerhoofd"/>
    <s v="6096"/>
    <s v="Ja"/>
    <s v="Ja"/>
    <s v="Parkeren"/>
    <s v="4034"/>
    <s v="alexander"/>
    <s v="Schoute"/>
    <s v="tom.schoute@wolterskluwer.com"/>
    <s v="m"/>
    <m/>
    <s v="Tom"/>
    <s v="(0570) 64 73 94"/>
    <m/>
    <s v="T."/>
    <n v="259"/>
    <s v="16:30"/>
    <m/>
    <s v="Gulden Leeuw"/>
    <n v="37"/>
    <s v="Varend arrangement"/>
    <d v="2015-08-21T00:00:00"/>
    <s v="Staverenstraat 15"/>
    <m/>
    <s v="(0570) 64 73 94"/>
    <s v="(0570) 64 73 94"/>
    <n v="1"/>
    <m/>
    <n v="2"/>
    <s v="Ja"/>
    <n v="47653"/>
    <n v="1"/>
    <m/>
    <s v="000087-005"/>
    <n v="8.5"/>
  </r>
  <r>
    <s v="World Trade Center Amsterdam"/>
    <s v="Gulden Leeuw"/>
    <s v="Nee"/>
    <n v="97.94"/>
    <n v="200"/>
    <s v="Gulden Leeuw"/>
    <n v="711"/>
    <s v="Avond"/>
    <n v="177"/>
    <s v="Classic"/>
    <s v="Schölvinck G."/>
    <x v="0"/>
    <d v="2015-08-19T00:00:00"/>
    <x v="126"/>
    <s v="100% Definitief"/>
    <d v="2015-04-12T00:00:00"/>
    <s v="Straten F. van"/>
    <s v="Ja"/>
    <s v="GuldenLeeuw2015"/>
    <s v="100% Definitief"/>
    <s v="21-07"/>
    <m/>
    <m/>
    <x v="12"/>
    <n v="22"/>
    <n v="51.75"/>
    <n v="62702.59"/>
    <s v="18:30"/>
    <s v="18:00"/>
    <s v="Nederlandse Tall Ships"/>
    <s v="Classic"/>
    <s v="Eigen catering schip"/>
    <s v="Sch_lvinck"/>
    <s v="20-11"/>
    <s v="2014.47"/>
    <s v="woensdag"/>
    <s v="19-08-2015 18:00"/>
    <d v="2014-11-20T16:22:22"/>
    <s v="businessclub@wtcamsterdam.com"/>
    <s v="businessclub@wtcamsterdam.com"/>
    <n v="4"/>
    <s v="CH HKA (C06)"/>
    <s v="Groen"/>
    <n v="80"/>
    <m/>
    <s v="C06"/>
    <s v="CH HKA (C06)"/>
    <s v="2015-08-19"/>
    <n v="59016"/>
    <n v="58288"/>
    <n v="64021"/>
    <m/>
    <s v="Strawinskylaan 515"/>
    <s v="Amsterdam"/>
    <s v="1077 XX"/>
    <n v="1.5"/>
    <n v="70"/>
    <s v="Nee"/>
    <s v="Godfried Schölvinck"/>
    <m/>
    <m/>
    <m/>
    <m/>
    <m/>
    <m/>
    <m/>
    <s v="17:15"/>
    <n v="1318.41"/>
    <s v="Pier Westerhoofd"/>
    <s v="2202"/>
    <s v="Ja"/>
    <s v="Ja"/>
    <s v="Parkeren"/>
    <s v="1558"/>
    <s v="businessclub@wtcamsterdam.com"/>
    <s v="Schölvinck"/>
    <s v="businessclub@wtcamsterdam.com"/>
    <s v="m"/>
    <m/>
    <s v="Godfried"/>
    <m/>
    <m/>
    <s v="G."/>
    <n v="279"/>
    <s v="23:15"/>
    <m/>
    <s v="Gulden Leeuw"/>
    <n v="37"/>
    <s v="Varend arrangement"/>
    <d v="2015-08-19T00:00:00"/>
    <s v="Strawinskylaan 515"/>
    <s v="020-5752023"/>
    <s v="648342378"/>
    <m/>
    <n v="2"/>
    <n v="1482.25"/>
    <n v="7"/>
    <m/>
    <n v="59016"/>
    <n v="1"/>
    <m/>
    <s v="000087-002"/>
    <n v="8.5"/>
  </r>
  <r>
    <s v="Halve Maen Hoorn"/>
    <s v="Halve Maen"/>
    <s v="Nee"/>
    <m/>
    <n v="25"/>
    <s v="Halve Maen"/>
    <n v="2414"/>
    <s v="Avond"/>
    <n v="25"/>
    <s v="Deck"/>
    <s v="Tameling H."/>
    <x v="0"/>
    <d v="2015-08-19T00:00:00"/>
    <x v="122"/>
    <s v="Optie"/>
    <d v="2015-07-30T00:00:00"/>
    <s v="Haan R. de"/>
    <s v="Ja"/>
    <s v="Halve Maen2015"/>
    <s v="Gefactureerd (0/0 termijn)"/>
    <m/>
    <m/>
    <m/>
    <x v="8"/>
    <m/>
    <m/>
    <n v="0"/>
    <m/>
    <m/>
    <s v="Internationale Tall Ships"/>
    <s v="Deck"/>
    <s v="H2U Consortium"/>
    <m/>
    <s v="29-07"/>
    <s v="2015.31"/>
    <s v="woensdag"/>
    <s v="19-08-2015 00:00"/>
    <d v="2015-07-29T18:29:31"/>
    <s v="henk"/>
    <m/>
    <n v="1"/>
    <s v="Zandhaven (Z01)"/>
    <m/>
    <m/>
    <m/>
    <m/>
    <s v="Zandhaven (Z01)"/>
    <s v="2015-08-19"/>
    <n v="2399"/>
    <n v="2399"/>
    <n v="2898.89"/>
    <m/>
    <s v="Achterom 2-4"/>
    <s v="Hoorn"/>
    <s v="1621 KV"/>
    <m/>
    <m/>
    <s v="Nee"/>
    <m/>
    <m/>
    <m/>
    <m/>
    <m/>
    <m/>
    <m/>
    <m/>
    <m/>
    <n v="2898.89"/>
    <s v="Zandhaven (Zeeburg)"/>
    <s v="6314"/>
    <s v="Nee"/>
    <m/>
    <m/>
    <m/>
    <s v="henk"/>
    <m/>
    <s v="henk"/>
    <m/>
    <m/>
    <m/>
    <m/>
    <m/>
    <m/>
    <m/>
    <s v="23:15"/>
    <s v="Zandhaven"/>
    <s v="Halve Maen"/>
    <m/>
    <s v="Dekken verhuur"/>
    <d v="2015-08-19T00:00:00"/>
    <s v="Achterom 2-4"/>
    <m/>
    <m/>
    <m/>
    <n v="0"/>
    <m/>
    <n v="3"/>
    <m/>
    <n v="2399"/>
    <m/>
    <m/>
    <s v="000239-001"/>
    <m/>
  </r>
  <r>
    <s v="Halve Maen Hoorn"/>
    <s v="Halve Maen"/>
    <s v="Nee"/>
    <m/>
    <n v="25"/>
    <s v="Halve Maen"/>
    <n v="2416"/>
    <s v="Avond"/>
    <n v="25"/>
    <s v="Deck"/>
    <s v="Tameling H."/>
    <x v="21"/>
    <m/>
    <x v="122"/>
    <s v="Bevestigd"/>
    <d v="2015-07-30T00:00:00"/>
    <s v="Haan R. de"/>
    <s v="Ja"/>
    <s v="Halve Maen2015"/>
    <s v="Gefactureerd (0/0 termijn)"/>
    <m/>
    <m/>
    <m/>
    <x v="8"/>
    <m/>
    <m/>
    <n v="0"/>
    <m/>
    <m/>
    <s v="Internationale Tall Ships"/>
    <s v="Deck"/>
    <s v="H2U Consortium"/>
    <m/>
    <s v="29-07"/>
    <s v="2015.31"/>
    <s v="donderdag"/>
    <s v="20-08-2015 00:00"/>
    <d v="2015-07-29T18:47:51"/>
    <s v="henk"/>
    <m/>
    <n v="1"/>
    <s v="Zandhaven (Z01)"/>
    <m/>
    <m/>
    <m/>
    <m/>
    <s v="Zandhaven (Z01)"/>
    <s v="0000-00-00"/>
    <n v="2484"/>
    <n v="2484"/>
    <n v="3005.64"/>
    <m/>
    <s v="Achterom 2-4"/>
    <s v="Hoorn"/>
    <s v="1621 KV"/>
    <m/>
    <m/>
    <s v="Nee"/>
    <m/>
    <m/>
    <m/>
    <m/>
    <m/>
    <m/>
    <m/>
    <m/>
    <m/>
    <n v="3005.64"/>
    <s v="Zandhaven (Zeeburg)"/>
    <s v="6314"/>
    <s v="Nee"/>
    <m/>
    <m/>
    <m/>
    <s v="henk"/>
    <m/>
    <s v="henk"/>
    <m/>
    <m/>
    <m/>
    <m/>
    <m/>
    <m/>
    <m/>
    <s v="23:15"/>
    <s v="Zandhaven"/>
    <s v="Halve Maen"/>
    <m/>
    <s v="Dekken verhuur"/>
    <d v="2015-08-20T00:00:00"/>
    <s v="Achterom 2-4"/>
    <m/>
    <m/>
    <m/>
    <n v="0"/>
    <m/>
    <n v="2"/>
    <m/>
    <n v="2484"/>
    <m/>
    <m/>
    <s v="000239-003"/>
    <m/>
  </r>
  <r>
    <s v="Halve Maen Hoorn"/>
    <s v="Halve Maen"/>
    <s v="Nee"/>
    <m/>
    <n v="25"/>
    <s v="Halve Maen"/>
    <n v="2417"/>
    <s v="Avond"/>
    <n v="25"/>
    <s v="Deck"/>
    <s v="Tameling H."/>
    <x v="21"/>
    <m/>
    <x v="122"/>
    <s v="Bevestigd"/>
    <m/>
    <s v="Haan R. de"/>
    <s v="Ja"/>
    <s v="Halve Maen2015"/>
    <s v="Gefactureerd (0/0 termijn)"/>
    <m/>
    <m/>
    <m/>
    <x v="8"/>
    <m/>
    <m/>
    <n v="0"/>
    <m/>
    <m/>
    <s v="Internationale Tall Ships"/>
    <s v="Deck"/>
    <s v="H2U Consortium"/>
    <m/>
    <s v="29-07"/>
    <s v="2015.31"/>
    <s v="vrijdag"/>
    <s v="21-08-2015 00:00"/>
    <d v="2015-07-29T18:49:56"/>
    <s v="henk"/>
    <m/>
    <n v="1"/>
    <s v="Zandhaven (Z01)"/>
    <m/>
    <m/>
    <m/>
    <m/>
    <s v="Zandhaven (Z01)"/>
    <s v="0000-00-00"/>
    <n v="2225"/>
    <n v="2225"/>
    <n v="2692.25"/>
    <m/>
    <s v="Achterom 2-4"/>
    <s v="Hoorn"/>
    <s v="1621 KV"/>
    <m/>
    <m/>
    <s v="Nee"/>
    <m/>
    <m/>
    <m/>
    <m/>
    <m/>
    <m/>
    <m/>
    <m/>
    <m/>
    <n v="2692.25"/>
    <s v="Zandhaven (Zeeburg)"/>
    <s v="6314"/>
    <s v="Nee"/>
    <m/>
    <m/>
    <m/>
    <s v="henk"/>
    <m/>
    <s v="henk"/>
    <m/>
    <m/>
    <m/>
    <m/>
    <m/>
    <m/>
    <m/>
    <s v="23:15"/>
    <s v="Zandhaven"/>
    <s v="Halve Maen"/>
    <m/>
    <s v="Dekken verhuur"/>
    <d v="2015-08-21T00:00:00"/>
    <s v="Achterom 2-4"/>
    <m/>
    <m/>
    <m/>
    <n v="0"/>
    <m/>
    <n v="1"/>
    <m/>
    <n v="2225"/>
    <m/>
    <m/>
    <s v="000239-005"/>
    <m/>
  </r>
  <r>
    <s v="Halve Maen Hoorn"/>
    <s v="Halve Maen"/>
    <s v="Nee"/>
    <m/>
    <n v="25"/>
    <s v="Halve Maen"/>
    <n v="2418"/>
    <s v="Avond"/>
    <n v="25"/>
    <s v="Deck"/>
    <s v="Tameling H."/>
    <x v="24"/>
    <d v="2015-08-22T00:00:00"/>
    <x v="122"/>
    <s v="Gefactureerd"/>
    <d v="2015-07-30T00:00:00"/>
    <s v="Haan R. de"/>
    <s v="Ja"/>
    <s v="Halve Maen2015"/>
    <s v="Gefactureerd (0/0 termijn)"/>
    <m/>
    <m/>
    <m/>
    <x v="8"/>
    <m/>
    <m/>
    <n v="0"/>
    <m/>
    <m/>
    <s v="Internationale Tall Ships"/>
    <s v="Deck"/>
    <s v="H2U Consortium"/>
    <m/>
    <s v="29-07"/>
    <s v="2015.31"/>
    <s v="zaterdag"/>
    <s v="22-08-2015 00:00"/>
    <d v="2015-07-29T18:51:02"/>
    <s v="henkTameling"/>
    <m/>
    <n v="1"/>
    <s v="Zandhaven (Z01)"/>
    <m/>
    <m/>
    <m/>
    <m/>
    <s v="Zandhaven (Z01)"/>
    <s v="2015-08-22"/>
    <n v="2225"/>
    <n v="2225"/>
    <n v="2692.25"/>
    <m/>
    <s v="Achterom 2-4"/>
    <s v="Hoorn"/>
    <s v="1621 KV"/>
    <m/>
    <m/>
    <s v="Nee"/>
    <m/>
    <m/>
    <m/>
    <m/>
    <m/>
    <m/>
    <m/>
    <m/>
    <m/>
    <n v="2692.25"/>
    <s v="Zandhaven (Zeeburg)"/>
    <s v="6314"/>
    <s v="Nee"/>
    <m/>
    <m/>
    <m/>
    <s v="henkTameling"/>
    <m/>
    <s v="henkTameling"/>
    <m/>
    <m/>
    <m/>
    <m/>
    <m/>
    <m/>
    <m/>
    <s v="23:15"/>
    <s v="Zandhaven"/>
    <s v="Halve Maen"/>
    <m/>
    <s v="Dekken verhuur"/>
    <d v="2015-08-22T00:00:00"/>
    <s v="Achterom 2-4"/>
    <m/>
    <m/>
    <m/>
    <n v="0"/>
    <m/>
    <n v="1"/>
    <m/>
    <n v="2225"/>
    <m/>
    <m/>
    <s v="000239-007"/>
    <m/>
  </r>
  <r>
    <s v="Halve Maen Hoorn"/>
    <s v="Halve Maen"/>
    <s v="Nee"/>
    <m/>
    <n v="25"/>
    <s v="Halve Maen"/>
    <n v="2419"/>
    <s v="Sail thank you parade"/>
    <n v="25"/>
    <s v="Deck"/>
    <s v="Tameling H."/>
    <x v="24"/>
    <d v="2015-08-23T00:00:00"/>
    <x v="122"/>
    <s v="Gefactureerd"/>
    <d v="2015-07-30T00:00:00"/>
    <s v="Haan R. de"/>
    <s v="Ja"/>
    <s v="Halve Maen2015"/>
    <s v="Gefactureerd (0/0 termijn)"/>
    <m/>
    <m/>
    <m/>
    <x v="8"/>
    <m/>
    <m/>
    <n v="0"/>
    <m/>
    <m/>
    <s v="Internationale Tall Ships"/>
    <s v="Deck"/>
    <s v="H2U Consortium"/>
    <m/>
    <s v="29-07"/>
    <s v="2015.31"/>
    <s v="zondag"/>
    <s v="23-08-2015 15:30"/>
    <d v="2015-07-29T18:54:21"/>
    <s v="henktameling"/>
    <m/>
    <n v="1"/>
    <m/>
    <m/>
    <m/>
    <m/>
    <m/>
    <m/>
    <s v="2015-08-23"/>
    <n v="2399"/>
    <n v="2399"/>
    <n v="2898.89"/>
    <m/>
    <s v="Achterom 2-4"/>
    <s v="Hoorn"/>
    <s v="1621 KV"/>
    <m/>
    <m/>
    <s v="Nee"/>
    <m/>
    <m/>
    <m/>
    <m/>
    <m/>
    <m/>
    <m/>
    <m/>
    <m/>
    <n v="2898.89"/>
    <m/>
    <s v="6314"/>
    <s v="Nee"/>
    <m/>
    <m/>
    <m/>
    <s v="henktameling"/>
    <m/>
    <s v="henktameling"/>
    <m/>
    <m/>
    <m/>
    <m/>
    <m/>
    <m/>
    <m/>
    <m/>
    <m/>
    <s v="Halve Maen"/>
    <m/>
    <s v="Dekken verhuur"/>
    <d v="2015-08-23T00:00:00"/>
    <s v="Achterom 2-4"/>
    <m/>
    <m/>
    <m/>
    <n v="0"/>
    <m/>
    <n v="3"/>
    <m/>
    <n v="2399"/>
    <m/>
    <m/>
    <s v="000239-008"/>
    <m/>
  </r>
  <r>
    <s v="Halve Maen Hoorn"/>
    <s v="Halve Maen"/>
    <s v="Nee"/>
    <m/>
    <n v="25"/>
    <s v="Halve Maen"/>
    <n v="2420"/>
    <s v="Middag"/>
    <n v="25"/>
    <s v="Deck"/>
    <s v="Tameling H."/>
    <x v="24"/>
    <m/>
    <x v="122"/>
    <s v="Gefactureerd"/>
    <d v="2015-08-22T00:00:00"/>
    <s v="Haan R. de"/>
    <s v="Ja"/>
    <s v="Halve Maen2015"/>
    <s v="Gefactureerd (0/0 termijn)"/>
    <m/>
    <m/>
    <m/>
    <x v="8"/>
    <m/>
    <m/>
    <n v="0"/>
    <m/>
    <m/>
    <s v="Internationale Tall Ships"/>
    <s v="Deck"/>
    <s v="H2U Consortium"/>
    <m/>
    <s v="29-07"/>
    <s v="2015.31"/>
    <s v="zaterdag"/>
    <s v="22-08-2015 16:30"/>
    <d v="2015-07-29T18:57:50"/>
    <s v="henkt"/>
    <m/>
    <n v="1"/>
    <m/>
    <m/>
    <m/>
    <m/>
    <m/>
    <m/>
    <s v="0000-00-00"/>
    <n v="1225"/>
    <n v="1225"/>
    <n v="1482.25"/>
    <m/>
    <s v="Achterom 2-4"/>
    <s v="Hoorn"/>
    <s v="1621 KV"/>
    <m/>
    <m/>
    <s v="Nee"/>
    <m/>
    <m/>
    <m/>
    <m/>
    <m/>
    <m/>
    <m/>
    <m/>
    <m/>
    <n v="1482.25"/>
    <m/>
    <s v="6314"/>
    <s v="Nee"/>
    <m/>
    <m/>
    <m/>
    <s v="henkt"/>
    <m/>
    <s v="henkt"/>
    <m/>
    <m/>
    <m/>
    <m/>
    <m/>
    <m/>
    <m/>
    <m/>
    <m/>
    <s v="Halve Maen"/>
    <m/>
    <s v="Dekken verhuur"/>
    <d v="2015-08-22T00:00:00"/>
    <s v="Achterom 2-4"/>
    <m/>
    <m/>
    <m/>
    <n v="0"/>
    <m/>
    <n v="1"/>
    <m/>
    <n v="1225"/>
    <m/>
    <m/>
    <s v="000239-006"/>
    <m/>
  </r>
  <r>
    <s v="Halve Maen Hoorn"/>
    <s v="Halve Maen"/>
    <s v="Nee"/>
    <m/>
    <n v="25"/>
    <s v="Halve Maen"/>
    <n v="2421"/>
    <s v="Middag"/>
    <n v="25"/>
    <s v="Deck"/>
    <s v="Tameling H."/>
    <x v="24"/>
    <d v="2015-08-21T00:00:00"/>
    <x v="122"/>
    <s v="Gefactureerd"/>
    <d v="2015-07-30T00:00:00"/>
    <s v="Haan R. de"/>
    <s v="Ja"/>
    <s v="Halve Maen2015"/>
    <s v="Gefactureerd (0/0 termijn)"/>
    <m/>
    <m/>
    <m/>
    <x v="8"/>
    <m/>
    <m/>
    <n v="0"/>
    <m/>
    <m/>
    <s v="Internationale Tall Ships"/>
    <s v="Deck"/>
    <s v="H2U Consortium"/>
    <m/>
    <s v="29-07"/>
    <s v="2015.31"/>
    <s v="vrijdag"/>
    <s v="21-08-2015 16:30"/>
    <d v="2015-07-29T18:59:49"/>
    <s v="henkt"/>
    <m/>
    <n v="1"/>
    <m/>
    <m/>
    <m/>
    <m/>
    <m/>
    <m/>
    <s v="2015-08-21"/>
    <n v="1225"/>
    <n v="1225"/>
    <n v="1482.25"/>
    <m/>
    <s v="Achterom 2-4"/>
    <s v="Hoorn"/>
    <s v="1621 KV"/>
    <m/>
    <m/>
    <s v="Nee"/>
    <m/>
    <m/>
    <m/>
    <m/>
    <m/>
    <m/>
    <m/>
    <m/>
    <m/>
    <n v="1482.25"/>
    <m/>
    <s v="6314"/>
    <s v="Nee"/>
    <m/>
    <m/>
    <m/>
    <s v="henkt"/>
    <m/>
    <s v="henkt"/>
    <m/>
    <m/>
    <m/>
    <m/>
    <m/>
    <m/>
    <m/>
    <m/>
    <m/>
    <s v="Halve Maen"/>
    <m/>
    <s v="Dekken verhuur"/>
    <d v="2015-08-21T00:00:00"/>
    <s v="Achterom 2-4"/>
    <m/>
    <m/>
    <m/>
    <n v="0"/>
    <m/>
    <n v="1"/>
    <m/>
    <n v="1225"/>
    <m/>
    <m/>
    <s v="000239-004"/>
    <m/>
  </r>
  <r>
    <s v="Gemeente Bergen"/>
    <s v="Hanzestad"/>
    <s v="Ja"/>
    <n v="100"/>
    <n v="90"/>
    <s v="Hanzestad"/>
    <n v="1156"/>
    <s v="Avond"/>
    <n v="75"/>
    <s v="Classic Blaauw"/>
    <s v="Klinkhamer G."/>
    <x v="0"/>
    <d v="2015-08-21T00:00:00"/>
    <x v="39"/>
    <s v="100% Definitief"/>
    <m/>
    <s v="NEB"/>
    <s v="Ja"/>
    <s v="Hanzestad2015"/>
    <s v="100% Definitief"/>
    <s v="09-07"/>
    <m/>
    <m/>
    <x v="15"/>
    <n v="22"/>
    <n v="13.95"/>
    <n v="13768.05"/>
    <s v="18:45"/>
    <s v="18:30"/>
    <s v="Luxe motorschepen"/>
    <s v="Classic Blaauw"/>
    <s v="Eigen catering schip"/>
    <s v="Klinkhamer "/>
    <s v="26-02"/>
    <s v="2015.09"/>
    <s v="vrijdag"/>
    <s v="21-08-2015 18:30"/>
    <d v="2015-02-26T13:49:21"/>
    <s v="g.klinkhamer@bergen-nh.nl"/>
    <s v="g.klinkhamer@bergen-nh.nl"/>
    <n v="1"/>
    <s v="Cacaohaven (N07)"/>
    <s v="Groen"/>
    <n v="40"/>
    <m/>
    <s v="N07"/>
    <s v="Cacaohaven (N07)"/>
    <s v="2015-08-21"/>
    <n v="12675"/>
    <n v="12675"/>
    <n v="13768.05"/>
    <m/>
    <m/>
    <s v="Bergen"/>
    <m/>
    <n v="1.3"/>
    <n v="30"/>
    <s v="Ja"/>
    <s v="G. Klinkhamer"/>
    <m/>
    <n v="465.57"/>
    <n v="627.48"/>
    <s v="110086"/>
    <n v="8260.84"/>
    <n v="12675"/>
    <n v="13768.05"/>
    <s v="17:45"/>
    <n v="0"/>
    <s v="Cacaohaven"/>
    <s v="2720"/>
    <s v="Ja"/>
    <m/>
    <m/>
    <s v="1963"/>
    <s v="g.klinkhamer@bergen-nh.nl"/>
    <s v="Klinkhamer"/>
    <s v="g.klinkhamer@bergen-nh.nl"/>
    <s v="m"/>
    <m/>
    <m/>
    <s v="(072) 888 01 85"/>
    <m/>
    <s v="G."/>
    <n v="164"/>
    <s v="00:00"/>
    <m/>
    <s v="Hanzestad"/>
    <n v="128"/>
    <s v="Varend arrangement"/>
    <d v="2015-08-21T00:00:00"/>
    <s v="Postbus 175"/>
    <m/>
    <s v="646628191"/>
    <s v="(072) 888 01 85"/>
    <n v="1"/>
    <m/>
    <n v="1"/>
    <m/>
    <n v="12675"/>
    <n v="1"/>
    <m/>
    <s v="000182-006"/>
    <n v="6.7"/>
  </r>
  <r>
    <s v="Interstream Barging Netherlands B.V."/>
    <s v="Hanzestad"/>
    <s v="Ja"/>
    <n v="100"/>
    <n v="90"/>
    <s v="Hanzestad"/>
    <n v="1618"/>
    <s v="Avond"/>
    <n v="90"/>
    <s v="Classic Blaauw"/>
    <s v="Treuren A. van"/>
    <x v="0"/>
    <d v="2015-08-20T00:00:00"/>
    <x v="66"/>
    <s v="100% Definitief"/>
    <m/>
    <s v="NEB"/>
    <s v="Ja"/>
    <s v="Hanzestad2015"/>
    <s v="100% Definitief"/>
    <s v="09-07"/>
    <m/>
    <m/>
    <x v="15"/>
    <n v="22"/>
    <n v="13.95"/>
    <n v="17482.54"/>
    <s v="18:45"/>
    <s v="18:30"/>
    <s v="Luxe motorschepen"/>
    <s v="Classic Blaauw"/>
    <s v="Eigen catering schip"/>
    <s v="Treuren van"/>
    <s v="16-04"/>
    <s v="2015.16"/>
    <s v="donderdag"/>
    <s v="20-08-2015 18:30"/>
    <d v="2015-04-16T10:47:41"/>
    <s v="@interstreambarging.com"/>
    <s v="anneke.van.treuren@interstreambarging.com"/>
    <n v="1"/>
    <s v="Cacaohaven (N07)"/>
    <s v="Groen"/>
    <n v="40"/>
    <m/>
    <s v="N07"/>
    <s v="Cacaohaven (N07)"/>
    <s v="2015-08-20"/>
    <n v="16110"/>
    <n v="16110"/>
    <n v="17482.54"/>
    <m/>
    <s v="Centraleweg 9"/>
    <s v="Geertruidenberg"/>
    <s v="4931 NA"/>
    <n v="1.3"/>
    <n v="30"/>
    <s v="Ja"/>
    <s v="Anneke van Treuren"/>
    <m/>
    <n v="568.32000000000005"/>
    <n v="804.22"/>
    <s v="110215"/>
    <n v="10489.52"/>
    <n v="16110"/>
    <n v="17482.54"/>
    <s v="17:45"/>
    <n v="0"/>
    <s v="Cacaohaven"/>
    <s v="2641"/>
    <s v="Ja"/>
    <s v="Ja"/>
    <s v="Parkeren"/>
    <s v="4161"/>
    <s v="@interstreambarging.com"/>
    <s v="Treuren"/>
    <s v="anneke.van.treuren@interstreambarging.com"/>
    <s v="f"/>
    <m/>
    <s v="Anneke"/>
    <s v="088 - 3377713"/>
    <s v="van"/>
    <s v="A."/>
    <n v="179"/>
    <s v="00:00"/>
    <m/>
    <s v="Hanzestad"/>
    <n v="128"/>
    <s v="Varend arrangement"/>
    <d v="2015-08-20T00:00:00"/>
    <s v="Centraleweg 9"/>
    <m/>
    <s v="0031629014834"/>
    <s v="088 - 3377713"/>
    <n v="1"/>
    <m/>
    <n v="1"/>
    <m/>
    <n v="16110"/>
    <n v="1"/>
    <m/>
    <s v="000182-004"/>
    <n v="6.7"/>
  </r>
  <r>
    <s v="Veldhuizen B.V."/>
    <s v="Hanzestad"/>
    <s v="Ja"/>
    <n v="100"/>
    <n v="90"/>
    <s v="Hanzestad"/>
    <n v="1148"/>
    <s v="Middag"/>
    <n v="90"/>
    <s v="Classic Blaauw"/>
    <s v="Veldhuizen W."/>
    <x v="0"/>
    <d v="2015-08-22T00:00:00"/>
    <x v="39"/>
    <s v="100% Definitief"/>
    <m/>
    <s v="NEB"/>
    <s v="Ja"/>
    <s v="Hanzestad2015"/>
    <s v="100% Definitief"/>
    <s v="08-07"/>
    <m/>
    <m/>
    <x v="21"/>
    <n v="20"/>
    <n v="13.95"/>
    <n v="15540.38"/>
    <s v="11:45"/>
    <s v="11:30"/>
    <s v="Luxe motorschepen"/>
    <s v="Classic Blaauw"/>
    <s v="Eigen catering schip"/>
    <m/>
    <s v="26-02"/>
    <s v="2015.09"/>
    <s v="zaterdag"/>
    <s v="22-08-2015 11:30"/>
    <d v="2015-02-26T12:37:43"/>
    <s v="wilma@veldhuizen.eu"/>
    <s v="wilma@veldhuizen.eu"/>
    <n v="2"/>
    <s v="Cacaohaven (N07)"/>
    <s v="Groen"/>
    <n v="40"/>
    <m/>
    <s v="N07"/>
    <s v="Cacaohaven (N07)"/>
    <s v="2015-08-22"/>
    <n v="10335"/>
    <n v="14310"/>
    <n v="15540.38"/>
    <m/>
    <s v="Koningin Wilhelminaweg 259"/>
    <s v="Groenekan"/>
    <s v="3737 BA"/>
    <n v="1.3"/>
    <n v="30"/>
    <s v="Ja"/>
    <s v="Wilma Veldhuizen"/>
    <m/>
    <n v="377.97"/>
    <n v="512.11"/>
    <s v="110138"/>
    <n v="6735.05"/>
    <n v="10335"/>
    <n v="11225.08"/>
    <s v="10:45"/>
    <n v="0"/>
    <s v="Cacaohaven"/>
    <s v="2716"/>
    <s v="Ja"/>
    <s v="Ja"/>
    <s v="Parkeren"/>
    <s v="1959"/>
    <s v="wilma@veldhuizen.eu"/>
    <s v="Veldhuizen"/>
    <s v="wilma@veldhuizen.eu"/>
    <s v="f"/>
    <m/>
    <s v="Wilma"/>
    <s v="(0346) 25 96 00"/>
    <m/>
    <s v="W."/>
    <n v="159"/>
    <s v="16:45"/>
    <m/>
    <s v="Hanzestad"/>
    <n v="128"/>
    <s v="Varend arrangement"/>
    <d v="2015-08-22T00:00:00"/>
    <s v="Koningin Wilhelminaweg 259"/>
    <m/>
    <s v="(0346) 25 96 00"/>
    <s v="(0346) 25 96 00"/>
    <n v="2"/>
    <n v="4809.75"/>
    <n v="2"/>
    <m/>
    <n v="10335"/>
    <n v="1"/>
    <m/>
    <s v="000182-007"/>
    <n v="6.7"/>
  </r>
  <r>
    <s v="Koopman Logistics Group B.V._x000a_"/>
    <s v="Helena"/>
    <s v="Nee"/>
    <n v="97.92"/>
    <n v="48"/>
    <s v="Helena"/>
    <n v="1423"/>
    <s v="Avond"/>
    <n v="48"/>
    <s v="Classic Blaauw"/>
    <s v="Kuiper K.J."/>
    <x v="0"/>
    <d v="2015-08-21T00:00:00"/>
    <x v="8"/>
    <s v="100% Definitief"/>
    <m/>
    <s v="NEB"/>
    <s v="Ja"/>
    <s v="Helena2015"/>
    <s v="100% Definitief"/>
    <s v="31-07"/>
    <m/>
    <m/>
    <x v="14"/>
    <n v="22"/>
    <n v="45"/>
    <n v="12107.91"/>
    <s v="18:15"/>
    <s v="18:30"/>
    <s v="Luxe traditionele charter schepen"/>
    <s v="Classic Blaauw"/>
    <s v="Eigen catering schip"/>
    <s v="Kuiper"/>
    <s v="27-03"/>
    <s v="2015.13"/>
    <s v="vrijdag"/>
    <s v="21-08-2015 18:30"/>
    <d v="2015-03-27T14:00:37"/>
    <s v="a.henstra@koopman.nl"/>
    <s v="A.Henstra@koopman.nl"/>
    <n v="3"/>
    <s v="Koopman Terminal (KT01)"/>
    <m/>
    <n v="50"/>
    <m/>
    <s v="N09"/>
    <s v="Koopman Terminal (KT01)"/>
    <s v="2015-08-21"/>
    <n v="10277"/>
    <n v="11472"/>
    <n v="12365.53"/>
    <m/>
    <s v="Van Starkenborghkanaal-nz 45"/>
    <s v="Zuidhorn"/>
    <m/>
    <n v="0.9"/>
    <n v="40"/>
    <s v="Nee"/>
    <s v="Anita Henstra"/>
    <m/>
    <n v="257.36"/>
    <n v="543.09"/>
    <s v="110169"/>
    <n v="6646.47"/>
    <n v="10277"/>
    <n v="11077.45"/>
    <s v="18:00"/>
    <n v="257.62"/>
    <s v="Koopman Terminal - Maltaweg 3"/>
    <s v="2703"/>
    <s v="Ja"/>
    <m/>
    <m/>
    <s v="1945"/>
    <s v="a.henstra@koopman.nl"/>
    <s v="Henstra"/>
    <s v="A.Henstra@koopman.nl"/>
    <s v="f"/>
    <m/>
    <s v="Anita"/>
    <s v="(0594) 50 95 09"/>
    <m/>
    <s v="A."/>
    <n v="239"/>
    <s v="23:30"/>
    <s v="Koopman Terminal"/>
    <s v="Helena"/>
    <n v="110"/>
    <s v="Varend arrangement"/>
    <d v="2015-08-21T00:00:00"/>
    <s v="Van Starkenborghkanaal-nz 45"/>
    <m/>
    <s v="3165398814"/>
    <s v="(0594) 50 95 09"/>
    <n v="3"/>
    <n v="1445.95"/>
    <n v="2"/>
    <s v="Ja"/>
    <n v="10277"/>
    <n v="3"/>
    <m/>
    <s v="000094-019"/>
    <n v="6.1"/>
  </r>
  <r>
    <s v="LEF Marketing &amp; Events"/>
    <s v="Helena"/>
    <s v="Ja"/>
    <n v="100"/>
    <n v="48"/>
    <s v="Helena"/>
    <n v="1866"/>
    <s v="Middag"/>
    <n v="48"/>
    <s v="Classic Blaauw"/>
    <s v="Vugt W. van"/>
    <x v="0"/>
    <d v="2015-08-20T00:00:00"/>
    <x v="127"/>
    <s v="100% Definitief"/>
    <m/>
    <s v="Sterk L."/>
    <s v="Ja"/>
    <s v="Helena2015"/>
    <s v="100% Definitief"/>
    <s v="09-07"/>
    <m/>
    <m/>
    <x v="6"/>
    <n v="21"/>
    <n v="45"/>
    <n v="12450.35"/>
    <s v="12:15"/>
    <s v="12:00"/>
    <s v="Luxe traditionele charter schepen"/>
    <s v="Classic Blaauw"/>
    <s v="Eigen catering schip"/>
    <s v="Espen van"/>
    <s v="22-05"/>
    <s v="2015.21"/>
    <s v="donderdag"/>
    <s v="20-08-2015 12:00"/>
    <d v="2015-05-22T17:27:31"/>
    <s v="wvanvugt@lefmarketing.com"/>
    <s v="wvanvugt@lefmarketing.com"/>
    <n v="4"/>
    <s v="Cacaohaven (N09)"/>
    <s v="Paars"/>
    <n v="50"/>
    <m/>
    <s v="N09"/>
    <s v="Cacaohaven (N09)"/>
    <s v="2015-08-20"/>
    <n v="11487.84"/>
    <n v="11487.84"/>
    <n v="12450.35"/>
    <m/>
    <s v="Rijksweg 55B"/>
    <s v="Ede"/>
    <s v="4529 JB"/>
    <n v="0.9"/>
    <n v="40"/>
    <s v="Ja"/>
    <s v="Willem van Vugt"/>
    <s v="Klant is Hitachi Data Systems"/>
    <m/>
    <m/>
    <m/>
    <m/>
    <m/>
    <m/>
    <s v="11:15"/>
    <n v="0"/>
    <s v="Cacaohaven"/>
    <s v="2136"/>
    <s v="Ja"/>
    <s v="Ja"/>
    <s v="Parkeren"/>
    <s v="1461"/>
    <s v="wvanvugt@lefmarketing.com"/>
    <s v="Vugt"/>
    <s v="wvanvugt@lefmarketing.com"/>
    <s v="m"/>
    <s v="06 - 12 16 04 82"/>
    <s v="Willem"/>
    <s v="(0117) 71 26 06"/>
    <s v="van"/>
    <s v="W."/>
    <n v="229"/>
    <s v="17:15"/>
    <m/>
    <s v="Helena"/>
    <n v="110"/>
    <s v="Varend arrangement"/>
    <d v="2015-08-20T00:00:00"/>
    <s v="Rijksweg 55B"/>
    <m/>
    <s v="653581873"/>
    <s v="(0117) 71 26 06"/>
    <n v="2"/>
    <m/>
    <n v="3"/>
    <m/>
    <n v="11487.84"/>
    <n v="3"/>
    <m/>
    <s v="000094-016"/>
    <n v="6.1"/>
  </r>
  <r>
    <s v="Rederij Oosterschelde B.V."/>
    <s v="Helena"/>
    <s v="Ja"/>
    <n v="100"/>
    <n v="48"/>
    <s v="Helena"/>
    <n v="1164"/>
    <s v="SAIL In"/>
    <n v="48"/>
    <s v="Classic Blaauw"/>
    <s v="Nab G."/>
    <x v="0"/>
    <d v="2015-08-19T00:00:00"/>
    <x v="39"/>
    <s v="100% Definitief"/>
    <m/>
    <s v="NEB"/>
    <s v="Ja"/>
    <s v="Helena2015"/>
    <s v="100% Definitief"/>
    <s v="14-07"/>
    <m/>
    <m/>
    <x v="2"/>
    <n v="25"/>
    <n v="59"/>
    <n v="13904.45"/>
    <s v="08:15"/>
    <s v="08:00"/>
    <s v="Luxe traditionele charter schepen"/>
    <s v="Classic Blaauw"/>
    <s v="Eigen catering schip"/>
    <s v="Kanters "/>
    <s v="26-02"/>
    <s v="2015.09"/>
    <s v="woensdag"/>
    <s v="19-08-2015 08:00"/>
    <d v="2015-02-26T14:10:37"/>
    <s v="info@oosterschelde.nl"/>
    <s v="info@oosterschelde.nl"/>
    <n v="1"/>
    <s v="Waterland Terminal (WT01)"/>
    <m/>
    <n v="50"/>
    <s v="Sail In"/>
    <s v="N09"/>
    <s v="Waterland Terminal (WT01)"/>
    <s v="2015-08-19"/>
    <n v="12912"/>
    <n v="12912"/>
    <n v="13904.45"/>
    <m/>
    <s v="Leuvehaven t/o 75"/>
    <s v="Rotterdam"/>
    <s v="3001 EA"/>
    <n v="0.9"/>
    <n v="40"/>
    <s v="Ja"/>
    <s v="G. Nab"/>
    <m/>
    <n v="304.82"/>
    <n v="687.63"/>
    <s v="110100"/>
    <n v="13904.45"/>
    <n v="12912"/>
    <n v="13904.45"/>
    <s v="07:15"/>
    <n v="0"/>
    <s v="Waterland Terminal"/>
    <s v="1675"/>
    <s v="Nee"/>
    <m/>
    <m/>
    <s v="760"/>
    <s v="g.nab@oosterschelde.nl"/>
    <s v="Nab"/>
    <s v="g.nab@oosterschelde.nl"/>
    <s v="m"/>
    <s v="06 - 51 85 49 57"/>
    <m/>
    <s v="(010) 436 42 58"/>
    <m/>
    <s v="G."/>
    <n v="264"/>
    <s v="16:15"/>
    <s v="Waterland Terminal"/>
    <s v="Helena"/>
    <n v="110"/>
    <s v="Varend arrangement"/>
    <d v="2015-08-19T00:00:00"/>
    <s v="Leuvehaven t/o 75"/>
    <m/>
    <s v="0031620135038"/>
    <s v="(010) 436 42 58"/>
    <n v="1"/>
    <m/>
    <n v="1"/>
    <s v="Ja"/>
    <n v="12912"/>
    <n v="3"/>
    <m/>
    <s v="000094-014"/>
    <n v="6.1"/>
  </r>
  <r>
    <s v="Solar Nederland B.V."/>
    <s v="Helena"/>
    <s v="Ja"/>
    <n v="97.9"/>
    <n v="48"/>
    <s v="Helena"/>
    <n v="1182"/>
    <s v="Avond"/>
    <n v="48"/>
    <s v="Classic Blaauw"/>
    <s v="Overdulve J."/>
    <x v="0"/>
    <d v="2015-08-20T00:00:00"/>
    <x v="80"/>
    <s v="100% Definitief"/>
    <m/>
    <s v="Dijck S.N.D. van"/>
    <s v="Ja"/>
    <s v="Helena2015"/>
    <s v="100% Definitief"/>
    <s v="09-07"/>
    <m/>
    <m/>
    <x v="14"/>
    <n v="22"/>
    <n v="45"/>
    <n v="13992.69"/>
    <s v="19:15"/>
    <s v="19:00"/>
    <s v="Luxe traditionele charter schepen"/>
    <s v="Classic Blaauw"/>
    <s v="Eigen catering schip"/>
    <s v="Overdulve"/>
    <s v="02-03"/>
    <s v="2015.10"/>
    <s v="donderdag"/>
    <s v="20-08-2015 19:00"/>
    <d v="2015-03-02T14:45:13"/>
    <s v="j.overdulve@solarnederland.nl"/>
    <s v="j.overdulve@solarnederland.nl"/>
    <n v="6"/>
    <s v="Cacaohaven (N09)"/>
    <s v="Paars"/>
    <n v="50"/>
    <m/>
    <s v="N09"/>
    <s v="Cacaohaven (N09)"/>
    <s v="2015-08-20"/>
    <n v="13221.9"/>
    <n v="13221.9"/>
    <n v="14292.67"/>
    <m/>
    <s v="Toermalijnstraat 7"/>
    <s v="Alkmaar"/>
    <s v="1812 RL"/>
    <n v="0.9"/>
    <n v="40"/>
    <s v="Ja"/>
    <s v="Jacco Overdulve"/>
    <m/>
    <m/>
    <m/>
    <m/>
    <m/>
    <m/>
    <m/>
    <s v="18:15"/>
    <n v="299.98"/>
    <s v="Cacaohaven"/>
    <s v="2744"/>
    <s v="Nee"/>
    <s v="Nee"/>
    <s v="Parkeren"/>
    <s v="3797"/>
    <s v="j.overdulve@solarnederland.nl"/>
    <s v="Overdulve"/>
    <s v="j.overdulve@solarnederland.nl"/>
    <s v="m"/>
    <s v="06 - 30 32 11 92"/>
    <s v="Jacco"/>
    <s v="(072) 519 25 31"/>
    <m/>
    <s v="J."/>
    <n v="269"/>
    <s v="00:30"/>
    <m/>
    <s v="Helena"/>
    <n v="110"/>
    <s v="Varend arrangement"/>
    <d v="2015-08-20T00:00:00"/>
    <s v="Toermalijnstraat 7"/>
    <m/>
    <s v="0031630321192"/>
    <s v="(072) 519 25 31"/>
    <n v="2"/>
    <n v="15623.52"/>
    <n v="3"/>
    <m/>
    <n v="13221.9"/>
    <n v="3"/>
    <m/>
    <s v="000094-017"/>
    <n v="6.1"/>
  </r>
  <r>
    <s v="BTC Teleconsult"/>
    <s v="Hendrika Bartelds"/>
    <s v="Ja"/>
    <n v="100"/>
    <n v="80"/>
    <s v="Hendrika Bartelds"/>
    <n v="2005"/>
    <s v="Middag"/>
    <n v="80"/>
    <s v="Classic"/>
    <s v="Horn R."/>
    <x v="0"/>
    <d v="2015-08-20T00:00:00"/>
    <x v="128"/>
    <s v="100% Definitief"/>
    <d v="2015-06-12T00:00:00"/>
    <s v="NAUPAR"/>
    <s v="Ja"/>
    <s v="Hendrika Bartelds2015"/>
    <s v="100% Definitief"/>
    <s v="16-07"/>
    <m/>
    <m/>
    <x v="0"/>
    <n v="20"/>
    <n v="43.99"/>
    <n v="20113.02"/>
    <s v="12:15"/>
    <s v="12:15"/>
    <s v="Luxe traditionele charter schepen"/>
    <s v="Classic"/>
    <s v="Eigen catering schip"/>
    <s v="Chelius"/>
    <s v="05-06"/>
    <s v="2015.23"/>
    <s v="donderdag"/>
    <s v="20-08-2015 12:15"/>
    <d v="2015-06-05T16:03:48"/>
    <s v="rimke"/>
    <s v="chelius@btcteleconsult.nl"/>
    <n v="2"/>
    <s v="CH HKA (C05)"/>
    <s v="Geel"/>
    <n v="60"/>
    <m/>
    <s v="A25"/>
    <s v="CH HKA (C05)"/>
    <s v="2015-08-20"/>
    <n v="18629.900000000001"/>
    <n v="18629.900000000001"/>
    <n v="20113.02"/>
    <m/>
    <s v="Schweitzerlaan 76"/>
    <s v="Amstelveen"/>
    <s v="1187 JD"/>
    <n v="1"/>
    <n v="49"/>
    <s v="Ja"/>
    <s v="Xaviera Chelius"/>
    <m/>
    <m/>
    <m/>
    <m/>
    <m/>
    <m/>
    <m/>
    <s v="11:30"/>
    <n v="0"/>
    <s v="Pier Westerhoofd"/>
    <s v="5987"/>
    <s v="Ja"/>
    <s v="Ja"/>
    <s v="Parkeren"/>
    <s v="3873"/>
    <s v="rimke"/>
    <s v="Chelius"/>
    <s v="chelius@btcteleconsult.nl"/>
    <s v="f"/>
    <m/>
    <s v="Xaviera"/>
    <s v="088 - 4110033"/>
    <m/>
    <s v="X."/>
    <n v="229"/>
    <s v="17:15"/>
    <m/>
    <s v="Hendrika Bartelds"/>
    <n v="25"/>
    <s v="Varend arrangement"/>
    <d v="2015-08-20T00:00:00"/>
    <s v="Schweitzerlaan 76"/>
    <m/>
    <s v="6460748932"/>
    <s v="088 - 4110033"/>
    <n v="1"/>
    <m/>
    <n v="1"/>
    <m/>
    <n v="18629.900000000001"/>
    <n v="6"/>
    <m/>
    <s v="000050-003"/>
    <n v="6.5"/>
  </r>
  <r>
    <s v="ERIKS BV"/>
    <s v="Hendrika Bartelds"/>
    <s v="Ja"/>
    <n v="100"/>
    <n v="80"/>
    <s v="Hendrika Bartelds"/>
    <n v="744"/>
    <s v="Avond"/>
    <n v="80"/>
    <s v="Classic"/>
    <s v="Bliek E. van der"/>
    <x v="0"/>
    <d v="2015-08-20T00:00:00"/>
    <x v="129"/>
    <s v="100% Definitief"/>
    <d v="2014-12-09T00:00:00"/>
    <s v="Spliet M.P.J."/>
    <s v="Ja"/>
    <s v="Hendrika Bartelds2015"/>
    <s v="100% Definitief"/>
    <s v="08-07"/>
    <m/>
    <m/>
    <x v="1"/>
    <n v="21"/>
    <n v="43.99"/>
    <n v="21927.14"/>
    <s v="19:30"/>
    <s v="19:15"/>
    <s v="Luxe traditionele charter schepen"/>
    <s v="Classic"/>
    <s v="Eigen catering schip"/>
    <s v="Klaassen"/>
    <s v="02-12"/>
    <s v="2014.49"/>
    <s v="donderdag"/>
    <s v="20-08-2015 19:15"/>
    <d v="2014-12-02T16:46:40"/>
    <s v="Ellen.vanderbliek@eriks.nl"/>
    <s v="Ellen.vanderBliek@Eriks.nl"/>
    <n v="6"/>
    <s v="CH HKA (C05)"/>
    <s v="Geel"/>
    <n v="60"/>
    <m/>
    <s v="A25"/>
    <s v="CH HKA (C05)"/>
    <s v="2015-08-20"/>
    <n v="20312.54"/>
    <n v="20312.54"/>
    <n v="21927.14"/>
    <m/>
    <s v="Toemalijnstraat 5"/>
    <s v="Alkmaar"/>
    <s v="1812 RL"/>
    <n v="1"/>
    <n v="49"/>
    <s v="Ja"/>
    <s v="Ellen van der Bliek"/>
    <m/>
    <m/>
    <m/>
    <m/>
    <m/>
    <m/>
    <m/>
    <s v="18:30"/>
    <n v="0"/>
    <s v="Pier Westerhoofd"/>
    <s v="2300"/>
    <s v="Nee"/>
    <s v="Ja"/>
    <s v="Parkeren"/>
    <s v="1637"/>
    <s v="Ellen.vanderBliek@Eriks.nl"/>
    <s v="Bliek"/>
    <s v="Ellen.vanderBliek@Eriks.nl"/>
    <s v="f"/>
    <m/>
    <s v="Ellen"/>
    <s v="(072) 514 15 14"/>
    <s v="van der"/>
    <s v="E."/>
    <n v="249"/>
    <s v="00:15"/>
    <m/>
    <s v="Hendrika Bartelds"/>
    <n v="25"/>
    <s v="Varend arrangement"/>
    <d v="2015-08-20T00:00:00"/>
    <s v="Toemalijnstraat 5"/>
    <m/>
    <s v="653705928"/>
    <s v="(072) 514 15 14"/>
    <n v="3"/>
    <n v="24103.200000000001"/>
    <n v="1"/>
    <m/>
    <n v="20312.54"/>
    <n v="6"/>
    <m/>
    <s v="000050-004"/>
    <n v="6.5"/>
  </r>
  <r>
    <s v="Kuijpers"/>
    <s v="Hendrika Bartelds"/>
    <s v="Ja"/>
    <n v="99.95"/>
    <n v="80"/>
    <s v="Hendrika Bartelds"/>
    <n v="203"/>
    <s v="SAIL In"/>
    <n v="80"/>
    <s v="Classic"/>
    <s v="Petrillo A."/>
    <x v="0"/>
    <d v="2015-08-19T00:00:00"/>
    <x v="130"/>
    <s v="100% Definitief"/>
    <m/>
    <s v="Spliet M.P.J."/>
    <s v="Ja"/>
    <s v="Hendrika Bartelds2015"/>
    <s v="100% Definitief"/>
    <s v="08-07"/>
    <s v="Maas"/>
    <m/>
    <x v="2"/>
    <n v="23"/>
    <n v="43.99"/>
    <n v="27225.5"/>
    <s v="08:15"/>
    <s v="08:15"/>
    <s v="Luxe traditionele charter schepen"/>
    <s v="Classic"/>
    <s v="Eigen catering schip"/>
    <s v="Loman"/>
    <s v="25-08"/>
    <s v="2014.35"/>
    <s v="woensdag"/>
    <s v="19-08-2015 08:15"/>
    <d v="2014-08-25T17:06:29"/>
    <s v="apetrillo@kuijpers.com"/>
    <s v="apetrillo@kuijpers.com"/>
    <n v="8"/>
    <s v="CH HKA (C05)"/>
    <s v="Geel"/>
    <n v="60"/>
    <m/>
    <s v="A25"/>
    <s v="CH HKA (C05)"/>
    <s v="2015-08-19"/>
    <n v="25246.53"/>
    <n v="25246.53"/>
    <n v="27238"/>
    <s v="vrouw"/>
    <s v="Panovenweg 18"/>
    <s v="Helmond"/>
    <s v="5708 HR"/>
    <n v="1"/>
    <n v="49"/>
    <s v="Ja"/>
    <s v="Angela Petrillo"/>
    <m/>
    <m/>
    <m/>
    <m/>
    <m/>
    <m/>
    <m/>
    <s v="07:30"/>
    <n v="12.5"/>
    <s v="Pier Westerhoofd"/>
    <s v="1998"/>
    <s v="Ja"/>
    <s v="Nee"/>
    <s v="Parkeren"/>
    <s v="1350"/>
    <s v="apetrillo@kuijpers.com"/>
    <s v="Petrillo"/>
    <s v="apetrillo@kuijpers.com"/>
    <s v="f"/>
    <m/>
    <s v="Angela"/>
    <s v="(0492) 57 88 48"/>
    <m/>
    <s v="A."/>
    <n v="289"/>
    <s v="15:30"/>
    <m/>
    <s v="Hendrika Bartelds"/>
    <n v="25"/>
    <s v="Varend arrangement"/>
    <d v="2015-08-19T00:00:00"/>
    <s v="Panovenweg 18"/>
    <s v="0492-578848"/>
    <s v="0031653477252"/>
    <s v="(0492) 57 88 48"/>
    <n v="3"/>
    <n v="27975.200000000001"/>
    <n v="7"/>
    <m/>
    <n v="25246.53"/>
    <n v="6"/>
    <m/>
    <s v="000050-001"/>
    <n v="6.5"/>
  </r>
  <r>
    <s v="Mouwrik Waardenburg BV"/>
    <s v="Hendrika Bartelds"/>
    <s v="Ja"/>
    <n v="100"/>
    <n v="80"/>
    <s v="Hendrika Bartelds"/>
    <n v="1207"/>
    <s v="Avond"/>
    <n v="80"/>
    <s v="Classic"/>
    <s v="Hein R."/>
    <x v="0"/>
    <d v="2015-08-21T00:00:00"/>
    <x v="131"/>
    <s v="100% Definitief"/>
    <m/>
    <s v="Koning A."/>
    <s v="Ja"/>
    <s v="Hendrika Bartelds2015"/>
    <s v="100% Definitief"/>
    <s v="08-07"/>
    <m/>
    <m/>
    <x v="1"/>
    <n v="21"/>
    <n v="43.99"/>
    <n v="21952.13"/>
    <s v="19:30"/>
    <s v="19:15"/>
    <s v="Luxe traditionele charter schepen"/>
    <s v="Classic"/>
    <s v="Eigen catering schip"/>
    <s v="Hein"/>
    <s v="05-03"/>
    <s v="2015.10"/>
    <s v="vrijdag"/>
    <s v="21-08-2015 19:15"/>
    <d v="2015-03-05T10:21:27"/>
    <s v="r.hein@mouwrik.nl"/>
    <s v="r.hein@mouwrik.nl"/>
    <n v="5"/>
    <s v="CH HKA (C05)"/>
    <s v="Geel"/>
    <n v="60"/>
    <m/>
    <s v="A25"/>
    <s v="CH HKA (C05)"/>
    <s v="2015-08-21"/>
    <n v="20333.2"/>
    <n v="20333.2"/>
    <n v="21952.13"/>
    <m/>
    <s v="Postbust 17"/>
    <s v="Waardenburg"/>
    <s v="4180 BA"/>
    <n v="1"/>
    <n v="49"/>
    <s v="Nee"/>
    <s v="Roland Hein"/>
    <m/>
    <m/>
    <m/>
    <m/>
    <m/>
    <m/>
    <m/>
    <s v="18:30"/>
    <n v="0"/>
    <s v="Pier Westerhoofd"/>
    <s v="2762"/>
    <s v="Nee"/>
    <s v="Ja"/>
    <s v="Parkeren"/>
    <s v="2015"/>
    <s v="r.hein@mouwrik.nl"/>
    <s v="Hein"/>
    <s v="r.hein@mouwrik.nl"/>
    <s v="m"/>
    <s v="06 - 54 32 49 97"/>
    <s v="Roland"/>
    <m/>
    <m/>
    <s v="R."/>
    <n v="249"/>
    <s v="00:15"/>
    <m/>
    <s v="Hendrika Bartelds"/>
    <n v="25"/>
    <s v="Varend arrangement"/>
    <d v="2015-08-21T00:00:00"/>
    <s v="Postbust 17"/>
    <m/>
    <s v="0031654324997"/>
    <m/>
    <n v="2"/>
    <n v="24103.200000000001"/>
    <n v="1"/>
    <m/>
    <n v="20333.2"/>
    <n v="6"/>
    <m/>
    <s v="000050-006"/>
    <n v="6.5"/>
  </r>
  <r>
    <s v="Stichting Amsterdam Marketing"/>
    <s v="Hendrika Bartelds"/>
    <s v="Ja"/>
    <n v="100"/>
    <n v="80"/>
    <s v="Hendrika Bartelds"/>
    <n v="2234"/>
    <s v="Avond"/>
    <n v="80"/>
    <s v="Classic"/>
    <s v="Udo G."/>
    <x v="0"/>
    <d v="2015-08-19T00:00:00"/>
    <x v="53"/>
    <s v="100% Definitief"/>
    <m/>
    <s v="Spliet M.P.J."/>
    <s v="Ja"/>
    <s v="Hendrika Bartelds2015"/>
    <s v="100% Definitief"/>
    <s v="06-08"/>
    <m/>
    <m/>
    <x v="1"/>
    <n v="21"/>
    <n v="43.99"/>
    <n v="16089.12"/>
    <s v="19:30"/>
    <s v="19:15"/>
    <s v="Luxe traditionele charter schepen"/>
    <s v="Classic"/>
    <s v="Eigen catering schip"/>
    <s v="Gordon "/>
    <s v="26-06"/>
    <s v="2015.26"/>
    <s v="woensdag"/>
    <s v="19-08-2015 19:15"/>
    <d v="2015-06-26T12:43:08"/>
    <m/>
    <m/>
    <n v="1"/>
    <s v="CH HKA (C05)"/>
    <s v="Geel"/>
    <n v="60"/>
    <m/>
    <s v="A25"/>
    <s v="CH HKA (C05)"/>
    <s v="2015-08-19"/>
    <n v="19920"/>
    <n v="14940"/>
    <n v="16089.12"/>
    <m/>
    <s v="De Ruyterkade 5"/>
    <s v="Amsterdam"/>
    <s v="1013 AA"/>
    <n v="1"/>
    <n v="49"/>
    <s v="Ja"/>
    <s v="Selina Gordon "/>
    <m/>
    <m/>
    <m/>
    <m/>
    <m/>
    <m/>
    <m/>
    <s v="18:30"/>
    <n v="0"/>
    <s v="Pier Westerhoofd"/>
    <s v="6161"/>
    <s v="Ja"/>
    <m/>
    <m/>
    <s v="4085"/>
    <m/>
    <s v="Gordon "/>
    <s v="s.gordon@Iamsterdam.com"/>
    <s v="f"/>
    <s v="629508073"/>
    <s v="Selina"/>
    <s v="(020) 702 61 00"/>
    <m/>
    <m/>
    <n v="249"/>
    <s v="00:15"/>
    <m/>
    <s v="Hendrika Bartelds"/>
    <n v="25"/>
    <s v="Varend arrangement"/>
    <d v="2015-08-19T00:00:00"/>
    <s v="De Ruyterkade 5"/>
    <m/>
    <s v="629508073"/>
    <m/>
    <n v="1"/>
    <m/>
    <n v="0"/>
    <m/>
    <n v="19920"/>
    <n v="6"/>
    <m/>
    <s v="000050-002"/>
    <n v="6.5"/>
  </r>
  <r>
    <s v="ALD Automotive"/>
    <s v="Hoge Wier"/>
    <s v="Ja"/>
    <n v="100"/>
    <n v="55"/>
    <s v="Hoge Wier"/>
    <n v="1418"/>
    <s v="Avond"/>
    <n v="50"/>
    <s v="Classic Blaauw"/>
    <s v="Horst L. van der"/>
    <x v="0"/>
    <d v="2015-08-20T00:00:00"/>
    <x v="8"/>
    <s v="100% Definitief"/>
    <m/>
    <s v="NEB"/>
    <s v="Ja"/>
    <s v="Hoge Wier2015"/>
    <s v="100% Definitief"/>
    <s v="08-07"/>
    <m/>
    <m/>
    <x v="14"/>
    <n v="22"/>
    <n v="45"/>
    <n v="14494.83"/>
    <s v="18:45"/>
    <s v="18:30"/>
    <s v="Luxe traditionele charter schepen"/>
    <s v="Classic Blaauw"/>
    <s v="Eigen catering schip"/>
    <m/>
    <s v="27-03"/>
    <s v="2015.13"/>
    <s v="donderdag"/>
    <s v="20-08-2015 18:30"/>
    <d v="2015-03-27T13:44:49"/>
    <s v="info@muidenmaritiem.nl"/>
    <s v="lonneke.vanderhorst@aldautomotive.com"/>
    <n v="1"/>
    <s v="Cacaohaven (N05)"/>
    <s v="Geel"/>
    <n v="40"/>
    <m/>
    <s v="N05"/>
    <s v="Cacaohaven (N05)"/>
    <s v="2015-08-20"/>
    <n v="13450"/>
    <n v="13450"/>
    <n v="14494.83"/>
    <m/>
    <m/>
    <m/>
    <m/>
    <n v="1.5"/>
    <n v="27"/>
    <s v="Ja"/>
    <s v="Lonneke van der Horst"/>
    <s v="ALD Automotive"/>
    <n v="332.96"/>
    <n v="711.87"/>
    <s v="110244"/>
    <n v="14494.83"/>
    <n v="13450"/>
    <n v="14494.83"/>
    <s v="17:45"/>
    <n v="0"/>
    <s v="Cacaohaven"/>
    <s v="6236"/>
    <s v="Nee"/>
    <s v="Ja"/>
    <s v="Parkeren"/>
    <s v="4199"/>
    <s v="info@muidenmaritiem.nl"/>
    <s v="Horst"/>
    <s v="lonneke.vanderhorst@aldautomotive.com"/>
    <s v="f"/>
    <m/>
    <s v="Lonneke"/>
    <s v="(020) 658 70 00"/>
    <s v="van der"/>
    <s v="L."/>
    <n v="234"/>
    <s v="00:00"/>
    <m/>
    <s v="Hoge Wier"/>
    <n v="107"/>
    <s v="Varend arrangement"/>
    <d v="2015-08-20T00:00:00"/>
    <m/>
    <m/>
    <s v="(020) 658 70 00"/>
    <s v="(020) 658 70 00"/>
    <n v="1"/>
    <m/>
    <n v="4"/>
    <m/>
    <n v="13450"/>
    <n v="1"/>
    <m/>
    <s v="000169-004"/>
    <n v="5.35"/>
  </r>
  <r>
    <s v="Bouwfonds"/>
    <s v="Hoge Wier"/>
    <s v="Ja"/>
    <n v="100"/>
    <n v="55"/>
    <s v="Hoge Wier"/>
    <n v="1406"/>
    <s v="Avond"/>
    <n v="56"/>
    <s v="Classic Blaauw"/>
    <s v="Bock-Vlaar M."/>
    <x v="0"/>
    <d v="2015-08-19T00:00:00"/>
    <x v="16"/>
    <s v="100% Definitief"/>
    <d v="2015-04-02T00:00:00"/>
    <s v="Dijck S.N.D. van"/>
    <s v="Ja"/>
    <s v="Hoge Wier2015"/>
    <s v="100% Definitief"/>
    <s v="09-07"/>
    <m/>
    <m/>
    <x v="14"/>
    <n v="22"/>
    <n v="45"/>
    <n v="15392.51"/>
    <s v="18:45"/>
    <s v="18:30"/>
    <s v="Luxe traditionele charter schepen"/>
    <s v="Classic Blaauw"/>
    <s v="Eigen catering schip"/>
    <s v="Emmerik"/>
    <s v="26-03"/>
    <s v="2015.13"/>
    <s v="woensdag"/>
    <s v="19-08-2015 18:30"/>
    <d v="2015-03-26T15:27:38"/>
    <s v="info@muidenmaritiem.nl"/>
    <s v="corp.secretariaat@bouwfonds.nl"/>
    <n v="4"/>
    <s v="Cacaohaven (N05)"/>
    <s v="Geel"/>
    <n v="40"/>
    <m/>
    <s v="N05"/>
    <s v="Cacaohaven (N05)"/>
    <s v="2015-08-19"/>
    <n v="14243.57"/>
    <n v="14243.57"/>
    <n v="15392.51"/>
    <m/>
    <m/>
    <m/>
    <m/>
    <n v="1.5"/>
    <n v="27"/>
    <s v="Ja"/>
    <s v="M. Bock-Vlaar"/>
    <s v="Bouwfonds"/>
    <m/>
    <m/>
    <m/>
    <m/>
    <m/>
    <m/>
    <s v="17:45"/>
    <n v="0"/>
    <s v="Cacaohaven"/>
    <s v="6234"/>
    <s v="Nee"/>
    <s v="Ja"/>
    <s v="Parkeren"/>
    <s v="4195"/>
    <s v="info@muidenmaritiem.nl"/>
    <s v="Bock-Vlaar"/>
    <s v="corp.secretariaat@bouwfonds.nl"/>
    <s v="f"/>
    <m/>
    <m/>
    <m/>
    <m/>
    <s v="M."/>
    <n v="249"/>
    <s v="00:00"/>
    <m/>
    <s v="Hoge Wier"/>
    <n v="107"/>
    <s v="Varend arrangement"/>
    <d v="2015-08-19T00:00:00"/>
    <m/>
    <m/>
    <s v="0031655195133"/>
    <m/>
    <n v="3"/>
    <n v="3314.19"/>
    <n v="3"/>
    <m/>
    <n v="14243.57"/>
    <n v="1"/>
    <m/>
    <s v="000169-002"/>
    <n v="5.35"/>
  </r>
  <r>
    <s v="CBRE B.V."/>
    <s v="Hoge Wier"/>
    <s v="Ja"/>
    <n v="100"/>
    <n v="55"/>
    <s v="Hoge Wier"/>
    <n v="1300"/>
    <s v="Middag"/>
    <n v="55"/>
    <s v="Classic Blaauw"/>
    <s v="Noordhuis H."/>
    <x v="0"/>
    <d v="2015-08-20T00:00:00"/>
    <x v="29"/>
    <s v="100% Definitief"/>
    <d v="2015-03-31T00:00:00"/>
    <s v="Dijck S.N.D. van"/>
    <s v="Ja"/>
    <s v="Hoge Wier2015"/>
    <s v="100% Definitief"/>
    <s v="09-07"/>
    <m/>
    <m/>
    <x v="6"/>
    <n v="21"/>
    <n v="45"/>
    <n v="14078.53"/>
    <s v="11:45"/>
    <s v="11:30"/>
    <s v="Luxe traditionele charter schepen"/>
    <s v="Classic Blaauw"/>
    <s v="Eigen catering schip"/>
    <s v="Emmerik"/>
    <s v="18-03"/>
    <s v="2015.12"/>
    <s v="donderdag"/>
    <s v="20-08-2015 11:30"/>
    <d v="2015-03-18T12:12:47"/>
    <s v="info@muidenmaritiem.nl"/>
    <s v="Hank.Noordhuis@cbre.com"/>
    <n v="3"/>
    <s v="Cacaohaven (N05)"/>
    <s v="Geel"/>
    <n v="40"/>
    <m/>
    <s v="N05"/>
    <s v="Cacaohaven (N05)"/>
    <s v="2015-08-20"/>
    <n v="13008.2"/>
    <n v="13008.2"/>
    <n v="14078.53"/>
    <m/>
    <m/>
    <s v="Amsterdam"/>
    <m/>
    <n v="1.5"/>
    <n v="27"/>
    <s v="Ja"/>
    <s v="Hank Noordhuis"/>
    <s v="CBRE"/>
    <m/>
    <m/>
    <m/>
    <m/>
    <m/>
    <m/>
    <s v="10:45"/>
    <n v="0"/>
    <s v="Cacaohaven"/>
    <s v="5261"/>
    <s v="Nee"/>
    <s v="Ja"/>
    <s v="Parkeren"/>
    <s v="4198"/>
    <s v="info@muidenmaritiem.nl"/>
    <s v="Noordhuis"/>
    <s v="Hank.Noordhuis@cbre.com"/>
    <s v="m"/>
    <m/>
    <s v="Hank"/>
    <s v="(020) 626 26 91"/>
    <m/>
    <s v="H."/>
    <n v="229"/>
    <s v="16:45"/>
    <m/>
    <s v="Hoge Wier"/>
    <n v="107"/>
    <s v="Varend arrangement"/>
    <d v="2015-08-20T00:00:00"/>
    <s v="Postbus 7971"/>
    <m/>
    <s v="0031655195133"/>
    <s v="(020) 626 26 91"/>
    <n v="2"/>
    <m/>
    <n v="2"/>
    <m/>
    <n v="13008.2"/>
    <n v="1"/>
    <m/>
    <s v="000169-003"/>
    <n v="5.35"/>
  </r>
  <r>
    <s v="DPA Professionals"/>
    <s v="Hoge Wier"/>
    <s v="Ja"/>
    <n v="100"/>
    <n v="55"/>
    <s v="Hoge Wier"/>
    <n v="1395"/>
    <s v="SAIL In"/>
    <n v="50"/>
    <s v="Classic Blaauw"/>
    <s v="Bleeker L."/>
    <x v="0"/>
    <d v="2015-08-19T00:00:00"/>
    <x v="68"/>
    <s v="100% Definitief"/>
    <m/>
    <s v="NEB"/>
    <s v="Ja"/>
    <s v="Hoge Wier2015"/>
    <s v="100% Definitief"/>
    <s v="08-07"/>
    <m/>
    <m/>
    <x v="2"/>
    <n v="25"/>
    <n v="59"/>
    <n v="14796.28"/>
    <s v="07:45"/>
    <s v="07:30"/>
    <s v="Luxe traditionele charter schepen"/>
    <s v="Classic Blaauw"/>
    <s v="Eigen catering schip"/>
    <s v="Bleeker"/>
    <s v="25-03"/>
    <s v="2015.13"/>
    <s v="woensdag"/>
    <s v="19-08-2015 07:30"/>
    <d v="2015-03-25T15:28:41"/>
    <s v="info@muidenmaritiem.nl"/>
    <s v="liesbeth.bleeker@dpa.nl"/>
    <n v="2"/>
    <s v="Cacaohaven (N05)"/>
    <s v="Geel"/>
    <n v="40"/>
    <m/>
    <s v="N05"/>
    <s v="Cacaohaven (N05)"/>
    <s v="2015-08-19"/>
    <n v="13708.25"/>
    <n v="13708.25"/>
    <n v="14796.28"/>
    <m/>
    <m/>
    <m/>
    <m/>
    <n v="1.5"/>
    <n v="27"/>
    <s v="Ja"/>
    <s v="Liesbeth Bleeker"/>
    <s v="DPA Professionals"/>
    <n v="317.52"/>
    <n v="716.28"/>
    <s v="110243"/>
    <n v="14483.8"/>
    <n v="13450"/>
    <n v="14483.8"/>
    <s v="06:45"/>
    <n v="0"/>
    <s v="Cacaohaven"/>
    <s v="6233"/>
    <s v="Nee"/>
    <s v="Ja"/>
    <s v="Parkeren"/>
    <s v="4200"/>
    <s v="info@muidenmaritiem.nl"/>
    <s v="Bleeker"/>
    <s v="liesbeth.bleeker@dpa.nl"/>
    <s v="f"/>
    <m/>
    <s v="Liesbeth"/>
    <m/>
    <m/>
    <s v="L."/>
    <n v="264"/>
    <s v="15:00"/>
    <m/>
    <s v="Hoge Wier"/>
    <n v="107"/>
    <s v="Varend arrangement"/>
    <d v="2015-08-19T00:00:00"/>
    <m/>
    <m/>
    <s v="0031654227332"/>
    <m/>
    <n v="1"/>
    <m/>
    <n v="3"/>
    <m/>
    <n v="13708.25"/>
    <n v="1"/>
    <m/>
    <s v="000169-001"/>
    <n v="5.35"/>
  </r>
  <r>
    <s v="Truston Solutions B.V."/>
    <s v="Hoge Wier"/>
    <s v="Ja"/>
    <n v="100"/>
    <n v="55"/>
    <s v="Hoge Wier"/>
    <n v="1121"/>
    <s v="Avond"/>
    <n v="50"/>
    <s v="Classic Blaauw"/>
    <s v="Veldhuisen J.W. van"/>
    <x v="0"/>
    <d v="2015-08-21T00:00:00"/>
    <x v="39"/>
    <s v="100% Definitief"/>
    <m/>
    <s v="NEB"/>
    <s v="Ja"/>
    <s v="Hoge Wier2015"/>
    <s v="100% Definitief"/>
    <s v="08-07"/>
    <m/>
    <m/>
    <x v="14"/>
    <n v="22"/>
    <n v="45"/>
    <n v="12905.75"/>
    <s v="18:45"/>
    <s v="18:30"/>
    <s v="Luxe traditionele charter schepen"/>
    <s v="Classic Blaauw"/>
    <s v="Eigen catering schip"/>
    <s v="Leppers "/>
    <s v="26-02"/>
    <s v="2015.09"/>
    <s v="vrijdag"/>
    <s v="21-08-2015 18:30"/>
    <d v="2015-02-26T09:54:44"/>
    <s v="w.vroon@truston.com"/>
    <s v="w.vroon@truston.com"/>
    <n v="2"/>
    <s v="Cacaohaven (N05)"/>
    <s v="Geel"/>
    <n v="40"/>
    <m/>
    <s v="N05"/>
    <s v="Cacaohaven (N05)"/>
    <s v="2015-08-21"/>
    <n v="11970.66"/>
    <n v="11970.66"/>
    <n v="12905.75"/>
    <m/>
    <s v="Duwboot 6-8"/>
    <s v="Houten"/>
    <s v="3991 DC"/>
    <n v="1.5"/>
    <n v="27"/>
    <s v="Ja"/>
    <s v="J.W. van Veldhuisen"/>
    <m/>
    <n v="299.25"/>
    <n v="631.5"/>
    <s v="110043"/>
    <n v="7728.45"/>
    <n v="11950"/>
    <n v="12880.75"/>
    <s v="17:45"/>
    <n v="0"/>
    <s v="Cacaohaven"/>
    <s v="2663"/>
    <s v="Ja"/>
    <s v="Ja"/>
    <s v="Parkeren"/>
    <s v="1911"/>
    <s v="w.vroon@truston.com"/>
    <s v="Veldhuisen"/>
    <s v="w.vroon@truston.com"/>
    <s v="m"/>
    <m/>
    <m/>
    <s v="(030) 600 19 00"/>
    <s v="van"/>
    <s v="J.W."/>
    <n v="234"/>
    <s v="00:00"/>
    <m/>
    <s v="Hoge Wier"/>
    <n v="107"/>
    <s v="Varend arrangement"/>
    <d v="2015-08-21T00:00:00"/>
    <s v="Duwboot 6-8"/>
    <m/>
    <s v="(030) 600 19 00"/>
    <s v="(030) 600 19 00"/>
    <n v="1"/>
    <m/>
    <n v="2"/>
    <m/>
    <n v="11970.66"/>
    <n v="1"/>
    <m/>
    <s v="000169-006"/>
    <n v="5.35"/>
  </r>
  <r>
    <s v="Beer &amp; van Stapele   "/>
    <s v="HRH"/>
    <s v="Ja"/>
    <n v="100"/>
    <n v="35"/>
    <s v="HRH"/>
    <n v="1675"/>
    <s v="Borrel"/>
    <n v="35"/>
    <s v="Salon"/>
    <s v="Ley E. van der"/>
    <x v="0"/>
    <d v="2015-08-21T00:00:00"/>
    <x v="20"/>
    <s v="100% Definitief"/>
    <d v="2015-05-04T00:00:00"/>
    <s v="Sterk L."/>
    <s v="Ja"/>
    <s v="HRH2015"/>
    <s v="100% Definitief"/>
    <s v="09-07"/>
    <m/>
    <m/>
    <x v="4"/>
    <n v="18.75"/>
    <n v="41.5"/>
    <n v="4874.9399999999996"/>
    <s v="16:30"/>
    <s v="16:30"/>
    <s v="Amsterdamse salonboten"/>
    <s v="Salon"/>
    <s v="H2U Consortium"/>
    <m/>
    <s v="23-04"/>
    <s v="2015.17"/>
    <s v="vrijdag"/>
    <s v="21-08-2015 16:30"/>
    <d v="2015-04-23T13:47:26"/>
    <s v="E.vanderley@beerstap.nl"/>
    <s v="E.vanderley@beerstap.nl"/>
    <n v="2"/>
    <s v="Oosterdok (O01)"/>
    <m/>
    <m/>
    <m/>
    <s v="O05"/>
    <s v="Oosterdok (O01)"/>
    <s v="2015-08-21"/>
    <n v="4515"/>
    <n v="4515"/>
    <n v="4874.9399999999996"/>
    <m/>
    <s v="Herengracht 450"/>
    <s v="Amsterdam"/>
    <s v="1017 CA"/>
    <m/>
    <n v="20"/>
    <s v="Ja"/>
    <s v="E. van der Ley"/>
    <m/>
    <m/>
    <m/>
    <m/>
    <m/>
    <m/>
    <m/>
    <s v="16:00"/>
    <n v="0"/>
    <s v="Oosterdok Oostzijde"/>
    <s v="5939"/>
    <s v="Ja"/>
    <m/>
    <m/>
    <s v="3795"/>
    <s v="E.vanderley@beerstap.nl"/>
    <s v="Ley"/>
    <s v="E.vanderley@beerstap.nl"/>
    <s v="m"/>
    <m/>
    <m/>
    <s v="(020) 570 78 08"/>
    <s v="van der"/>
    <s v="E."/>
    <n v="129"/>
    <s v="19:00"/>
    <s v="Oosterdok"/>
    <s v="HRH"/>
    <n v="207"/>
    <s v="Varend arrangement"/>
    <d v="2015-08-21T00:00:00"/>
    <s v="Herengracht 450"/>
    <m/>
    <s v="(020) 570 78 08"/>
    <s v="(020) 570 78 08"/>
    <n v="2"/>
    <m/>
    <n v="0"/>
    <m/>
    <n v="4515"/>
    <n v="1"/>
    <m/>
    <s v="000125-011"/>
    <m/>
  </r>
  <r>
    <s v="Borghese Real Estate"/>
    <s v="HRH"/>
    <s v="Ja"/>
    <n v="100"/>
    <n v="25"/>
    <s v="HRH"/>
    <n v="1383"/>
    <s v="Welcome the Tall Ships"/>
    <n v="25"/>
    <s v="Salon"/>
    <s v="Hartogsveld T."/>
    <x v="0"/>
    <d v="2015-08-19T00:00:00"/>
    <x v="65"/>
    <s v="100% Definitief"/>
    <m/>
    <s v="Haan R. de"/>
    <s v="Ja"/>
    <s v="HRH2015"/>
    <s v="100% Definitief"/>
    <s v="09-07"/>
    <m/>
    <m/>
    <x v="3"/>
    <n v="26.25"/>
    <n v="70"/>
    <n v="5094"/>
    <s v="13:00"/>
    <s v="13:00"/>
    <s v="Amsterdamse salonboten"/>
    <s v="Salon"/>
    <s v="H2U Consortium"/>
    <m/>
    <s v="24-03"/>
    <s v="2015.13"/>
    <s v="woensdag"/>
    <s v="19-08-2015 13:00"/>
    <d v="2015-03-24T14:58:20"/>
    <s v="hartogsveld@borgheserealestate.nl"/>
    <s v="hartogsveld@borgheserealestate.nl"/>
    <n v="2"/>
    <s v="Oosterdok (O01)"/>
    <m/>
    <m/>
    <m/>
    <s v="O05"/>
    <s v="Oosterdok (O01)"/>
    <s v="2015-08-19"/>
    <n v="4725"/>
    <n v="4725"/>
    <n v="5094"/>
    <m/>
    <s v="Boekdrukker 5-7"/>
    <s v="Nijkerk"/>
    <s v="3861 SE"/>
    <m/>
    <n v="20"/>
    <s v="Nee"/>
    <s v="Trudy Hartogsveld"/>
    <m/>
    <m/>
    <m/>
    <m/>
    <m/>
    <m/>
    <m/>
    <s v="12:30"/>
    <n v="0"/>
    <s v="Oosterdok Oostzijde"/>
    <s v="2816"/>
    <s v="Ja"/>
    <m/>
    <m/>
    <s v="2084"/>
    <s v="hartogsveld@borgheserealestate.nl"/>
    <s v="Hartogsveld"/>
    <s v="hartogsveld@borgheserealestate.nl"/>
    <s v="f"/>
    <m/>
    <s v="Trudy"/>
    <s v="(033) 246 40 10"/>
    <m/>
    <s v="T."/>
    <n v="189"/>
    <s v="16:30"/>
    <s v="Oosterdok"/>
    <s v="HRH"/>
    <n v="207"/>
    <s v="Varend arrangement"/>
    <d v="2015-08-19T00:00:00"/>
    <s v="Boekdrukker 5-7"/>
    <m/>
    <s v="(033) 246 40 10"/>
    <s v="(033) 246 40 10"/>
    <n v="2"/>
    <m/>
    <n v="0"/>
    <m/>
    <n v="4725"/>
    <n v="1"/>
    <m/>
    <s v="000125-001"/>
    <m/>
  </r>
  <r>
    <s v="Borghese Real Estate"/>
    <s v="HRH"/>
    <s v="Ja"/>
    <n v="100"/>
    <n v="25"/>
    <s v="HRH"/>
    <n v="1541"/>
    <s v="Lunch"/>
    <n v="25"/>
    <s v="Salon"/>
    <s v="Hartogsveld T."/>
    <x v="0"/>
    <d v="2015-08-21T00:00:00"/>
    <x v="48"/>
    <s v="100% Definitief"/>
    <d v="2015-04-16T00:00:00"/>
    <s v="Haan R. de"/>
    <s v="Ja"/>
    <s v="HRH2015"/>
    <s v="100% Definitief"/>
    <s v="09-07"/>
    <m/>
    <m/>
    <x v="3"/>
    <n v="18.75"/>
    <n v="41.5"/>
    <n v="4015.85"/>
    <s v="12:30"/>
    <s v="12:30"/>
    <s v="Amsterdamse salonboten"/>
    <s v="Salon"/>
    <s v="H2U Consortium"/>
    <m/>
    <s v="09-04"/>
    <s v="2015.15"/>
    <s v="vrijdag"/>
    <s v="21-08-2015 12:30"/>
    <d v="2015-04-09T15:07:45"/>
    <s v="hartogsveld@borgheserealestate.nl"/>
    <s v="hartogsveld@borgheserealestate.nl"/>
    <n v="2"/>
    <s v="Oosterdok (O01)"/>
    <m/>
    <m/>
    <m/>
    <s v="O05"/>
    <s v="Oosterdok (O01)"/>
    <s v="2015-08-21"/>
    <n v="3725"/>
    <n v="3725"/>
    <n v="4015.85"/>
    <m/>
    <s v="Boekdrukker 5-7"/>
    <s v="Nijkerk"/>
    <s v="3861 SE"/>
    <m/>
    <n v="20"/>
    <s v="Nee"/>
    <s v="Trudy Hartogsveld"/>
    <m/>
    <m/>
    <m/>
    <m/>
    <m/>
    <m/>
    <m/>
    <s v="12:00"/>
    <n v="0"/>
    <s v="Oosterdok Oostzijde"/>
    <s v="2816"/>
    <s v="Ja"/>
    <m/>
    <m/>
    <s v="2084"/>
    <s v="hartogsveld@borgheserealestate.nl"/>
    <s v="Hartogsveld"/>
    <s v="hartogsveld@borgheserealestate.nl"/>
    <s v="f"/>
    <m/>
    <s v="Trudy"/>
    <s v="(033) 246 40 10"/>
    <m/>
    <s v="T."/>
    <n v="149"/>
    <s v="15:00"/>
    <s v="Oosterdok"/>
    <s v="HRH"/>
    <n v="207"/>
    <s v="Varend arrangement"/>
    <d v="2015-08-21T00:00:00"/>
    <s v="Boekdrukker 5-7"/>
    <m/>
    <s v="(033) 246 40 10"/>
    <s v="(033) 246 40 10"/>
    <n v="2"/>
    <m/>
    <n v="0"/>
    <m/>
    <n v="3725"/>
    <n v="1"/>
    <m/>
    <s v="000125-010"/>
    <m/>
  </r>
  <r>
    <s v="Bull Marketing"/>
    <s v="HRH"/>
    <s v="Ja"/>
    <n v="100"/>
    <n v="21"/>
    <s v="HRH"/>
    <n v="1654"/>
    <s v="Vuurwerk"/>
    <n v="21"/>
    <s v="Salon"/>
    <s v="Aal M."/>
    <x v="0"/>
    <d v="2015-08-22T00:00:00"/>
    <x v="90"/>
    <s v="100% Definitief"/>
    <d v="2015-04-27T00:00:00"/>
    <s v="Sterk L."/>
    <s v="Ja"/>
    <s v="HRH2015"/>
    <s v="100% Definitief"/>
    <s v="09-07"/>
    <m/>
    <m/>
    <x v="4"/>
    <n v="22.5"/>
    <n v="41.5"/>
    <n v="3762.14"/>
    <s v="20:30"/>
    <s v="20:30"/>
    <s v="Amsterdamse salonboten"/>
    <s v="Salon"/>
    <s v="H2U Consortium"/>
    <m/>
    <s v="20-04"/>
    <s v="2015.17"/>
    <s v="zaterdag"/>
    <s v="22-08-2015 20:30"/>
    <d v="2015-04-20T13:17:07"/>
    <s v="info@bullmarketing.nl"/>
    <s v="info@bullmarketing.nl"/>
    <n v="2"/>
    <s v="Oosterdok (O01)"/>
    <m/>
    <m/>
    <m/>
    <s v="O05"/>
    <s v="Oosterdok (O01)"/>
    <s v="2015-08-22"/>
    <n v="2919"/>
    <n v="3475"/>
    <n v="3762.14"/>
    <m/>
    <s v="Landfort 66"/>
    <s v="Lelystad"/>
    <s v="8219 AL"/>
    <m/>
    <n v="20"/>
    <s v="Nee"/>
    <s v="Michiel Aal"/>
    <m/>
    <m/>
    <m/>
    <m/>
    <m/>
    <m/>
    <m/>
    <s v="20:00"/>
    <n v="0"/>
    <s v="Oosterdok Oostzijde"/>
    <s v="3196"/>
    <s v="Ja"/>
    <m/>
    <m/>
    <s v="2449"/>
    <s v="info@bullmarketing.nl"/>
    <s v="Aal"/>
    <s v="info@bullmarketing.nl"/>
    <s v="m"/>
    <s v="06 - 29 17 49 10"/>
    <s v="Michiel"/>
    <m/>
    <m/>
    <s v="M."/>
    <n v="139"/>
    <s v="23:30"/>
    <s v="Oosterdok"/>
    <s v="HRH"/>
    <n v="207"/>
    <s v="Varend arrangement"/>
    <d v="2015-08-22T00:00:00"/>
    <s v="Landfort 66"/>
    <m/>
    <m/>
    <s v="0031629174910"/>
    <n v="2"/>
    <n v="4204.75"/>
    <n v="0"/>
    <m/>
    <n v="2919"/>
    <n v="1"/>
    <m/>
    <s v="000125-016"/>
    <m/>
  </r>
  <r>
    <s v="COMSAVE"/>
    <s v="HRH"/>
    <s v="Ja"/>
    <n v="100"/>
    <n v="30"/>
    <s v="HRH"/>
    <n v="1760"/>
    <s v="Vuurwerk"/>
    <n v="30"/>
    <s v="Salon"/>
    <s v="Seventer M. van"/>
    <x v="0"/>
    <d v="2015-08-20T00:00:00"/>
    <x v="132"/>
    <s v="100% Definitief"/>
    <d v="2015-08-20T00:00:00"/>
    <s v="Sterk L."/>
    <s v="Ja"/>
    <s v="HRH2015"/>
    <s v="100% Definitief"/>
    <s v="14-07"/>
    <m/>
    <m/>
    <x v="4"/>
    <n v="22.5"/>
    <n v="41.5"/>
    <n v="4514.5600000000004"/>
    <s v="20:30"/>
    <s v="20:30"/>
    <s v="Amsterdamse salonboten"/>
    <s v="Salon"/>
    <s v="H2U Consortium"/>
    <s v="Martinez"/>
    <s v="07-05"/>
    <s v="2015.19"/>
    <s v="donderdag"/>
    <s v="20-08-2015 20:30"/>
    <d v="2015-05-07T10:17:58"/>
    <s v="matthijs.vanseventer@comsave.nl"/>
    <s v="matthijs.vanseventer@comsave.nl"/>
    <n v="2"/>
    <s v="Oosterdok (O01)"/>
    <m/>
    <m/>
    <m/>
    <s v="O05"/>
    <s v="Oosterdok (O01)"/>
    <s v="2015-08-20"/>
    <n v="4170"/>
    <n v="4170"/>
    <n v="4514.5600000000004"/>
    <m/>
    <s v="Thomas R. Malthusstraat 1-3"/>
    <s v="Amsterdam"/>
    <s v="1066 JR"/>
    <m/>
    <n v="20"/>
    <s v="Nee"/>
    <s v="M. van Seventer"/>
    <m/>
    <m/>
    <m/>
    <m/>
    <m/>
    <m/>
    <m/>
    <s v="20:00"/>
    <n v="0"/>
    <s v="Oosterdok Oostzijde"/>
    <s v="5946"/>
    <s v="Ja"/>
    <m/>
    <m/>
    <s v="3803"/>
    <s v="matthijs.vanseventer@comsave.nl"/>
    <s v="Seventer"/>
    <s v="matthijs.vanseventer@comsave.nl"/>
    <s v="m"/>
    <m/>
    <m/>
    <s v="088 - 9995555"/>
    <s v="van"/>
    <s v="M."/>
    <n v="139"/>
    <s v="23:30"/>
    <s v="Oosterdok"/>
    <s v="HRH"/>
    <n v="207"/>
    <s v="Varend arrangement"/>
    <d v="2015-08-20T00:00:00"/>
    <s v="Thomas R. Malthusstraat 1-3"/>
    <m/>
    <s v="650697395"/>
    <s v="088 - 9995555"/>
    <n v="2"/>
    <m/>
    <n v="0"/>
    <m/>
    <n v="4170"/>
    <n v="1"/>
    <m/>
    <s v="000125-008"/>
    <m/>
  </r>
  <r>
    <s v="Freshfields Bruckhaus Deringer"/>
    <s v="HRH"/>
    <s v="Ja"/>
    <n v="100"/>
    <n v="25"/>
    <s v="HRH"/>
    <n v="2176"/>
    <s v="Vuurwerk"/>
    <n v="25"/>
    <s v="Salon"/>
    <s v="Verkade M."/>
    <x v="0"/>
    <d v="2015-08-19T00:00:00"/>
    <x v="133"/>
    <s v="100% Definitief"/>
    <d v="2015-06-30T00:00:00"/>
    <s v="Sterk L."/>
    <s v="Ja"/>
    <s v="HRH2015"/>
    <s v="100% Definitief"/>
    <s v="28-07"/>
    <m/>
    <m/>
    <x v="4"/>
    <n v="22.5"/>
    <n v="41.5"/>
    <n v="3762.14"/>
    <s v="20:30"/>
    <s v="20:30"/>
    <s v="Amsterdamse salonboten"/>
    <s v="Salon"/>
    <s v="H2U Consortium"/>
    <m/>
    <s v="22-06"/>
    <s v="2015.26"/>
    <s v="woensdag"/>
    <s v="19-08-2015 20:30"/>
    <d v="2015-06-22T17:29:49"/>
    <s v="marieke.verkade@freshfields.com"/>
    <m/>
    <n v="1"/>
    <s v="Oosterdok (O01)"/>
    <m/>
    <m/>
    <m/>
    <s v="O05"/>
    <s v="Oosterdok (O01)"/>
    <s v="2015-08-19"/>
    <n v="3475"/>
    <n v="3475"/>
    <n v="3762.14"/>
    <m/>
    <s v="Strawinskylaan 10"/>
    <s v="Amsterdam"/>
    <s v="1077 XZ"/>
    <m/>
    <n v="20"/>
    <s v="Nee"/>
    <s v="Marieke Verkade"/>
    <m/>
    <m/>
    <m/>
    <m/>
    <m/>
    <m/>
    <m/>
    <s v="20:00"/>
    <n v="0"/>
    <s v="Oosterdok Oostzijde"/>
    <s v="6131"/>
    <s v="Ja"/>
    <m/>
    <m/>
    <s v="4062"/>
    <s v="marieke.verkade@freshfields.com"/>
    <s v="Verkade"/>
    <s v="marieke.verkade@freshfields.com"/>
    <s v="f"/>
    <m/>
    <s v="Marieke"/>
    <s v="(020) 485 75 60"/>
    <m/>
    <s v="M."/>
    <n v="139"/>
    <s v="23:30"/>
    <s v="Oosterdok"/>
    <s v="HRH"/>
    <n v="207"/>
    <s v="Varend arrangement"/>
    <d v="2015-08-19T00:00:00"/>
    <s v="Strawinskylaan 10"/>
    <m/>
    <s v="(020) 485 75 60"/>
    <s v="(020) 485 75 60"/>
    <n v="1"/>
    <m/>
    <n v="0"/>
    <m/>
    <n v="3475"/>
    <n v="1"/>
    <m/>
    <s v="000125-004"/>
    <m/>
  </r>
  <r>
    <s v="HR Savvy"/>
    <s v="HRH"/>
    <s v="Ja"/>
    <n v="100"/>
    <n v="25"/>
    <s v="HRH"/>
    <n v="1112"/>
    <s v="Vuurwerk"/>
    <n v="25"/>
    <s v="Salon"/>
    <s v="Veen D. van der"/>
    <x v="0"/>
    <d v="2015-08-21T00:00:00"/>
    <x v="24"/>
    <s v="100% Definitief"/>
    <m/>
    <s v="Sterk L."/>
    <s v="Ja"/>
    <s v="HRH2015"/>
    <s v="100% Definitief"/>
    <s v="09-07"/>
    <m/>
    <m/>
    <x v="4"/>
    <n v="22.5"/>
    <n v="41.5"/>
    <n v="3762.14"/>
    <s v="20:30"/>
    <s v="20:30"/>
    <s v="Amsterdamse salonboten"/>
    <s v="Salon"/>
    <s v="H2U Consortium"/>
    <m/>
    <s v="25-02"/>
    <s v="2015.09"/>
    <s v="vrijdag"/>
    <s v="21-08-2015 20:30"/>
    <d v="2015-02-25T16:15:55"/>
    <s v="dennis@hr-savvy.com"/>
    <s v="dennis@hr-savvy.com"/>
    <n v="4"/>
    <s v="Oosterdok (O01)"/>
    <m/>
    <m/>
    <m/>
    <s v="O05"/>
    <s v="Oosterdok (O01)"/>
    <s v="2015-08-21"/>
    <n v="3475"/>
    <n v="3475"/>
    <n v="3762.14"/>
    <m/>
    <s v="Jollemanhof 148"/>
    <s v="Amsterdam"/>
    <s v="1019 GW"/>
    <m/>
    <n v="20"/>
    <s v="Nee"/>
    <s v="D. van der Veen"/>
    <m/>
    <m/>
    <m/>
    <m/>
    <m/>
    <m/>
    <m/>
    <s v="20:00"/>
    <n v="0"/>
    <s v="Oosterdok Oostzijde"/>
    <s v="2734"/>
    <s v="Ja"/>
    <m/>
    <m/>
    <s v="1977"/>
    <s v="dennis@hr-savvy.com"/>
    <s v="Veen"/>
    <s v="dennis@hr-savvy.com"/>
    <s v="m"/>
    <m/>
    <m/>
    <s v="(020) 763 07 92"/>
    <s v="van der"/>
    <s v="D."/>
    <n v="139"/>
    <s v="23:30"/>
    <s v="Oosterdok"/>
    <s v="HRH"/>
    <n v="207"/>
    <s v="Varend arrangement"/>
    <d v="2015-08-21T00:00:00"/>
    <s v="Jollemanhof 148"/>
    <m/>
    <s v="(020) 763 07 92"/>
    <s v="(020) 763 07 92"/>
    <n v="2"/>
    <n v="4204.75"/>
    <n v="0"/>
    <m/>
    <n v="3475"/>
    <n v="1"/>
    <m/>
    <s v="000125-012"/>
    <m/>
  </r>
  <r>
    <s v="Koninklijke Kampert en Helm Rotaform B.V"/>
    <s v="HRH"/>
    <s v="Ja"/>
    <n v="100"/>
    <n v="35"/>
    <s v="HRH"/>
    <n v="2212"/>
    <s v="Borrel"/>
    <n v="35"/>
    <s v="Salon"/>
    <s v="Oostveen D. van"/>
    <x v="0"/>
    <d v="2015-08-19T00:00:00"/>
    <x v="134"/>
    <s v="100% Definitief"/>
    <d v="2015-07-01T00:00:00"/>
    <s v="Sterk L."/>
    <s v="Ja"/>
    <s v="HRH2015"/>
    <s v="100% Definitief"/>
    <s v="16-07"/>
    <m/>
    <m/>
    <x v="4"/>
    <n v="18.75"/>
    <n v="41.5"/>
    <n v="4874.9399999999996"/>
    <s v="17:00"/>
    <s v="17:00"/>
    <s v="Amsterdamse salonboten"/>
    <s v="Salon"/>
    <s v="H2U Consortium"/>
    <m/>
    <s v="24-06"/>
    <s v="2015.26"/>
    <s v="woensdag"/>
    <s v="19-08-2015 17:00"/>
    <d v="2015-06-24T10:09:00"/>
    <m/>
    <s v="vanoostveend@gmail.com"/>
    <n v="1"/>
    <s v="Oosterdok (O01)"/>
    <m/>
    <m/>
    <m/>
    <s v="O05"/>
    <s v="Oosterdok (O01)"/>
    <s v="2015-08-19"/>
    <n v="4515"/>
    <n v="4515"/>
    <n v="4874.9399999999996"/>
    <m/>
    <s v="Zilverstraat 2"/>
    <s v="Lelystad"/>
    <s v="8211 AN"/>
    <m/>
    <n v="20"/>
    <s v="Nee"/>
    <s v="D. van Oostveen"/>
    <m/>
    <m/>
    <m/>
    <m/>
    <m/>
    <m/>
    <m/>
    <s v="16:30"/>
    <n v="0"/>
    <s v="Oosterdok Oostzijde"/>
    <s v="6168"/>
    <s v="Ja"/>
    <m/>
    <m/>
    <s v="4099"/>
    <m/>
    <s v="Oostveen"/>
    <s v="vanoostveend@gmail.com"/>
    <s v="m"/>
    <s v="06 - 53 81 79 05"/>
    <m/>
    <m/>
    <s v="van"/>
    <s v="D."/>
    <n v="129"/>
    <s v="19:30"/>
    <s v="Oosterdok"/>
    <s v="HRH"/>
    <n v="207"/>
    <s v="Varend arrangement"/>
    <d v="2015-08-19T00:00:00"/>
    <s v="Zilverstraat 2"/>
    <m/>
    <m/>
    <s v="0031653817905"/>
    <n v="1"/>
    <m/>
    <n v="0"/>
    <m/>
    <n v="4515"/>
    <n v="1"/>
    <m/>
    <s v="000125-003"/>
    <m/>
  </r>
  <r>
    <s v="Provincie Noord Holland"/>
    <s v="HRH"/>
    <s v="Ja"/>
    <n v="100"/>
    <n v="25"/>
    <s v="HRH"/>
    <n v="2008"/>
    <s v="Lunch"/>
    <n v="25"/>
    <s v="Salon"/>
    <s v="Gugten G.E. van der"/>
    <x v="0"/>
    <d v="2015-08-20T00:00:00"/>
    <x v="135"/>
    <s v="100% Definitief"/>
    <d v="2015-06-17T00:00:00"/>
    <s v="Haan R. de"/>
    <s v="Ja"/>
    <s v="HRH2015"/>
    <s v="100% Definitief"/>
    <s v="06-08"/>
    <m/>
    <m/>
    <x v="3"/>
    <n v="18.75"/>
    <n v="41.5"/>
    <n v="3413.48"/>
    <s v="12:45"/>
    <s v="13:00"/>
    <s v="Amsterdamse salonboten"/>
    <s v="Salon"/>
    <s v="H2U Consortium"/>
    <s v="Weiden van der"/>
    <s v="08-06"/>
    <s v="2015.24"/>
    <s v="donderdag"/>
    <s v="20-08-2015 13:00"/>
    <d v="2015-06-08T11:24:12"/>
    <s v="gugteng@noord-holland.nl"/>
    <s v="gugteng@noord-holland.nl"/>
    <n v="1"/>
    <s v="Eye (Eye01)"/>
    <m/>
    <m/>
    <m/>
    <s v="O05"/>
    <s v="Eye (Eye01)"/>
    <s v="2015-08-20"/>
    <n v="3725"/>
    <n v="3166.25"/>
    <n v="3413.48"/>
    <m/>
    <s v="Houtplein 33"/>
    <s v="Haarlem"/>
    <s v="2012 DE"/>
    <m/>
    <n v="20"/>
    <s v="Nee"/>
    <s v="Nathalie van der Weiden"/>
    <m/>
    <m/>
    <m/>
    <m/>
    <m/>
    <m/>
    <m/>
    <s v="13:00"/>
    <n v="0"/>
    <s v="EYE - IJpromenade 1"/>
    <s v="1660"/>
    <s v="Ja"/>
    <m/>
    <m/>
    <s v="4164"/>
    <s v="weidenn@noord-holland.nl"/>
    <s v="Weiden"/>
    <s v="weidenn@noord-holland.nl"/>
    <s v="f"/>
    <s v="06 - 21 84 45 57"/>
    <s v="Nathalie"/>
    <s v="(023) 514 34 97"/>
    <s v="van der"/>
    <s v="N."/>
    <n v="149"/>
    <s v="15:00"/>
    <s v="Eye"/>
    <s v="HRH"/>
    <n v="207"/>
    <s v="Varend arrangement"/>
    <d v="2015-08-20T00:00:00"/>
    <s v="Houtplein 33"/>
    <m/>
    <s v="631690617"/>
    <s v="(023) 514 34 97"/>
    <n v="1"/>
    <m/>
    <n v="1"/>
    <s v="Ja"/>
    <n v="3725"/>
    <n v="1"/>
    <m/>
    <s v="000125-006"/>
    <m/>
  </r>
  <r>
    <s v="Provincie Noord Holland"/>
    <s v="HRH"/>
    <s v="Nee"/>
    <m/>
    <n v="25"/>
    <s v="HRH"/>
    <n v="2101"/>
    <s v="Borrel"/>
    <n v="25"/>
    <s v="Salon"/>
    <s v="Gugten G.E. van der"/>
    <x v="25"/>
    <d v="2015-08-20T00:00:00"/>
    <x v="136"/>
    <s v="Gefactureerd"/>
    <d v="2015-06-17T00:00:00"/>
    <s v="Haan R. de"/>
    <s v="Ja"/>
    <s v="HRH2015"/>
    <s v="Gefactureerd (1/1 termijn)"/>
    <m/>
    <m/>
    <m/>
    <x v="4"/>
    <n v="18.75"/>
    <n v="41.5"/>
    <n v="0"/>
    <s v="15:15"/>
    <s v="15:30"/>
    <s v="Amsterdamse salonboten"/>
    <s v="Salon"/>
    <s v="H2U Consortium"/>
    <s v="Takken"/>
    <s v="12-06"/>
    <s v="2015.24"/>
    <s v="donderdag"/>
    <s v="20-08-2015 15:30"/>
    <d v="2015-06-12T17:21:46"/>
    <s v="georgette"/>
    <s v="gugteng@noord-holland.nl"/>
    <n v="2"/>
    <s v="Eye (Eye01)"/>
    <m/>
    <m/>
    <m/>
    <s v="O05"/>
    <s v="Eye (Eye01)"/>
    <s v="2015-08-20"/>
    <n v="4165"/>
    <n v="3487.75"/>
    <n v="3720.21"/>
    <m/>
    <s v="Houtplein 33"/>
    <s v="Haarlem"/>
    <s v="2012 DE"/>
    <m/>
    <n v="20"/>
    <s v="Nee"/>
    <s v="Monique Takken"/>
    <m/>
    <m/>
    <m/>
    <m/>
    <m/>
    <m/>
    <m/>
    <s v="15:30"/>
    <n v="3720.21"/>
    <s v="EYE - IJpromenade 1"/>
    <s v="1660"/>
    <s v="Ja"/>
    <m/>
    <m/>
    <s v="4163"/>
    <s v="Luitingm@noord-holland.nl"/>
    <s v="Takken"/>
    <s v="Luitingm@noord-holland.nl"/>
    <s v="f"/>
    <s v="06 - 21 84 45 57"/>
    <s v="Monique"/>
    <s v="(023) 514 34 97"/>
    <s v="van der"/>
    <s v="M."/>
    <n v="180.6"/>
    <s v="17:30"/>
    <s v="Eye"/>
    <s v="HRH"/>
    <n v="207"/>
    <s v="Varend arrangement"/>
    <d v="2015-08-20T00:00:00"/>
    <s v="Houtplein 33"/>
    <m/>
    <s v="652587777"/>
    <s v="(023) 514 34 97"/>
    <n v="1"/>
    <m/>
    <n v="3"/>
    <s v="Ja"/>
    <n v="4165"/>
    <n v="1"/>
    <m/>
    <s v="000125-007"/>
    <m/>
  </r>
  <r>
    <s v="Van Oostveen Investments B.V."/>
    <s v="HRH"/>
    <s v="Ja"/>
    <n v="100"/>
    <n v="25"/>
    <s v="HRH"/>
    <n v="1113"/>
    <s v="Lunch"/>
    <n v="25"/>
    <s v="Salon"/>
    <s v="Oostveen D. van"/>
    <x v="0"/>
    <d v="2015-08-22T00:00:00"/>
    <x v="24"/>
    <s v="100% Definitief"/>
    <m/>
    <s v="Sterk L."/>
    <s v="Ja"/>
    <s v="HRH2015"/>
    <s v="100% Definitief"/>
    <s v="09-07"/>
    <m/>
    <m/>
    <x v="3"/>
    <n v="18.75"/>
    <n v="41.5"/>
    <n v="4015.85"/>
    <s v="12:30"/>
    <s v="12:30"/>
    <s v="Amsterdamse salonboten"/>
    <s v="Salon"/>
    <s v="H2U Consortium"/>
    <m/>
    <s v="25-02"/>
    <s v="2015.09"/>
    <s v="zaterdag"/>
    <s v="22-08-2015 12:30"/>
    <d v="2015-02-25T16:18:10"/>
    <s v="vanoostveend@gmail.com"/>
    <s v="vanoostveend@gmail.com"/>
    <n v="4"/>
    <s v="Oosterdok (O01)"/>
    <m/>
    <m/>
    <m/>
    <s v="O05"/>
    <s v="Oosterdok (O01)"/>
    <s v="2015-08-22"/>
    <n v="3725"/>
    <n v="3725"/>
    <n v="4015.85"/>
    <m/>
    <s v="Zilverstraat 2"/>
    <s v="Lelystad"/>
    <s v="8211 AN"/>
    <m/>
    <n v="20"/>
    <s v="Nee"/>
    <s v="Dirk van Oostveen"/>
    <m/>
    <m/>
    <m/>
    <m/>
    <m/>
    <m/>
    <m/>
    <s v="12:00"/>
    <n v="0"/>
    <s v="Oosterdok Oostzijde"/>
    <s v="2736"/>
    <s v="Ja"/>
    <m/>
    <m/>
    <s v="1979"/>
    <s v="vanoostveend@gmail.com"/>
    <s v="Oostveen"/>
    <s v="vanoostveend@gmail.com"/>
    <s v="m"/>
    <m/>
    <s v="Dirk"/>
    <m/>
    <s v="van"/>
    <s v="D."/>
    <n v="149"/>
    <s v="15:00"/>
    <s v="Oosterdok"/>
    <s v="HRH"/>
    <n v="207"/>
    <s v="Varend arrangement"/>
    <d v="2015-08-22T00:00:00"/>
    <s v="Zilverstraat 2"/>
    <m/>
    <m/>
    <m/>
    <n v="2"/>
    <n v="4507.25"/>
    <n v="0"/>
    <m/>
    <n v="3725"/>
    <n v="1"/>
    <m/>
    <s v="000125-014"/>
    <m/>
  </r>
  <r>
    <s v="Wibaut"/>
    <s v="HRH"/>
    <s v="Nee"/>
    <n v="85.72"/>
    <n v="30"/>
    <s v="HRH"/>
    <n v="2273"/>
    <s v="Borrel"/>
    <n v="30"/>
    <s v="Salon"/>
    <s v="Meijde E. van der"/>
    <x v="26"/>
    <d v="2015-08-22T00:00:00"/>
    <x v="137"/>
    <s v="Gefactureerd"/>
    <d v="2015-07-13T00:00:00"/>
    <s v="Sterk L."/>
    <s v="Ja"/>
    <s v="HRH2015"/>
    <s v="Gefactureerd (1/1 termijn)"/>
    <m/>
    <m/>
    <m/>
    <x v="4"/>
    <n v="18.75"/>
    <n v="41.5"/>
    <n v="4178.9399999999996"/>
    <s v="16:30"/>
    <s v="16:30"/>
    <s v="Amsterdamse salonboten"/>
    <s v="Salon"/>
    <s v="H2U Consortium"/>
    <m/>
    <s v="03-07"/>
    <s v="2015.27"/>
    <s v="zaterdag"/>
    <s v="22-08-2015 16:30"/>
    <d v="2015-07-03T09:59:50"/>
    <s v="de heer van der meijde"/>
    <s v="ernest@wibaut.nl"/>
    <n v="1"/>
    <s v="Oosterdok (O01)"/>
    <m/>
    <m/>
    <m/>
    <s v="O05"/>
    <s v="Oosterdok (O01)"/>
    <s v="2015-08-22"/>
    <n v="3870"/>
    <n v="4515"/>
    <n v="4874.9399999999996"/>
    <m/>
    <s v="Muiderstraat 5 E"/>
    <s v="Amsterdam"/>
    <s v="1011 PZ"/>
    <m/>
    <n v="20"/>
    <s v="Nee"/>
    <s v="Ernest van der Meijde"/>
    <m/>
    <m/>
    <m/>
    <m/>
    <m/>
    <m/>
    <m/>
    <s v="16:00"/>
    <n v="696"/>
    <s v="Oosterdok Oostzijde"/>
    <s v="6250"/>
    <s v="Ja"/>
    <m/>
    <m/>
    <s v="4223"/>
    <s v="de heer van der meijde"/>
    <s v="Meijde"/>
    <s v="ernest@wibaut.nl"/>
    <s v="m"/>
    <s v="06 - 42 46 22 81"/>
    <s v="Ernest"/>
    <s v="(020) 421 70 84"/>
    <s v="van der"/>
    <s v="E."/>
    <n v="129"/>
    <s v="19:00"/>
    <s v="Oosterdok"/>
    <s v="HRH"/>
    <n v="207"/>
    <s v="Varend arrangement"/>
    <d v="2015-08-22T00:00:00"/>
    <s v="Muiderstraat 5 E"/>
    <m/>
    <s v="(020) 421 70 84"/>
    <s v="(020) 421 70 84"/>
    <n v="1"/>
    <m/>
    <n v="0"/>
    <m/>
    <n v="3870"/>
    <n v="1"/>
    <m/>
    <s v="000125-015"/>
    <m/>
  </r>
  <r>
    <s v="ABN AMRO Amsterdam"/>
    <s v="HVAL"/>
    <s v="Nee"/>
    <n v="81.36"/>
    <n v="12"/>
    <s v="HVAL"/>
    <n v="554"/>
    <s v="Avond"/>
    <n v="12"/>
    <s v="Dock"/>
    <s v="Spaan C."/>
    <x v="27"/>
    <d v="2015-08-20T00:00:00"/>
    <x v="32"/>
    <s v="Gefactureerd"/>
    <d v="2014-10-29T00:00:00"/>
    <s v="NAUPAR"/>
    <s v="Ja"/>
    <s v="HVAL2015"/>
    <s v="Gefactureerd (4/4 termijn)"/>
    <m/>
    <m/>
    <m/>
    <x v="11"/>
    <n v="26.13"/>
    <n v="55.79"/>
    <n v="3005.92"/>
    <s v="20:00"/>
    <s v="20:00"/>
    <s v="Luxe charter schepen (max. 24p)"/>
    <s v="Dock"/>
    <s v="H2U Consortium"/>
    <s v="Spaan"/>
    <s v="06-10"/>
    <s v="2014.41"/>
    <s v="donderdag"/>
    <s v="20-08-2015 20:00"/>
    <d v="2014-10-06T17:09:28"/>
    <s v="charles.spaan@nl.abnamro.com"/>
    <s v="charles.spaan@nl.abnamro.com"/>
    <n v="7"/>
    <s v="CH HKA (C01)"/>
    <s v="Rood"/>
    <n v="30"/>
    <m/>
    <s v="A02"/>
    <s v="CH HKB (D01)"/>
    <s v="2015-08-20"/>
    <n v="3420.31"/>
    <n v="3420.31"/>
    <n v="3694.6"/>
    <m/>
    <m/>
    <s v="Amsterdam"/>
    <m/>
    <n v="1.85"/>
    <n v="22"/>
    <s v="Ja"/>
    <s v="Dinah Hunsel"/>
    <m/>
    <m/>
    <m/>
    <m/>
    <m/>
    <m/>
    <m/>
    <s v="18:00"/>
    <n v="688.68"/>
    <s v="Pier Westerhoofd"/>
    <s v="2163"/>
    <s v="Nee"/>
    <s v="Nee"/>
    <s v="Parkeren"/>
    <s v="4134"/>
    <s v="dinah.hunsel@nl.abnamro.com"/>
    <s v="Hunsel"/>
    <s v="dinah.hunsel@nl.abnamro.com"/>
    <s v="f"/>
    <m/>
    <s v="Dinah"/>
    <m/>
    <m/>
    <s v="D."/>
    <n v="279"/>
    <s v="23:30"/>
    <m/>
    <s v="HVAL"/>
    <n v="56"/>
    <s v="Varend arrangement"/>
    <d v="2015-08-20T00:00:00"/>
    <s v="Postbus 2241"/>
    <m/>
    <s v="0031620615370"/>
    <m/>
    <n v="4"/>
    <n v="4051.08"/>
    <n v="1"/>
    <m/>
    <n v="3420.31"/>
    <n v="2"/>
    <m/>
    <s v="000100-005"/>
    <n v="5.5"/>
  </r>
  <r>
    <s v="Chikuba"/>
    <s v="HVAL"/>
    <s v="Ja"/>
    <n v="100"/>
    <n v="12"/>
    <s v="HVAL"/>
    <n v="976"/>
    <s v="SAIL In"/>
    <n v="12"/>
    <s v="Dock"/>
    <s v="Munnecom M."/>
    <x v="0"/>
    <d v="2015-08-19T00:00:00"/>
    <x v="59"/>
    <s v="100% Definitief"/>
    <m/>
    <s v="NAUPAR"/>
    <s v="Ja"/>
    <s v="HVAL2015"/>
    <s v="100% Definitief"/>
    <s v="09-07"/>
    <m/>
    <m/>
    <x v="9"/>
    <n v="25"/>
    <n v="55.79"/>
    <n v="4393.01"/>
    <s v="07:30"/>
    <s v="07:30"/>
    <s v="Luxe charter schepen (max. 24p)"/>
    <s v="Dock"/>
    <s v="H2U Consortium"/>
    <s v="Munnecom"/>
    <s v="02-02"/>
    <s v="2015.06"/>
    <s v="woensdag"/>
    <s v="19-08-2015 07:30"/>
    <d v="2015-02-02T15:24:50"/>
    <s v="mirjam@chikuba.nl"/>
    <s v="mirjam@chikuba.nl"/>
    <n v="5"/>
    <s v="CH HKB (D01)"/>
    <s v="Rood"/>
    <n v="30"/>
    <m/>
    <s v="A02"/>
    <s v="CH HKB (D01)"/>
    <s v="2015-08-19"/>
    <n v="4078.33"/>
    <n v="4078.33"/>
    <n v="4393.01"/>
    <m/>
    <s v="Linnaeushof 6 6 (II)"/>
    <s v="Amsterdam"/>
    <s v="1098 KH"/>
    <n v="1.85"/>
    <n v="22"/>
    <s v="Ja"/>
    <s v="M. Munnecom"/>
    <m/>
    <m/>
    <m/>
    <m/>
    <m/>
    <m/>
    <m/>
    <s v="06:45"/>
    <n v="0"/>
    <s v="Pier Azië"/>
    <s v="2625"/>
    <s v="Ja"/>
    <s v="Ja"/>
    <s v="Parkeren"/>
    <s v="1857"/>
    <s v="mirjam@chikuba.nl"/>
    <s v="Munnecom"/>
    <s v="mirjam@chikuba.nl"/>
    <s v="f"/>
    <m/>
    <m/>
    <m/>
    <m/>
    <s v="M."/>
    <n v="339"/>
    <s v="14:30"/>
    <s v="CH HKB"/>
    <s v="HVAL"/>
    <n v="56"/>
    <s v="Varend arrangement"/>
    <d v="2015-08-19T00:00:00"/>
    <s v="Linnaeushof 6 6 (II)"/>
    <m/>
    <s v="641881045"/>
    <m/>
    <n v="2"/>
    <n v="4922.28"/>
    <n v="1"/>
    <m/>
    <n v="4078.33"/>
    <n v="2"/>
    <m/>
    <s v="000100-001"/>
    <n v="5.5"/>
  </r>
  <r>
    <s v="Copaco Nederland BV"/>
    <s v="HVAL"/>
    <s v="Ja"/>
    <n v="100"/>
    <n v="12"/>
    <s v="HVAL"/>
    <n v="1371"/>
    <s v="Avond"/>
    <n v="12"/>
    <s v="Dock"/>
    <s v="Hendriks L."/>
    <x v="0"/>
    <d v="2015-08-21T00:00:00"/>
    <x v="108"/>
    <s v="100% Definitief"/>
    <m/>
    <s v="NAUPAR"/>
    <s v="Ja"/>
    <s v="HVAL2015"/>
    <s v="100% Definitief"/>
    <s v="08-07"/>
    <m/>
    <m/>
    <x v="11"/>
    <n v="26.13"/>
    <n v="55.79"/>
    <n v="3682.1"/>
    <s v="20:00"/>
    <s v="20:00"/>
    <s v="Luxe charter schepen (max. 24p)"/>
    <s v="Dock"/>
    <s v="H2U Consortium"/>
    <s v="Doop"/>
    <s v="23-03"/>
    <s v="2015.13"/>
    <s v="vrijdag"/>
    <s v="21-08-2015 20:00"/>
    <d v="2015-03-23T14:09:41"/>
    <s v="lilian.hendriks@copaco.com"/>
    <s v="Marieke.Peeters@copaco.com"/>
    <n v="3"/>
    <s v="CH HKA (C01)"/>
    <s v="Rood"/>
    <n v="30"/>
    <m/>
    <s v="A02"/>
    <s v="CH HKB (D01)"/>
    <s v="2015-08-21"/>
    <n v="3409.98"/>
    <n v="3409.98"/>
    <n v="3682.1"/>
    <m/>
    <s v="Hoevenweg 21"/>
    <s v="Eindhoven"/>
    <s v="5652 AW"/>
    <n v="1.85"/>
    <n v="22"/>
    <s v="Ja"/>
    <s v="L. Hendriks"/>
    <m/>
    <m/>
    <m/>
    <m/>
    <m/>
    <m/>
    <m/>
    <s v="18:00"/>
    <n v="0"/>
    <s v="Pier Westerhoofd"/>
    <s v="2747"/>
    <s v="Ja"/>
    <s v="Ja"/>
    <s v="Parkeren"/>
    <s v="3788"/>
    <s v="lilian.hendriks@copaco.com"/>
    <s v="Hendriks"/>
    <s v="lilian.hendriks@copaco.com"/>
    <s v="f"/>
    <m/>
    <m/>
    <s v="(040) 230 64 93"/>
    <m/>
    <s v="L."/>
    <n v="279"/>
    <s v="23:30"/>
    <m/>
    <s v="HVAL"/>
    <n v="56"/>
    <s v="Varend arrangement"/>
    <d v="2015-08-21T00:00:00"/>
    <s v="Hoevenweg 21"/>
    <m/>
    <s v="0031653292680"/>
    <s v="(040) 230 64 93"/>
    <n v="2"/>
    <m/>
    <n v="1"/>
    <m/>
    <n v="3409.98"/>
    <n v="2"/>
    <m/>
    <s v="000100-008"/>
    <n v="5.5"/>
  </r>
  <r>
    <s v="Küster-Effort B.V."/>
    <s v="HVAL"/>
    <s v="Ja"/>
    <n v="100"/>
    <n v="12"/>
    <s v="HVAL"/>
    <n v="1679"/>
    <s v="Middag"/>
    <n v="12"/>
    <s v="Dock"/>
    <s v="Plaisier-Hoogland A."/>
    <x v="0"/>
    <d v="2015-08-20T00:00:00"/>
    <x v="20"/>
    <s v="100% Definitief"/>
    <d v="2015-04-30T00:00:00"/>
    <s v="NAUPAR"/>
    <s v="Ja"/>
    <s v="HVAL2015"/>
    <s v="100% Definitief"/>
    <s v="08-07"/>
    <m/>
    <m/>
    <x v="10"/>
    <n v="22.85"/>
    <n v="55.79"/>
    <n v="3193.96"/>
    <s v="15:15"/>
    <s v="15:30"/>
    <s v="Luxe charter schepen (max. 24p)"/>
    <s v="Dock"/>
    <s v="H2U Consortium"/>
    <s v="Avoird van der"/>
    <s v="23-04"/>
    <s v="2015.17"/>
    <s v="donderdag"/>
    <s v="20-08-2015 15:30"/>
    <d v="2015-04-23T16:34:15"/>
    <s v="info@storevannederland.nl"/>
    <s v="info@storevannederland.nl"/>
    <n v="2"/>
    <s v="CH HKA (C01)"/>
    <s v="Rood"/>
    <n v="30"/>
    <m/>
    <s v="A02"/>
    <s v="CH HKB (D01)"/>
    <s v="2015-08-20"/>
    <n v="2950.64"/>
    <n v="2950.64"/>
    <n v="3193.96"/>
    <m/>
    <s v="Kruiswijk 10 D"/>
    <s v="Anna Paulowna"/>
    <s v="1761 AR"/>
    <n v="1.85"/>
    <n v="22"/>
    <s v="Ja"/>
    <s v="A. Plaisier-Hoogland"/>
    <m/>
    <m/>
    <m/>
    <m/>
    <m/>
    <m/>
    <m/>
    <s v="13:30"/>
    <n v="0"/>
    <s v="Pier Westerhoofd"/>
    <s v="3162"/>
    <s v="Ja"/>
    <s v="Ja"/>
    <s v="Parkeren"/>
    <s v="2261"/>
    <s v="info@storevannederland.nl"/>
    <s v="Plaisier-Hoogland"/>
    <s v="info@storevannederland.nl"/>
    <s v="f"/>
    <m/>
    <m/>
    <m/>
    <m/>
    <s v="A."/>
    <n v="239"/>
    <s v="18:15"/>
    <m/>
    <s v="HVAL"/>
    <n v="56"/>
    <s v="Varend arrangement"/>
    <d v="2015-08-20T00:00:00"/>
    <s v="Kruiswijk 10 D"/>
    <m/>
    <s v="653816978"/>
    <m/>
    <n v="1"/>
    <m/>
    <n v="1"/>
    <m/>
    <n v="2950.64"/>
    <n v="2"/>
    <m/>
    <s v="000100-004"/>
    <n v="5.5"/>
  </r>
  <r>
    <s v="Snap BV"/>
    <s v="HVAL"/>
    <s v="Ja"/>
    <n v="100"/>
    <n v="12"/>
    <s v="HVAL"/>
    <n v="553"/>
    <s v="Avond"/>
    <n v="12"/>
    <s v="Dock"/>
    <s v="Moerman B."/>
    <x v="0"/>
    <d v="2015-08-19T00:00:00"/>
    <x v="32"/>
    <s v="100% Definitief"/>
    <d v="2014-10-13T00:00:00"/>
    <s v="NAUPAR"/>
    <s v="Ja"/>
    <s v="HVAL2015"/>
    <s v="100% Definitief"/>
    <s v="16-07"/>
    <m/>
    <m/>
    <x v="11"/>
    <n v="26.13"/>
    <n v="55.79"/>
    <n v="3607.1"/>
    <s v="20:00"/>
    <s v="20:00"/>
    <s v="Luxe charter schepen (max. 24p)"/>
    <s v="Dock"/>
    <s v="H2U Consortium"/>
    <s v="Moerman"/>
    <s v="06-10"/>
    <s v="2014.41"/>
    <s v="woensdag"/>
    <s v="19-08-2015 20:00"/>
    <d v="2014-10-06T17:08:39"/>
    <s v="info@snapbv.nl"/>
    <s v="info@snapbv.nl"/>
    <n v="10"/>
    <s v="CH HKA (C01)"/>
    <s v="Rood"/>
    <n v="30"/>
    <m/>
    <s v="A02"/>
    <s v="CH HKB (D01)"/>
    <s v="2015-08-19"/>
    <n v="3348"/>
    <n v="3348"/>
    <n v="3607.1"/>
    <m/>
    <s v="Groenevelt 18"/>
    <s v="Sluis"/>
    <s v="4524 MB"/>
    <n v="1.85"/>
    <n v="22"/>
    <s v="Nee"/>
    <s v="B. Moerman"/>
    <s v="FHKN BV"/>
    <m/>
    <m/>
    <m/>
    <m/>
    <m/>
    <m/>
    <s v="18:00"/>
    <n v="0"/>
    <s v="Pier Westerhoofd"/>
    <s v="2475"/>
    <s v="Nee"/>
    <m/>
    <m/>
    <s v="1730"/>
    <s v="info@snapbv.nl"/>
    <s v="Moerman"/>
    <s v="info@snapbv.nl"/>
    <s v="m"/>
    <m/>
    <m/>
    <s v="(0117) 42 09 70"/>
    <m/>
    <s v="B."/>
    <n v="279"/>
    <s v="23:30"/>
    <m/>
    <s v="HVAL"/>
    <n v="56"/>
    <s v="Varend arrangement"/>
    <d v="2015-08-19T00:00:00"/>
    <s v="Groenevelt 18"/>
    <m/>
    <s v="0031653724564"/>
    <s v="(0117) 42 09 70"/>
    <n v="5"/>
    <n v="4051.08"/>
    <n v="1"/>
    <m/>
    <n v="3348"/>
    <n v="2"/>
    <m/>
    <s v="000100-002"/>
    <n v="5.5"/>
  </r>
  <r>
    <s v="Transportbedrijf Gesink B.V. "/>
    <s v="HVAL"/>
    <s v="Ja"/>
    <n v="100.79"/>
    <n v="12"/>
    <s v="HVAL"/>
    <n v="1003"/>
    <s v="Brunch"/>
    <n v="12"/>
    <s v="Dock"/>
    <s v="Gesink A."/>
    <x v="0"/>
    <d v="2015-08-21T00:00:00"/>
    <x v="138"/>
    <s v="100% Definitief"/>
    <d v="2015-02-12T00:00:00"/>
    <s v="NAUPAR"/>
    <s v="Ja"/>
    <s v="HVAL2015"/>
    <s v="100% Definitief"/>
    <s v="08-07"/>
    <m/>
    <m/>
    <x v="23"/>
    <n v="23.17"/>
    <n v="55.79"/>
    <n v="3193.97"/>
    <s v="11:45"/>
    <s v="11:45"/>
    <s v="Luxe charter schepen (max. 24p)"/>
    <s v="Dock"/>
    <s v="H2U Consortium"/>
    <s v="Gesink"/>
    <s v="05-02"/>
    <s v="2015.06"/>
    <s v="vrijdag"/>
    <s v="21-08-2015 11:45"/>
    <d v="2015-02-05T10:47:05"/>
    <s v="a.gesink@gesink.nl"/>
    <s v="a.gesink@gesink.nl"/>
    <n v="5"/>
    <s v="CH HKA (C11)"/>
    <s v="Zwart"/>
    <n v="30"/>
    <m/>
    <s v="A02"/>
    <s v="CH HKA (C11)"/>
    <s v="2015-08-21"/>
    <n v="2929.98"/>
    <n v="2929.98"/>
    <n v="3168.97"/>
    <m/>
    <s v="Burgemeester Langmanweg 2"/>
    <s v="Zelhem"/>
    <s v="7021 BK"/>
    <n v="1.85"/>
    <n v="22"/>
    <s v="Ja"/>
    <s v="A. Gesink"/>
    <m/>
    <m/>
    <m/>
    <m/>
    <m/>
    <m/>
    <m/>
    <s v="09:45"/>
    <n v="-25"/>
    <s v="Pier Westerhoofd"/>
    <s v="2654"/>
    <s v="Ja"/>
    <s v="Nee"/>
    <s v="Parkeren"/>
    <s v="1901"/>
    <s v="a.gesink@gesink.nl"/>
    <s v="Gesink"/>
    <s v="a.gesink@gesink.nl"/>
    <s v="m"/>
    <m/>
    <m/>
    <m/>
    <m/>
    <s v="A."/>
    <n v="239"/>
    <s v="14:30"/>
    <s v="CH HKA"/>
    <s v="HVAL"/>
    <n v="56"/>
    <s v="Varend arrangement"/>
    <d v="2015-08-21T00:00:00"/>
    <s v="Burgemeester Langmanweg 2"/>
    <m/>
    <s v="646138617"/>
    <m/>
    <n v="2"/>
    <m/>
    <n v="3"/>
    <m/>
    <n v="2929.98"/>
    <n v="2"/>
    <m/>
    <s v="000100-006"/>
    <n v="5.5"/>
  </r>
  <r>
    <s v="Rabobank Gelderse Vallei"/>
    <s v="HVAL"/>
    <s v="Ja"/>
    <n v="100"/>
    <n v="12"/>
    <s v="HVAL"/>
    <n v="1890"/>
    <s v="Avond"/>
    <n v="12"/>
    <s v="Dock"/>
    <s v="Oor J. van 't"/>
    <x v="0"/>
    <d v="2015-08-22T00:00:00"/>
    <x v="81"/>
    <s v="100% Definitief"/>
    <d v="2015-06-03T00:00:00"/>
    <s v="Sterk L."/>
    <s v="Ja"/>
    <s v="HVAL2015"/>
    <s v="100% Definitief"/>
    <s v="08-07"/>
    <m/>
    <m/>
    <x v="11"/>
    <n v="26.13"/>
    <n v="55.79"/>
    <n v="3732.09"/>
    <s v="20:00"/>
    <s v="20:00"/>
    <s v="Luxe charter schepen (max. 24p)"/>
    <s v="Dock"/>
    <s v="H2U Consortium"/>
    <s v="Geurtsen"/>
    <s v="27-05"/>
    <s v="2015.22"/>
    <s v="zaterdag"/>
    <s v="22-08-2015 20:00"/>
    <d v="2015-05-27T16:06:36"/>
    <s v="Rabobank"/>
    <s v="marketing@gv.rabobank.nl"/>
    <n v="2"/>
    <s v="CH HKA (C01)"/>
    <s v="Rood"/>
    <n v="30"/>
    <m/>
    <s v="A02"/>
    <s v="CH HKB (D01)"/>
    <s v="2015-08-22"/>
    <n v="3451.3"/>
    <n v="3451.3"/>
    <n v="3732.09"/>
    <m/>
    <s v="Torenplein 2"/>
    <s v="Barneveld"/>
    <s v="3772 CX"/>
    <n v="1.85"/>
    <n v="22"/>
    <s v="Ja"/>
    <s v="Jeannette van 't Oor"/>
    <m/>
    <m/>
    <m/>
    <m/>
    <m/>
    <m/>
    <m/>
    <s v="18:00"/>
    <n v="0"/>
    <s v="Pier Westerhoofd"/>
    <s v="2636"/>
    <s v="Ja"/>
    <s v="Ja"/>
    <s v="Parkeren"/>
    <s v="1873"/>
    <s v="Rabobank"/>
    <s v="Oor"/>
    <s v="marketing@gv.rabobank.nl"/>
    <s v="f"/>
    <m/>
    <s v="Jeannette"/>
    <s v="(0342) 34 23 42"/>
    <s v="van 't"/>
    <s v="J."/>
    <n v="279"/>
    <s v="23:30"/>
    <m/>
    <s v="HVAL"/>
    <n v="56"/>
    <s v="Varend arrangement"/>
    <d v="2015-08-22T00:00:00"/>
    <s v="Torenplein 2"/>
    <m/>
    <s v="612831894"/>
    <s v="(0342) 34 23 42"/>
    <n v="1"/>
    <m/>
    <n v="1"/>
    <m/>
    <n v="3451.3"/>
    <n v="2"/>
    <m/>
    <s v="000100-011"/>
    <n v="5.5"/>
  </r>
  <r>
    <s v="DP Industries BV "/>
    <s v="Hydrograaf"/>
    <s v="Ja"/>
    <n v="99.22"/>
    <n v="175"/>
    <s v="Hydrograaf"/>
    <n v="332"/>
    <s v="SAIL In"/>
    <n v="150"/>
    <s v="Classic"/>
    <s v="Rombout K."/>
    <x v="0"/>
    <d v="2015-08-19T00:00:00"/>
    <x v="139"/>
    <s v="100% Definitief"/>
    <d v="2014-10-01T00:00:00"/>
    <s v="Spliet M.P.J."/>
    <s v="Ja"/>
    <s v="Hydrograaf2015"/>
    <s v="100% Definitief"/>
    <s v="09-07"/>
    <s v="Staal"/>
    <m/>
    <x v="2"/>
    <n v="25"/>
    <n v="31.06"/>
    <n v="39709.980000000003"/>
    <s v="07:45"/>
    <s v="07:30"/>
    <s v="Luxe directieschepen"/>
    <s v="Classic"/>
    <s v="Eigen catering schip"/>
    <s v="Rombout"/>
    <s v="03-09"/>
    <s v="2014.36"/>
    <s v="woensdag"/>
    <s v="19-08-2015 07:30"/>
    <d v="2014-09-03T10:19:22"/>
    <s v="f.staal@dp.nl"/>
    <s v="f.staal@dp.nl"/>
    <n v="7"/>
    <s v="CH HKB (D03)"/>
    <s v="Oranje"/>
    <n v="50"/>
    <m/>
    <s v="A26"/>
    <s v="CH HKA (C04)"/>
    <s v="2015-08-19"/>
    <n v="36883"/>
    <n v="36883"/>
    <n v="40022.46"/>
    <s v="man"/>
    <s v="Kalkovenweg 13"/>
    <s v="Alphen a/d Rijn"/>
    <s v="2401 LJ"/>
    <m/>
    <n v="7.25"/>
    <s v="Nee"/>
    <s v="Karin Rombout"/>
    <m/>
    <m/>
    <m/>
    <m/>
    <m/>
    <m/>
    <m/>
    <s v="06:45"/>
    <n v="312.48"/>
    <s v="Pier Azië"/>
    <s v="1976"/>
    <s v="Nee"/>
    <s v="Nee"/>
    <s v="Parkeren"/>
    <s v="1429"/>
    <s v="k.rombout@dp.nl"/>
    <s v="Rombout"/>
    <s v="k.rombout@dp.nl"/>
    <s v="f"/>
    <m/>
    <s v="Karin"/>
    <s v="(0172) 48 83 88"/>
    <m/>
    <s v="K."/>
    <n v="239"/>
    <s v="16:00"/>
    <m/>
    <s v="Hydrograaf"/>
    <n v="26"/>
    <s v="Varend arrangement"/>
    <d v="2015-08-19T00:00:00"/>
    <s v="Kalkovenweg 13"/>
    <s v="0172-488388"/>
    <s v="630410584"/>
    <s v="(0172) 48 83 88"/>
    <n v="3"/>
    <n v="43378.5"/>
    <n v="2"/>
    <s v="Ja"/>
    <n v="36883"/>
    <n v="3"/>
    <m/>
    <s v="000068-001"/>
    <m/>
  </r>
  <r>
    <s v="FD Mediagroep"/>
    <s v="Hydrograaf"/>
    <s v="Nee"/>
    <m/>
    <n v="175"/>
    <s v="Hydrograaf"/>
    <n v="989"/>
    <s v="Middag"/>
    <n v="150"/>
    <s v="Dock"/>
    <s v="Kuijer V."/>
    <x v="0"/>
    <d v="2015-08-20T00:00:00"/>
    <x v="140"/>
    <s v="100% Definitief"/>
    <d v="2015-02-10T00:00:00"/>
    <s v="Straten F. van"/>
    <s v="Ja"/>
    <s v="Hydrograaf2015"/>
    <s v="100% Definitief"/>
    <s v="16-07"/>
    <m/>
    <m/>
    <x v="0"/>
    <n v="20"/>
    <n v="31.06"/>
    <n v="0"/>
    <s v="15:45"/>
    <s v="15:45"/>
    <s v="Luxe directieschepen"/>
    <s v="Dock"/>
    <s v="Eigen catering schip"/>
    <m/>
    <s v="03-02"/>
    <s v="2015.06"/>
    <s v="donderdag"/>
    <s v="20-08-2015 15:45"/>
    <d v="2015-02-03T17:35:11"/>
    <s v="Jan.van.Drooge@fdmediagroep.nl"/>
    <s v="Valesca.Kuijer@fdmediagroep.nl"/>
    <n v="1"/>
    <s v="CH HKA (C10)"/>
    <s v="Paars"/>
    <n v="50"/>
    <s v="Dock"/>
    <s v="A26"/>
    <s v="CH HKA (C04)"/>
    <s v="2015-08-20"/>
    <m/>
    <n v="0"/>
    <n v="0"/>
    <m/>
    <s v="Prins Bernhardplein 173"/>
    <s v="Amsterdam"/>
    <s v="1097 BL"/>
    <m/>
    <n v="7.25"/>
    <s v="Nee"/>
    <s v="Valesca Kuijer"/>
    <m/>
    <m/>
    <m/>
    <m/>
    <m/>
    <m/>
    <m/>
    <s v="13:45"/>
    <m/>
    <s v="Pier Westerhoofd"/>
    <s v="3016"/>
    <s v="Ja"/>
    <m/>
    <m/>
    <s v="4084"/>
    <s v="Jan.van.Drooge@fdmediagroep.nl"/>
    <s v="Kuijer"/>
    <s v="Valesca.Kuijer@fdmediagroep.nl"/>
    <s v="f"/>
    <s v="06 - 55 88 36 02"/>
    <s v="Valesca"/>
    <s v="(020) 592 84 80"/>
    <m/>
    <s v="V."/>
    <n v="189"/>
    <s v="18:45"/>
    <s v="CH HKA"/>
    <s v="Hydrograaf"/>
    <n v="26"/>
    <s v="Varend arrangement"/>
    <d v="2015-08-20T00:00:00"/>
    <s v="Prins Bernhardplein 173"/>
    <m/>
    <s v="(020) 592 84 80"/>
    <s v="(020) 592 84 80"/>
    <n v="1"/>
    <m/>
    <n v="1"/>
    <s v="Ja"/>
    <n v="28350"/>
    <n v="3"/>
    <m/>
    <s v="000068-003"/>
    <m/>
  </r>
  <r>
    <s v="ING Nederland - ING Real Estate Finance"/>
    <s v="Hydrograaf"/>
    <s v="Nee"/>
    <m/>
    <n v="175"/>
    <s v="Hydrograaf"/>
    <n v="848"/>
    <s v="Avond"/>
    <n v="150"/>
    <s v="Dock"/>
    <s v="Gobel P."/>
    <x v="28"/>
    <d v="2015-08-22T00:00:00"/>
    <x v="141"/>
    <s v="Gefactureerd"/>
    <d v="2015-01-16T00:00:00"/>
    <s v="Straten F. van"/>
    <s v="Ja"/>
    <s v="Hydrograaf2015"/>
    <s v="Gefactureerd (1/0 termijn)"/>
    <m/>
    <m/>
    <m/>
    <x v="1"/>
    <n v="22"/>
    <n v="31.06"/>
    <n v="0"/>
    <s v="20:30"/>
    <s v="20:15"/>
    <s v="Luxe directieschepen"/>
    <s v="Dock"/>
    <s v="Eigen catering schip"/>
    <m/>
    <s v="09-01"/>
    <s v="2015.02"/>
    <s v="zaterdag"/>
    <s v="22-08-2015 18:15"/>
    <d v="2015-01-09T11:43:39"/>
    <m/>
    <m/>
    <n v="2"/>
    <s v="CH HKA (C10)"/>
    <s v="Paars"/>
    <n v="50"/>
    <s v="Dock"/>
    <s v="A26"/>
    <s v="CH HKA (C04)"/>
    <s v="2015-08-22"/>
    <n v="32899.5"/>
    <n v="25062"/>
    <n v="30325.03"/>
    <m/>
    <s v="Bijlmer dreef 241"/>
    <s v="Amsterdam"/>
    <s v="1102 CT"/>
    <m/>
    <n v="7.25"/>
    <s v="Nee"/>
    <s v="Peter Gobel"/>
    <m/>
    <m/>
    <m/>
    <m/>
    <m/>
    <m/>
    <m/>
    <s v="18:15"/>
    <n v="30325.03"/>
    <s v="Pier Westerhoofd"/>
    <s v="3183"/>
    <s v="Ja"/>
    <s v="Nee"/>
    <s v="Parkeren"/>
    <s v="2286"/>
    <m/>
    <s v="Gobel"/>
    <m/>
    <s v="m"/>
    <m/>
    <s v="Peter"/>
    <m/>
    <m/>
    <s v="P."/>
    <n v="209"/>
    <s v="23:45"/>
    <s v="CH HKA"/>
    <s v="Hydrograaf"/>
    <n v="26"/>
    <s v="Varend arrangement"/>
    <d v="2015-08-22T00:00:00"/>
    <s v="Bijlmer dreef 241"/>
    <m/>
    <m/>
    <m/>
    <n v="1"/>
    <m/>
    <n v="2"/>
    <s v="Ja"/>
    <n v="32899.5"/>
    <n v="3"/>
    <m/>
    <s v="000068-008"/>
    <m/>
  </r>
  <r>
    <s v="Nationale Borg-Maatschappij N.V."/>
    <s v="Hydrograaf"/>
    <s v="Ja"/>
    <n v="100"/>
    <n v="175"/>
    <s v="Hydrograaf"/>
    <n v="330"/>
    <s v="Avond"/>
    <n v="179"/>
    <s v="Classic"/>
    <s v="Kroon J."/>
    <x v="0"/>
    <d v="2015-08-21T00:00:00"/>
    <x v="51"/>
    <s v="100% Definitief"/>
    <d v="2014-09-09T00:00:00"/>
    <s v="Spliet M.P.J."/>
    <s v="Ja"/>
    <s v="Hydrograaf2015"/>
    <s v="100% Definitief"/>
    <s v="08-07"/>
    <s v="Davis"/>
    <m/>
    <x v="1"/>
    <n v="22"/>
    <n v="31.06"/>
    <n v="41338.47"/>
    <s v="19:00"/>
    <s v="18:30"/>
    <s v="Luxe directieschepen"/>
    <s v="Classic"/>
    <s v="Eigen catering schip"/>
    <s v="Kuijper"/>
    <s v="02-09"/>
    <s v="2014.36"/>
    <s v="vrijdag"/>
    <s v="21-08-2015 18:30"/>
    <d v="2014-09-02T22:17:44"/>
    <s v="MASHA.KUIJPER@NATIONALEBORG.NL"/>
    <s v="MASHA.KUIJPER@NATIONALEBORG.NL"/>
    <n v="7"/>
    <s v="CH HKA (C04)"/>
    <s v="Oranje"/>
    <n v="50"/>
    <m/>
    <s v="A26"/>
    <s v="CH HKA (C04)"/>
    <s v="2015-08-21"/>
    <n v="38185.75"/>
    <n v="38185.75"/>
    <n v="41338.47"/>
    <s v="man"/>
    <m/>
    <s v="Amsterdam"/>
    <m/>
    <m/>
    <n v="7.25"/>
    <s v="Nee"/>
    <s v="Masha Kuijper"/>
    <m/>
    <m/>
    <m/>
    <m/>
    <m/>
    <m/>
    <m/>
    <s v="17:45"/>
    <n v="0"/>
    <s v="Pier Westerhoofd"/>
    <s v="2172"/>
    <s v="Nee"/>
    <s v="Ja"/>
    <s v="Parkeren"/>
    <s v="3972"/>
    <s v="MASHA.KUIJPER@NATIONALEBORG.NL"/>
    <s v="Kuijper"/>
    <s v="MASHA.KUIJPER@NATIONALEBORG.NL"/>
    <s v="f"/>
    <m/>
    <s v="Masha"/>
    <s v="(020) 553 39 58"/>
    <m/>
    <s v="M."/>
    <n v="209"/>
    <s v="23:45"/>
    <m/>
    <s v="Hydrograaf"/>
    <n v="26"/>
    <s v="Varend arrangement"/>
    <d v="2015-08-21T00:00:00"/>
    <s v="Postbus 955"/>
    <s v="0621884275"/>
    <s v="0031652189533"/>
    <m/>
    <n v="4"/>
    <n v="45267.31"/>
    <n v="2"/>
    <m/>
    <n v="38185.75"/>
    <n v="3"/>
    <m/>
    <s v="000068-006"/>
    <m/>
  </r>
  <r>
    <s v="Scania Nederland"/>
    <s v="Hydrograaf"/>
    <s v="Ja"/>
    <n v="98.8"/>
    <n v="175"/>
    <s v="Hydrograaf"/>
    <n v="1508"/>
    <s v="Avond"/>
    <n v="150"/>
    <s v="Classic"/>
    <s v="Hoorick K. van"/>
    <x v="0"/>
    <d v="2015-08-19T00:00:00"/>
    <x v="18"/>
    <s v="100% Definitief"/>
    <d v="2015-04-06T00:00:00"/>
    <s v="Haan R. de"/>
    <s v="Ja"/>
    <s v="Hydrograaf2015"/>
    <s v="100% Definitief"/>
    <s v="08-07"/>
    <m/>
    <m/>
    <x v="1"/>
    <n v="22"/>
    <n v="31.06"/>
    <n v="33855.599999999999"/>
    <s v="19:00"/>
    <s v="18:30"/>
    <s v="Luxe directieschepen"/>
    <s v="Classic"/>
    <s v="Eigen catering schip"/>
    <s v="Verleg"/>
    <s v="03-04"/>
    <s v="2015.14"/>
    <s v="woensdag"/>
    <s v="19-08-2015 18:30"/>
    <d v="2015-04-03T16:25:06"/>
    <s v="keije.van.hoorick@scania.com"/>
    <s v="keije.van.hoorick@scania.com"/>
    <n v="3"/>
    <s v="CH HKA (C04)"/>
    <s v="Oranje"/>
    <n v="50"/>
    <m/>
    <s v="A26"/>
    <s v="CH HKA (C04)"/>
    <s v="2015-08-19"/>
    <n v="31690.89"/>
    <n v="31690.89"/>
    <n v="34268.080000000002"/>
    <m/>
    <s v="Spinveld 57"/>
    <s v="Breda"/>
    <s v="4815 HV"/>
    <m/>
    <n v="7.25"/>
    <s v="Ja"/>
    <s v="Keye van Hoorick"/>
    <m/>
    <m/>
    <m/>
    <m/>
    <m/>
    <m/>
    <m/>
    <s v="17:45"/>
    <n v="412.48"/>
    <s v="Pier Westerhoofd"/>
    <s v="2694"/>
    <s v="Ja"/>
    <s v="Nee"/>
    <s v="Parkeren"/>
    <s v="2102"/>
    <s v="keije.van.hoorick@scania.com"/>
    <s v="Hoorick"/>
    <s v="keije.van.hoorick@scania.com"/>
    <s v="f"/>
    <m/>
    <s v="Keye"/>
    <s v="(076) 525 40 00"/>
    <s v="van"/>
    <s v="K."/>
    <n v="209"/>
    <s v="23:45"/>
    <m/>
    <s v="Hydrograaf"/>
    <n v="26"/>
    <s v="Varend arrangement"/>
    <d v="2015-08-19T00:00:00"/>
    <s v="Spinveld 57"/>
    <m/>
    <s v="610984233"/>
    <s v="(076) 525 40 00"/>
    <n v="2"/>
    <m/>
    <n v="1"/>
    <m/>
    <n v="31690.89"/>
    <n v="3"/>
    <m/>
    <s v="000068-002"/>
    <m/>
  </r>
  <r>
    <s v="2 Sisters Storteboom B.V."/>
    <s v="Iris"/>
    <s v="Ja"/>
    <n v="100"/>
    <n v="36"/>
    <s v="Iris"/>
    <n v="1145"/>
    <s v="Avond"/>
    <n v="36"/>
    <s v="Classic Blaauw"/>
    <s v="Weijers-Sipkema P."/>
    <x v="0"/>
    <d v="2015-08-20T00:00:00"/>
    <x v="39"/>
    <s v="100% Definitief"/>
    <m/>
    <s v="NEB"/>
    <s v="Ja"/>
    <s v="Iris2015"/>
    <s v="100% Definitief"/>
    <s v="08-07"/>
    <m/>
    <m/>
    <x v="14"/>
    <n v="22"/>
    <n v="45"/>
    <n v="9274.14"/>
    <s v="18:45"/>
    <s v="18:30"/>
    <s v="Luxe traditionele charter schepen"/>
    <s v="Classic Blaauw"/>
    <s v="Eigen catering schip"/>
    <s v="Weijers- Sipkema "/>
    <s v="26-02"/>
    <s v="2015.09"/>
    <s v="donderdag"/>
    <s v="20-08-2015 18:30"/>
    <d v="2015-02-26T12:19:16"/>
    <s v="pia.sipkema@2sistersstorteboom.com"/>
    <s v="pia.sipkema@2sistersstorteboom.com"/>
    <n v="2"/>
    <s v="Cacaohaven (N09)"/>
    <s v="Paars"/>
    <n v="50"/>
    <m/>
    <s v="N09"/>
    <s v="Cacaohaven (N09)"/>
    <s v="2015-08-20"/>
    <n v="7170"/>
    <n v="8604"/>
    <n v="9274.14"/>
    <m/>
    <s v="Provincialeweg 70"/>
    <s v="Kornhorn"/>
    <s v="9864 PG"/>
    <n v="1.6"/>
    <n v="36"/>
    <s v="Ja"/>
    <s v="Pia Weijers-Sipkema"/>
    <m/>
    <n v="179.55"/>
    <n v="378.9"/>
    <s v="110077"/>
    <n v="4637.08"/>
    <n v="7170"/>
    <n v="7728.45"/>
    <s v="17:45"/>
    <n v="0"/>
    <s v="Cacaohaven"/>
    <s v="2712"/>
    <s v="Ja"/>
    <s v="Ja"/>
    <s v="Parkeren"/>
    <s v="1956"/>
    <s v="pia.sipkema@2sistersstorteboom.com"/>
    <s v="Weijers-Sipkema"/>
    <s v="pia.sipkema@2sistersstorteboom.com"/>
    <s v="f"/>
    <m/>
    <s v="Pia"/>
    <s v="(0594) 67 75 13"/>
    <m/>
    <s v="P."/>
    <n v="239"/>
    <s v="00:00"/>
    <m/>
    <s v="Iris"/>
    <n v="115"/>
    <s v="Varend arrangement"/>
    <d v="2015-08-20T00:00:00"/>
    <s v="Provincialeweg 70"/>
    <m/>
    <s v="0031622471706"/>
    <s v="(0594) 67 75 13"/>
    <n v="2"/>
    <n v="1735.14"/>
    <n v="2"/>
    <m/>
    <n v="7170"/>
    <n v="1"/>
    <m/>
    <s v="000176-004"/>
    <n v="6.7"/>
  </r>
  <r>
    <s v="2 Sisters Storteboom B.V."/>
    <s v="Iris"/>
    <s v="Ja"/>
    <n v="100"/>
    <n v="36"/>
    <s v="Iris"/>
    <n v="1146"/>
    <s v="Middag"/>
    <n v="36"/>
    <s v="Classic Blaauw"/>
    <s v="Weijers-Sipkema P."/>
    <x v="0"/>
    <d v="2015-08-21T00:00:00"/>
    <x v="39"/>
    <s v="100% Definitief"/>
    <m/>
    <s v="NEB"/>
    <s v="Ja"/>
    <s v="Iris2015"/>
    <s v="100% Definitief"/>
    <s v="08-07"/>
    <m/>
    <m/>
    <x v="6"/>
    <n v="21"/>
    <n v="45"/>
    <n v="8499.65"/>
    <s v="11:45"/>
    <s v="11:30"/>
    <s v="Luxe traditionele charter schepen"/>
    <s v="Classic Blaauw"/>
    <s v="Eigen catering schip"/>
    <s v="Weijers- Sipkema "/>
    <s v="26-02"/>
    <s v="2015.09"/>
    <s v="vrijdag"/>
    <s v="21-08-2015 11:30"/>
    <d v="2015-02-26T12:21:44"/>
    <s v="pia.sipkema@2sistersstorteboom.com"/>
    <s v="pia.sipkema@2sistersstorteboom.com"/>
    <n v="2"/>
    <s v="Cacaohaven (N09)"/>
    <s v="Paars"/>
    <n v="50"/>
    <m/>
    <s v="N09"/>
    <s v="Cacaohaven (N09)"/>
    <s v="2015-08-21"/>
    <n v="6570"/>
    <n v="7884"/>
    <n v="8499.65"/>
    <m/>
    <s v="Provincialeweg 70"/>
    <s v="Kornhorn"/>
    <s v="9864 PG"/>
    <n v="1.6"/>
    <n v="36"/>
    <s v="Ja"/>
    <s v="Pia Weijers-Sipkema"/>
    <m/>
    <n v="166.38"/>
    <n v="346.66"/>
    <s v="110078"/>
    <n v="4249.82"/>
    <n v="6570"/>
    <n v="7083.04"/>
    <s v="10:45"/>
    <n v="0"/>
    <s v="Cacaohaven"/>
    <s v="2712"/>
    <s v="Ja"/>
    <s v="Ja"/>
    <s v="Parkeren"/>
    <s v="1956"/>
    <s v="pia.sipkema@2sistersstorteboom.com"/>
    <s v="Weijers-Sipkema"/>
    <s v="pia.sipkema@2sistersstorteboom.com"/>
    <s v="f"/>
    <m/>
    <s v="Pia"/>
    <s v="(0594) 67 75 13"/>
    <m/>
    <s v="P."/>
    <n v="219"/>
    <s v="16:45"/>
    <m/>
    <s v="Iris"/>
    <n v="115"/>
    <s v="Varend arrangement"/>
    <d v="2015-08-21T00:00:00"/>
    <s v="Provincialeweg 70"/>
    <m/>
    <s v="0031622471706"/>
    <s v="(0594) 67 75 13"/>
    <n v="2"/>
    <n v="1589.94"/>
    <n v="3"/>
    <m/>
    <n v="6570"/>
    <n v="1"/>
    <m/>
    <s v="000176-005"/>
    <n v="6.7"/>
  </r>
  <r>
    <s v="Athlon Car Lease Nederland B.V."/>
    <s v="Iris"/>
    <s v="Ja"/>
    <n v="100"/>
    <n v="36"/>
    <s v="Iris"/>
    <n v="1136"/>
    <s v="Sail thank you parade"/>
    <n v="36"/>
    <s v="Classic Blaauw"/>
    <s v="Ingen I. van"/>
    <x v="0"/>
    <d v="2015-08-23T00:00:00"/>
    <x v="39"/>
    <s v="100% Definitief"/>
    <m/>
    <s v="NEB"/>
    <s v="Ja"/>
    <s v="Iris2015"/>
    <s v="100% Definitief"/>
    <s v="08-07"/>
    <m/>
    <m/>
    <x v="5"/>
    <n v="22"/>
    <n v="54"/>
    <n v="10035.99"/>
    <s v="14:00"/>
    <s v="13:45"/>
    <s v="Luxe traditionele charter schepen"/>
    <s v="Classic Blaauw"/>
    <s v="Eigen catering schip"/>
    <m/>
    <s v="26-02"/>
    <s v="2015.09"/>
    <s v="zondag"/>
    <s v="23-08-2015 13:45"/>
    <d v="2015-02-26T10:37:48"/>
    <s v="vovaningen@athloncarlease.nl"/>
    <s v="karin.vantol@athlon.com"/>
    <n v="1"/>
    <s v="Cacaohaven (N09)"/>
    <s v="Paars"/>
    <n v="50"/>
    <m/>
    <s v="N09"/>
    <s v="Cacaohaven (N09)"/>
    <s v="2015-08-23"/>
    <n v="9324"/>
    <n v="9324"/>
    <n v="10035.99"/>
    <m/>
    <s v="Veluwezoom 4"/>
    <s v="Almere"/>
    <s v="1327 AG"/>
    <n v="1.6"/>
    <n v="36"/>
    <s v="Ja"/>
    <s v="Karin van Tol"/>
    <m/>
    <n v="213.57"/>
    <n v="498.42"/>
    <s v="110055"/>
    <n v="10035.99"/>
    <n v="9324"/>
    <n v="10035.99"/>
    <s v="13:00"/>
    <n v="0"/>
    <s v="Cacaohaven"/>
    <s v="2707"/>
    <s v="Ja"/>
    <s v="Ja"/>
    <s v="Parkeren"/>
    <s v="3969"/>
    <s v="vovaningen@athloncarlease.nl"/>
    <s v="Tol"/>
    <s v="karin.vantol@athlon.com"/>
    <s v="f"/>
    <s v="06 - 13 43 72 69"/>
    <s v="Karin"/>
    <m/>
    <s v="van"/>
    <s v="K."/>
    <m/>
    <s v="19:45"/>
    <m/>
    <s v="Iris"/>
    <n v="115"/>
    <s v="Varend arrangement"/>
    <d v="2015-08-23T00:00:00"/>
    <s v="Veluwezoom 4"/>
    <m/>
    <m/>
    <m/>
    <n v="1"/>
    <m/>
    <n v="1"/>
    <m/>
    <n v="9324"/>
    <n v="1"/>
    <m/>
    <s v="000176-009"/>
    <n v="6.7"/>
  </r>
  <r>
    <s v="Bot Bouw B.V."/>
    <s v="Iris"/>
    <s v="Ja"/>
    <n v="100"/>
    <n v="36"/>
    <s v="Iris"/>
    <n v="1170"/>
    <s v="SAIL In"/>
    <n v="30"/>
    <s v="Classic Blaauw"/>
    <s v="Bot G.J."/>
    <x v="0"/>
    <d v="2015-08-19T00:00:00"/>
    <x v="39"/>
    <s v="100% Definitief"/>
    <m/>
    <s v="NEB"/>
    <s v="Ja"/>
    <s v="Iris2015"/>
    <s v="100% Definitief"/>
    <s v="09-07"/>
    <m/>
    <m/>
    <x v="2"/>
    <n v="25"/>
    <n v="59"/>
    <n v="9654.5400000000009"/>
    <s v="07:45"/>
    <s v="07:30"/>
    <s v="Luxe traditionele charter schepen"/>
    <s v="Classic Blaauw"/>
    <s v="Eigen catering schip"/>
    <m/>
    <s v="26-02"/>
    <s v="2015.09"/>
    <s v="woensdag"/>
    <s v="19-08-2015 07:30"/>
    <d v="2015-02-26T14:27:51"/>
    <s v="h.deboer@botbouw.nl"/>
    <s v="h.deboer@botbouw.nl"/>
    <n v="1"/>
    <s v="Cacaohaven (N09)"/>
    <s v="Paars"/>
    <n v="50"/>
    <m/>
    <s v="N09"/>
    <s v="Cacaohaven (N09)"/>
    <s v="2015-08-19"/>
    <n v="8970"/>
    <n v="8970"/>
    <n v="9654.5400000000009"/>
    <m/>
    <m/>
    <s v="Heerhugowaard"/>
    <m/>
    <n v="1.6"/>
    <n v="36"/>
    <s v="Ja"/>
    <s v="G.J. Bot"/>
    <m/>
    <n v="204.88"/>
    <n v="479.66"/>
    <s v="110157"/>
    <n v="5792.72"/>
    <n v="8970"/>
    <n v="9654.5400000000009"/>
    <s v="06:45"/>
    <n v="0"/>
    <s v="Cacaohaven"/>
    <s v="2737"/>
    <s v="Ja"/>
    <s v="Ja"/>
    <s v="Parkeren"/>
    <s v="1981"/>
    <s v="h.deboer@botbouw.nl"/>
    <s v="Bot"/>
    <s v="h.deboer@botbouw.nl"/>
    <s v="m"/>
    <m/>
    <m/>
    <s v="(072) 576 38 37"/>
    <m/>
    <s v="G.J."/>
    <n v="264"/>
    <s v="15:00"/>
    <m/>
    <s v="Iris"/>
    <n v="115"/>
    <s v="Varend arrangement"/>
    <d v="2015-08-19T00:00:00"/>
    <s v="Postbus 15"/>
    <m/>
    <s v="(072) 576 38 37"/>
    <s v="(072) 576 38 37"/>
    <n v="1"/>
    <m/>
    <n v="2"/>
    <m/>
    <n v="8970"/>
    <n v="1"/>
    <m/>
    <s v="000176-001"/>
    <n v="6.7"/>
  </r>
  <r>
    <s v="Pwn Waterleidingbedrijf"/>
    <s v="Iris"/>
    <s v="Ja"/>
    <n v="100"/>
    <n v="36"/>
    <s v="Iris"/>
    <n v="1615"/>
    <s v="Avond"/>
    <n v="30"/>
    <s v="Classic Blaauw"/>
    <s v="Gelauff R."/>
    <x v="0"/>
    <d v="2015-08-21T00:00:00"/>
    <x v="66"/>
    <s v="100% Definitief"/>
    <m/>
    <s v="NEB"/>
    <s v="Ja"/>
    <s v="Iris2015"/>
    <s v="100% Definitief"/>
    <s v="16-07"/>
    <m/>
    <m/>
    <x v="14"/>
    <n v="22"/>
    <n v="45"/>
    <n v="7728.45"/>
    <s v="18:45"/>
    <s v="18:30"/>
    <s v="Luxe traditionele charter schepen"/>
    <s v="Classic Blaauw"/>
    <s v="Eigen catering schip"/>
    <s v="Gelauff"/>
    <s v="16-04"/>
    <s v="2015.16"/>
    <s v="vrijdag"/>
    <s v="21-08-2015 18:30"/>
    <d v="2015-04-16T10:39:11"/>
    <s v="renee.gelauff@pwn.nl"/>
    <s v="renee.gelauff@pwn.nl"/>
    <n v="1"/>
    <s v="Cacaohaven (N09)"/>
    <s v="Paars"/>
    <n v="50"/>
    <m/>
    <s v="N09"/>
    <s v="Cacaohaven (N09)"/>
    <s v="2015-08-21"/>
    <n v="7170"/>
    <n v="7170"/>
    <n v="7728.45"/>
    <m/>
    <m/>
    <s v="Velserbroek"/>
    <m/>
    <n v="1.6"/>
    <n v="36"/>
    <s v="Ja"/>
    <s v="Renee Gelauff"/>
    <m/>
    <n v="179.55"/>
    <n v="378.9"/>
    <s v="110177"/>
    <n v="4637.07"/>
    <n v="7170"/>
    <n v="7728.45"/>
    <s v="17:45"/>
    <n v="0"/>
    <s v="Cacaohaven"/>
    <s v="3073"/>
    <s v="Ja"/>
    <s v="Ja"/>
    <s v="Parkeren"/>
    <s v="2140"/>
    <s v="renee.gelauff@pwn.nl"/>
    <s v="Gelauff"/>
    <s v="renee.gelauff@pwn.nl"/>
    <s v="f"/>
    <s v="06 - 51 33 90 72"/>
    <s v="Renee"/>
    <m/>
    <m/>
    <s v="R."/>
    <n v="234"/>
    <s v="00:00"/>
    <m/>
    <s v="Iris"/>
    <n v="115"/>
    <s v="Varend arrangement"/>
    <d v="2015-08-21T00:00:00"/>
    <s v="Postbus 2113"/>
    <s v="06-51339072"/>
    <m/>
    <m/>
    <n v="1"/>
    <m/>
    <n v="1"/>
    <m/>
    <n v="7170"/>
    <n v="1"/>
    <m/>
    <s v="000176-006"/>
    <n v="6.7"/>
  </r>
  <r>
    <s v="Tomingroep B.V."/>
    <s v="Iris"/>
    <s v="Ja"/>
    <n v="100"/>
    <n v="36"/>
    <s v="Iris"/>
    <n v="2272"/>
    <s v="Avond"/>
    <n v="36"/>
    <s v="Classic Blaauw"/>
    <s v="Oskamp F."/>
    <x v="0"/>
    <d v="2015-08-19T00:00:00"/>
    <x v="62"/>
    <s v="100% Definitief"/>
    <d v="2015-07-09T00:00:00"/>
    <s v="Sterk L."/>
    <s v="Ja"/>
    <s v="Iris2015"/>
    <s v="100% Definitief"/>
    <s v="28-07"/>
    <m/>
    <m/>
    <x v="14"/>
    <n v="22"/>
    <n v="45"/>
    <n v="9912.16"/>
    <s v="18:45"/>
    <s v="18:30"/>
    <s v="Luxe traditionele charter schepen"/>
    <s v="Classic Blaauw"/>
    <s v="Eigen catering schip"/>
    <s v="Ooijens"/>
    <s v="02-07"/>
    <s v="2015.27"/>
    <s v="woensdag"/>
    <s v="19-08-2015 18:30"/>
    <d v="2015-07-02T16:57:46"/>
    <s v="fo@tomingroep.nl"/>
    <s v="fo@tomingroep.nl"/>
    <n v="2"/>
    <s v="Cacaohaven (N09)"/>
    <s v="Paars"/>
    <n v="50"/>
    <m/>
    <s v="N09"/>
    <s v="Cacaohaven (N09)"/>
    <s v="2015-08-19"/>
    <n v="9170.6"/>
    <n v="9170.6"/>
    <n v="9912.16"/>
    <m/>
    <s v="Franciscusweg 12"/>
    <s v="Hilversum"/>
    <s v="1200 AD"/>
    <n v="1.6"/>
    <n v="36"/>
    <s v="Nee"/>
    <s v="Simone Ooijens"/>
    <m/>
    <m/>
    <m/>
    <m/>
    <m/>
    <m/>
    <m/>
    <s v="17:45"/>
    <n v="0"/>
    <s v="Cacaohaven"/>
    <s v="6197"/>
    <s v="Ja"/>
    <s v="Ja"/>
    <s v="Parkeren"/>
    <s v="4225"/>
    <s v="fo@tomingroep.nl"/>
    <s v="Ooijens"/>
    <s v="SO@tomingroep.nl"/>
    <s v="f"/>
    <s v="06 - 21 11 15 33"/>
    <s v="Simone"/>
    <s v="(035) 671 81 99"/>
    <m/>
    <s v="S."/>
    <n v="249"/>
    <s v="00:00"/>
    <m/>
    <s v="Iris"/>
    <n v="115"/>
    <s v="Varend arrangement"/>
    <d v="2015-08-19T00:00:00"/>
    <s v="Franciscusweg 12"/>
    <m/>
    <s v="611524579"/>
    <s v="(035) 671 81 11"/>
    <n v="1"/>
    <m/>
    <n v="1"/>
    <m/>
    <n v="9170.6"/>
    <n v="1"/>
    <m/>
    <s v="000176-002"/>
    <n v="6.7"/>
  </r>
  <r>
    <s v="Total Event Support"/>
    <s v="Iris"/>
    <s v="Nee"/>
    <n v="83.57"/>
    <n v="36"/>
    <s v="Iris"/>
    <n v="1642"/>
    <s v="Middag"/>
    <n v="36"/>
    <s v="Classic Blaauw"/>
    <s v="Lijnen G."/>
    <x v="0"/>
    <d v="2015-08-20T00:00:00"/>
    <x v="66"/>
    <s v="100% Definitief"/>
    <m/>
    <s v="NEB"/>
    <s v="Ja"/>
    <s v="Iris2015"/>
    <s v="100% Definitief"/>
    <s v="15-07"/>
    <m/>
    <m/>
    <x v="6"/>
    <n v="21"/>
    <n v="45"/>
    <n v="7208.03"/>
    <s v="11:45"/>
    <s v="11:30"/>
    <s v="Luxe traditionele charter schepen"/>
    <s v="Classic Blaauw"/>
    <s v="Eigen catering schip"/>
    <m/>
    <s v="16-04"/>
    <s v="2015.16"/>
    <s v="donderdag"/>
    <s v="20-08-2015 11:30"/>
    <d v="2015-04-16T18:06:52"/>
    <s v="g.lijnen@total-e.com"/>
    <s v="g.lijnen@total-e.com"/>
    <n v="3"/>
    <s v="Cacaohaven (N09)"/>
    <s v="Paars"/>
    <n v="50"/>
    <m/>
    <s v="N09"/>
    <s v="Cacaohaven (N09)"/>
    <s v="2015-08-20"/>
    <n v="6673.3"/>
    <n v="7987.3"/>
    <n v="8624.64"/>
    <m/>
    <s v="Schemkensstraat 14"/>
    <s v="Beringen-Paal"/>
    <s v="3580"/>
    <n v="1.6"/>
    <n v="36"/>
    <s v="Ja"/>
    <s v="G. Lijnen"/>
    <s v="Philip Morris Benelux"/>
    <n v="166.38"/>
    <n v="346.66"/>
    <s v="110220"/>
    <n v="4249.82"/>
    <n v="6570"/>
    <n v="7083.04"/>
    <s v="10:45"/>
    <n v="1416.61"/>
    <s v="Cacaohaven"/>
    <s v="3079"/>
    <s v="Nee"/>
    <s v="Ja"/>
    <s v="Parkeren"/>
    <s v="2146"/>
    <s v="g.lijnen@total-e.com"/>
    <s v="Lijnen"/>
    <s v="g.lijnen@total-e.com"/>
    <s v="f"/>
    <m/>
    <m/>
    <s v="+32 484 11 07 35"/>
    <m/>
    <s v="G."/>
    <n v="219"/>
    <s v="16:45"/>
    <m/>
    <s v="Iris"/>
    <n v="115"/>
    <s v="Varend arrangement"/>
    <d v="2015-08-20T00:00:00"/>
    <s v="Schemkensstraat 14"/>
    <m/>
    <s v="+32 484 11 07 35"/>
    <s v="+32 484 11 07 35"/>
    <n v="2"/>
    <n v="1589.94"/>
    <n v="4"/>
    <m/>
    <n v="6673.3"/>
    <n v="1"/>
    <m/>
    <s v="000176-003"/>
    <n v="6.7"/>
  </r>
  <r>
    <s v="BankGiro Loterij"/>
    <s v="Jantje"/>
    <s v="Ja"/>
    <n v="100"/>
    <n v="24"/>
    <s v="Jantje"/>
    <n v="1369"/>
    <s v="Sail thank you parade"/>
    <n v="20"/>
    <s v="Classic Blaauw"/>
    <s v="Kuin I."/>
    <x v="0"/>
    <d v="2015-08-23T00:00:00"/>
    <x v="107"/>
    <s v="100% Definitief"/>
    <m/>
    <s v="NEB"/>
    <s v="Ja"/>
    <s v="Jantje2015"/>
    <s v="100% Definitief"/>
    <s v="09-07"/>
    <m/>
    <m/>
    <x v="14"/>
    <n v="22"/>
    <n v="48"/>
    <n v="4934.4799999999996"/>
    <s v="14:30"/>
    <s v="14:15"/>
    <s v="Traditionele charter schepen"/>
    <s v="Classic Blaauw"/>
    <s v="Eigen catering schip"/>
    <s v="Kuin "/>
    <s v="20-03"/>
    <s v="2015.12"/>
    <s v="zondag"/>
    <s v="23-08-2015 14:15"/>
    <d v="2015-03-20T16:19:02"/>
    <s v="Inge@postcodeloterij.nl"/>
    <s v="Inge@postcodeloterij.nl"/>
    <n v="1"/>
    <s v="Cacaohaven (N04)"/>
    <s v="Geel"/>
    <n v="40"/>
    <m/>
    <s v="N04"/>
    <s v="Cacaohaven (N04)"/>
    <s v="2015-08-23"/>
    <n v="4580"/>
    <n v="4580"/>
    <n v="4934.4799999999996"/>
    <m/>
    <m/>
    <s v="Amsterdam"/>
    <m/>
    <m/>
    <n v="28"/>
    <s v="Nee"/>
    <s v="I. Kuin"/>
    <m/>
    <n v="111.55"/>
    <n v="242.93"/>
    <s v="110200"/>
    <n v="4934.4799999999996"/>
    <n v="4580"/>
    <n v="4934.4799999999996"/>
    <s v="13:30"/>
    <n v="0"/>
    <s v="Cacaohaven"/>
    <s v="3032"/>
    <s v="Ja"/>
    <s v="Ja"/>
    <s v="Parkeren"/>
    <s v="2101"/>
    <s v="Inge@postcodeloterij.nl"/>
    <s v="Kuin"/>
    <s v="Inge@postcodeloterij.nl"/>
    <s v="f"/>
    <m/>
    <m/>
    <s v="(020) 673 24 46"/>
    <m/>
    <s v="I."/>
    <m/>
    <s v="20:15"/>
    <m/>
    <s v="Jantje"/>
    <n v="124"/>
    <s v="Varend arrangement"/>
    <d v="2015-08-23T00:00:00"/>
    <s v="Postbus 75025"/>
    <m/>
    <s v="0031649500874"/>
    <s v="(020) 673 24 46"/>
    <n v="1"/>
    <m/>
    <n v="1"/>
    <m/>
    <n v="4580"/>
    <n v="3"/>
    <m/>
    <s v="000183-009"/>
    <m/>
  </r>
  <r>
    <s v="Blauwhoed Facilitair Bedrijf B.V."/>
    <s v="Jantje"/>
    <s v="Ja"/>
    <n v="100"/>
    <n v="24"/>
    <s v="Jantje"/>
    <n v="1363"/>
    <s v="SAIL In"/>
    <n v="21"/>
    <s v="Classic Blaauw"/>
    <s v="Scheefers J."/>
    <x v="0"/>
    <d v="2015-08-19T00:00:00"/>
    <x v="107"/>
    <s v="100% Definitief"/>
    <m/>
    <s v="NEB"/>
    <s v="Ja"/>
    <s v="Jantje2015"/>
    <s v="100% Definitief"/>
    <s v="08-07"/>
    <m/>
    <m/>
    <x v="20"/>
    <n v="23"/>
    <n v="54"/>
    <n v="5529.52"/>
    <s v="08:15"/>
    <s v="08:00"/>
    <s v="Traditionele charter schepen"/>
    <s v="Classic Blaauw"/>
    <s v="Eigen catering schip"/>
    <s v="Bouwman "/>
    <s v="20-03"/>
    <s v="2015.12"/>
    <s v="woensdag"/>
    <s v="19-08-2015 08:00"/>
    <d v="2015-03-20T15:44:06"/>
    <s v="jscheefers@blauwhoed.nl"/>
    <s v="jscheefers@blauwhoed.nl"/>
    <n v="3"/>
    <s v="Cacaohaven (N04)"/>
    <s v="Geel"/>
    <n v="40"/>
    <m/>
    <s v="N04"/>
    <s v="Cacaohaven (N04)"/>
    <s v="2015-08-19"/>
    <n v="4883.3"/>
    <n v="5122.3"/>
    <n v="5529.52"/>
    <m/>
    <m/>
    <s v="Rotterdam"/>
    <m/>
    <m/>
    <n v="28"/>
    <s v="Ja"/>
    <s v="J. Scheefers"/>
    <m/>
    <n v="112.52"/>
    <n v="254.65"/>
    <s v="110062"/>
    <n v="5147.17"/>
    <n v="4780"/>
    <n v="5147.17"/>
    <s v="07:15"/>
    <n v="0"/>
    <s v="Cacaohaven"/>
    <s v="3027"/>
    <s v="Ja"/>
    <s v="Ja"/>
    <s v="Parkeren"/>
    <s v="2096"/>
    <s v="jscheefers@blauwhoed.nl"/>
    <s v="Scheefers"/>
    <s v="jscheefers@blauwhoed.nl"/>
    <s v="f"/>
    <m/>
    <m/>
    <s v="(010) 453 51 97"/>
    <m/>
    <s v="J."/>
    <n v="239"/>
    <s v="15:30"/>
    <m/>
    <s v="Jantje"/>
    <n v="124"/>
    <s v="Varend arrangement"/>
    <d v="2015-08-19T00:00:00"/>
    <s v="Postbus 2552"/>
    <m/>
    <s v="0031650520307"/>
    <s v="(010) 453 51 97"/>
    <n v="2"/>
    <n v="289.19"/>
    <n v="2"/>
    <m/>
    <n v="4883.3"/>
    <n v="3"/>
    <m/>
    <s v="000183-001"/>
    <m/>
  </r>
  <r>
    <s v="Business &amp; Bubbels"/>
    <s v="Jantje"/>
    <s v="Ja"/>
    <n v="100"/>
    <n v="24"/>
    <s v="Jantje"/>
    <n v="1167"/>
    <s v="Avond"/>
    <n v="20"/>
    <s v="Classic Blaauw"/>
    <s v="Nijssen E."/>
    <x v="0"/>
    <d v="2015-08-19T00:00:00"/>
    <x v="39"/>
    <s v="100% Definitief"/>
    <m/>
    <s v="NEB"/>
    <s v="Ja"/>
    <s v="Jantje2015"/>
    <s v="100% Definitief"/>
    <s v="08-07"/>
    <m/>
    <m/>
    <x v="22"/>
    <n v="21"/>
    <n v="41"/>
    <n v="4578.1400000000003"/>
    <s v="19:15"/>
    <s v="19:00"/>
    <s v="Traditionele charter schepen"/>
    <s v="Classic Blaauw"/>
    <s v="Eigen catering schip"/>
    <s v="Rohling"/>
    <s v="26-02"/>
    <s v="2015.09"/>
    <s v="woensdag"/>
    <s v="19-08-2015 19:00"/>
    <d v="2015-02-26T14:17:32"/>
    <s v="esther@nijssencms.nl"/>
    <s v="info@ifthenels.nl"/>
    <n v="2"/>
    <s v="Cacaohaven (N04)"/>
    <s v="Geel"/>
    <n v="40"/>
    <m/>
    <s v="N04"/>
    <s v="Cacaohaven (N04)"/>
    <s v="2015-08-19"/>
    <n v="4231.6499999999996"/>
    <n v="4231.6499999999996"/>
    <n v="4578.1400000000003"/>
    <m/>
    <s v="Wieldrechtseweg 30"/>
    <s v="Dordrecht"/>
    <s v="3316 BG"/>
    <m/>
    <n v="28"/>
    <s v="Nee"/>
    <s v="Esther Nijssen"/>
    <m/>
    <n v="118.78"/>
    <n v="216.86"/>
    <s v="110122"/>
    <n v="2709.38"/>
    <n v="4180"/>
    <n v="4515.6400000000003"/>
    <s v="18:15"/>
    <n v="0"/>
    <s v="Cacaohaven"/>
    <s v="2726"/>
    <s v="Ja"/>
    <s v="Ja"/>
    <s v="Parkeren"/>
    <s v="1969"/>
    <s v="esther@nijssencms.nl"/>
    <s v="Nijssen"/>
    <s v="esther@nijssencms.nl"/>
    <s v="f"/>
    <m/>
    <s v="Esther"/>
    <m/>
    <m/>
    <s v="E."/>
    <n v="204"/>
    <s v="00:30"/>
    <m/>
    <s v="Jantje"/>
    <n v="124"/>
    <s v="Varend arrangement"/>
    <d v="2015-08-19T00:00:00"/>
    <s v="Wieldrechtseweg 30"/>
    <m/>
    <s v="613889824"/>
    <m/>
    <n v="1"/>
    <m/>
    <n v="2"/>
    <m/>
    <n v="4231.6499999999996"/>
    <n v="3"/>
    <m/>
    <s v="000183-002"/>
    <m/>
  </r>
  <r>
    <s v="Constructor Staalbouw B.V."/>
    <s v="Jantje"/>
    <s v="Ja"/>
    <n v="100"/>
    <n v="24"/>
    <s v="Jantje"/>
    <n v="1619"/>
    <s v="Avond"/>
    <n v="24"/>
    <s v="Classic Blaauw"/>
    <s v="Weerd E. van der"/>
    <x v="0"/>
    <d v="2015-08-22T00:00:00"/>
    <x v="66"/>
    <s v="100% Definitief"/>
    <m/>
    <s v="NEB"/>
    <s v="Ja"/>
    <s v="Jantje2015"/>
    <s v="100% Definitief"/>
    <s v="16-07"/>
    <m/>
    <m/>
    <x v="22"/>
    <n v="21"/>
    <n v="41"/>
    <n v="5418.77"/>
    <s v="19:15"/>
    <s v="19:00"/>
    <s v="Traditionele charter schepen"/>
    <s v="Classic Blaauw"/>
    <s v="Eigen catering schip"/>
    <m/>
    <s v="16-04"/>
    <s v="2015.16"/>
    <s v="zaterdag"/>
    <s v="22-08-2015 19:00"/>
    <d v="2015-04-16T10:49:41"/>
    <s v="weerd@constructorstaalbouw.nl"/>
    <s v="weerd@constructorstaalbouw.nl"/>
    <n v="2"/>
    <s v="Cacaohaven (N04)"/>
    <s v="Geel"/>
    <n v="40"/>
    <m/>
    <s v="N04"/>
    <s v="Cacaohaven (N04)"/>
    <s v="2015-08-22"/>
    <n v="4180"/>
    <n v="5016"/>
    <n v="5418.77"/>
    <m/>
    <s v="Newtonstraat 36"/>
    <s v="Heerhugowaard"/>
    <s v="1704 SB"/>
    <m/>
    <n v="28"/>
    <s v="Nee"/>
    <s v="E. van der Weerd"/>
    <m/>
    <n v="118.78"/>
    <n v="216.86"/>
    <s v="110082"/>
    <n v="2709.38"/>
    <n v="4180"/>
    <n v="4515.6400000000003"/>
    <s v="18:15"/>
    <n v="0"/>
    <s v="Cacaohaven"/>
    <s v="3058"/>
    <s v="Ja"/>
    <s v="Ja"/>
    <s v="Parkeren"/>
    <s v="2124"/>
    <s v="weerd@constructorstaalbouw.nl"/>
    <s v="Weerd"/>
    <s v="weerd@constructorstaalbouw.nl"/>
    <s v="m"/>
    <s v="06 - 53 32 76 62"/>
    <m/>
    <m/>
    <s v="van der"/>
    <s v="E."/>
    <n v="209"/>
    <s v="00:30"/>
    <m/>
    <s v="Jantje"/>
    <n v="124"/>
    <s v="Varend arrangement"/>
    <d v="2015-08-22T00:00:00"/>
    <s v="Newtonstraat 36"/>
    <s v="06-53327662"/>
    <m/>
    <m/>
    <n v="2"/>
    <n v="1011.56"/>
    <n v="2"/>
    <m/>
    <n v="4180"/>
    <n v="3"/>
    <m/>
    <s v="000183-008"/>
    <m/>
  </r>
  <r>
    <s v="DITP Holding B.V."/>
    <s v="Jantje"/>
    <s v="Ja"/>
    <n v="100"/>
    <n v="24"/>
    <s v="Jantje"/>
    <n v="1131"/>
    <s v="Middag"/>
    <n v="24"/>
    <s v="Classic Blaauw"/>
    <s v="Hogenhuis P."/>
    <x v="0"/>
    <d v="2015-08-20T00:00:00"/>
    <x v="39"/>
    <s v="100% Definitief"/>
    <m/>
    <s v="NEB"/>
    <s v="Ja"/>
    <s v="Jantje2015"/>
    <s v="100% Definitief"/>
    <s v="09-07"/>
    <m/>
    <m/>
    <x v="21"/>
    <n v="20"/>
    <n v="41"/>
    <n v="4891.25"/>
    <s v="12:15"/>
    <s v="12:00"/>
    <s v="Traditionele charter schepen"/>
    <s v="Classic Blaauw"/>
    <s v="Eigen catering schip"/>
    <m/>
    <s v="26-02"/>
    <s v="2015.09"/>
    <s v="donderdag"/>
    <s v="20-08-2015 12:00"/>
    <d v="2015-02-26T10:26:13"/>
    <s v="p.hogenhuis@ditp.nl"/>
    <s v="p.hogenhuis@ditp.nl"/>
    <n v="1"/>
    <s v="Cacaohaven (N04)"/>
    <s v="Geel"/>
    <n v="40"/>
    <m/>
    <s v="N04"/>
    <s v="Cacaohaven (N04)"/>
    <s v="2015-08-20"/>
    <n v="4536"/>
    <n v="4536"/>
    <n v="4891.25"/>
    <m/>
    <s v="Kenaupark 31"/>
    <s v="Haarlem"/>
    <s v="2011 MR"/>
    <m/>
    <n v="28"/>
    <s v="Ja"/>
    <s v="P. Hogenhuis"/>
    <m/>
    <n v="116.32"/>
    <n v="238.92"/>
    <s v="110123"/>
    <n v="2934.74"/>
    <n v="4536"/>
    <n v="4891.24"/>
    <s v="11:15"/>
    <n v="0"/>
    <s v="Cacaohaven"/>
    <s v="2675"/>
    <s v="Ja"/>
    <s v="Ja"/>
    <s v="Parkeren"/>
    <s v="1921"/>
    <s v="p.hogenhuis@ditp.nl"/>
    <s v="Hogenhuis"/>
    <s v="p.hogenhuis@ditp.nl"/>
    <s v="m"/>
    <m/>
    <m/>
    <s v="(023) 512 53 10"/>
    <m/>
    <s v="P."/>
    <n v="184"/>
    <s v="17:15"/>
    <m/>
    <s v="Jantje"/>
    <n v="124"/>
    <s v="Varend arrangement"/>
    <d v="2015-08-20T00:00:00"/>
    <s v="Kenaupark 31"/>
    <m/>
    <s v="(023) 512 53 10"/>
    <s v="(023) 512 53 10"/>
    <n v="1"/>
    <m/>
    <n v="1"/>
    <m/>
    <n v="4536"/>
    <n v="3"/>
    <m/>
    <s v="000183-003"/>
    <m/>
  </r>
  <r>
    <s v="Easynet"/>
    <s v="Jantje"/>
    <s v="Ja"/>
    <n v="100"/>
    <n v="24"/>
    <s v="Jantje"/>
    <n v="1162"/>
    <s v="Avond"/>
    <n v="24"/>
    <s v="Classic Blaauw"/>
    <s v="Martin E."/>
    <x v="0"/>
    <d v="2015-08-20T00:00:00"/>
    <x v="39"/>
    <s v="100% Definitief"/>
    <m/>
    <s v="NEB"/>
    <s v="Ja"/>
    <s v="Jantje2015"/>
    <s v="100% Definitief"/>
    <s v="09-07"/>
    <m/>
    <m/>
    <x v="22"/>
    <n v="21"/>
    <n v="41"/>
    <n v="5418.77"/>
    <s v="19:15"/>
    <s v="19:00"/>
    <s v="Traditionele charter schepen"/>
    <s v="Classic Blaauw"/>
    <s v="Eigen catering schip"/>
    <s v="Leeuwen  van"/>
    <s v="26-02"/>
    <s v="2015.09"/>
    <s v="donderdag"/>
    <s v="20-08-2015 19:00"/>
    <d v="2015-02-26T14:05:57"/>
    <s v="ellis.martin@easynet.com"/>
    <s v="amy.vanleeuwen@easynet.com"/>
    <n v="1"/>
    <s v="Cacaohaven (N04)"/>
    <s v="Geel"/>
    <n v="40"/>
    <m/>
    <s v="N04"/>
    <s v="Cacaohaven (N04)"/>
    <s v="2015-08-20"/>
    <n v="5016"/>
    <n v="5016"/>
    <n v="5418.77"/>
    <m/>
    <s v="Karspeldreef 14 14"/>
    <s v="Amsterdam"/>
    <s v="1101 CK"/>
    <m/>
    <n v="28"/>
    <s v="Ja"/>
    <s v="Ellis Martin"/>
    <m/>
    <n v="142.53"/>
    <n v="260.24"/>
    <s v="110096"/>
    <n v="3251.26"/>
    <n v="5016"/>
    <n v="5418.77"/>
    <s v="18:15"/>
    <n v="0"/>
    <s v="Cacaohaven"/>
    <s v="2154"/>
    <s v="Ja"/>
    <s v="Ja"/>
    <s v="Parkeren"/>
    <s v="1478"/>
    <s v="ellis.martin@easynet.com"/>
    <s v="Martin"/>
    <s v="ellis.martin@easynet.com"/>
    <s v="f"/>
    <m/>
    <s v="Ellis"/>
    <s v="(020) 798 97 20"/>
    <m/>
    <s v="E."/>
    <n v="204"/>
    <s v="00:30"/>
    <m/>
    <s v="Jantje"/>
    <n v="124"/>
    <s v="Varend arrangement"/>
    <d v="2015-08-20T00:00:00"/>
    <s v="Karspeldreef 14 14"/>
    <m/>
    <s v="31629553043"/>
    <s v="(020) 798 97 20"/>
    <n v="1"/>
    <m/>
    <n v="1"/>
    <m/>
    <n v="5016"/>
    <n v="3"/>
    <m/>
    <s v="000183-004"/>
    <m/>
  </r>
  <r>
    <s v="Eversheds B.V."/>
    <s v="Jantje"/>
    <s v="Ja"/>
    <n v="100"/>
    <n v="24"/>
    <s v="Jantje"/>
    <n v="1422"/>
    <s v="Avond"/>
    <n v="20"/>
    <s v="Classic Blaauw"/>
    <s v="Meuwissen B."/>
    <x v="0"/>
    <d v="2015-08-21T00:00:00"/>
    <x v="8"/>
    <s v="100% Definitief"/>
    <m/>
    <s v="NEB"/>
    <s v="Ja"/>
    <s v="Jantje2015"/>
    <s v="100% Definitief"/>
    <s v="08-07"/>
    <m/>
    <m/>
    <x v="22"/>
    <n v="21"/>
    <n v="41"/>
    <n v="4515.6400000000003"/>
    <s v="19:15"/>
    <s v="19:00"/>
    <s v="Traditionele charter schepen"/>
    <s v="Classic Blaauw"/>
    <s v="Eigen catering schip"/>
    <m/>
    <s v="27-03"/>
    <s v="2015.13"/>
    <s v="vrijdag"/>
    <s v="21-08-2015 19:00"/>
    <d v="2015-03-27T13:58:50"/>
    <s v="barbarameuwissen@eversheds.nl"/>
    <s v="barbarameuwissen@eversheds.nl"/>
    <n v="1"/>
    <s v="Cacaohaven (N04)"/>
    <s v="Geel"/>
    <n v="40"/>
    <m/>
    <s v="N04"/>
    <s v="Cacaohaven (N04)"/>
    <s v="2015-08-21"/>
    <n v="4180"/>
    <n v="4180"/>
    <n v="4515.6400000000003"/>
    <m/>
    <m/>
    <s v="Rotterdam"/>
    <m/>
    <m/>
    <n v="28"/>
    <s v="Nee"/>
    <s v="Barbara Meuwissen"/>
    <m/>
    <n v="118.78"/>
    <n v="216.86"/>
    <s v="110171"/>
    <n v="4515.6400000000003"/>
    <n v="4180"/>
    <n v="4515.6400000000003"/>
    <s v="18:15"/>
    <n v="0"/>
    <s v="Cacaohaven"/>
    <s v="3063"/>
    <s v="Nee"/>
    <s v="Ja"/>
    <s v="Parkeren"/>
    <s v="2129"/>
    <s v="barbarameuwissen@eversheds.nl"/>
    <s v="Meuwissen"/>
    <s v="barbarameuwissen@eversheds.nl"/>
    <s v="f"/>
    <m/>
    <s v="Barbara"/>
    <s v="(020) 560 05 50"/>
    <m/>
    <s v="B."/>
    <n v="204"/>
    <s v="00:30"/>
    <m/>
    <s v="Jantje"/>
    <n v="124"/>
    <s v="Varend arrangement"/>
    <d v="2015-08-21T00:00:00"/>
    <s v="Postbus 4030"/>
    <m/>
    <s v="(020) 560 05 50"/>
    <s v="(020) 560 05 50"/>
    <n v="1"/>
    <m/>
    <n v="1"/>
    <m/>
    <n v="4180"/>
    <n v="3"/>
    <m/>
    <s v="000183-006"/>
    <m/>
  </r>
  <r>
    <s v="Rabobank Walcheren/Noord-Beveland"/>
    <s v="Jantje"/>
    <s v="Ja"/>
    <n v="100"/>
    <n v="24"/>
    <s v="Jantje"/>
    <n v="1514"/>
    <s v="Middag"/>
    <n v="24"/>
    <s v="Classic Blaauw"/>
    <s v="Scheppers N."/>
    <x v="0"/>
    <d v="2015-08-21T00:00:00"/>
    <x v="142"/>
    <s v="100% Definitief"/>
    <m/>
    <s v="NEB"/>
    <s v="Ja"/>
    <s v="Jantje2015"/>
    <s v="100% Definitief"/>
    <s v="08-07"/>
    <m/>
    <m/>
    <x v="21"/>
    <n v="20"/>
    <n v="41"/>
    <n v="5041.24"/>
    <s v="12:15"/>
    <s v="12:00"/>
    <s v="Traditionele charter schepen"/>
    <s v="Classic Blaauw"/>
    <s v="Eigen catering schip"/>
    <s v="Jansen "/>
    <s v="07-04"/>
    <s v="2015.15"/>
    <s v="vrijdag"/>
    <s v="21-08-2015 12:00"/>
    <d v="2015-04-07T12:22:51"/>
    <s v="marketing@wnb.rabobank.nl"/>
    <s v="marketing@wnb.rabobank.nl"/>
    <n v="2"/>
    <s v="Cacaohaven (N04)"/>
    <s v="Geel"/>
    <n v="40"/>
    <m/>
    <s v="N04"/>
    <s v="Cacaohaven (N04)"/>
    <s v="2015-08-21"/>
    <n v="4659.96"/>
    <n v="4659.96"/>
    <n v="5041.24"/>
    <m/>
    <m/>
    <s v="Vlissingen"/>
    <m/>
    <m/>
    <n v="28"/>
    <s v="Ja"/>
    <s v="N. Scheppers"/>
    <m/>
    <n v="116.32"/>
    <n v="238.92"/>
    <s v="110145"/>
    <n v="4891.24"/>
    <n v="4536"/>
    <n v="4891.24"/>
    <s v="11:15"/>
    <n v="0"/>
    <s v="Cacaohaven"/>
    <s v="3075"/>
    <s v="Nee"/>
    <s v="Ja"/>
    <s v="Parkeren"/>
    <s v="2142"/>
    <s v="marketing@wnb.rabobank.nl"/>
    <s v="Scheppers"/>
    <s v="marketing@wnb.rabobank.nl"/>
    <s v="f"/>
    <m/>
    <m/>
    <s v="(0118) 42 80 00"/>
    <m/>
    <s v="N."/>
    <n v="184"/>
    <s v="17:15"/>
    <m/>
    <s v="Jantje"/>
    <n v="124"/>
    <s v="Varend arrangement"/>
    <d v="2015-08-21T00:00:00"/>
    <s v="Postbus 420"/>
    <m/>
    <s v="0031610098330"/>
    <s v="(0118) 42 80 00"/>
    <n v="1"/>
    <m/>
    <n v="2"/>
    <m/>
    <n v="4659.96"/>
    <n v="3"/>
    <m/>
    <s v="000183-005"/>
    <m/>
  </r>
  <r>
    <s v="Betabit Nederland BV"/>
    <s v="Jean Schmitz"/>
    <s v="Ja"/>
    <n v="100"/>
    <n v="24"/>
    <s v="Jean Schmitz"/>
    <n v="2069"/>
    <s v="Lunch"/>
    <n v="24"/>
    <s v="Salon"/>
    <s v="Gimbrère L."/>
    <x v="0"/>
    <d v="2015-08-20T00:00:00"/>
    <x v="136"/>
    <s v="100% Definitief"/>
    <d v="2015-06-19T00:00:00"/>
    <s v="Sterk L."/>
    <s v="Ja"/>
    <s v="Jean Schmitz 2015"/>
    <s v="100% Definitief"/>
    <s v="09-07"/>
    <m/>
    <m/>
    <x v="3"/>
    <n v="18.75"/>
    <n v="59"/>
    <n v="4360.7700000000004"/>
    <s v="12:30"/>
    <s v="12:30"/>
    <s v="Amsterdamse salonboten"/>
    <s v="Salon"/>
    <s v="H2U Consortium"/>
    <s v="Berkhemer"/>
    <s v="12-06"/>
    <s v="2015.24"/>
    <s v="donderdag"/>
    <s v="20-08-2015 12:30"/>
    <d v="2015-06-12T13:02:48"/>
    <m/>
    <s v="m.van.ommeren@betabit.nl"/>
    <n v="1"/>
    <s v="Oosterdok (O01)"/>
    <m/>
    <m/>
    <m/>
    <s v="O07"/>
    <s v="Oosterdok (O01)"/>
    <s v="2015-08-20"/>
    <n v="4056"/>
    <n v="4056"/>
    <n v="4360.7700000000004"/>
    <m/>
    <s v="K.P. van der Mandelelaan 60"/>
    <s v="Rotterdam"/>
    <s v="3062 MB"/>
    <m/>
    <n v="17"/>
    <s v="Nee"/>
    <s v="M. van Ommeren"/>
    <m/>
    <m/>
    <m/>
    <m/>
    <m/>
    <m/>
    <m/>
    <s v="12:00"/>
    <n v="0"/>
    <s v="Oosterdok Oostzijde"/>
    <s v="6119"/>
    <s v="Ja"/>
    <m/>
    <m/>
    <s v="4051"/>
    <m/>
    <s v="Ommeren"/>
    <s v="m.van.ommeren@betabit.nl"/>
    <s v="f"/>
    <m/>
    <m/>
    <s v="(010) 414 61 71"/>
    <m/>
    <s v="M."/>
    <n v="169"/>
    <s v="15:00"/>
    <s v="Oosterdok"/>
    <s v="Jean Schmitz"/>
    <n v="208"/>
    <s v="Varend arrangement"/>
    <d v="2015-08-20T00:00:00"/>
    <s v="K.P. van der Mandelelaan 60"/>
    <m/>
    <s v="0031625023012"/>
    <s v="(010) 414 61 71"/>
    <n v="1"/>
    <m/>
    <n v="0"/>
    <m/>
    <n v="4056"/>
    <n v="1"/>
    <m/>
    <s v="000118-005"/>
    <m/>
  </r>
  <r>
    <s v="Central Point Nederland B.V."/>
    <s v="Jean Schmitz"/>
    <s v="Nee"/>
    <n v="92.31"/>
    <n v="26"/>
    <s v="Jean Schmitz"/>
    <n v="1982"/>
    <s v="Lunch"/>
    <n v="26"/>
    <s v="Salon"/>
    <s v="Speelman B."/>
    <x v="0"/>
    <d v="2015-08-21T00:00:00"/>
    <x v="93"/>
    <s v="100% Definitief"/>
    <d v="2015-06-11T00:00:00"/>
    <s v="Sterk L."/>
    <s v="Ja"/>
    <s v="Jean Schmitz 2015"/>
    <s v="100% Definitief"/>
    <s v="14-07"/>
    <m/>
    <m/>
    <x v="3"/>
    <n v="18.75"/>
    <n v="59"/>
    <n v="4360.7700000000004"/>
    <s v="12:30"/>
    <s v="12:30"/>
    <s v="Amsterdamse salonboten"/>
    <s v="Salon"/>
    <s v="H2U Consortium"/>
    <m/>
    <s v="03-06"/>
    <s v="2015.23"/>
    <s v="vrijdag"/>
    <s v="21-08-2015 12:30"/>
    <d v="2015-06-03T17:51:40"/>
    <s v="Claire"/>
    <s v="claire@centralpoint.nl"/>
    <n v="2"/>
    <s v="Gassan (Gassan)"/>
    <m/>
    <m/>
    <m/>
    <s v="O07"/>
    <s v="Gassan (Gassan)"/>
    <s v="2015-08-21"/>
    <n v="4394"/>
    <n v="4394"/>
    <n v="4724.17"/>
    <m/>
    <s v="Biesbosch 225"/>
    <s v="Amstelveen"/>
    <s v="1181 JC"/>
    <m/>
    <n v="17"/>
    <s v="Nee"/>
    <s v="Claire Meens"/>
    <m/>
    <m/>
    <m/>
    <m/>
    <m/>
    <m/>
    <m/>
    <s v="12:30"/>
    <n v="363.4"/>
    <s v="Gassan - Nwe Uilenburgerstr 175"/>
    <s v="5267"/>
    <s v="Ja"/>
    <m/>
    <m/>
    <s v="3994"/>
    <s v="Claire"/>
    <s v="Meens"/>
    <s v="claire@centralpoint.nl"/>
    <s v="f"/>
    <m/>
    <s v="Claire"/>
    <s v="(020) 347 23 23"/>
    <m/>
    <s v="C."/>
    <n v="169"/>
    <s v="15:00"/>
    <s v="Gassan"/>
    <s v="Jean Schmitz"/>
    <n v="208"/>
    <s v="Varend arrangement"/>
    <d v="2015-08-21T00:00:00"/>
    <s v="Biesbosch 225"/>
    <m/>
    <s v="(020) 347 23 23"/>
    <s v="(020) 347 23 23"/>
    <n v="2"/>
    <n v="408.98"/>
    <n v="1"/>
    <s v="Ja"/>
    <n v="4394"/>
    <n v="1"/>
    <m/>
    <s v="000118-009"/>
    <m/>
  </r>
  <r>
    <s v="Check Point Software Technology"/>
    <s v="Jean Schmitz"/>
    <s v="Ja"/>
    <n v="100"/>
    <n v="24"/>
    <s v="Jean Schmitz"/>
    <n v="1826"/>
    <s v="Vuurwerk"/>
    <n v="24"/>
    <s v="Salon"/>
    <s v="Witte M. de"/>
    <x v="0"/>
    <d v="2015-08-19T00:00:00"/>
    <x v="143"/>
    <s v="100% Definitief"/>
    <m/>
    <s v="Koning A."/>
    <s v="Ja"/>
    <s v="Jean Schmitz 2015"/>
    <s v="100% Definitief"/>
    <s v="14-07"/>
    <m/>
    <m/>
    <x v="4"/>
    <n v="22.5"/>
    <n v="59"/>
    <n v="4116.78"/>
    <s v="20:30"/>
    <s v="20:30"/>
    <s v="Amsterdamse salonboten"/>
    <s v="Salon"/>
    <s v="H2U Consortium"/>
    <s v="Uden van"/>
    <s v="18-05"/>
    <s v="2015.21"/>
    <s v="woensdag"/>
    <s v="19-08-2015 20:30"/>
    <d v="2015-05-18T17:05:04"/>
    <s v="mirandap@checkpoint.com (contacpersoon)"/>
    <s v="mirandap@checkpoint.com"/>
    <n v="1"/>
    <s v="Oosterdok (O01)"/>
    <m/>
    <m/>
    <m/>
    <s v="O07"/>
    <s v="Oosterdok (O01)"/>
    <s v="2015-08-19"/>
    <n v="3816"/>
    <n v="3816"/>
    <n v="4116.78"/>
    <m/>
    <s v="Hoofdveste 7 a"/>
    <s v="Houten"/>
    <s v="3992 DH"/>
    <m/>
    <n v="17"/>
    <s v="Nee"/>
    <s v="Miranda de Witte"/>
    <m/>
    <m/>
    <m/>
    <m/>
    <m/>
    <m/>
    <m/>
    <s v="20:00"/>
    <n v="0"/>
    <s v="Oosterdok Oostzijde"/>
    <s v="5969"/>
    <s v="Ja"/>
    <m/>
    <m/>
    <s v="3850"/>
    <s v="mirandap@checkpoint.com (contacpersoon)"/>
    <s v="Witte"/>
    <s v="mirandap@checkpoint.com"/>
    <s v="f"/>
    <s v="06 - 83 69 56 07"/>
    <s v="Miranda"/>
    <m/>
    <s v="de"/>
    <s v="M."/>
    <n v="159"/>
    <s v="23:30"/>
    <s v="Oosterdok"/>
    <s v="Jean Schmitz"/>
    <n v="208"/>
    <s v="Varend arrangement"/>
    <d v="2015-08-19T00:00:00"/>
    <s v="Hoofdveste 7 a"/>
    <s v="06 - 83 69 56 07"/>
    <s v="0031622236937"/>
    <m/>
    <n v="1"/>
    <m/>
    <n v="0"/>
    <m/>
    <n v="3816"/>
    <n v="1"/>
    <m/>
    <s v="000118-003"/>
    <m/>
  </r>
  <r>
    <s v="Maatschap reumatologie"/>
    <s v="Jean Schmitz"/>
    <s v="Nee"/>
    <n v="82.64"/>
    <n v="30"/>
    <s v="Jean Schmitz"/>
    <n v="1874"/>
    <s v="Borrel"/>
    <n v="30"/>
    <s v="Salon"/>
    <s v="Moolenburgh J.D."/>
    <x v="29"/>
    <d v="2015-08-22T00:00:00"/>
    <x v="144"/>
    <s v="Gefactureerd"/>
    <d v="2015-06-02T00:00:00"/>
    <s v="Spliet M.P.J."/>
    <s v="Ja"/>
    <s v="Jean Schmitz 2015"/>
    <s v="Gefactureerd (1/3 termijn)"/>
    <m/>
    <s v="alkmaar"/>
    <m/>
    <x v="4"/>
    <n v="18.75"/>
    <n v="59"/>
    <n v="4470"/>
    <s v="16:30"/>
    <s v="16:30"/>
    <s v="Amsterdamse salonboten"/>
    <s v="Salon"/>
    <s v="H2U Consortium"/>
    <s v="Kool"/>
    <s v="26-05"/>
    <s v="2015.22"/>
    <s v="zaterdag"/>
    <s v="22-08-2015 16:30"/>
    <d v="2015-05-26T14:36:01"/>
    <s v="e.kool@mca.nl"/>
    <m/>
    <n v="5"/>
    <s v="Oosterdok (O01)"/>
    <m/>
    <m/>
    <m/>
    <s v="O07"/>
    <s v="Oosterdok (O01)"/>
    <s v="2015-08-22"/>
    <n v="4470"/>
    <n v="4470"/>
    <n v="5408.7"/>
    <m/>
    <s v="Wilhelminalaan 12"/>
    <s v="Alkmaar"/>
    <s v="1815 JD"/>
    <m/>
    <n v="17"/>
    <s v="Nee"/>
    <s v="Esther Kool"/>
    <m/>
    <m/>
    <m/>
    <m/>
    <m/>
    <m/>
    <m/>
    <s v="16:00"/>
    <n v="938.7"/>
    <s v="Oosterdok Oostzijde"/>
    <s v="6005"/>
    <s v="Ja"/>
    <m/>
    <m/>
    <s v="3884"/>
    <s v="e.kool@mca.nl"/>
    <s v="Kool"/>
    <s v="e.kool@mca.nl"/>
    <s v="f"/>
    <s v="06 - 27 01 11 70"/>
    <s v="Esther"/>
    <m/>
    <m/>
    <s v="E."/>
    <n v="149"/>
    <s v="19:00"/>
    <s v="Oosterdok"/>
    <s v="Jean Schmitz"/>
    <n v="208"/>
    <s v="Varend arrangement"/>
    <d v="2015-08-22T00:00:00"/>
    <s v="Wilhelminalaan 12"/>
    <s v="06-27011170"/>
    <s v="0031627011170"/>
    <m/>
    <n v="3"/>
    <n v="5408.7"/>
    <n v="0"/>
    <m/>
    <n v="4470"/>
    <n v="1"/>
    <m/>
    <s v="000118-014"/>
    <m/>
  </r>
  <r>
    <s v="Magnitude Consulting"/>
    <s v="Jean Schmitz"/>
    <s v="Ja"/>
    <n v="100"/>
    <n v="24"/>
    <s v="Jean Schmitz"/>
    <n v="1533"/>
    <s v="Welcome the Tall Ships"/>
    <n v="24"/>
    <s v="Salon"/>
    <s v="Doosje S."/>
    <x v="0"/>
    <d v="2015-08-19T00:00:00"/>
    <x v="4"/>
    <s v="100% Definitief"/>
    <m/>
    <s v="Koning A."/>
    <s v="Ja"/>
    <s v="Jean Schmitz 2015"/>
    <s v="100% Definitief"/>
    <s v="09-07"/>
    <m/>
    <m/>
    <x v="3"/>
    <n v="26.25"/>
    <n v="90"/>
    <n v="5137.1499999999996"/>
    <s v="13:00"/>
    <s v="13:00"/>
    <s v="Amsterdamse salonboten"/>
    <s v="Salon"/>
    <s v="H2U Consortium"/>
    <m/>
    <s v="08-04"/>
    <s v="2015.15"/>
    <s v="woensdag"/>
    <s v="19-08-2015 13:00"/>
    <d v="2015-04-08T16:45:05"/>
    <s v="saskia.doosje@magnitude.nl"/>
    <s v="saskia.doosje@magnitude.nl"/>
    <n v="2"/>
    <s v="Oosterdok (O01)"/>
    <m/>
    <m/>
    <m/>
    <s v="O07"/>
    <s v="Oosterdok (O01)"/>
    <s v="2015-08-19"/>
    <n v="4776"/>
    <n v="4776"/>
    <n v="5137.1499999999996"/>
    <m/>
    <s v="Boulevard 3"/>
    <s v="Zeist"/>
    <s v="3707 BK"/>
    <m/>
    <n v="17"/>
    <s v="Nee"/>
    <s v="Saskia Doosje"/>
    <m/>
    <m/>
    <m/>
    <m/>
    <m/>
    <m/>
    <m/>
    <s v="12:30"/>
    <n v="0"/>
    <s v="Oosterdok Oostzijde"/>
    <s v="3141"/>
    <s v="Ja"/>
    <m/>
    <m/>
    <s v="2239"/>
    <s v="saskia.doosje@magnitude.nl"/>
    <s v="Doosje"/>
    <s v="saskia.doosje@magnitude.nl"/>
    <s v="f"/>
    <m/>
    <s v="Saskia"/>
    <s v="(030) 693 47 00"/>
    <m/>
    <s v="S."/>
    <n v="199"/>
    <s v="16:30"/>
    <s v="Oosterdok"/>
    <s v="Jean Schmitz"/>
    <n v="208"/>
    <s v="Varend arrangement"/>
    <d v="2015-08-19T00:00:00"/>
    <s v="Boulevard 3"/>
    <m/>
    <s v="(030) 693 47 00"/>
    <s v="(030) 693 47 00"/>
    <n v="2"/>
    <m/>
    <n v="0"/>
    <m/>
    <n v="4776"/>
    <n v="1"/>
    <m/>
    <s v="000118-001"/>
    <m/>
  </r>
  <r>
    <s v="PUTkast BV"/>
    <s v="Jean Schmitz"/>
    <s v="Ja"/>
    <n v="100"/>
    <n v="24"/>
    <s v="Jean Schmitz"/>
    <n v="1451"/>
    <s v="Vuurwerk"/>
    <n v="24"/>
    <s v="Salon"/>
    <s v="Ekelmans M."/>
    <x v="0"/>
    <d v="2015-08-22T00:00:00"/>
    <x v="22"/>
    <s v="100% Definitief"/>
    <m/>
    <s v="Sterk L."/>
    <s v="Ja"/>
    <s v="Jean Schmitz 2015"/>
    <s v="100% Definitief"/>
    <s v="09-07"/>
    <m/>
    <m/>
    <x v="4"/>
    <n v="22.5"/>
    <n v="59"/>
    <n v="4116.79"/>
    <s v="20:30"/>
    <s v="20:30"/>
    <s v="Amsterdamse salonboten"/>
    <s v="Salon"/>
    <s v="H2U Consortium"/>
    <m/>
    <s v="31-03"/>
    <s v="2015.14"/>
    <s v="zaterdag"/>
    <s v="22-08-2015 20:30"/>
    <d v="2015-03-31T12:45:11"/>
    <s v="marco@putkast.nl"/>
    <s v="marco@putkast.nl"/>
    <n v="2"/>
    <s v="Oosterdok (O01)"/>
    <m/>
    <m/>
    <m/>
    <s v="O07"/>
    <s v="Oosterdok (O01)"/>
    <s v="2015-08-22"/>
    <n v="3816"/>
    <n v="3816"/>
    <n v="4116.79"/>
    <m/>
    <s v="Witte Paardweg 28"/>
    <s v="Wormerveer"/>
    <s v="1521 PV"/>
    <m/>
    <n v="17"/>
    <s v="Nee"/>
    <s v="Marco Ekelmans"/>
    <m/>
    <m/>
    <m/>
    <m/>
    <m/>
    <m/>
    <m/>
    <s v="20:00"/>
    <n v="0"/>
    <s v="Oosterdok Oostzijde"/>
    <s v="3106"/>
    <s v="Ja"/>
    <m/>
    <m/>
    <s v="2184"/>
    <s v="marco@putkast.nl"/>
    <s v="Ekelmans"/>
    <s v="marco@putkast.nl"/>
    <s v="m"/>
    <m/>
    <s v="Marco"/>
    <s v="(075) 750 22 14"/>
    <m/>
    <s v="M."/>
    <n v="159"/>
    <s v="23:30"/>
    <s v="Oosterdok"/>
    <s v="Jean Schmitz"/>
    <n v="208"/>
    <s v="Varend arrangement"/>
    <d v="2015-08-22T00:00:00"/>
    <s v="Witte Paardweg 28"/>
    <m/>
    <s v="(075) 750 22 14"/>
    <s v="(075) 750 22 14"/>
    <n v="2"/>
    <m/>
    <n v="0"/>
    <m/>
    <n v="3816"/>
    <n v="1"/>
    <m/>
    <s v="000118-015"/>
    <m/>
  </r>
  <r>
    <s v="Schuman Europe B.V._x000a_"/>
    <s v="Jean Schmitz"/>
    <s v="Ja"/>
    <n v="100"/>
    <n v="24"/>
    <s v="Jean Schmitz"/>
    <n v="1223"/>
    <s v="Lunch"/>
    <n v="24"/>
    <s v="Salon"/>
    <s v="Isguzarer F."/>
    <x v="0"/>
    <d v="2015-08-22T00:00:00"/>
    <x v="77"/>
    <s v="100% Definitief"/>
    <d v="2015-03-26T00:00:00"/>
    <s v="Haan R. de"/>
    <s v="Ja"/>
    <s v="Jean Schmitz 2015"/>
    <s v="100% Definitief"/>
    <s v="09-07"/>
    <m/>
    <m/>
    <x v="3"/>
    <n v="18.75"/>
    <n v="59"/>
    <n v="4360.79"/>
    <s v="12:30"/>
    <s v="12:30"/>
    <s v="Amsterdamse salonboten"/>
    <s v="Salon"/>
    <s v="H2U Consortium"/>
    <s v="Isguzarer"/>
    <s v="06-03"/>
    <s v="2015.10"/>
    <s v="zaterdag"/>
    <s v="22-08-2015 12:30"/>
    <d v="2015-03-06T17:03:25"/>
    <s v="ferhat@schumaneurope.com"/>
    <s v="ferhat@schumaneurope.com"/>
    <n v="2"/>
    <s v="Oosterdok (O01)"/>
    <m/>
    <m/>
    <m/>
    <s v="O07"/>
    <s v="Oosterdok (O01)"/>
    <s v="2015-08-22"/>
    <n v="4056"/>
    <n v="4056"/>
    <n v="4360.79"/>
    <m/>
    <s v="Hoogoorddreef 9"/>
    <s v="Amsterdam-Zuidoost"/>
    <s v="1101 BA"/>
    <m/>
    <n v="17"/>
    <s v="Nee"/>
    <s v="Ferhat Isguzarer"/>
    <m/>
    <m/>
    <m/>
    <m/>
    <m/>
    <m/>
    <m/>
    <s v="12:00"/>
    <n v="0"/>
    <s v="Oosterdok Oostzijde"/>
    <s v="3034"/>
    <s v="Ja"/>
    <m/>
    <m/>
    <s v="2103"/>
    <s v="ferhat@schumaneurope.com"/>
    <s v="Isguzarer"/>
    <s v="ferhat@schumaneurope.com"/>
    <s v="m"/>
    <m/>
    <s v="Ferhat"/>
    <s v="06 - 12 52 27 27"/>
    <m/>
    <s v="F."/>
    <n v="169"/>
    <s v="15:00"/>
    <s v="Oosterdok"/>
    <s v="Jean Schmitz"/>
    <n v="208"/>
    <s v="Varend arrangement"/>
    <d v="2015-08-22T00:00:00"/>
    <s v="Hoogoorddreef 9"/>
    <m/>
    <s v="0031612522727"/>
    <s v="06 - 12 52 27 27"/>
    <n v="2"/>
    <m/>
    <n v="1"/>
    <m/>
    <n v="4056"/>
    <n v="1"/>
    <m/>
    <s v="000118-013"/>
    <m/>
  </r>
  <r>
    <s v="Short Stay Rentals Exploitatie B.V."/>
    <s v="Jean Schmitz"/>
    <s v="Ja"/>
    <n v="100"/>
    <n v="24"/>
    <s v="Jean Schmitz"/>
    <n v="2102"/>
    <s v="Vuurwerk"/>
    <n v="24"/>
    <s v="Salon"/>
    <s v="Kuijer I."/>
    <x v="0"/>
    <d v="2015-08-21T00:00:00"/>
    <x v="145"/>
    <s v="100% Definitief"/>
    <d v="2015-06-22T00:00:00"/>
    <s v="Sterk L."/>
    <s v="Ja"/>
    <s v="Jean Schmitz 2015"/>
    <s v="100% Definitief"/>
    <s v="09-07"/>
    <s v="Kuijer"/>
    <m/>
    <x v="4"/>
    <n v="22.5"/>
    <n v="59"/>
    <n v="4116.78"/>
    <s v="20:30"/>
    <s v="20:30"/>
    <s v="Amsterdamse salonboten"/>
    <s v="Salon"/>
    <s v="H2U Consortium"/>
    <s v="Kuijer"/>
    <s v="14-06"/>
    <s v="2015.24"/>
    <s v="vrijdag"/>
    <s v="21-08-2015 20:30"/>
    <d v="2015-06-14T13:15:30"/>
    <s v="irene.ruysdaelkade@gmail.com"/>
    <s v="irene.ruysdaelkade@gmail.com"/>
    <n v="1"/>
    <s v="Oosterdok (O01)"/>
    <m/>
    <m/>
    <m/>
    <s v="O07"/>
    <s v="Oosterdok (O01)"/>
    <s v="2015-08-21"/>
    <n v="3816"/>
    <n v="3816"/>
    <n v="4116.78"/>
    <s v="vrouw"/>
    <s v="Ruysdaelkade 119 hs"/>
    <s v="Amsterdam"/>
    <s v="1072 AP"/>
    <m/>
    <n v="17"/>
    <s v="Nee"/>
    <s v="Irene Kuijer"/>
    <m/>
    <m/>
    <m/>
    <m/>
    <m/>
    <m/>
    <m/>
    <s v="20:00"/>
    <n v="0"/>
    <s v="Oosterdok Oostzijde"/>
    <s v="6102"/>
    <s v="Ja"/>
    <m/>
    <m/>
    <s v="4015"/>
    <s v="irene.ruysdaelkade@gmail.com"/>
    <s v="Kuijer"/>
    <s v="irene.ruysdaelkade@gmail.com"/>
    <s v="f"/>
    <s v="06 - 53 84 80 19"/>
    <s v="Irene"/>
    <m/>
    <m/>
    <s v="I."/>
    <n v="159"/>
    <s v="23:30"/>
    <s v="Oosterdok"/>
    <s v="Jean Schmitz"/>
    <n v="208"/>
    <s v="Varend arrangement"/>
    <d v="2015-08-21T00:00:00"/>
    <s v="Ruysdaelkade 119 hs"/>
    <s v="0653848019"/>
    <s v="0031653848019"/>
    <s v="0031653848019"/>
    <n v="1"/>
    <m/>
    <n v="0"/>
    <m/>
    <n v="3816"/>
    <n v="1"/>
    <m/>
    <s v="000118-011"/>
    <m/>
  </r>
  <r>
    <s v="Start People B.V."/>
    <s v="Jean Schmitz"/>
    <s v="Ja"/>
    <n v="100"/>
    <n v="24"/>
    <s v="Jean Schmitz"/>
    <n v="1821"/>
    <s v="Vuurwerk"/>
    <n v="24"/>
    <s v="Salon"/>
    <s v="Brink K. van den"/>
    <x v="0"/>
    <d v="2015-08-20T00:00:00"/>
    <x v="143"/>
    <s v="100% Definitief"/>
    <d v="2015-06-09T00:00:00"/>
    <s v="Haan R. de"/>
    <s v="Ja"/>
    <s v="Jean Schmitz 2015"/>
    <s v="100% Definitief"/>
    <s v="14-07"/>
    <m/>
    <m/>
    <x v="4"/>
    <n v="22.5"/>
    <n v="59"/>
    <n v="4116.78"/>
    <s v="20:30"/>
    <s v="20:30"/>
    <s v="Amsterdamse salonboten"/>
    <s v="Salon"/>
    <s v="H2U Consortium"/>
    <s v="Elting"/>
    <s v="18-05"/>
    <s v="2015.21"/>
    <s v="donderdag"/>
    <s v="20-08-2015 20:30"/>
    <d v="2015-05-18T12:43:05"/>
    <s v="kvandenbrink@startpeople.nl"/>
    <m/>
    <n v="1"/>
    <s v="Oosterdok (O01)"/>
    <m/>
    <m/>
    <m/>
    <s v="O07"/>
    <s v="Oosterdok (O01)"/>
    <s v="2015-08-20"/>
    <n v="3816"/>
    <n v="3816"/>
    <n v="4116.78"/>
    <m/>
    <s v="P.J. Oudweg 61"/>
    <s v="Almere"/>
    <s v="1314 CK"/>
    <m/>
    <n v="17"/>
    <s v="Nee"/>
    <s v="Krista van den Brink"/>
    <m/>
    <m/>
    <m/>
    <m/>
    <m/>
    <m/>
    <m/>
    <s v="20:00"/>
    <n v="0"/>
    <s v="Oosterdok Oostzijde"/>
    <s v="5967"/>
    <s v="Ja"/>
    <m/>
    <m/>
    <s v="3845"/>
    <s v="kvandenbrink@startpeople.nl"/>
    <s v="Brink"/>
    <s v="kvandenbrink@startpeople.nl"/>
    <s v="f"/>
    <m/>
    <s v="Krista"/>
    <s v="06 - 30 51 52 34"/>
    <s v="van den"/>
    <s v="K."/>
    <n v="159"/>
    <s v="23:30"/>
    <s v="Oosterdok"/>
    <s v="Jean Schmitz"/>
    <n v="208"/>
    <s v="Varend arrangement"/>
    <d v="2015-08-20T00:00:00"/>
    <s v="P.J. Oudweg 61"/>
    <s v="0031365382354"/>
    <s v="0031621809155"/>
    <s v="(036) 538 23 54"/>
    <n v="1"/>
    <m/>
    <n v="0"/>
    <m/>
    <n v="3816"/>
    <n v="1"/>
    <m/>
    <s v="000118-007"/>
    <m/>
  </r>
  <r>
    <s v="Stijl advocaten"/>
    <s v="Jean Schmitz"/>
    <s v="Ja"/>
    <n v="100"/>
    <n v="30"/>
    <s v="Jean Schmitz"/>
    <n v="1845"/>
    <s v="Borrel"/>
    <n v="30"/>
    <s v="Salon"/>
    <s v="Hovius T."/>
    <x v="0"/>
    <d v="2015-08-20T00:00:00"/>
    <x v="75"/>
    <s v="100% Definitief"/>
    <d v="2015-05-27T00:00:00"/>
    <s v="Sterk L."/>
    <s v="Ja"/>
    <s v="Jean Schmitz 2015"/>
    <s v="100% Definitief"/>
    <s v="09-07"/>
    <s v="Stavenuiter"/>
    <m/>
    <x v="4"/>
    <n v="18.75"/>
    <n v="59"/>
    <n v="4810.97"/>
    <s v="16:30"/>
    <s v="16:30"/>
    <s v="Amsterdamse salonboten"/>
    <s v="Salon"/>
    <s v="H2U Consortium"/>
    <s v="Hovius"/>
    <s v="20-05"/>
    <s v="2015.21"/>
    <s v="donderdag"/>
    <s v="20-08-2015 16:30"/>
    <d v="2015-05-20T11:37:03"/>
    <s v="stavenuiter@stijladvocaten.nl"/>
    <s v="hovius@stijladvocaten.nl"/>
    <n v="2"/>
    <s v="Oosterdok (O01)"/>
    <m/>
    <m/>
    <m/>
    <s v="O07"/>
    <s v="Oosterdok (O01)"/>
    <s v="2015-08-20"/>
    <n v="4470"/>
    <n v="4470"/>
    <n v="4810.97"/>
    <s v="vrouw"/>
    <s v="Poeldijkstraat 22"/>
    <s v="Amsterdam"/>
    <s v="1504 KA"/>
    <m/>
    <n v="17"/>
    <s v="Nee"/>
    <s v="Taco Hovius"/>
    <m/>
    <m/>
    <m/>
    <m/>
    <m/>
    <m/>
    <m/>
    <s v="16:00"/>
    <n v="0"/>
    <s v="Oosterdok Oostzijde"/>
    <s v="5982"/>
    <s v="Ja"/>
    <m/>
    <m/>
    <s v="4280"/>
    <s v="hovius@stijladvocaten.nl"/>
    <s v="Hovius"/>
    <s v="hovius@stijladvocaten.nl"/>
    <s v="m"/>
    <s v="06 - 48 10 26 03"/>
    <s v="Taco"/>
    <s v="(020) 480 26 03"/>
    <m/>
    <s v="T."/>
    <n v="149"/>
    <s v="19:00"/>
    <s v="Oosterdok"/>
    <s v="Jean Schmitz"/>
    <n v="208"/>
    <s v="Varend arrangement"/>
    <d v="2015-08-20T00:00:00"/>
    <s v="Poeldijkstraat 22"/>
    <s v="0641016021"/>
    <s v="0031648102603"/>
    <s v="(020) 480 26 03"/>
    <n v="2"/>
    <m/>
    <n v="0"/>
    <m/>
    <n v="4470"/>
    <n v="1"/>
    <m/>
    <s v="000118-006"/>
    <m/>
  </r>
  <r>
    <s v="VI Company"/>
    <s v="Jean Schmitz"/>
    <s v="Ja"/>
    <n v="100"/>
    <n v="30"/>
    <s v="Jean Schmitz"/>
    <n v="1610"/>
    <s v="Borrel"/>
    <n v="30"/>
    <s v="Salon"/>
    <s v="Koning K. de"/>
    <x v="0"/>
    <d v="2015-08-21T00:00:00"/>
    <x v="49"/>
    <s v="100% Definitief"/>
    <d v="2015-04-23T00:00:00"/>
    <s v="Sterk L."/>
    <s v="Ja"/>
    <s v="Jean Schmitz 2015"/>
    <s v="100% Definitief"/>
    <s v="09-07"/>
    <s v="van der Voet"/>
    <m/>
    <x v="4"/>
    <n v="18.75"/>
    <n v="59"/>
    <n v="4810.97"/>
    <s v="16:30"/>
    <s v="16:30"/>
    <s v="Amsterdamse salonboten"/>
    <s v="Salon"/>
    <s v="H2U Consortium"/>
    <s v="Voet van der"/>
    <s v="15-04"/>
    <s v="2015.16"/>
    <s v="vrijdag"/>
    <s v="21-08-2015 16:30"/>
    <d v="2015-04-15T15:39:24"/>
    <s v="renske@vicompany.nl"/>
    <s v="renske@vicompany.nl"/>
    <n v="2"/>
    <s v="Oosterdok (O01)"/>
    <m/>
    <m/>
    <m/>
    <s v="O07"/>
    <s v="Oosterdok (O01)"/>
    <s v="2015-08-21"/>
    <n v="4470"/>
    <n v="4470"/>
    <n v="4810.97"/>
    <s v="vrouw"/>
    <s v="Stationsplein 45 (unit A4.194)"/>
    <s v="Rotterdam"/>
    <s v="3013 AK"/>
    <m/>
    <n v="17"/>
    <s v="Nee"/>
    <s v="Renske van der Voet"/>
    <m/>
    <m/>
    <m/>
    <m/>
    <m/>
    <m/>
    <m/>
    <s v="16:00"/>
    <n v="0"/>
    <s v="Oosterdok Oostzijde"/>
    <s v="3172"/>
    <s v="Ja"/>
    <m/>
    <m/>
    <s v="2275"/>
    <s v="renske@vicompany.nl"/>
    <s v="Voet"/>
    <s v="renske@vicompany.nl"/>
    <s v="f"/>
    <m/>
    <s v="Renske"/>
    <s v="(010) 714 44 57"/>
    <s v="de"/>
    <s v="R."/>
    <n v="149"/>
    <s v="19:00"/>
    <s v="Oosterdok"/>
    <s v="Jean Schmitz"/>
    <n v="208"/>
    <s v="Varend arrangement"/>
    <d v="2015-08-21T00:00:00"/>
    <s v="Stationsplein 45 (unit A4.194)"/>
    <s v="0107144457"/>
    <s v="0031620173119"/>
    <s v="(010) 714 44 57"/>
    <n v="2"/>
    <m/>
    <n v="0"/>
    <m/>
    <n v="4470"/>
    <n v="1"/>
    <m/>
    <s v="000118-010"/>
    <m/>
  </r>
  <r>
    <s v="Winecom Group "/>
    <s v="Jean Schmitz"/>
    <s v="Nee"/>
    <m/>
    <n v="30"/>
    <s v="Jean Schmitz"/>
    <n v="2095"/>
    <s v="Ochtend"/>
    <n v="30"/>
    <s v="Salon"/>
    <s v="Houthuizen C."/>
    <x v="6"/>
    <d v="2015-08-20T00:00:00"/>
    <x v="136"/>
    <s v="Gefactureerd"/>
    <d v="2015-06-24T00:00:00"/>
    <s v="Sterk L."/>
    <m/>
    <s v="Jean Schmitz 2015"/>
    <s v="Gefactureerd (1/1 termijn)"/>
    <m/>
    <m/>
    <m/>
    <x v="18"/>
    <n v="14"/>
    <n v="44"/>
    <n v="0"/>
    <s v="09:00"/>
    <s v="09:00"/>
    <s v="Amsterdamse salonboten"/>
    <s v="Salon"/>
    <s v="H2U Consortium"/>
    <s v="Houthuizen "/>
    <s v="12-06"/>
    <s v="2015.24"/>
    <s v="donderdag"/>
    <s v="20-08-2015 09:00"/>
    <d v="2015-06-12T15:59:42"/>
    <s v="Rianne"/>
    <s v="rianne.smulders@winecomgroup.nl"/>
    <n v="1"/>
    <s v="Oosterdok (O01)"/>
    <m/>
    <m/>
    <m/>
    <s v="O07"/>
    <s v="Oosterdok (O01)"/>
    <s v="2015-08-20"/>
    <n v="2700"/>
    <n v="2700"/>
    <n v="2908.66"/>
    <m/>
    <s v="Moezelhavenweg 63"/>
    <s v="Amsterdam"/>
    <s v="1043 AM"/>
    <m/>
    <n v="17"/>
    <s v="Nee"/>
    <s v="Corria Houthuizen"/>
    <m/>
    <m/>
    <m/>
    <m/>
    <m/>
    <m/>
    <m/>
    <s v="08:30"/>
    <n v="2908.66"/>
    <s v="Oosterdok Oostzijde"/>
    <s v="6155"/>
    <s v="Ja"/>
    <m/>
    <m/>
    <s v="4246"/>
    <s v="Rianne"/>
    <s v="Houthuizen"/>
    <s v="corria.houthuizen@winecomgroup.nl"/>
    <s v="f"/>
    <m/>
    <s v="Corria"/>
    <s v="(020) 354 11 76"/>
    <m/>
    <s v="C."/>
    <n v="90"/>
    <s v="11:30"/>
    <s v="Oosterdok"/>
    <s v="Jean Schmitz"/>
    <n v="208"/>
    <s v="Varend arrangement"/>
    <d v="2015-08-20T00:00:00"/>
    <s v="Moezelhavenweg 63"/>
    <m/>
    <s v="0031651531723"/>
    <s v="(020) 354 11 76"/>
    <n v="1"/>
    <m/>
    <n v="0"/>
    <m/>
    <n v="2700"/>
    <n v="1"/>
    <m/>
    <s v="000118-004"/>
    <m/>
  </r>
  <r>
    <s v="Candid Group B.V."/>
    <s v="Johanna Engelina"/>
    <s v="Ja"/>
    <n v="100"/>
    <n v="53"/>
    <s v="Johanna Engelina"/>
    <n v="2146"/>
    <s v="Avond"/>
    <n v="53"/>
    <s v="Classic"/>
    <s v="Ghazarian G."/>
    <x v="0"/>
    <d v="2015-08-21T00:00:00"/>
    <x v="30"/>
    <s v="100% Definitief"/>
    <d v="2015-06-24T00:00:00"/>
    <s v="Sterk L."/>
    <s v="Ja"/>
    <s v="Johanna Engelina2015"/>
    <s v="100% Definitief"/>
    <s v="09-07"/>
    <m/>
    <m/>
    <x v="5"/>
    <n v="21"/>
    <n v="30.13"/>
    <n v="12546.07"/>
    <s v="19:00"/>
    <s v="18:30"/>
    <s v="Traditionele charter schepen"/>
    <s v="Classic"/>
    <s v="Eigen catering schip"/>
    <s v="Eerenbeemt van den"/>
    <s v="17-06"/>
    <s v="2015.25"/>
    <s v="vrijdag"/>
    <s v="21-08-2015 18:30"/>
    <d v="2015-06-17T14:44:38"/>
    <s v="john"/>
    <s v="john@headtohead.nl"/>
    <n v="2"/>
    <s v="CH HKA (C09)"/>
    <s v="Paars"/>
    <n v="50"/>
    <m/>
    <s v="A26"/>
    <s v="CH HKA (C09)"/>
    <s v="2015-08-21"/>
    <n v="11617.33"/>
    <n v="11617.33"/>
    <n v="12546.07"/>
    <m/>
    <s v="Asterweg 75"/>
    <s v="Amsterdam"/>
    <s v="1031 HM"/>
    <n v="1.1000000000000001"/>
    <n v="39"/>
    <s v="Ja"/>
    <s v="John van Hest"/>
    <m/>
    <m/>
    <m/>
    <m/>
    <m/>
    <m/>
    <m/>
    <s v="17:45"/>
    <n v="0"/>
    <s v="Pier Westerhoofd"/>
    <s v="6113"/>
    <s v="Ja"/>
    <s v="Ja"/>
    <s v="Parkeren"/>
    <s v="4036"/>
    <s v="john"/>
    <s v="Hest"/>
    <s v="john@headtohead.nl"/>
    <s v="m"/>
    <m/>
    <s v="John"/>
    <s v="(020) 303 38 91"/>
    <m/>
    <s v="J."/>
    <n v="219"/>
    <s v="23:45"/>
    <m/>
    <s v="Johanna Engelina"/>
    <n v="11"/>
    <s v="Varend arrangement"/>
    <d v="2015-08-21T00:00:00"/>
    <s v="Asterweg 75"/>
    <m/>
    <s v="0031620524557"/>
    <s v="(020) 303 38 91"/>
    <n v="1"/>
    <m/>
    <n v="2"/>
    <m/>
    <n v="11617.33"/>
    <n v="3"/>
    <m/>
    <s v="000199-006"/>
    <n v="7.1"/>
  </r>
  <r>
    <s v="Edel Grass B.V."/>
    <s v="Johanna Engelina"/>
    <s v="Ja"/>
    <n v="100"/>
    <n v="53"/>
    <s v="Johanna Engelina"/>
    <n v="1717"/>
    <s v="SAIL In"/>
    <n v="53"/>
    <s v="Classic"/>
    <s v="Teunissen R."/>
    <x v="0"/>
    <d v="2015-08-19T00:00:00"/>
    <x v="146"/>
    <s v="100% Definitief"/>
    <d v="2015-05-06T00:00:00"/>
    <s v="NAUPAR"/>
    <s v="Ja"/>
    <s v="Johanna Engelina2015"/>
    <s v="100% Definitief"/>
    <s v="21-07"/>
    <m/>
    <m/>
    <x v="7"/>
    <n v="22.5"/>
    <n v="30.13"/>
    <n v="14260.39"/>
    <s v="07:45"/>
    <s v="07:30"/>
    <s v="Traditionele charter schepen"/>
    <s v="Classic"/>
    <s v="Eigen catering schip"/>
    <m/>
    <s v="29-04"/>
    <s v="2015.18"/>
    <s v="woensdag"/>
    <s v="19-08-2015 07:30"/>
    <d v="2015-04-29T16:59:48"/>
    <s v="a.vandenberg@edelgrass.com"/>
    <s v="a.vandenberg@edelgrass.com"/>
    <n v="2"/>
    <s v="CH HKA (C09)"/>
    <s v="Paars"/>
    <n v="50"/>
    <m/>
    <s v="A26"/>
    <s v="CH HKA (C09)"/>
    <s v="2015-08-19"/>
    <n v="13197"/>
    <n v="13197"/>
    <n v="14260.39"/>
    <m/>
    <s v="Fabrieksstraat 13"/>
    <s v="Genemuiden"/>
    <s v="8281 BW"/>
    <n v="1.1000000000000001"/>
    <n v="39"/>
    <s v="Ja"/>
    <s v="R. Teunissen"/>
    <m/>
    <m/>
    <m/>
    <m/>
    <m/>
    <m/>
    <m/>
    <s v="06:45"/>
    <n v="0"/>
    <s v="Pier Westerhoofd"/>
    <s v="5921"/>
    <s v="Ja"/>
    <m/>
    <m/>
    <s v="3816"/>
    <s v="a.vandenberg@edelgrass.com"/>
    <s v="Teunissen"/>
    <s v="a.vandenberg@edelgrass.com"/>
    <s v="m"/>
    <s v="06 - 11 72 16 56"/>
    <m/>
    <s v="(038) 425 00 54"/>
    <m/>
    <s v="R."/>
    <n v="249"/>
    <s v="15:00"/>
    <m/>
    <s v="Johanna Engelina"/>
    <n v="11"/>
    <s v="Varend arrangement"/>
    <d v="2015-08-19T00:00:00"/>
    <s v="Fabrieksstraat 13"/>
    <m/>
    <s v="(038) 425 00 54"/>
    <s v="(038) 425 00 54"/>
    <n v="2"/>
    <m/>
    <n v="1"/>
    <m/>
    <n v="13197"/>
    <n v="3"/>
    <m/>
    <s v="000199-001"/>
    <n v="7.1"/>
  </r>
  <r>
    <s v="Tata Steel IJmuiden BV"/>
    <s v="Johanna Engelina"/>
    <s v="Ja"/>
    <n v="100"/>
    <n v="53"/>
    <s v="Johanna Engelina"/>
    <n v="1878"/>
    <s v="Avond"/>
    <n v="53"/>
    <s v="Classic"/>
    <s v="Klein Z."/>
    <x v="0"/>
    <d v="2015-08-20T00:00:00"/>
    <x v="144"/>
    <s v="100% Definitief"/>
    <m/>
    <s v="NAUPAR"/>
    <s v="Ja"/>
    <s v="Johanna Engelina2015"/>
    <s v="100% Definitief"/>
    <s v="28-07"/>
    <m/>
    <m/>
    <x v="5"/>
    <n v="21"/>
    <n v="30.13"/>
    <n v="12546.07"/>
    <s v="19:00"/>
    <s v="18:30"/>
    <s v="Traditionele charter schepen"/>
    <s v="Classic"/>
    <s v="Eigen catering schip"/>
    <s v="Klein"/>
    <s v="26-05"/>
    <s v="2015.22"/>
    <s v="donderdag"/>
    <s v="20-08-2015 18:30"/>
    <d v="2015-05-26T16:52:24"/>
    <s v="rimke"/>
    <s v="zillah.klein@tatasteel.com"/>
    <n v="2"/>
    <s v="CH HKA (C09)"/>
    <s v="Paars"/>
    <n v="50"/>
    <m/>
    <s v="A26"/>
    <s v="CH HKA (C09)"/>
    <s v="2015-08-20"/>
    <n v="11617.33"/>
    <n v="11617.33"/>
    <n v="12546.07"/>
    <m/>
    <s v="Wenckebachstraat 1"/>
    <s v="Velzen-Noord"/>
    <s v="1951 JZ"/>
    <n v="1.1000000000000001"/>
    <n v="39"/>
    <s v="Nee"/>
    <s v="Zilllah Klein"/>
    <m/>
    <m/>
    <m/>
    <m/>
    <m/>
    <m/>
    <m/>
    <s v="17:45"/>
    <n v="0"/>
    <s v="Pier Westerhoofd"/>
    <s v="2922"/>
    <s v="Ja"/>
    <s v="Ja"/>
    <s v="Parkeren"/>
    <s v="3905"/>
    <s v="rimke"/>
    <s v="Klein"/>
    <s v="zillah.klein@tatasteel.com"/>
    <s v="f"/>
    <m/>
    <s v="Zilllah"/>
    <s v="(0251) 49 21 94"/>
    <m/>
    <s v="Z."/>
    <n v="219"/>
    <s v="23:45"/>
    <m/>
    <s v="Johanna Engelina"/>
    <n v="11"/>
    <s v="Varend arrangement"/>
    <d v="2015-08-20T00:00:00"/>
    <s v="Wenckebachstraat 1"/>
    <m/>
    <s v="622397137"/>
    <s v="(0251) 49 21 94"/>
    <n v="1"/>
    <m/>
    <n v="1"/>
    <m/>
    <n v="11617.33"/>
    <n v="3"/>
    <m/>
    <s v="000199-004"/>
    <n v="7.1"/>
  </r>
  <r>
    <s v="UBecom Engineering B.V. "/>
    <s v="Johanna Engelina"/>
    <s v="Ja"/>
    <n v="96.63"/>
    <n v="53"/>
    <s v="Johanna Engelina"/>
    <n v="1904"/>
    <s v="Avond"/>
    <n v="53"/>
    <s v="Classic"/>
    <s v="Mathey P."/>
    <x v="0"/>
    <d v="2015-08-19T00:00:00"/>
    <x v="133"/>
    <s v="100% Definitief"/>
    <d v="2015-06-29T00:00:00"/>
    <s v="NAUPAR"/>
    <s v="Ja"/>
    <s v="Johanna Engelina2015"/>
    <s v="100% Definitief"/>
    <s v="21-07"/>
    <m/>
    <m/>
    <x v="5"/>
    <n v="21"/>
    <n v="30.13"/>
    <n v="12533.57"/>
    <s v="19:00"/>
    <s v="18:30"/>
    <s v="Traditionele charter schepen"/>
    <s v="Classic"/>
    <s v="Eigen catering schip"/>
    <s v="Mathey"/>
    <s v="28-05"/>
    <s v="2015.22"/>
    <s v="woensdag"/>
    <s v="19-08-2015 18:30"/>
    <d v="2015-05-28T14:31:28"/>
    <s v="petra.mathey@ubecom.nl"/>
    <s v="petra.mathey@ubecom.nl"/>
    <n v="2"/>
    <s v="CH HKA (C09)"/>
    <s v="Paars"/>
    <n v="50"/>
    <m/>
    <s v="A26"/>
    <s v="CH HKA (C09)"/>
    <s v="2015-08-19"/>
    <n v="11968.55"/>
    <n v="11968.55"/>
    <n v="12971.05"/>
    <m/>
    <s v="Purmerenderweg 126"/>
    <s v="Zuidoostbeemster"/>
    <s v="1461 DL"/>
    <n v="1.1000000000000001"/>
    <n v="39"/>
    <s v="Nee"/>
    <s v="Petra Mathey"/>
    <m/>
    <m/>
    <m/>
    <m/>
    <m/>
    <m/>
    <m/>
    <s v="17:45"/>
    <n v="437.48"/>
    <s v="Pier Westerhoofd"/>
    <s v="6167"/>
    <s v="Ja"/>
    <s v="Nee"/>
    <s v="Parkeren"/>
    <s v="4095"/>
    <s v="petra.mathey@ubecom.nl"/>
    <s v="Mathey"/>
    <s v="petra.mathey@ubecom.nl"/>
    <s v="f"/>
    <m/>
    <s v="Petra"/>
    <m/>
    <m/>
    <s v="P."/>
    <n v="219"/>
    <s v="23:45"/>
    <m/>
    <s v="Johanna Engelina"/>
    <n v="11"/>
    <s v="Varend arrangement"/>
    <d v="2015-08-19T00:00:00"/>
    <s v="Purmerenderweg 126"/>
    <m/>
    <s v="631788655"/>
    <m/>
    <n v="1"/>
    <m/>
    <n v="1"/>
    <m/>
    <n v="11968.55"/>
    <n v="3"/>
    <m/>
    <s v="000199-002"/>
    <n v="7.1"/>
  </r>
  <r>
    <s v="KOSKISEN benelux"/>
    <s v="Johanna Lucretia"/>
    <s v="Ja"/>
    <n v="100"/>
    <n v="12"/>
    <s v="Johanna Lucretia"/>
    <n v="1379"/>
    <s v="SAIL In"/>
    <n v="12"/>
    <s v="Deck"/>
    <s v="Veer de"/>
    <x v="0"/>
    <d v="2015-08-19T00:00:00"/>
    <x v="65"/>
    <s v="100% Definitief"/>
    <d v="2015-03-31T00:00:00"/>
    <s v="Spliet M.P.J."/>
    <s v="Ja"/>
    <s v="Johanna Lucretia2015"/>
    <s v="100% Definitief"/>
    <s v="14-07"/>
    <m/>
    <m/>
    <x v="17"/>
    <n v="23.22"/>
    <n v="40"/>
    <n v="4188"/>
    <s v="07:30"/>
    <s v="07:30"/>
    <s v="Internationale Tall Ships"/>
    <s v="Deck"/>
    <s v="H2U Consortium"/>
    <m/>
    <s v="24-03"/>
    <s v="2015.13"/>
    <s v="woensdag"/>
    <s v="19-08-2015 07:30"/>
    <d v="2015-03-24T14:24:49"/>
    <s v="nicodeveer@koskisen.com"/>
    <s v="nicodev@koskisen.com"/>
    <n v="2"/>
    <s v="P Bazaar (Vissershaven)"/>
    <m/>
    <m/>
    <m/>
    <m/>
    <s v="IJhaven (IJ)"/>
    <s v="2015-08-19"/>
    <n v="4188"/>
    <n v="4188"/>
    <n v="4188"/>
    <m/>
    <s v="Nijenrode 6"/>
    <s v="Landsmeer"/>
    <s v="1121 HN"/>
    <m/>
    <m/>
    <s v="Nee"/>
    <s v="Nico de Veer"/>
    <m/>
    <m/>
    <m/>
    <m/>
    <m/>
    <m/>
    <m/>
    <s v="06:45"/>
    <n v="0"/>
    <s v="P Bazaar Beverwijk"/>
    <s v="2803"/>
    <s v="Ja"/>
    <m/>
    <m/>
    <s v="2067"/>
    <s v="nicodeveer@koskisen.com"/>
    <s v="Veer"/>
    <s v="nicodev@koskisen.com"/>
    <s v="m"/>
    <s v="06 - 53 46 71 77"/>
    <s v="Nico"/>
    <m/>
    <s v="de"/>
    <m/>
    <n v="349"/>
    <s v="15:45"/>
    <m/>
    <s v="Johanna Lucretia"/>
    <n v="309"/>
    <s v="Dekken verhuur"/>
    <d v="2015-08-19T00:00:00"/>
    <s v="Nijenrode 6"/>
    <s v="+31653467177"/>
    <m/>
    <s v="0031653467177"/>
    <n v="2"/>
    <m/>
    <n v="1"/>
    <m/>
    <n v="4188"/>
    <m/>
    <m/>
    <s v="000148-006"/>
    <m/>
  </r>
  <r>
    <s v="Maandag"/>
    <s v="Jules Verne"/>
    <s v="Nee"/>
    <m/>
    <n v="600"/>
    <s v="Jules Verne"/>
    <n v="1837"/>
    <s v="Avond"/>
    <n v="250"/>
    <s v="Deck"/>
    <s v="Witkamp C."/>
    <x v="8"/>
    <d v="2015-08-22T00:00:00"/>
    <x v="75"/>
    <s v="Bevestigd"/>
    <m/>
    <m/>
    <m/>
    <s v="JulesVerne2015"/>
    <s v="Bevestigd"/>
    <m/>
    <m/>
    <m/>
    <x v="8"/>
    <m/>
    <m/>
    <m/>
    <s v="20:00"/>
    <s v="20:00"/>
    <s v="Luxe motorschepen"/>
    <s v="Deck"/>
    <s v="Eigen catering schip"/>
    <m/>
    <s v="20-05"/>
    <s v="2015.21"/>
    <s v="zaterdag"/>
    <s v="22-08-2015 20:00"/>
    <d v="2015-05-20T00:07:39"/>
    <m/>
    <s v="corine.witkamp@maandag.nl"/>
    <n v="0"/>
    <s v="Zandhaven (Z01)"/>
    <m/>
    <m/>
    <m/>
    <s v="A07"/>
    <s v="Zandhaven (Z01)"/>
    <s v="2015-08-22"/>
    <m/>
    <m/>
    <m/>
    <m/>
    <s v="Wielingenstraat 12 b"/>
    <s v="Purmerend"/>
    <s v="1441 ZR"/>
    <n v="1.2"/>
    <n v="75.8"/>
    <s v="Nee"/>
    <s v="Corina Witkamp"/>
    <m/>
    <m/>
    <m/>
    <m/>
    <m/>
    <m/>
    <m/>
    <s v="20:00"/>
    <m/>
    <s v="Zandhaven (Zeeburg)"/>
    <s v="3115"/>
    <s v="Nee"/>
    <m/>
    <m/>
    <s v="2205"/>
    <s v="corine.witkamp@maandag.nl"/>
    <s v="Witkamp"/>
    <s v="corine.witkamp@maandag.nl"/>
    <s v="f"/>
    <s v="06 - 22 95 43 07"/>
    <s v="Corina"/>
    <s v="(0299) 40 53 05"/>
    <m/>
    <s v="C."/>
    <m/>
    <s v="01:00"/>
    <s v="Zandhaven"/>
    <s v="Jules Verne"/>
    <n v="401"/>
    <s v="Varend arrangement"/>
    <d v="2015-08-22T00:00:00"/>
    <s v="Wielingenstraat 12 b"/>
    <m/>
    <s v="(0299) 40 53 05"/>
    <s v="(0299) 40 53 05"/>
    <n v="0"/>
    <m/>
    <n v="0"/>
    <s v="Ja"/>
    <m/>
    <m/>
    <m/>
    <s v="000209-001"/>
    <n v="9.6"/>
  </r>
  <r>
    <s v="Media Monks "/>
    <s v="Jules Verne"/>
    <s v="Nee"/>
    <m/>
    <n v="600"/>
    <s v="Jules Verne"/>
    <n v="2375"/>
    <s v="Avond"/>
    <n v="300"/>
    <s v="Deck"/>
    <s v="Seignette C."/>
    <x v="30"/>
    <d v="2015-08-21T00:00:00"/>
    <x v="147"/>
    <s v="Bevestigd"/>
    <m/>
    <s v="Sterk L."/>
    <m/>
    <s v="JulesVerne2015"/>
    <s v="Gefactureerd (1/1 termijn)"/>
    <m/>
    <m/>
    <m/>
    <x v="8"/>
    <m/>
    <m/>
    <n v="0"/>
    <m/>
    <m/>
    <s v="Luxe motorschepen"/>
    <s v="Deck"/>
    <s v="Eigen catering schip"/>
    <m/>
    <s v="20-07"/>
    <s v="2015.30"/>
    <s v="vrijdag"/>
    <s v="21-08-2015 00:00"/>
    <d v="2015-07-20T10:53:15"/>
    <m/>
    <s v="coco@mediamonks.com"/>
    <n v="2"/>
    <s v="Zandhaven (Z01)"/>
    <m/>
    <m/>
    <m/>
    <s v="A07"/>
    <s v="Zandhaven (Z01)"/>
    <s v="2015-08-21"/>
    <n v="45558.25"/>
    <n v="45558.25"/>
    <n v="49689.48"/>
    <m/>
    <s v="Schapenkamp 2"/>
    <s v="Hilversum"/>
    <s v="1211 PA"/>
    <n v="1.2"/>
    <n v="75.8"/>
    <s v="Nee"/>
    <s v="Coco Seignette"/>
    <m/>
    <m/>
    <m/>
    <m/>
    <m/>
    <m/>
    <m/>
    <m/>
    <n v="49689.48"/>
    <s v="Zandhaven (Zeeburg)"/>
    <s v="6265"/>
    <s v="Ja"/>
    <s v="Nee"/>
    <s v="Parkeren"/>
    <s v="4239"/>
    <m/>
    <s v="Seignette"/>
    <s v="coco@mediamonks.com"/>
    <s v="f"/>
    <s v="06 - 46 16 42 87"/>
    <s v="Coco"/>
    <s v="(035) 621 21 50"/>
    <m/>
    <s v="C."/>
    <n v="151"/>
    <s v="23:15"/>
    <s v="Zandhaven"/>
    <s v="Jules Verne"/>
    <n v="401"/>
    <s v="Varend arrangement"/>
    <d v="2015-08-21T00:00:00"/>
    <s v="Schapenkamp 2"/>
    <m/>
    <s v="(035) 621 21 50"/>
    <s v="(035) 621 21 50"/>
    <n v="1"/>
    <m/>
    <n v="1"/>
    <m/>
    <n v="45558.25"/>
    <m/>
    <m/>
    <s v="000209-002"/>
    <n v="9.6"/>
  </r>
  <r>
    <s v="Rabobank Nederland"/>
    <s v="Kapitan Borchardt"/>
    <s v="Nee"/>
    <n v="2.04"/>
    <n v="50"/>
    <s v="Kapitan Borchardt"/>
    <n v="2218"/>
    <s v="Avond"/>
    <n v="50"/>
    <s v="Dock"/>
    <s v="Broekhuizen M."/>
    <x v="0"/>
    <d v="2015-08-19T00:00:00"/>
    <x v="134"/>
    <s v="100% Definitief"/>
    <d v="2015-07-01T00:00:00"/>
    <s v="Spliet M.P.J."/>
    <s v="Ja"/>
    <s v="Kapitan Borchardt2015"/>
    <s v="100% Definitief"/>
    <s v="14-07"/>
    <m/>
    <m/>
    <x v="11"/>
    <n v="26.13"/>
    <n v="50"/>
    <n v="312.48"/>
    <s v="20:00"/>
    <s v="19:45"/>
    <s v="Nederlandse Tall Ships"/>
    <s v="Dock"/>
    <s v="H2U Consortium"/>
    <s v="Friederich"/>
    <s v="24-06"/>
    <s v="2015.26"/>
    <s v="woensdag"/>
    <s v="19-08-2015 19:45"/>
    <d v="2015-06-24T17:01:45"/>
    <s v="thijs.friederich@rabobank.com"/>
    <s v="Britt.Geerdink@rabobank.com"/>
    <n v="2"/>
    <s v="CH HKA (C08)"/>
    <s v="Blauw"/>
    <n v="50"/>
    <m/>
    <s v="D08"/>
    <s v="CH HKB (D08)"/>
    <s v="2015-08-19"/>
    <n v="14208.25"/>
    <n v="14208.25"/>
    <n v="15353.28"/>
    <m/>
    <s v="Croeselaan 28"/>
    <s v="Utrecht"/>
    <s v="3521 CB"/>
    <m/>
    <n v="42"/>
    <s v="Nee"/>
    <s v="Thijs Friederich"/>
    <m/>
    <m/>
    <m/>
    <m/>
    <m/>
    <m/>
    <m/>
    <s v="17:45"/>
    <n v="15040.8"/>
    <s v="Pier Westerhoofd"/>
    <s v="3848"/>
    <s v="Ja"/>
    <s v="Ja"/>
    <s v="Parkeren"/>
    <s v="4119"/>
    <s v="thijs.friederich@rabobank.com"/>
    <s v="Friederich"/>
    <s v="Britt.Geerdink@rabobank.com"/>
    <s v="m"/>
    <m/>
    <s v="Thijs"/>
    <s v="(030) 712 24 76"/>
    <m/>
    <s v="T."/>
    <n v="279"/>
    <s v="23:30"/>
    <m/>
    <s v="Kapitan Borchardt"/>
    <n v="21"/>
    <s v="Varend arrangement"/>
    <d v="2015-08-19T00:00:00"/>
    <s v="Croeselaan 28"/>
    <s v="0653379033"/>
    <s v="0031653379033"/>
    <s v="(030) 712 24 76"/>
    <n v="1"/>
    <m/>
    <n v="1"/>
    <m/>
    <n v="14208.25"/>
    <n v="1"/>
    <m/>
    <s v="000166-002"/>
    <m/>
  </r>
  <r>
    <s v="CGI Nederland BV"/>
    <s v="Kapitan Borchardt"/>
    <s v="Ja"/>
    <n v="100"/>
    <n v="50"/>
    <s v="Kapitan Borchardt"/>
    <n v="1776"/>
    <s v="Avond"/>
    <n v="50"/>
    <s v="Dock"/>
    <s v="Regt M. de"/>
    <x v="0"/>
    <d v="2015-08-21T00:00:00"/>
    <x v="148"/>
    <s v="100% Definitief"/>
    <m/>
    <s v="Spliet M.P.J."/>
    <s v="Ja"/>
    <s v="Kapitan Borchardt2015"/>
    <s v="100% Definitief"/>
    <s v="22-07"/>
    <s v="van den Born"/>
    <m/>
    <x v="11"/>
    <n v="26.13"/>
    <n v="50"/>
    <n v="16789.64"/>
    <s v="20:00"/>
    <s v="19:45"/>
    <s v="Nederlandse Tall Ships"/>
    <s v="Dock"/>
    <s v="H2U Consortium"/>
    <s v="Regt de"/>
    <s v="10-05"/>
    <s v="2015.19"/>
    <s v="vrijdag"/>
    <s v="21-08-2015 19:45"/>
    <d v="2015-05-10T18:45:21"/>
    <s v="sander.van.den.born@cgi.com"/>
    <s v="marion.de.regt@cgi.com"/>
    <n v="4"/>
    <s v="CH HKA (C08)"/>
    <s v="Blauw"/>
    <n v="50"/>
    <m/>
    <s v="D08"/>
    <s v="CH HKB (D08)"/>
    <s v="2015-08-21"/>
    <n v="15395.32"/>
    <n v="15395.32"/>
    <n v="16789.64"/>
    <s v="man"/>
    <s v="George Hintzenweg 89"/>
    <s v="Rotterdam"/>
    <s v="3068 AX"/>
    <m/>
    <n v="42"/>
    <s v="Ja"/>
    <s v="Sander van den Born"/>
    <m/>
    <m/>
    <m/>
    <m/>
    <m/>
    <m/>
    <m/>
    <s v="17:45"/>
    <n v="0"/>
    <s v="Pier Westerhoofd"/>
    <s v="2177"/>
    <s v="Ja"/>
    <s v="Ja"/>
    <s v="Parkeren"/>
    <s v="1514"/>
    <s v="sander.van.den.born@cgi.com"/>
    <s v="Born"/>
    <s v="sander.van.den.born@cgi.com"/>
    <s v="m"/>
    <m/>
    <s v="Sander"/>
    <s v="088 - 5640000"/>
    <s v="de"/>
    <s v="S."/>
    <n v="279"/>
    <s v="23:30"/>
    <m/>
    <s v="Kapitan Borchardt"/>
    <n v="21"/>
    <s v="Varend arrangement"/>
    <d v="2015-08-21T00:00:00"/>
    <s v="George Hintzenweg 89"/>
    <s v="0610883121"/>
    <s v="0031610883473"/>
    <s v="088 - 5640000"/>
    <n v="2"/>
    <m/>
    <n v="3"/>
    <m/>
    <n v="15395.32"/>
    <n v="1"/>
    <m/>
    <s v="000166-008"/>
    <m/>
  </r>
  <r>
    <s v="Jones Day"/>
    <s v="Kapitan Borchardt"/>
    <s v="Ja"/>
    <n v="100"/>
    <n v="50"/>
    <s v="Kapitan Borchardt"/>
    <n v="936"/>
    <s v="Avond"/>
    <n v="45"/>
    <s v="Dock"/>
    <s v="Desmed Y."/>
    <x v="0"/>
    <d v="2015-08-20T00:00:00"/>
    <x v="149"/>
    <s v="100% Definitief"/>
    <m/>
    <s v="Spliet M.P.J."/>
    <s v="Ja"/>
    <s v="Kapitan Borchardt2015"/>
    <s v="100% Definitief"/>
    <s v="08-07"/>
    <m/>
    <m/>
    <x v="11"/>
    <n v="26.13"/>
    <n v="50"/>
    <n v="13661.72"/>
    <s v="20:00"/>
    <s v="19:45"/>
    <s v="Nederlandse Tall Ships"/>
    <s v="Dock"/>
    <s v="H2U Consortium"/>
    <s v="Berger"/>
    <s v="28-01"/>
    <s v="2015.05"/>
    <s v="donderdag"/>
    <s v="20-08-2015 19:45"/>
    <d v="2015-01-28T11:14:29"/>
    <s v="Gallant"/>
    <s v="lberger@jonesday.com"/>
    <n v="6"/>
    <s v="CH HKA (C08)"/>
    <s v="Blauw"/>
    <n v="50"/>
    <m/>
    <s v="D08"/>
    <s v="CH HKB (D08)"/>
    <s v="2015-08-20"/>
    <n v="12658.3"/>
    <n v="12658.3"/>
    <n v="13661.72"/>
    <m/>
    <s v="Museumplein 17"/>
    <s v="Amsterdam"/>
    <s v="1071 DJ"/>
    <m/>
    <n v="42"/>
    <s v="Ja"/>
    <s v="Tineke Klont"/>
    <m/>
    <m/>
    <m/>
    <m/>
    <m/>
    <m/>
    <m/>
    <s v="17:45"/>
    <n v="0"/>
    <s v="Pier Westerhoofd"/>
    <s v="1993"/>
    <s v="Nee"/>
    <s v="Ja"/>
    <s v="Parkeren"/>
    <s v="3970"/>
    <s v="Gallant"/>
    <s v="Klont"/>
    <s v="tklont@jonesday.com"/>
    <s v="f"/>
    <m/>
    <s v="Tineke"/>
    <s v="(020) 305 42 36"/>
    <m/>
    <s v="T."/>
    <n v="279"/>
    <s v="23:30"/>
    <m/>
    <s v="Kapitan Borchardt"/>
    <n v="21"/>
    <s v="Varend arrangement"/>
    <d v="2015-08-20T00:00:00"/>
    <s v="Museumplein 17"/>
    <s v="(0) 20.305.4236"/>
    <s v="622545169"/>
    <m/>
    <n v="3"/>
    <n v="15191.55"/>
    <n v="3"/>
    <m/>
    <n v="12658.3"/>
    <n v="1"/>
    <m/>
    <s v="000166-005"/>
    <m/>
  </r>
  <r>
    <s v="Pictet Asset Management"/>
    <s v="Kapitan Borchardt"/>
    <s v="Ja"/>
    <n v="100"/>
    <n v="50"/>
    <s v="Kapitan Borchardt"/>
    <n v="935"/>
    <s v="SAIL In"/>
    <n v="45"/>
    <s v="Dock"/>
    <s v="Smith M."/>
    <x v="0"/>
    <d v="2015-08-19T00:00:00"/>
    <x v="149"/>
    <s v="100% Definitief"/>
    <m/>
    <s v="Spliet M.P.J."/>
    <s v="Ja"/>
    <s v="Kapitan Borchardt2015"/>
    <s v="100% Definitief"/>
    <s v="08-07"/>
    <m/>
    <m/>
    <x v="9"/>
    <n v="25"/>
    <n v="50"/>
    <n v="16726.43"/>
    <s v="07:30"/>
    <s v="07:15"/>
    <s v="Nederlandse Tall Ships"/>
    <s v="Dock"/>
    <s v="H2U Consortium"/>
    <s v="Smith"/>
    <s v="28-01"/>
    <s v="2015.05"/>
    <s v="woensdag"/>
    <s v="19-08-2015 07:15"/>
    <d v="2015-01-28T11:13:35"/>
    <s v="Mismith@pictet.com"/>
    <s v="mismith@pictet.com"/>
    <n v="6"/>
    <s v="CH HKB (D08)"/>
    <s v="Blauw"/>
    <n v="50"/>
    <m/>
    <s v="D08"/>
    <s v="CH HKB (D08)"/>
    <s v="2015-08-19"/>
    <n v="15492.59"/>
    <n v="15492.59"/>
    <n v="16726.43"/>
    <m/>
    <s v="Herengracht 456"/>
    <s v="Amsterdam"/>
    <s v="1017 CA"/>
    <m/>
    <n v="42"/>
    <s v="Ja"/>
    <s v="Michiel Smith"/>
    <m/>
    <m/>
    <m/>
    <m/>
    <m/>
    <m/>
    <m/>
    <s v="06:30"/>
    <n v="0"/>
    <s v="Pier Azië"/>
    <s v="1952"/>
    <s v="Nee"/>
    <s v="Ja"/>
    <s v="Parkeren"/>
    <s v="1470"/>
    <s v="mismith@pictet.com"/>
    <s v="Smith"/>
    <s v="mismith@pictet.com"/>
    <s v="m"/>
    <m/>
    <s v="Michiel"/>
    <s v="(020) 240 31 40"/>
    <m/>
    <s v="M."/>
    <n v="339"/>
    <s v="14:30"/>
    <s v="CH HKB"/>
    <s v="Kapitan Borchardt"/>
    <n v="21"/>
    <s v="Varend arrangement"/>
    <d v="2015-08-19T00:00:00"/>
    <s v="Herengracht 456"/>
    <s v="020 2403140"/>
    <s v="612376464"/>
    <m/>
    <n v="3"/>
    <n v="18458.55"/>
    <n v="1"/>
    <m/>
    <n v="15492.59"/>
    <n v="1"/>
    <m/>
    <s v="000166-001"/>
    <m/>
  </r>
  <r>
    <s v="TIP Trailer Services Netherlands B.V._x000a_"/>
    <s v="Kapitan Borchardt"/>
    <s v="Ja"/>
    <n v="100"/>
    <n v="50"/>
    <s v="Kapitan Borchardt"/>
    <n v="1416"/>
    <s v="Middag"/>
    <n v="50"/>
    <s v="Dock"/>
    <s v="Gierveld C."/>
    <x v="0"/>
    <d v="2015-08-20T00:00:00"/>
    <x v="8"/>
    <s v="100% Definitief"/>
    <d v="2015-03-30T00:00:00"/>
    <s v="Haan R. de"/>
    <s v="Ja"/>
    <s v="Kapitan Borchardt2015"/>
    <s v="100% Definitief"/>
    <s v="08-07"/>
    <m/>
    <m/>
    <x v="10"/>
    <n v="22.85"/>
    <n v="50"/>
    <n v="14271.38"/>
    <s v="15:15"/>
    <s v="15:15"/>
    <s v="Nederlandse Tall Ships"/>
    <s v="Dock"/>
    <s v="H2U Consortium"/>
    <s v="Gierveld"/>
    <s v="27-03"/>
    <s v="2015.13"/>
    <s v="donderdag"/>
    <s v="20-08-2015 15:15"/>
    <d v="2015-03-27T10:13:20"/>
    <s v="Chantal.Gierveld@tipeurope.com"/>
    <s v="Chantal.Gierveld@tipeurope.com"/>
    <n v="3"/>
    <s v="CH HKA (C08)"/>
    <s v="Blauw"/>
    <n v="50"/>
    <m/>
    <s v="D08"/>
    <s v="CH HKB (D08)"/>
    <s v="2015-08-20"/>
    <n v="13208.25"/>
    <n v="13208.25"/>
    <n v="14271.38"/>
    <m/>
    <s v="Nieuwesluisweg 120"/>
    <s v="Rotterdam"/>
    <s v="3197 KV"/>
    <m/>
    <n v="42"/>
    <s v="Ja"/>
    <s v="Chantal Gierveld"/>
    <m/>
    <m/>
    <m/>
    <m/>
    <m/>
    <m/>
    <m/>
    <s v="13:15"/>
    <n v="0"/>
    <s v="Pier Westerhoofd"/>
    <s v="2288"/>
    <s v="Nee"/>
    <s v="Ja"/>
    <s v="Parkeren"/>
    <s v="1929"/>
    <s v="Chantal.Gierveld@tipeurope.com"/>
    <s v="Gierveld"/>
    <s v="Chantal.Gierveld@tipeurope.com"/>
    <s v="f"/>
    <s v="06 - 21 83 10 25"/>
    <s v="Chantal"/>
    <s v="(010) 288 60 81"/>
    <m/>
    <s v="C."/>
    <n v="259"/>
    <s v="18:15"/>
    <m/>
    <s v="Kapitan Borchardt"/>
    <n v="21"/>
    <s v="Varend arrangement"/>
    <d v="2015-08-20T00:00:00"/>
    <s v="Nieuwesluisweg 120"/>
    <m/>
    <s v="0031621831025"/>
    <s v="(010) 288 60 81"/>
    <n v="2"/>
    <m/>
    <n v="1"/>
    <m/>
    <n v="13208.25"/>
    <n v="1"/>
    <m/>
    <s v="000166-004"/>
    <m/>
  </r>
  <r>
    <s v="Accenture B.V."/>
    <s v="Kikkerkoning"/>
    <s v="Nee"/>
    <m/>
    <n v="12"/>
    <s v="Kikkerkoning"/>
    <n v="2280"/>
    <s v="Avond"/>
    <n v="12"/>
    <s v="Dock"/>
    <s v="Jilderda B."/>
    <x v="14"/>
    <d v="2015-08-22T00:00:00"/>
    <x v="94"/>
    <s v="Bevestigd"/>
    <d v="2015-07-17T00:00:00"/>
    <s v="Spliet M.P.J."/>
    <s v="Ja"/>
    <s v="Kikkerkoning2015"/>
    <s v="Gefactureerd (1/1 termijn)"/>
    <m/>
    <m/>
    <m/>
    <x v="11"/>
    <n v="26.13"/>
    <n v="62.72"/>
    <n v="0"/>
    <s v="20:00"/>
    <s v="19:45"/>
    <s v="Luxe charter schepen (max. 24p)"/>
    <s v="Dock"/>
    <s v="H2U Consortium"/>
    <m/>
    <s v="06-07"/>
    <s v="2015.28"/>
    <s v="zaterdag"/>
    <s v="22-08-2015 19:45"/>
    <d v="2015-07-06T09:48:52"/>
    <s v="bouchra.fakir@accenture.com"/>
    <m/>
    <n v="1"/>
    <s v="CH HKA (C01)"/>
    <s v="Rood"/>
    <n v="30"/>
    <m/>
    <s v="D01"/>
    <s v="CH HKB (D01)"/>
    <s v="2015-08-22"/>
    <n v="3348"/>
    <n v="3348"/>
    <n v="3604.16"/>
    <m/>
    <s v="Gustav Mahlerplein 90"/>
    <s v="Amsterdam"/>
    <s v="1082 MA"/>
    <m/>
    <n v="15"/>
    <s v="Nee"/>
    <s v="Noelle Jilderda"/>
    <m/>
    <m/>
    <m/>
    <m/>
    <m/>
    <m/>
    <m/>
    <s v="17:45"/>
    <n v="3604.16"/>
    <s v="Pier Westerhoofd"/>
    <s v="6202"/>
    <s v="Ja"/>
    <m/>
    <m/>
    <s v="4985"/>
    <s v="bouchra.fakir@accenture.com"/>
    <s v="Jilderda"/>
    <s v="noelle.jilderda@accenture.com"/>
    <s v="f"/>
    <m/>
    <s v="Noelle"/>
    <m/>
    <m/>
    <s v="B."/>
    <n v="279"/>
    <s v="23:30"/>
    <m/>
    <s v="Kikkerkoning"/>
    <n v="57"/>
    <s v="Varend arrangement"/>
    <d v="2015-08-22T00:00:00"/>
    <s v="Gustav Mahlerplein 90"/>
    <m/>
    <m/>
    <m/>
    <n v="1"/>
    <m/>
    <n v="0"/>
    <m/>
    <n v="3348"/>
    <n v="1"/>
    <m/>
    <s v="000115-011"/>
    <m/>
  </r>
  <r>
    <s v="Autoschade Herstel Groep"/>
    <s v="Kikkerkoning"/>
    <s v="Ja"/>
    <n v="100"/>
    <n v="12"/>
    <s v="Kikkerkoning"/>
    <n v="988"/>
    <s v="Avond"/>
    <n v="12"/>
    <s v="Dock"/>
    <s v="Dreven G. van"/>
    <x v="0"/>
    <d v="2015-08-21T00:00:00"/>
    <x v="140"/>
    <s v="100% Definitief"/>
    <d v="2015-02-10T00:00:00"/>
    <s v="Dijck S.N.D. van"/>
    <s v="Ja"/>
    <s v="Kikkerkoning2015"/>
    <s v="100% Definitief"/>
    <s v="08-07"/>
    <m/>
    <m/>
    <x v="11"/>
    <n v="26.13"/>
    <n v="62.72"/>
    <n v="3754.14"/>
    <s v="20:00"/>
    <s v="19:45"/>
    <s v="Luxe charter schepen (max. 24p)"/>
    <s v="Dock"/>
    <s v="H2U Consortium"/>
    <s v="Dreven van"/>
    <s v="03-02"/>
    <s v="2015.06"/>
    <s v="vrijdag"/>
    <s v="21-08-2015 19:45"/>
    <d v="2015-02-03T16:42:26"/>
    <s v="AnjavanOfferen@autoschadeherstelgroep.nl"/>
    <s v="AnjavanOfferen@autoschadeherstelgroep.nl"/>
    <n v="5"/>
    <s v="CH HKA (C01)"/>
    <s v="Rood"/>
    <n v="30"/>
    <m/>
    <s v="D01"/>
    <s v="CH HKB (D01)"/>
    <s v="2015-08-21"/>
    <n v="3471.96"/>
    <n v="3471.96"/>
    <n v="3754.14"/>
    <m/>
    <s v="Copernicuslaan 35"/>
    <s v="Ede"/>
    <s v="6716 BM"/>
    <m/>
    <n v="15"/>
    <s v="Nee"/>
    <s v="Anja van Offeren"/>
    <m/>
    <m/>
    <m/>
    <m/>
    <m/>
    <m/>
    <m/>
    <s v="17:45"/>
    <n v="0"/>
    <s v="Pier Westerhoofd"/>
    <s v="2626"/>
    <s v="Nee"/>
    <s v="Ja"/>
    <s v="Parkeren"/>
    <s v="1858"/>
    <s v="AnjavanOfferen@autoschadeherstelgroep.nl"/>
    <s v="Offeren"/>
    <s v="AnjavanOfferen@autoschadeherstelgroep.nl"/>
    <s v="f"/>
    <m/>
    <s v="Anja"/>
    <s v="(0318) 63 10 71"/>
    <s v="van"/>
    <s v="A."/>
    <n v="279"/>
    <s v="23:30"/>
    <m/>
    <s v="Kikkerkoning"/>
    <n v="57"/>
    <s v="Varend arrangement"/>
    <d v="2015-08-21T00:00:00"/>
    <s v="Copernicuslaan 35"/>
    <m/>
    <s v="624944454"/>
    <s v="(0318) 63 10 71"/>
    <n v="2"/>
    <n v="4051.08"/>
    <n v="1"/>
    <m/>
    <n v="3471.96"/>
    <n v="1"/>
    <m/>
    <s v="000115-008"/>
    <m/>
  </r>
  <r>
    <s v="Deloitte Group Support Centre B.V."/>
    <s v="Kikkerkoning"/>
    <s v="Nee"/>
    <m/>
    <n v="12"/>
    <s v="Kikkerkoning"/>
    <n v="2243"/>
    <s v="Avond"/>
    <n v="12"/>
    <s v="Dock"/>
    <s v="Sluiter T."/>
    <x v="31"/>
    <d v="2015-08-20T00:00:00"/>
    <x v="88"/>
    <s v="Bevestigd"/>
    <d v="2015-07-07T00:00:00"/>
    <s v="Spliet M.P.J."/>
    <s v="Ja"/>
    <s v="Kikkerkoning2015"/>
    <s v="Gefactureerd (0/1 termijn)"/>
    <m/>
    <s v="Sluiter"/>
    <m/>
    <x v="11"/>
    <n v="26.13"/>
    <n v="62.72"/>
    <n v="0"/>
    <s v="20:00"/>
    <s v="19:45"/>
    <s v="Luxe charter schepen (max. 24p)"/>
    <s v="Dock"/>
    <s v="H2U Consortium"/>
    <s v="Sluiter "/>
    <s v="29-06"/>
    <s v="2015.27"/>
    <s v="donderdag"/>
    <s v="20-08-2015 19:45"/>
    <d v="2015-06-29T10:57:57"/>
    <s v="tsluiter@deloitte.nl"/>
    <s v="JGombert@deloitte.nl"/>
    <n v="1"/>
    <s v="CH HKA (C01)"/>
    <s v="Rood"/>
    <n v="30"/>
    <m/>
    <s v="D01"/>
    <s v="CH HKB (D01)"/>
    <s v="2015-08-20"/>
    <n v="3409.98"/>
    <n v="61.98"/>
    <n v="75"/>
    <s v="man"/>
    <m/>
    <s v="Rotterdam"/>
    <m/>
    <m/>
    <n v="15"/>
    <s v="Ja"/>
    <s v="Tim Sluiter"/>
    <m/>
    <m/>
    <m/>
    <m/>
    <m/>
    <m/>
    <m/>
    <s v="17:45"/>
    <n v="75"/>
    <s v="Pier Westerhoofd"/>
    <s v="2684"/>
    <s v="Ja"/>
    <s v="Nee"/>
    <s v="Parkeren"/>
    <s v="4230"/>
    <s v="tsluiter@deloitte.nl"/>
    <s v="Sluiter"/>
    <s v="tsluiter@deloitte.nl"/>
    <s v="m"/>
    <s v="06 - 55 85 33 95"/>
    <s v="Tim"/>
    <m/>
    <m/>
    <s v="T."/>
    <n v="279"/>
    <s v="23:30"/>
    <m/>
    <s v="Kikkerkoning"/>
    <n v="57"/>
    <s v="Varend arrangement"/>
    <d v="2015-08-20T00:00:00"/>
    <s v="Postbus 1777"/>
    <s v="0683555269"/>
    <s v="0031683555269"/>
    <m/>
    <n v="1"/>
    <m/>
    <n v="1"/>
    <m/>
    <n v="3409.98"/>
    <n v="1"/>
    <m/>
    <s v="000115-005"/>
    <m/>
  </r>
  <r>
    <s v="Exter B.V."/>
    <s v="Kikkerkoning"/>
    <s v="Ja"/>
    <n v="100"/>
    <n v="12"/>
    <s v="Kikkerkoning"/>
    <n v="1413"/>
    <s v="Middag"/>
    <n v="12"/>
    <s v="Dock"/>
    <s v="Koning C."/>
    <x v="0"/>
    <d v="2015-08-21T00:00:00"/>
    <x v="106"/>
    <s v="100% Definitief"/>
    <d v="2015-05-28T00:00:00"/>
    <s v="Dijck S.N.D. van"/>
    <s v="Ja"/>
    <s v="Kikkerkoning2015"/>
    <s v="100% Definitief"/>
    <s v="08-07"/>
    <m/>
    <m/>
    <x v="10"/>
    <n v="22.85"/>
    <n v="62.72"/>
    <n v="3419.41"/>
    <s v="15:15"/>
    <s v="15:15"/>
    <s v="Luxe charter schepen (max. 24p)"/>
    <s v="Dock"/>
    <s v="H2U Consortium"/>
    <m/>
    <s v="26-03"/>
    <s v="2015.13"/>
    <s v="vrijdag"/>
    <s v="21-08-2015 15:15"/>
    <d v="2015-03-26T17:33:37"/>
    <s v="wesley.sterk@exteraroma.com"/>
    <s v="Christian.Koning@exteraroma.com"/>
    <n v="4"/>
    <s v="CH HKA (C01)"/>
    <s v="Rood"/>
    <n v="30"/>
    <m/>
    <s v="D01"/>
    <s v="CH HKB (D01)"/>
    <s v="2015-08-21"/>
    <n v="3169.98"/>
    <n v="3169.98"/>
    <n v="3419.41"/>
    <m/>
    <s v="Gerrit Bolkade 10"/>
    <s v="Zaandam"/>
    <s v="1507 BR"/>
    <m/>
    <n v="15"/>
    <s v="Nee"/>
    <s v="Christian Koning"/>
    <m/>
    <m/>
    <m/>
    <m/>
    <m/>
    <m/>
    <m/>
    <s v="13:15"/>
    <n v="0"/>
    <s v="Pier Westerhoofd"/>
    <s v="3088"/>
    <s v="Nee"/>
    <s v="Ja"/>
    <s v="Parkeren"/>
    <s v="2213"/>
    <s v="wesley.sterk@exteraroma.com"/>
    <s v="Koning"/>
    <s v="Christian.Koning@exteraroma.com"/>
    <s v="m"/>
    <s v="06 - 83 62 19 55"/>
    <s v="Christian"/>
    <m/>
    <m/>
    <s v="C."/>
    <n v="259"/>
    <s v="18:15"/>
    <m/>
    <s v="Kikkerkoning"/>
    <n v="57"/>
    <s v="Varend arrangement"/>
    <d v="2015-08-21T00:00:00"/>
    <s v="Gerrit Bolkade 10"/>
    <s v="06-83621955"/>
    <m/>
    <m/>
    <n v="1"/>
    <m/>
    <n v="1"/>
    <m/>
    <n v="3169.98"/>
    <n v="1"/>
    <m/>
    <s v="000115-007"/>
    <m/>
  </r>
  <r>
    <s v="Inventum"/>
    <s v="Kikkerkoning"/>
    <s v="Ja"/>
    <n v="100"/>
    <n v="12"/>
    <s v="Kikkerkoning"/>
    <n v="883"/>
    <s v="SAIL In"/>
    <n v="12"/>
    <s v="Dock"/>
    <s v="Verkouteren D."/>
    <x v="0"/>
    <d v="2015-08-19T00:00:00"/>
    <x v="121"/>
    <s v="100% Definitief"/>
    <m/>
    <s v="Spliet M.P.J."/>
    <s v="Ja"/>
    <s v="Kikkerkoning2015"/>
    <s v="100% Definitief"/>
    <s v="08-07"/>
    <m/>
    <m/>
    <x v="9"/>
    <n v="25"/>
    <n v="62.72"/>
    <n v="4452.05"/>
    <s v="07:30"/>
    <s v="07:15"/>
    <s v="Luxe charter schepen (max. 24p)"/>
    <s v="Dock"/>
    <s v="H2U Consortium"/>
    <s v="Verbree"/>
    <s v="20-01"/>
    <s v="2015.04"/>
    <s v="woensdag"/>
    <s v="19-08-2015 07:15"/>
    <d v="2015-01-20T11:08:20"/>
    <s v="DVerkouteren@inventum.com"/>
    <s v="DVerkouteren@inventum.com"/>
    <n v="5"/>
    <s v="CH HKB (D01)"/>
    <s v="Rood"/>
    <n v="30"/>
    <m/>
    <s v="D01"/>
    <s v="CH HKB (D01)"/>
    <s v="2015-08-19"/>
    <n v="4129.9799999999996"/>
    <n v="4129.9799999999996"/>
    <n v="4452.05"/>
    <m/>
    <s v="Koogschip 25"/>
    <s v="Houten"/>
    <s v="3991 CS"/>
    <m/>
    <n v="15"/>
    <s v="Nee"/>
    <s v="Daphne Verkouteren"/>
    <m/>
    <m/>
    <m/>
    <m/>
    <m/>
    <m/>
    <m/>
    <s v="06:30"/>
    <n v="0"/>
    <s v="Pier Azië"/>
    <s v="2401"/>
    <s v="Ja"/>
    <s v="Ja"/>
    <s v="Parkeren"/>
    <s v="4045"/>
    <s v="DVerkouteren@inventum.com"/>
    <s v="Verkouteren"/>
    <s v="DVerkouteren@inventum.com"/>
    <s v="f"/>
    <m/>
    <s v="Daphne"/>
    <s v="(030) 274 84 37"/>
    <m/>
    <s v="D."/>
    <n v="339"/>
    <s v="14:30"/>
    <s v="CH HKB"/>
    <s v="Kikkerkoning"/>
    <n v="57"/>
    <s v="Varend arrangement"/>
    <d v="2015-08-19T00:00:00"/>
    <s v="Koogschip 25"/>
    <s v="06-51833686/ 030 2748436"/>
    <s v="653105035"/>
    <s v="(030) 274 84 37"/>
    <n v="2"/>
    <n v="4922.28"/>
    <n v="1"/>
    <m/>
    <n v="4129.9799999999996"/>
    <n v="1"/>
    <m/>
    <s v="000115-001"/>
    <m/>
  </r>
  <r>
    <s v="Kuiphold B.V."/>
    <s v="Kikkerkoning"/>
    <s v="Ja"/>
    <n v="100"/>
    <n v="12"/>
    <s v="Kikkerkoning"/>
    <n v="1626"/>
    <s v="Middag"/>
    <n v="12"/>
    <s v="Dock"/>
    <s v="Kuiper W.L."/>
    <x v="0"/>
    <d v="2015-08-20T00:00:00"/>
    <x v="66"/>
    <s v="100% Definitief"/>
    <d v="2015-04-23T00:00:00"/>
    <s v="Dijck S.N.D. van"/>
    <s v="Ja"/>
    <s v="Kikkerkoning2015"/>
    <s v="100% Definitief"/>
    <s v="09-07"/>
    <m/>
    <m/>
    <x v="10"/>
    <n v="22.85"/>
    <n v="62.72"/>
    <n v="3344.41"/>
    <s v="15:15"/>
    <s v="15:15"/>
    <s v="Luxe charter schepen (max. 24p)"/>
    <s v="Dock"/>
    <s v="H2U Consortium"/>
    <s v="Baaing R"/>
    <s v="16-04"/>
    <s v="2015.16"/>
    <s v="donderdag"/>
    <s v="20-08-2015 15:15"/>
    <d v="2015-04-16T17:42:05"/>
    <s v="rjbaaima@ziggo.nl"/>
    <s v="rjbaaima@ziggo.nl"/>
    <n v="2"/>
    <s v="CH HKA (C01)"/>
    <s v="Rood"/>
    <n v="30"/>
    <m/>
    <s v="D01"/>
    <s v="CH HKB (D01)"/>
    <s v="2015-08-20"/>
    <n v="3108"/>
    <n v="3108"/>
    <n v="3344.41"/>
    <m/>
    <s v="Fregatwal 3"/>
    <s v="Leiden"/>
    <s v="2317 GN"/>
    <m/>
    <n v="15"/>
    <s v="Nee"/>
    <s v="Roel Baaima"/>
    <m/>
    <m/>
    <m/>
    <m/>
    <m/>
    <m/>
    <m/>
    <s v="13:15"/>
    <n v="0"/>
    <s v="Pier Westerhoofd"/>
    <s v="3186"/>
    <s v="Nee"/>
    <m/>
    <m/>
    <s v="2291"/>
    <s v="rjbaaima@ziggo.nl"/>
    <s v="Baaima"/>
    <s v="rjbaaima@ziggo.nl"/>
    <s v="m"/>
    <s v="06 - 53 13 63 90"/>
    <s v="Roel"/>
    <s v="(071) 513 49 97"/>
    <m/>
    <s v="R."/>
    <n v="259"/>
    <s v="18:15"/>
    <m/>
    <s v="Kikkerkoning"/>
    <n v="57"/>
    <s v="Varend arrangement"/>
    <d v="2015-08-20T00:00:00"/>
    <s v="Fregatwal 3"/>
    <m/>
    <s v="0031653136390"/>
    <s v="(071) 513 49 97"/>
    <n v="2"/>
    <m/>
    <n v="1"/>
    <m/>
    <n v="3108"/>
    <n v="1"/>
    <m/>
    <s v="000115-004"/>
    <m/>
  </r>
  <r>
    <s v="Port of Amsterdam"/>
    <s v="Kikkerkoning"/>
    <s v="Nee"/>
    <m/>
    <n v="12"/>
    <s v="Kikkerkoning"/>
    <n v="2388"/>
    <s v="Brunch"/>
    <n v="12"/>
    <s v="Dock"/>
    <s v="Oosten J. van"/>
    <x v="18"/>
    <d v="2015-08-22T00:00:00"/>
    <x v="25"/>
    <s v="Gefactureerd"/>
    <m/>
    <s v="Sterk L."/>
    <s v="Ja"/>
    <s v="Kikkerkoning2015"/>
    <s v="Gefactureerd (1/1 termijn)"/>
    <m/>
    <m/>
    <m/>
    <x v="23"/>
    <n v="23.17"/>
    <n v="62.72"/>
    <n v="0"/>
    <s v="11:45"/>
    <s v="11:45"/>
    <s v="Luxe charter schepen (max. 24p)"/>
    <s v="Dock"/>
    <s v="H2U Consortium"/>
    <s v="Hiemstra"/>
    <s v="21-07"/>
    <s v="2015.30"/>
    <s v="zaterdag"/>
    <s v="22-08-2015 11:45"/>
    <d v="2015-07-21T18:19:47"/>
    <m/>
    <m/>
    <n v="3"/>
    <s v="CH HKA (C01)"/>
    <s v="Rood"/>
    <n v="30"/>
    <m/>
    <s v="D01"/>
    <s v="CH HKB (D01)"/>
    <s v="2015-08-22"/>
    <n v="2868"/>
    <n v="2151"/>
    <n v="2318.0300000000002"/>
    <m/>
    <s v="De Ruijterkade 7"/>
    <s v="Amsterdam"/>
    <s v="1013 AA"/>
    <m/>
    <n v="15"/>
    <s v="Ja"/>
    <s v="Janine van Oosten"/>
    <m/>
    <m/>
    <m/>
    <m/>
    <m/>
    <m/>
    <m/>
    <s v="09:45"/>
    <n v="2318.0300000000002"/>
    <s v="Pier Westerhoofd"/>
    <s v="1649"/>
    <s v="Ja"/>
    <s v="Ja"/>
    <s v="Parkeren"/>
    <s v="785"/>
    <m/>
    <s v="Oosten"/>
    <s v="janine.van.oosten@portofamsterdam.nl"/>
    <s v="f"/>
    <s v="06 - 51 94 54 43"/>
    <s v="Janine"/>
    <m/>
    <s v="van"/>
    <s v="J."/>
    <n v="239"/>
    <s v="14:30"/>
    <m/>
    <s v="Kikkerkoning"/>
    <n v="57"/>
    <s v="Varend arrangement"/>
    <d v="2015-08-22T00:00:00"/>
    <s v="De Ruijterkade 7"/>
    <m/>
    <s v="0031651359282"/>
    <m/>
    <n v="1"/>
    <m/>
    <n v="1"/>
    <m/>
    <n v="2868"/>
    <n v="1"/>
    <m/>
    <s v="000115-009"/>
    <m/>
  </r>
  <r>
    <s v="Provincie Noord Holland"/>
    <s v="Kikkerkoning"/>
    <s v="Nee"/>
    <m/>
    <n v="12"/>
    <s v="Kikkerkoning"/>
    <n v="2446"/>
    <s v="Sail thank you parade"/>
    <n v="10"/>
    <s v="Dock"/>
    <s v="Gugten G.E. van der"/>
    <x v="0"/>
    <d v="2015-08-23T00:00:00"/>
    <x v="150"/>
    <s v="Optie"/>
    <m/>
    <m/>
    <m/>
    <s v="Kikkerkoning2015"/>
    <s v="Termijnen aanwezig (1)"/>
    <m/>
    <m/>
    <m/>
    <x v="11"/>
    <n v="26.13"/>
    <n v="62.72"/>
    <m/>
    <s v="14:00"/>
    <s v="14:00"/>
    <s v="Luxe charter schepen (max. 24p)"/>
    <s v="Dock"/>
    <s v="H2U Consortium"/>
    <m/>
    <s v="06-08"/>
    <s v="2015.32"/>
    <s v="zondag"/>
    <s v="23-08-2015 14:00"/>
    <d v="2015-08-06T12:55:22"/>
    <s v="g"/>
    <s v="gugteng@noord-holland.nl"/>
    <n v="0"/>
    <s v="CH HKA (C01)"/>
    <s v="Rood"/>
    <n v="30"/>
    <m/>
    <s v="D01"/>
    <s v="CH HKB (D01)"/>
    <s v="2015-08-23"/>
    <m/>
    <m/>
    <m/>
    <m/>
    <s v="Houtplein 33"/>
    <s v="Haarlem"/>
    <s v="2012 DE"/>
    <m/>
    <n v="15"/>
    <s v="Nee"/>
    <s v="Georgette van der Gugten"/>
    <m/>
    <m/>
    <m/>
    <m/>
    <m/>
    <m/>
    <m/>
    <s v="13:15"/>
    <m/>
    <s v="Pier Westerhoofd"/>
    <s v="1660"/>
    <s v="Nee"/>
    <s v="Ja"/>
    <s v="Parkeren"/>
    <s v="2339"/>
    <s v="g"/>
    <s v="Gugten"/>
    <s v="gugteng@noord-holland.nl"/>
    <s v="f"/>
    <s v="06 - 21 84 45 57"/>
    <s v="Georgette"/>
    <s v="(023) 514 34 97"/>
    <s v="van der"/>
    <s v="G.E."/>
    <n v="279"/>
    <s v="19:45"/>
    <m/>
    <s v="Kikkerkoning"/>
    <n v="57"/>
    <s v="Varend arrangement"/>
    <d v="2015-08-23T00:00:00"/>
    <s v="Houtplein 33"/>
    <m/>
    <s v="(023) 514 34 97"/>
    <s v="(023) 514 34 97"/>
    <n v="1"/>
    <m/>
    <n v="1"/>
    <m/>
    <n v="2790"/>
    <n v="1"/>
    <m/>
    <s v="000115-012"/>
    <m/>
  </r>
  <r>
    <s v="Tangelo Software"/>
    <s v="Kikkerkoning"/>
    <s v="Ja"/>
    <n v="100"/>
    <n v="12"/>
    <s v="Kikkerkoning"/>
    <n v="1052"/>
    <s v="Avond"/>
    <n v="12"/>
    <s v="Dock"/>
    <s v="Groenendal E."/>
    <x v="0"/>
    <d v="2015-08-19T00:00:00"/>
    <x v="115"/>
    <s v="100% Definitief"/>
    <d v="2015-02-19T00:00:00"/>
    <s v="Sterk L."/>
    <s v="Ja"/>
    <s v="Kikkerkoning2015"/>
    <s v="100% Definitief"/>
    <s v="09-07"/>
    <m/>
    <m/>
    <x v="11"/>
    <n v="26.13"/>
    <n v="62.72"/>
    <n v="3679.15"/>
    <s v="20:00"/>
    <s v="19:45"/>
    <s v="Luxe charter schepen (max. 24p)"/>
    <s v="Dock"/>
    <s v="H2U Consortium"/>
    <s v="Essen van"/>
    <s v="17-02"/>
    <s v="2015.08"/>
    <s v="woensdag"/>
    <s v="19-08-2015 19:45"/>
    <d v="2015-02-17T10:44:03"/>
    <s v="'arie.vanessen@tangelo.nl'"/>
    <s v="arie.vanessen@tangelo.nl"/>
    <n v="5"/>
    <s v="CH HKA (C01)"/>
    <s v="Rood"/>
    <n v="30"/>
    <m/>
    <s v="D01"/>
    <s v="CH HKB (D01)"/>
    <s v="2015-08-19"/>
    <n v="3409.98"/>
    <n v="3409.98"/>
    <n v="3679.15"/>
    <m/>
    <s v="De Dreef 19"/>
    <s v="Zeist"/>
    <s v="3706 BR"/>
    <m/>
    <n v="15"/>
    <s v="Ja"/>
    <s v="Arie van Essen"/>
    <m/>
    <m/>
    <m/>
    <m/>
    <m/>
    <m/>
    <m/>
    <s v="17:45"/>
    <n v="0"/>
    <s v="Pier Westerhoofd"/>
    <s v="2517"/>
    <s v="Ja"/>
    <s v="Ja"/>
    <s v="Parkeren"/>
    <s v="1755"/>
    <s v="arie.vanessen@tangelo.nl"/>
    <s v="Essen"/>
    <s v="arie.vanessen@tangelo.nl"/>
    <s v="m"/>
    <s v="06 - 16 25 17 17"/>
    <s v="Arie"/>
    <s v="(030) 694 04 90"/>
    <m/>
    <s v="A."/>
    <n v="279"/>
    <s v="23:30"/>
    <m/>
    <s v="Kikkerkoning"/>
    <n v="57"/>
    <s v="Varend arrangement"/>
    <d v="2015-08-19T00:00:00"/>
    <s v="De Dreef 19"/>
    <m/>
    <s v="0031616251717"/>
    <s v="(030) 694 04 90"/>
    <n v="2"/>
    <n v="4051.08"/>
    <n v="1"/>
    <m/>
    <n v="3409.98"/>
    <n v="1"/>
    <m/>
    <s v="000115-002"/>
    <m/>
  </r>
  <r>
    <s v="Rabobank Zaanstreek"/>
    <s v="Koh-i-Noor"/>
    <s v="Ja"/>
    <n v="100"/>
    <n v="60"/>
    <s v="Koh-i-Noor"/>
    <n v="308"/>
    <s v="SAIL In"/>
    <n v="60"/>
    <s v="Dock"/>
    <s v="Hos M."/>
    <x v="0"/>
    <d v="2015-08-19T00:00:00"/>
    <x v="151"/>
    <s v="100% Definitief"/>
    <d v="2014-09-08T00:00:00"/>
    <s v="Dijck S.N.D. van"/>
    <s v="Ja"/>
    <s v="Koh-i-Noor2015"/>
    <s v="100% Definitief"/>
    <s v="08-07"/>
    <s v="Hos"/>
    <m/>
    <x v="19"/>
    <n v="23"/>
    <n v="36.229999999999997"/>
    <n v="19085.150000000001"/>
    <s v="08:00"/>
    <s v="08:00"/>
    <s v="Luxe traditionele charter schepen"/>
    <s v="Dock"/>
    <s v="H2U Consortium"/>
    <s v="Dam van"/>
    <s v="01-09"/>
    <s v="2014.36"/>
    <s v="woensdag"/>
    <s v="19-08-2015 08:00"/>
    <d v="2014-09-01T17:09:30"/>
    <s v="communicatie@zaanstreek.rabobank.nl"/>
    <s v="communicatie@zaanstreek.rabobank.nl"/>
    <n v="6"/>
    <s v="CH HKB (D02)"/>
    <s v="Rood"/>
    <n v="50"/>
    <m/>
    <s v="A14"/>
    <s v="CH HKB (D02)"/>
    <s v="2015-08-19"/>
    <n v="17649.900000000001"/>
    <n v="17649.900000000001"/>
    <n v="19085.150000000001"/>
    <s v="vrouw"/>
    <m/>
    <s v="Zaandam"/>
    <m/>
    <m/>
    <n v="37"/>
    <s v="Ja"/>
    <s v="Martine Hos"/>
    <m/>
    <m/>
    <m/>
    <m/>
    <m/>
    <m/>
    <m/>
    <s v="07:15"/>
    <n v="0"/>
    <s v="Pier Azië"/>
    <s v="2011"/>
    <s v="Ja"/>
    <s v="Ja"/>
    <s v="Parkeren"/>
    <s v="1296"/>
    <s v="communicatie@zaanstreek.rabobank.nl"/>
    <s v="Hos"/>
    <s v="communicatie@zaanstreek.rabobank.nl"/>
    <s v="f"/>
    <m/>
    <s v="Martine"/>
    <m/>
    <m/>
    <s v="M."/>
    <n v="289"/>
    <s v="15:00"/>
    <s v="CH HKB"/>
    <s v="Koh-i-Noor"/>
    <n v="58"/>
    <s v="Varend arrangement"/>
    <d v="2015-08-19T00:00:00"/>
    <s v="206"/>
    <s v="0758903582"/>
    <s v="653415629"/>
    <m/>
    <n v="3"/>
    <n v="20981.4"/>
    <n v="1"/>
    <m/>
    <n v="17649.900000000001"/>
    <n v="4"/>
    <m/>
    <s v="000076-001"/>
    <m/>
  </r>
  <r>
    <s v="Covebo Uitzendgroep"/>
    <s v="Koh-i-Noor"/>
    <s v="Ja"/>
    <n v="97.86"/>
    <n v="60"/>
    <s v="Koh-i-Noor"/>
    <n v="1035"/>
    <s v="Middag"/>
    <n v="60"/>
    <s v="Dock"/>
    <s v="Ruiter R."/>
    <x v="0"/>
    <d v="2015-08-21T00:00:00"/>
    <x v="46"/>
    <s v="100% Definitief"/>
    <d v="2015-02-19T00:00:00"/>
    <s v="Sterk L."/>
    <s v="Ja"/>
    <s v="Koh-i-Noor2015"/>
    <s v="100% Definitief"/>
    <s v="08-07"/>
    <m/>
    <m/>
    <x v="10"/>
    <n v="22.85"/>
    <n v="36.229999999999997"/>
    <n v="14845.3"/>
    <s v="15:45"/>
    <s v="16:00"/>
    <s v="Luxe traditionele charter schepen"/>
    <s v="Dock"/>
    <s v="H2U Consortium"/>
    <s v="Ruiter"/>
    <s v="12-02"/>
    <s v="2015.07"/>
    <s v="vrijdag"/>
    <s v="21-08-2015 16:00"/>
    <d v="2015-02-12T14:24:35"/>
    <s v="m.bouw@covebo.nl"/>
    <s v="m.bouw@covebo.nl"/>
    <n v="5"/>
    <s v="CH HKA (C02)"/>
    <s v="Rood"/>
    <n v="50"/>
    <m/>
    <s v="A14"/>
    <s v="CH HKB (D02)"/>
    <s v="2015-08-21"/>
    <n v="14008.58"/>
    <n v="14008.58"/>
    <n v="15170.28"/>
    <m/>
    <s v="Ambachtstraat 13 b"/>
    <s v="Nijkerk"/>
    <s v="3861 RH"/>
    <m/>
    <n v="37"/>
    <s v="Ja"/>
    <s v="Marielle Bouw"/>
    <m/>
    <m/>
    <m/>
    <m/>
    <m/>
    <m/>
    <m/>
    <s v="14:00"/>
    <n v="324.98"/>
    <s v="Pier Westerhoofd"/>
    <s v="2592"/>
    <s v="Ja"/>
    <s v="Nee"/>
    <s v="Parkeren"/>
    <s v="1804"/>
    <s v="m.bouw@covebo.nl"/>
    <s v="Bouw"/>
    <s v="m.bouw@covebo.nl"/>
    <s v="f"/>
    <s v="06 - 23 17 33 01"/>
    <s v="Marielle"/>
    <s v="(033) 245 05 17"/>
    <m/>
    <s v="M."/>
    <n v="229"/>
    <s v="18:45"/>
    <m/>
    <s v="Koh-i-Noor"/>
    <n v="58"/>
    <s v="Varend arrangement"/>
    <d v="2015-08-21T00:00:00"/>
    <s v="Ambachtstraat 13 b"/>
    <m/>
    <s v="643069560"/>
    <s v="(033) 245 05 17"/>
    <n v="2"/>
    <n v="16625.400000000001"/>
    <n v="1"/>
    <m/>
    <n v="14008.58"/>
    <n v="4"/>
    <m/>
    <s v="000076-007"/>
    <m/>
  </r>
  <r>
    <s v="Nederlandse Vereniging van Munthandelaren"/>
    <s v="Koh-i-Noor"/>
    <s v="Ja"/>
    <n v="100"/>
    <n v="60"/>
    <s v="Koh-i-Noor"/>
    <n v="1664"/>
    <s v="Avond"/>
    <n v="60"/>
    <s v="Dock"/>
    <s v="Kok C.H."/>
    <x v="0"/>
    <d v="2015-08-21T00:00:00"/>
    <x v="21"/>
    <s v="100% Definitief"/>
    <d v="2015-04-29T00:00:00"/>
    <s v="Dijck S.N.D. van"/>
    <s v="Ja"/>
    <s v="Koh-i-Noor2015"/>
    <s v="100% Definitief"/>
    <s v="08-07"/>
    <m/>
    <m/>
    <x v="11"/>
    <n v="26.13"/>
    <n v="36.229999999999997"/>
    <n v="16432.259999999998"/>
    <s v="20:30"/>
    <s v="20:30"/>
    <s v="Luxe traditionele charter schepen"/>
    <s v="Dock"/>
    <s v="H2U Consortium"/>
    <s v="Kok"/>
    <s v="22-04"/>
    <s v="2015.17"/>
    <s v="vrijdag"/>
    <s v="21-08-2015 20:30"/>
    <d v="2015-04-22T10:29:48"/>
    <s v="insulinde@casema.nl"/>
    <s v="insulinde@casema.nl"/>
    <n v="3"/>
    <s v="CH HKA (C02)"/>
    <s v="Rood"/>
    <n v="50"/>
    <m/>
    <s v="A14"/>
    <s v="CH HKB (D02)"/>
    <s v="2015-08-21"/>
    <n v="15180"/>
    <n v="15180"/>
    <n v="16432.259999999998"/>
    <m/>
    <s v="Bredyk 9"/>
    <s v="Langweer"/>
    <s v="8525 EP"/>
    <m/>
    <n v="37"/>
    <s v="Nee"/>
    <s v="Chris Kok"/>
    <m/>
    <m/>
    <m/>
    <m/>
    <m/>
    <m/>
    <m/>
    <s v="18:30"/>
    <n v="0"/>
    <s v="Pier Westerhoofd"/>
    <s v="3205"/>
    <s v="Nee"/>
    <m/>
    <m/>
    <s v="2462"/>
    <s v="insulinde@casema.nl"/>
    <s v="Kok"/>
    <s v="insulinde@casema.nl"/>
    <s v="m"/>
    <m/>
    <s v="Chris"/>
    <s v="(070) 345 08 86"/>
    <m/>
    <s v="C.H."/>
    <n v="249"/>
    <s v="00:00"/>
    <m/>
    <s v="Koh-i-Noor"/>
    <n v="58"/>
    <s v="Varend arrangement"/>
    <d v="2015-08-21T00:00:00"/>
    <s v="Bredyk 9"/>
    <m/>
    <s v="0031622037573"/>
    <s v="(070) 345 08 86"/>
    <n v="2"/>
    <m/>
    <n v="2"/>
    <m/>
    <n v="15180"/>
    <n v="4"/>
    <m/>
    <s v="000076-008"/>
    <m/>
  </r>
  <r>
    <s v="AGRO Care Diensten"/>
    <s v="Korevaer"/>
    <s v="Ja"/>
    <n v="100"/>
    <n v="45"/>
    <s v="Korevaer"/>
    <n v="952"/>
    <s v="Avond"/>
    <n v="45"/>
    <s v="Dock"/>
    <s v="Veen K. van"/>
    <x v="0"/>
    <d v="2015-08-22T00:00:00"/>
    <x v="45"/>
    <s v="100% Definitief"/>
    <d v="2015-02-11T00:00:00"/>
    <s v="Sterk L."/>
    <s v="Ja"/>
    <s v="Korevaer2015"/>
    <s v="100% Definitief"/>
    <s v="08-07"/>
    <s v="Heuschen"/>
    <m/>
    <x v="11"/>
    <n v="26.13"/>
    <n v="33.119999999999997"/>
    <n v="10703.6"/>
    <s v="20:00"/>
    <s v="20:00"/>
    <s v="Traditionele charter schepen"/>
    <s v="Dock"/>
    <s v="H2U Consortium"/>
    <s v=" Heuschen"/>
    <s v="29-01"/>
    <s v="2015.05"/>
    <s v="zaterdag"/>
    <s v="22-08-2015 20:00"/>
    <d v="2015-01-29T14:59:21"/>
    <s v="jenny@agrocare.nl"/>
    <s v="jenny@agrocare.nl"/>
    <n v="5"/>
    <s v="CH HKA (C03)"/>
    <s v="Oranje"/>
    <n v="50"/>
    <m/>
    <s v="A11"/>
    <s v="CH HKB (D03)"/>
    <s v="2015-08-22"/>
    <n v="9896.32"/>
    <n v="9896.32"/>
    <n v="10703.6"/>
    <s v="vrouw"/>
    <s v="Honderdland 433"/>
    <s v="Maasdijk"/>
    <s v="2678 LV"/>
    <n v="1.5"/>
    <n v="41"/>
    <s v="Ja"/>
    <s v="Jenny Heuschen"/>
    <m/>
    <m/>
    <m/>
    <m/>
    <m/>
    <m/>
    <m/>
    <s v="18:00"/>
    <n v="0"/>
    <s v="Pier Westerhoofd"/>
    <s v="2613"/>
    <s v="Ja"/>
    <s v="Ja"/>
    <s v="Parkeren"/>
    <s v="1827"/>
    <s v="jenny@agrocare.nl"/>
    <s v="Heuschen"/>
    <s v="jenny@agrocare.nl"/>
    <s v="f"/>
    <m/>
    <s v="Jenny"/>
    <s v="(0174) 52 68 10"/>
    <s v="van"/>
    <s v="J."/>
    <n v="219"/>
    <s v="23:30"/>
    <m/>
    <s v="Korevaer"/>
    <n v="78"/>
    <s v="Varend arrangement"/>
    <d v="2015-08-22T00:00:00"/>
    <s v="Honderdland 433"/>
    <s v="0174-526810"/>
    <s v="0031623017793"/>
    <s v="(0174) 52 68 10"/>
    <n v="2"/>
    <n v="11924.55"/>
    <n v="4"/>
    <m/>
    <n v="9896.32"/>
    <n v="2"/>
    <m/>
    <s v="000070-011"/>
    <n v="7"/>
  </r>
  <r>
    <s v="Anker Verzekert B.V."/>
    <s v="Korevaer"/>
    <s v="Ja"/>
    <n v="100"/>
    <n v="45"/>
    <s v="Korevaer"/>
    <n v="1382"/>
    <s v="Brunch"/>
    <n v="45"/>
    <s v="Dock"/>
    <s v="Zijlstra S."/>
    <x v="0"/>
    <d v="2015-08-21T00:00:00"/>
    <x v="65"/>
    <s v="100% Definitief"/>
    <d v="2015-03-31T00:00:00"/>
    <s v="Dijck S.N.D. van"/>
    <s v="Ja"/>
    <s v="Korevaer2015"/>
    <s v="100% Definitief"/>
    <s v="08-07"/>
    <m/>
    <m/>
    <x v="23"/>
    <n v="23.17"/>
    <n v="33.119999999999997"/>
    <n v="9017.68"/>
    <s v="11:45"/>
    <s v="11:45"/>
    <s v="Traditionele charter schepen"/>
    <s v="Dock"/>
    <s v="H2U Consortium"/>
    <s v="Zijlstra"/>
    <s v="24-03"/>
    <s v="2015.13"/>
    <s v="vrijdag"/>
    <s v="21-08-2015 11:45"/>
    <d v="2015-03-24T14:59:12"/>
    <s v="koning@anker.nl"/>
    <s v="koning@anker.nl"/>
    <n v="3"/>
    <s v="CH HKA (C11)"/>
    <s v="Zwart"/>
    <n v="50"/>
    <m/>
    <s v="A11"/>
    <s v="CH HKA (C11)"/>
    <s v="2015-08-21"/>
    <n v="8292.59"/>
    <n v="8292.59"/>
    <n v="9017.68"/>
    <m/>
    <s v="Paterswoldseweg 812"/>
    <s v="Groningen"/>
    <s v="9728 BM"/>
    <n v="1.5"/>
    <n v="41"/>
    <s v="Ja"/>
    <s v="Eefje Koning"/>
    <m/>
    <m/>
    <m/>
    <m/>
    <m/>
    <m/>
    <m/>
    <s v="09:45"/>
    <n v="0"/>
    <s v="Pier Westerhoofd"/>
    <s v="3054"/>
    <s v="Nee"/>
    <s v="Ja"/>
    <s v="Parkeren"/>
    <s v="2120"/>
    <s v="koning@anker.nl"/>
    <s v="Koning"/>
    <s v="koning@anker.nl"/>
    <s v="f"/>
    <m/>
    <s v="Eefje"/>
    <s v="(050) 520 99 51"/>
    <m/>
    <s v="E."/>
    <n v="179"/>
    <s v="14:30"/>
    <s v="CH HKA"/>
    <s v="Korevaer"/>
    <n v="78"/>
    <s v="Varend arrangement"/>
    <d v="2015-08-21T00:00:00"/>
    <s v="Paterswoldseweg 812"/>
    <m/>
    <s v="610886726"/>
    <s v="(050) 520 99 51"/>
    <n v="2"/>
    <m/>
    <n v="2"/>
    <m/>
    <n v="8292.59"/>
    <n v="2"/>
    <m/>
    <s v="000070-006"/>
    <n v="7"/>
  </r>
  <r>
    <s v="Brainnet"/>
    <s v="Korevaer"/>
    <s v="Ja"/>
    <n v="100"/>
    <n v="45"/>
    <s v="Korevaer"/>
    <n v="80"/>
    <s v="SAIL In"/>
    <n v="45"/>
    <s v="Dock"/>
    <s v="Lugthart A."/>
    <x v="0"/>
    <d v="2015-08-19T00:00:00"/>
    <x v="31"/>
    <s v="100% Definitief"/>
    <m/>
    <s v="NAUPAR"/>
    <s v="Ja"/>
    <s v="Korevaer2015"/>
    <s v="100% Definitief"/>
    <s v="08-07"/>
    <m/>
    <m/>
    <x v="7"/>
    <n v="22.5"/>
    <n v="33.119999999999997"/>
    <n v="12125.86"/>
    <s v="07:30"/>
    <s v="07:30"/>
    <s v="Traditionele charter schepen"/>
    <s v="Dock"/>
    <s v="H2U Consortium"/>
    <s v="Lugthart"/>
    <s v="20-08"/>
    <s v="2014.34"/>
    <s v="woensdag"/>
    <s v="19-08-2015 07:30"/>
    <d v="2014-08-20T09:40:18"/>
    <s v="arno.lugthart@brainnet.nl"/>
    <s v="arno.lugthart@brainnet.nl"/>
    <n v="8"/>
    <s v="CH HKB (D03)"/>
    <s v="Oranje"/>
    <n v="50"/>
    <m/>
    <s v="A11"/>
    <s v="CH HKB (D03)"/>
    <s v="2015-08-19"/>
    <n v="11463.25"/>
    <n v="11225.66"/>
    <n v="12125.86"/>
    <m/>
    <s v="Marconibaan 1 A"/>
    <s v="Nieuwegein"/>
    <s v="3439 MR"/>
    <n v="1.5"/>
    <n v="41"/>
    <s v="Ja"/>
    <s v="Arno Lugthart"/>
    <m/>
    <m/>
    <m/>
    <m/>
    <m/>
    <m/>
    <m/>
    <s v="06:45"/>
    <n v="0"/>
    <s v="Pier Azië"/>
    <s v="2079"/>
    <s v="Nee"/>
    <s v="Nee"/>
    <s v="Parkeren"/>
    <s v="1387"/>
    <s v="arno.lugthart@brainnet.nl"/>
    <s v="Lugthart"/>
    <s v="arno.lugthart@brainnet.nl"/>
    <s v="m"/>
    <m/>
    <s v="Arno"/>
    <m/>
    <m/>
    <s v="A."/>
    <n v="249"/>
    <s v="14:30"/>
    <s v="CH HKB"/>
    <s v="Korevaer"/>
    <n v="78"/>
    <s v="Varend arrangement"/>
    <d v="2015-08-19T00:00:00"/>
    <s v="Marconibaan 1 A"/>
    <m/>
    <s v="646132110"/>
    <m/>
    <n v="3"/>
    <n v="13558.05"/>
    <n v="4"/>
    <m/>
    <n v="11463.25"/>
    <n v="2"/>
    <m/>
    <s v="000070-001"/>
    <n v="7"/>
  </r>
  <r>
    <s v="Duma Corporate Services BV"/>
    <s v="Korevaer"/>
    <s v="Ja"/>
    <n v="100"/>
    <n v="45"/>
    <s v="Korevaer"/>
    <n v="82"/>
    <s v="Avond"/>
    <n v="45"/>
    <s v="Classic"/>
    <s v="Zanten C. van"/>
    <x v="0"/>
    <d v="2015-08-21T00:00:00"/>
    <x v="31"/>
    <s v="100% Definitief"/>
    <m/>
    <s v="NAUPAR"/>
    <s v="Ja"/>
    <s v="Korevaer2015"/>
    <s v="100% Definitief"/>
    <s v="08-07"/>
    <m/>
    <m/>
    <x v="11"/>
    <n v="26.13"/>
    <n v="33.119999999999997"/>
    <n v="11203.55"/>
    <s v="19:30"/>
    <s v="19:15"/>
    <s v="Traditionele charter schepen"/>
    <s v="Classic"/>
    <s v="H2U Consortium"/>
    <s v="Zanten van"/>
    <s v="20-08"/>
    <s v="2014.34"/>
    <s v="vrijdag"/>
    <s v="21-08-2015 19:15"/>
    <d v="2014-08-20T09:42:21"/>
    <s v="cvz@duma.nl"/>
    <s v="cvz@duma.nl"/>
    <n v="6"/>
    <s v="CH HKA (C10)"/>
    <s v="Paars"/>
    <n v="50"/>
    <s v="Classic"/>
    <s v="A11"/>
    <s v="CH HKA (C10)"/>
    <s v="2015-08-21"/>
    <n v="10309.52"/>
    <n v="10309.52"/>
    <n v="11203.55"/>
    <m/>
    <s v="De Boelelaan 7-8HG"/>
    <s v="Amsterdam"/>
    <s v="1083 HJ"/>
    <n v="1.5"/>
    <n v="41"/>
    <s v="Nee"/>
    <s v="C. van Zanten"/>
    <m/>
    <m/>
    <m/>
    <m/>
    <m/>
    <m/>
    <m/>
    <s v="18:30"/>
    <n v="0"/>
    <s v="Pier Westerhoofd"/>
    <s v="2114"/>
    <s v="Nee"/>
    <s v="Ja"/>
    <s v="Parkeren"/>
    <s v="1424"/>
    <s v="cvz@duma.nl"/>
    <s v="Zanten"/>
    <s v="cvz@duma.nl"/>
    <s v="f"/>
    <m/>
    <m/>
    <m/>
    <s v="van"/>
    <s v="C."/>
    <n v="219"/>
    <s v="00:30"/>
    <s v="CH HKA"/>
    <s v="Korevaer"/>
    <n v="78"/>
    <s v="Varend arrangement"/>
    <d v="2015-08-21T00:00:00"/>
    <s v="De Boelelaan 7-8HG"/>
    <m/>
    <s v="653354982"/>
    <m/>
    <n v="3"/>
    <n v="11924.55"/>
    <n v="1"/>
    <s v="Ja"/>
    <n v="10309.52"/>
    <n v="2"/>
    <m/>
    <s v="000070-008"/>
    <n v="7"/>
  </r>
  <r>
    <s v="IFS Benelux B.V."/>
    <s v="Korevaer"/>
    <s v="Ja"/>
    <n v="100"/>
    <n v="45"/>
    <s v="Korevaer"/>
    <n v="81"/>
    <s v="Middag"/>
    <n v="45"/>
    <s v="Classic"/>
    <s v="Tuitert P."/>
    <x v="0"/>
    <d v="2015-08-21T00:00:00"/>
    <x v="31"/>
    <s v="100% Definitief"/>
    <m/>
    <s v="NAUPAR"/>
    <s v="Ja"/>
    <s v="Korevaer2015"/>
    <s v="100% Definitief"/>
    <s v="08-07"/>
    <m/>
    <m/>
    <x v="10"/>
    <n v="22.85"/>
    <n v="33.119999999999997"/>
    <n v="10181.34"/>
    <s v="12:15"/>
    <s v="12:15"/>
    <s v="Traditionele charter schepen"/>
    <s v="Classic"/>
    <s v="H2U Consortium"/>
    <s v="Tuitert"/>
    <s v="20-08"/>
    <s v="2014.34"/>
    <s v="vrijdag"/>
    <s v="21-08-2015 12:15"/>
    <d v="2014-08-20T09:41:42"/>
    <s v="petra.tuitert@ifsworld.com"/>
    <s v="petra.tuitert@ifsworld.com"/>
    <n v="6"/>
    <s v="CH HKA (C10)"/>
    <s v="Paars"/>
    <n v="50"/>
    <s v="Classic"/>
    <s v="A11"/>
    <s v="CH HKA (C10)"/>
    <s v="2015-08-21"/>
    <n v="9368.2000000000007"/>
    <n v="9368.2000000000007"/>
    <n v="10181.34"/>
    <m/>
    <s v="Flight Forum 3450"/>
    <s v="Eindhoven"/>
    <s v="5667 EW"/>
    <n v="1.5"/>
    <n v="41"/>
    <s v="Ja"/>
    <s v="Petra Tuitert"/>
    <m/>
    <m/>
    <m/>
    <m/>
    <m/>
    <m/>
    <m/>
    <s v="11:30"/>
    <n v="0"/>
    <s v="Pier Westerhoofd"/>
    <s v="2119"/>
    <s v="Nee"/>
    <s v="Ja"/>
    <s v="Parkeren"/>
    <s v="1439"/>
    <s v="petra.tuitert@ifsworld.com"/>
    <s v="Tuitert"/>
    <s v="petra.tuitert@ifsworld.com"/>
    <s v="f"/>
    <m/>
    <s v="Petra"/>
    <m/>
    <m/>
    <s v="P."/>
    <n v="199"/>
    <s v="18:00"/>
    <s v="CH HKA"/>
    <s v="Korevaer"/>
    <n v="78"/>
    <s v="Varend arrangement"/>
    <d v="2015-08-21T00:00:00"/>
    <s v="Flight Forum 3450"/>
    <m/>
    <s v="611330079"/>
    <m/>
    <n v="3"/>
    <n v="10835.55"/>
    <n v="1"/>
    <s v="Ja"/>
    <n v="9368.2000000000007"/>
    <n v="2"/>
    <m/>
    <s v="000070-007"/>
    <n v="7"/>
  </r>
  <r>
    <s v="Konica Minolta"/>
    <s v="Korevaer"/>
    <s v="Ja"/>
    <n v="95.52"/>
    <n v="45"/>
    <s v="Korevaer"/>
    <n v="2258"/>
    <s v="Avond"/>
    <n v="45"/>
    <s v="Dock"/>
    <s v="Van Soest R."/>
    <x v="0"/>
    <d v="2015-08-19T00:00:00"/>
    <x v="5"/>
    <s v="100% Definitief"/>
    <d v="2015-07-02T00:00:00"/>
    <s v="Spliet M.P.J."/>
    <s v="Ja"/>
    <s v="Korevaer2015"/>
    <s v="100% Definitief"/>
    <s v="21-07"/>
    <m/>
    <m/>
    <x v="11"/>
    <n v="26.13"/>
    <n v="33.119999999999997"/>
    <n v="10653.59"/>
    <s v="20:00"/>
    <s v="20:00"/>
    <s v="Traditionele charter schepen"/>
    <s v="Dock"/>
    <s v="H2U Consortium"/>
    <s v="Huisman"/>
    <s v="01-07"/>
    <s v="2015.27"/>
    <s v="woensdag"/>
    <s v="19-08-2015 20:00"/>
    <d v="2015-07-01T14:02:15"/>
    <s v="caroline.arts@konicaminolta.eu"/>
    <s v="caroline.arts@konicaminolta.eu"/>
    <n v="2"/>
    <s v="CH HKA (C03)"/>
    <s v="Oranje"/>
    <n v="50"/>
    <m/>
    <s v="A11"/>
    <s v="CH HKB (D03)"/>
    <s v="2015-08-19"/>
    <n v="10268.200000000001"/>
    <n v="10268.200000000001"/>
    <n v="11153.56"/>
    <m/>
    <s v="Hoogoorddreef 9"/>
    <s v="Amsterdam"/>
    <s v="1100 CC"/>
    <n v="1.5"/>
    <n v="41"/>
    <s v="Ja"/>
    <s v="Caroline Arts"/>
    <m/>
    <m/>
    <m/>
    <m/>
    <m/>
    <m/>
    <m/>
    <s v="18:00"/>
    <n v="499.97"/>
    <s v="Pier Westerhoofd"/>
    <s v="6158"/>
    <s v="Ja"/>
    <s v="Nee"/>
    <s v="Parkeren"/>
    <s v="4077"/>
    <s v="caroline.arts@konicaminolta.eu"/>
    <s v="Arts"/>
    <s v="caroline.arts@konicaminolta.eu"/>
    <s v="f"/>
    <s v="06 - 53 93 09 65"/>
    <s v="Caroline"/>
    <m/>
    <m/>
    <s v="C."/>
    <n v="219"/>
    <s v="23:30"/>
    <m/>
    <s v="Korevaer"/>
    <n v="78"/>
    <s v="Varend arrangement"/>
    <d v="2015-08-19T00:00:00"/>
    <s v="Hoogoorddreef 9"/>
    <m/>
    <s v="620543350"/>
    <s v="0031653930965"/>
    <n v="1"/>
    <m/>
    <n v="1"/>
    <m/>
    <n v="10268.200000000001"/>
    <n v="2"/>
    <m/>
    <s v="000070-002"/>
    <n v="7"/>
  </r>
  <r>
    <s v="Ondernemende Advocaten Amsterdam"/>
    <s v="Korevaer"/>
    <s v="Ja"/>
    <n v="100"/>
    <n v="45"/>
    <s v="Korevaer"/>
    <n v="377"/>
    <s v="Avond"/>
    <n v="45"/>
    <s v="Dock"/>
    <s v="Verhage N."/>
    <x v="0"/>
    <d v="2015-08-20T00:00:00"/>
    <x v="3"/>
    <s v="100% Definitief"/>
    <d v="2014-11-06T00:00:00"/>
    <s v="Spliet M.P.J."/>
    <s v="Ja"/>
    <s v="Korevaer2015"/>
    <s v="100% Definitief"/>
    <s v="09-07"/>
    <s v="Verhage"/>
    <m/>
    <x v="11"/>
    <n v="26.13"/>
    <n v="33.119999999999997"/>
    <n v="10653.58"/>
    <s v="20:00"/>
    <s v="20:00"/>
    <s v="Traditionele charter schepen"/>
    <s v="Dock"/>
    <s v="H2U Consortium"/>
    <s v="Verhage"/>
    <s v="05-09"/>
    <s v="2014.36"/>
    <s v="donderdag"/>
    <s v="20-08-2015 20:00"/>
    <d v="2014-09-05T10:03:41"/>
    <s v="niels@hzlaw.nl ; fleur.vandijk@ogadvocaten.nl"/>
    <s v="niels@zilveradvocaten.nl"/>
    <n v="5"/>
    <s v="CH HKA (C03)"/>
    <s v="Oranje"/>
    <n v="50"/>
    <m/>
    <s v="A11"/>
    <s v="CH HKB (D03)"/>
    <s v="2015-08-20"/>
    <n v="9855"/>
    <n v="9855"/>
    <n v="10653.58"/>
    <s v="man"/>
    <s v="Singel 72 A"/>
    <s v="Amsterdam"/>
    <s v="1015 AC"/>
    <n v="1.5"/>
    <n v="41"/>
    <s v="Nee"/>
    <s v="Niels Verhage"/>
    <s v="Lustrum Ondernemende Advocaten Amsterdam"/>
    <m/>
    <m/>
    <m/>
    <m/>
    <m/>
    <m/>
    <s v="18:00"/>
    <n v="0"/>
    <s v="Pier Westerhoofd"/>
    <s v="2008"/>
    <s v="Nee"/>
    <m/>
    <m/>
    <s v="1519"/>
    <s v="niels@hzlaw.nl"/>
    <s v="Verhage"/>
    <s v="niels@hzlaw.nl"/>
    <s v="m"/>
    <m/>
    <s v="Niels"/>
    <s v="(020) 403 72 22"/>
    <m/>
    <s v="N."/>
    <n v="219"/>
    <s v="23:30"/>
    <m/>
    <s v="Korevaer"/>
    <n v="78"/>
    <s v="Varend arrangement"/>
    <d v="2015-08-20T00:00:00"/>
    <s v="Singel 72 A"/>
    <s v="(0)20 403 72 22"/>
    <s v="0031613206183"/>
    <m/>
    <n v="3"/>
    <n v="11924.55"/>
    <n v="1"/>
    <m/>
    <n v="9855"/>
    <n v="2"/>
    <m/>
    <s v="000070-005"/>
    <n v="7"/>
  </r>
  <r>
    <s v="Ster"/>
    <s v="Korevaer"/>
    <s v="Nee"/>
    <m/>
    <n v="45"/>
    <s v="Korevaer"/>
    <n v="2263"/>
    <s v="Middag"/>
    <n v="45"/>
    <s v="Dock"/>
    <s v="Hoekstra S."/>
    <x v="14"/>
    <d v="2015-08-20T00:00:00"/>
    <x v="5"/>
    <s v="Bevestigd"/>
    <d v="2015-07-08T00:00:00"/>
    <s v="Sterk L."/>
    <s v="Ja"/>
    <s v="Korevaer2015"/>
    <s v="Bevestigd"/>
    <m/>
    <m/>
    <m/>
    <x v="10"/>
    <n v="22.85"/>
    <n v="33.119999999999997"/>
    <m/>
    <s v="15:15"/>
    <s v="15:30"/>
    <s v="Traditionele charter schepen"/>
    <s v="Dock"/>
    <s v="H2U Consortium"/>
    <s v="Hoekstra "/>
    <s v="01-07"/>
    <s v="2015.27"/>
    <s v="donderdag"/>
    <s v="20-08-2015 15:30"/>
    <d v="2015-07-01T14:53:52"/>
    <s v="sieta.hoekstra@ster.nl"/>
    <m/>
    <n v="0"/>
    <s v="CH HKA (C03)"/>
    <s v="Oranje"/>
    <n v="50"/>
    <m/>
    <s v="A11"/>
    <s v="CH HKB (D03)"/>
    <s v="2015-08-20"/>
    <n v="8955"/>
    <m/>
    <m/>
    <m/>
    <s v="Laapersveld 70"/>
    <s v="Hilversum"/>
    <s v="1200 AH"/>
    <n v="1.5"/>
    <n v="41"/>
    <s v="Ja"/>
    <s v="Sieta Hoekstra"/>
    <m/>
    <m/>
    <m/>
    <m/>
    <m/>
    <m/>
    <m/>
    <s v="13:30"/>
    <m/>
    <s v="Pier Westerhoofd"/>
    <s v="6180"/>
    <s v="Ja"/>
    <s v="Ja"/>
    <s v="Parkeren"/>
    <s v="4115"/>
    <s v="sieta.hoekstra@ster.nl"/>
    <s v="Hoekstra"/>
    <s v="sieta.hoekstra@ster.nl"/>
    <s v="f"/>
    <m/>
    <s v="Sieta"/>
    <s v="(035) 372 55 41"/>
    <m/>
    <s v="S."/>
    <n v="199"/>
    <s v="18:15"/>
    <m/>
    <s v="Korevaer"/>
    <n v="78"/>
    <s v="Varend arrangement"/>
    <d v="2015-08-20T00:00:00"/>
    <s v="Laapersveld 70"/>
    <m/>
    <s v="0031639753401"/>
    <m/>
    <n v="0"/>
    <m/>
    <n v="1"/>
    <m/>
    <n v="8955"/>
    <n v="2"/>
    <m/>
    <s v="000070-004"/>
    <n v="7"/>
  </r>
  <r>
    <s v="AVK Nederland BV"/>
    <s v="Korneliske Ykes"/>
    <s v="Ja"/>
    <n v="100"/>
    <n v="12"/>
    <s v="Korneliske Ykes"/>
    <n v="186"/>
    <s v="Avond"/>
    <n v="12"/>
    <s v="Dock"/>
    <s v="Kwakkel H."/>
    <x v="0"/>
    <d v="2015-08-22T00:00:00"/>
    <x v="57"/>
    <s v="100% Definitief"/>
    <m/>
    <s v="Dijck S.N.D. van"/>
    <s v="Ja"/>
    <s v="Korneliske Ykes2015"/>
    <s v="100% Definitief"/>
    <s v="08-07"/>
    <s v="Kwakkel"/>
    <m/>
    <x v="11"/>
    <n v="26.13"/>
    <n v="58.24"/>
    <n v="3668.51"/>
    <s v="20:00"/>
    <s v="19:45"/>
    <s v="Luxe charter schepen (max. 24p)"/>
    <s v="Dock"/>
    <s v="H2U Consortium"/>
    <s v="Kwakkel"/>
    <s v="22-08"/>
    <s v="2014.34"/>
    <s v="zaterdag"/>
    <s v="22-08-2015 19:45"/>
    <d v="2014-08-22T13:39:10"/>
    <s v="hkwakkel@avknederland.nl"/>
    <s v="hkwakkel@avknederland.nl"/>
    <n v="6"/>
    <s v="CH HKA (C07)"/>
    <s v="Groen"/>
    <n v="40"/>
    <m/>
    <s v="D07"/>
    <s v="CH HKB (D07)"/>
    <s v="2015-08-22"/>
    <n v="3399.65"/>
    <n v="3399.65"/>
    <n v="3668.51"/>
    <s v="man"/>
    <s v="Radeweg 12"/>
    <s v="Vaassen"/>
    <s v="8171 MD"/>
    <n v="2"/>
    <n v="26"/>
    <s v="Ja"/>
    <s v="Hendrik Kwakkel"/>
    <m/>
    <m/>
    <m/>
    <m/>
    <m/>
    <m/>
    <m/>
    <s v="17:45"/>
    <n v="0"/>
    <s v="Pier Westerhoofd"/>
    <s v="1963"/>
    <s v="Nee"/>
    <s v="Ja"/>
    <s v="Parkeren"/>
    <s v="1248"/>
    <s v="hkwakkel@avknederland.nl"/>
    <s v="Kwakkel"/>
    <s v="hkwakkel@avknederland.nl"/>
    <s v="m"/>
    <m/>
    <s v="Hendrik"/>
    <m/>
    <m/>
    <s v="H."/>
    <n v="279"/>
    <s v="23:30"/>
    <m/>
    <s v="Korneliske Ykes"/>
    <n v="59"/>
    <s v="Varend arrangement"/>
    <d v="2015-08-22T00:00:00"/>
    <s v="Radeweg 12"/>
    <s v="0578574490"/>
    <s v="651352894"/>
    <m/>
    <n v="3"/>
    <n v="4051.08"/>
    <n v="1"/>
    <m/>
    <n v="3399.65"/>
    <n v="1"/>
    <m/>
    <s v="000019-011"/>
    <n v="6"/>
  </r>
  <r>
    <s v="Brouwer's Tours B.V."/>
    <s v="Korneliske Ykes"/>
    <s v="Ja"/>
    <n v="100"/>
    <n v="12"/>
    <s v="Korneliske Ykes"/>
    <n v="211"/>
    <s v="Avond"/>
    <n v="12"/>
    <s v="Dock"/>
    <s v="Brouwer P."/>
    <x v="0"/>
    <d v="2015-08-21T00:00:00"/>
    <x v="152"/>
    <s v="100% Definitief"/>
    <m/>
    <s v="Dijck S.N.D. van"/>
    <s v="Ja"/>
    <s v="Korneliske Ykes2015"/>
    <s v="100% Definitief"/>
    <s v="09-07"/>
    <s v="Brouwer"/>
    <m/>
    <x v="11"/>
    <n v="26.13"/>
    <n v="58.24"/>
    <n v="3618.51"/>
    <s v="20:00"/>
    <s v="19:45"/>
    <s v="Luxe charter schepen (max. 24p)"/>
    <s v="Dock"/>
    <s v="H2U Consortium"/>
    <s v="Brouwer"/>
    <s v="28-08"/>
    <s v="2014.35"/>
    <s v="vrijdag"/>
    <s v="21-08-2015 19:45"/>
    <d v="2014-08-28T09:26:59"/>
    <s v="paul@brouwerstours.nl"/>
    <s v="paul@brouwerstours.nl"/>
    <n v="6"/>
    <s v="CH HKA (C07)"/>
    <s v="Groen"/>
    <n v="40"/>
    <m/>
    <s v="D07"/>
    <s v="CH HKB (D07)"/>
    <s v="2015-08-21"/>
    <n v="3358.33"/>
    <n v="3358.33"/>
    <n v="3618.51"/>
    <s v="man"/>
    <s v="Keyserweg 38 40"/>
    <s v="Noordwijk"/>
    <s v="2201 CW"/>
    <n v="2"/>
    <n v="26"/>
    <s v="Nee"/>
    <s v="Paul Brouwer"/>
    <m/>
    <m/>
    <m/>
    <m/>
    <m/>
    <m/>
    <m/>
    <s v="17:45"/>
    <n v="0"/>
    <s v="Pier Westerhoofd"/>
    <s v="1971"/>
    <s v="Nee"/>
    <s v="Ja"/>
    <s v="Parkeren"/>
    <s v="1254"/>
    <s v="paul@brouwerstours.nl"/>
    <s v="Brouwer"/>
    <s v="paul@brouwerstours.nl"/>
    <s v="m"/>
    <m/>
    <s v="Paul"/>
    <m/>
    <m/>
    <s v="P."/>
    <n v="279"/>
    <s v="23:30"/>
    <m/>
    <s v="Korneliske Ykes"/>
    <n v="59"/>
    <s v="Varend arrangement"/>
    <d v="2015-08-21T00:00:00"/>
    <s v="Keyserweg 38 40"/>
    <s v="0615095405"/>
    <s v="615095405"/>
    <m/>
    <n v="3"/>
    <n v="4051.08"/>
    <n v="2"/>
    <m/>
    <n v="3358.33"/>
    <n v="1"/>
    <m/>
    <s v="000019-008"/>
    <n v="6"/>
  </r>
  <r>
    <s v="Ceban"/>
    <s v="Korneliske Ykes"/>
    <s v="Ja"/>
    <n v="100"/>
    <n v="12"/>
    <s v="Korneliske Ykes"/>
    <n v="198"/>
    <s v="SAIL In"/>
    <n v="12"/>
    <s v="Dock"/>
    <s v="Buisman L."/>
    <x v="0"/>
    <d v="2015-08-19T00:00:00"/>
    <x v="153"/>
    <s v="100% Definitief"/>
    <m/>
    <s v="Dijck S.N.D. van"/>
    <s v="Ja"/>
    <s v="Korneliske Ykes2015"/>
    <s v="100% Definitief"/>
    <s v="09-07"/>
    <s v="Buisman"/>
    <m/>
    <x v="9"/>
    <n v="25"/>
    <n v="58.24"/>
    <n v="4454.24"/>
    <s v="07:30"/>
    <s v="07:15"/>
    <s v="Luxe charter schepen (max. 24p)"/>
    <s v="Dock"/>
    <s v="H2U Consortium"/>
    <s v="Buisman"/>
    <s v="25-08"/>
    <s v="2014.35"/>
    <s v="woensdag"/>
    <s v="19-08-2015 07:15"/>
    <d v="2014-08-25T11:09:40"/>
    <s v="l.buisman@ceban.nl"/>
    <s v="l.buisman@ceban.nl"/>
    <n v="6"/>
    <s v="CH HKB (D07)"/>
    <s v="Groen"/>
    <n v="40"/>
    <m/>
    <s v="D07"/>
    <s v="CH HKB (D07)"/>
    <s v="2015-08-19"/>
    <n v="4129.9799999999996"/>
    <n v="4129.9799999999996"/>
    <n v="4454.24"/>
    <s v="vrouw"/>
    <s v="Kapittelweg 22"/>
    <s v="Breda"/>
    <s v="4827 HG"/>
    <n v="2"/>
    <n v="26"/>
    <s v="Ja"/>
    <s v="Louwrien Buisman"/>
    <m/>
    <m/>
    <m/>
    <m/>
    <m/>
    <m/>
    <m/>
    <s v="06:30"/>
    <n v="0"/>
    <s v="Pier Azië"/>
    <s v="1974"/>
    <s v="Nee"/>
    <s v="Ja"/>
    <s v="Parkeren"/>
    <s v="1256"/>
    <s v="l.buisman@ceban.nl"/>
    <s v="Buisman"/>
    <s v="l.buisman@ceban.nl"/>
    <s v="f"/>
    <m/>
    <s v="Louwrien"/>
    <m/>
    <m/>
    <s v="L."/>
    <n v="339"/>
    <s v="14:30"/>
    <s v="CH HKB"/>
    <s v="Korneliske Ykes"/>
    <n v="59"/>
    <s v="Varend arrangement"/>
    <d v="2015-08-19T00:00:00"/>
    <s v="Kapittelweg 22"/>
    <s v="06-22979905"/>
    <s v="622979905"/>
    <m/>
    <n v="3"/>
    <n v="4922.28"/>
    <n v="1"/>
    <m/>
    <n v="4129.9799999999996"/>
    <n v="1"/>
    <m/>
    <s v="000019-001"/>
    <n v="6"/>
  </r>
  <r>
    <s v="Ciber Nederland BV"/>
    <s v="Korneliske Ykes"/>
    <s v="Ja"/>
    <n v="100"/>
    <n v="12"/>
    <s v="Korneliske Ykes"/>
    <n v="2200"/>
    <s v="Avond"/>
    <n v="12"/>
    <s v="Dock"/>
    <s v="Vink K."/>
    <x v="0"/>
    <d v="2015-08-19T00:00:00"/>
    <x v="38"/>
    <s v="100% Definitief"/>
    <d v="2015-06-29T00:00:00"/>
    <s v="Haan R. de"/>
    <s v="Ja"/>
    <s v="Korneliske Ykes2015"/>
    <s v="100% Definitief"/>
    <s v="14-07"/>
    <s v="Vink"/>
    <m/>
    <x v="11"/>
    <n v="26.13"/>
    <n v="58.24"/>
    <n v="3756"/>
    <s v="20:00"/>
    <s v="19:45"/>
    <s v="Luxe charter schepen (max. 24p)"/>
    <s v="Dock"/>
    <s v="H2U Consortium"/>
    <s v="Houk Nolten"/>
    <s v="23-06"/>
    <s v="2015.26"/>
    <s v="woensdag"/>
    <s v="19-08-2015 19:45"/>
    <d v="2015-06-23T13:08:37"/>
    <s v="kristel.vink@ciber.com"/>
    <s v="kristel.vink@ciber.com"/>
    <n v="2"/>
    <s v="CH HKA (C07)"/>
    <s v="Groen"/>
    <n v="40"/>
    <m/>
    <s v="D07"/>
    <s v="CH HKB (D07)"/>
    <s v="2015-08-19"/>
    <n v="3471.96"/>
    <n v="3471.96"/>
    <n v="3756"/>
    <s v="vrouw"/>
    <s v="Vreedeoord 105"/>
    <s v="Eindhoven"/>
    <s v="5621 CX"/>
    <n v="2"/>
    <n v="26"/>
    <s v="Ja"/>
    <s v="Kristel Vink"/>
    <m/>
    <m/>
    <m/>
    <m/>
    <m/>
    <m/>
    <m/>
    <s v="17:45"/>
    <n v="0"/>
    <s v="Pier Westerhoofd"/>
    <s v="6139"/>
    <s v="Ja"/>
    <s v="Ja"/>
    <s v="Parkeren"/>
    <s v="4068"/>
    <s v="kristel.vink@ciber.com"/>
    <s v="Vink"/>
    <s v="kristel.vink@ciber.com"/>
    <s v="f"/>
    <m/>
    <s v="Kristel"/>
    <s v="(040) 232 90 90"/>
    <m/>
    <s v="K."/>
    <n v="279"/>
    <s v="23:30"/>
    <m/>
    <s v="Korneliske Ykes"/>
    <n v="59"/>
    <s v="Varend arrangement"/>
    <d v="2015-08-19T00:00:00"/>
    <s v="Vreedeoord 105"/>
    <s v="+31402329090"/>
    <s v="654713571"/>
    <s v="(040) 232 90 90"/>
    <n v="1"/>
    <m/>
    <n v="1"/>
    <m/>
    <n v="3471.96"/>
    <n v="1"/>
    <m/>
    <s v="000019-002"/>
    <n v="6"/>
  </r>
  <r>
    <s v="Kranendonk Production Systems BV"/>
    <s v="Korneliske Ykes"/>
    <s v="Ja"/>
    <n v="100"/>
    <n v="12"/>
    <s v="Korneliske Ykes"/>
    <n v="2345"/>
    <s v="Brunch"/>
    <n v="12"/>
    <s v="Dock"/>
    <s v="Voerman S."/>
    <x v="0"/>
    <d v="2015-08-22T00:00:00"/>
    <x v="94"/>
    <s v="100% Definitief"/>
    <m/>
    <s v="Spliet M.P.J."/>
    <s v="Ja"/>
    <s v="Korneliske Ykes2015"/>
    <s v="100% Definitief"/>
    <s v="06-08"/>
    <m/>
    <m/>
    <x v="23"/>
    <n v="23.17"/>
    <n v="58.24"/>
    <n v="3117.77"/>
    <s v="11:45"/>
    <s v="11:45"/>
    <s v="Luxe charter schepen (max. 24p)"/>
    <s v="Dock"/>
    <s v="H2U Consortium"/>
    <m/>
    <s v="10-07"/>
    <s v="2015.28"/>
    <s v="zaterdag"/>
    <s v="22-08-2015 11:45"/>
    <d v="2015-07-10T17:26:00"/>
    <s v="s.voerman@kranendonk.com"/>
    <m/>
    <n v="2"/>
    <s v="CH HKA (C11)"/>
    <s v="Zwart"/>
    <n v="40"/>
    <m/>
    <s v="D07"/>
    <s v="CH HKA (C11)"/>
    <s v="2015-08-22"/>
    <n v="2888.66"/>
    <n v="2888.66"/>
    <n v="3117.77"/>
    <m/>
    <s v="Sir Rowland Hillstraat 10"/>
    <s v="Tiel"/>
    <s v="4000 HC"/>
    <n v="2"/>
    <n v="26"/>
    <s v="Ja"/>
    <s v="Sander Voerman"/>
    <m/>
    <m/>
    <m/>
    <m/>
    <m/>
    <m/>
    <m/>
    <s v="09:45"/>
    <n v="0"/>
    <s v="Pier Westerhoofd"/>
    <s v="6232"/>
    <s v="Ja"/>
    <s v="Ja"/>
    <s v="Parkeren"/>
    <s v="4193"/>
    <s v="s.voerman@kranendonk.com"/>
    <s v="Voerman"/>
    <s v="s.voerman@kranendonk.com"/>
    <s v="m"/>
    <m/>
    <s v="Sander"/>
    <s v="(0344) 62 39 44"/>
    <m/>
    <s v="S."/>
    <n v="239"/>
    <s v="14:30"/>
    <s v="CH HKA"/>
    <s v="Korneliske Ykes"/>
    <n v="59"/>
    <s v="Varend arrangement"/>
    <d v="2015-08-22T00:00:00"/>
    <s v="Sir Rowland Hillstraat 10"/>
    <m/>
    <s v="(0344) 62 39 44"/>
    <s v="(0344) 62 39 44"/>
    <n v="1"/>
    <m/>
    <n v="1"/>
    <m/>
    <n v="2888.66"/>
    <n v="1"/>
    <m/>
    <s v="000019-009"/>
    <n v="6"/>
  </r>
  <r>
    <s v="Liberty Global Services"/>
    <s v="Korneliske Ykes"/>
    <s v="Ja"/>
    <n v="100"/>
    <n v="12"/>
    <s v="Korneliske Ykes"/>
    <n v="1971"/>
    <s v="Middag"/>
    <n v="12"/>
    <s v="Dock"/>
    <s v="Kadi V."/>
    <x v="5"/>
    <d v="2015-08-20T00:00:00"/>
    <x v="93"/>
    <s v="Gefactureerd"/>
    <d v="2015-06-10T00:00:00"/>
    <s v="Spliet M.P.J."/>
    <s v="Ja"/>
    <s v="Korneliske Ykes2015"/>
    <s v="Gefactureerd (1/1 termijn)"/>
    <m/>
    <s v="Kadi"/>
    <m/>
    <x v="10"/>
    <n v="22.85"/>
    <n v="58.24"/>
    <n v="3433.79"/>
    <s v="15:15"/>
    <s v="15:15"/>
    <s v="Luxe charter schepen (max. 24p)"/>
    <s v="Dock"/>
    <s v="H2U Consortium"/>
    <s v="Kadi"/>
    <s v="03-06"/>
    <s v="2015.23"/>
    <s v="donderdag"/>
    <s v="20-08-2015 15:15"/>
    <d v="2015-06-03T10:21:53"/>
    <s v="vkadi@libertyglobal.com"/>
    <s v="vkadi@libertyglobal.com"/>
    <n v="2"/>
    <s v="CH HKA (C07)"/>
    <s v="Groen"/>
    <n v="40"/>
    <m/>
    <s v="D07"/>
    <s v="CH HKB (D07)"/>
    <s v="2015-08-20"/>
    <n v="3180.31"/>
    <n v="3180.31"/>
    <n v="3433.79"/>
    <m/>
    <s v="Boeing avenue 53"/>
    <s v="Schiphol-Rijk"/>
    <s v="1119 PE"/>
    <n v="2"/>
    <n v="26"/>
    <s v="Nee"/>
    <s v="Vivian Kadi"/>
    <m/>
    <m/>
    <m/>
    <m/>
    <m/>
    <m/>
    <m/>
    <s v="13:15"/>
    <n v="0"/>
    <s v="Pier Westerhoofd"/>
    <s v="6049"/>
    <s v="Ja"/>
    <s v="Ja"/>
    <s v="Parkeren"/>
    <s v="3934"/>
    <s v="vkadi@libertyglobal.com"/>
    <s v="Kadi"/>
    <s v="vkadi@libertyglobal.com"/>
    <s v="f"/>
    <s v="06 - 29 59 07 18"/>
    <s v="Vivian"/>
    <s v="(020) 778 93 66"/>
    <m/>
    <s v="V."/>
    <n v="259"/>
    <s v="18:15"/>
    <m/>
    <s v="Korneliske Ykes"/>
    <n v="59"/>
    <s v="Varend arrangement"/>
    <d v="2015-08-20T00:00:00"/>
    <s v="Boeing avenue 53"/>
    <m/>
    <s v="0031629590718"/>
    <m/>
    <n v="1"/>
    <m/>
    <n v="1"/>
    <m/>
    <n v="3180.31"/>
    <n v="1"/>
    <m/>
    <s v="000019-004"/>
    <n v="6"/>
  </r>
  <r>
    <s v="Staffing Force Nederland"/>
    <s v="Korneliske Ykes"/>
    <s v="Ja"/>
    <n v="100"/>
    <n v="12"/>
    <s v="Korneliske Ykes"/>
    <n v="1925"/>
    <s v="Middag"/>
    <n v="12"/>
    <s v="Dock"/>
    <s v="Vessem J.F. van"/>
    <x v="0"/>
    <d v="2015-08-21T00:00:00"/>
    <x v="58"/>
    <s v="100% Definitief"/>
    <d v="2015-06-05T00:00:00"/>
    <s v="Sterk L."/>
    <s v="Ja"/>
    <s v="Korneliske Ykes2015"/>
    <s v="100% Definitief"/>
    <s v="09-07"/>
    <m/>
    <m/>
    <x v="10"/>
    <n v="22.85"/>
    <n v="58.24"/>
    <n v="3446.28"/>
    <s v="15:15"/>
    <s v="15:15"/>
    <s v="Luxe charter schepen (max. 24p)"/>
    <s v="Dock"/>
    <s v="H2U Consortium"/>
    <s v="Vessem van"/>
    <s v="29-05"/>
    <s v="2015.22"/>
    <s v="vrijdag"/>
    <s v="21-08-2015 15:15"/>
    <d v="2015-05-29T15:03:39"/>
    <s v="info@staffingforce.nl"/>
    <s v="info@staffingforce.nl"/>
    <n v="2"/>
    <s v="CH HKA (C07)"/>
    <s v="Groen"/>
    <n v="40"/>
    <m/>
    <s v="D07"/>
    <s v="CH HKB (D07)"/>
    <s v="2015-08-21"/>
    <n v="3190.64"/>
    <n v="3190.64"/>
    <n v="3446.28"/>
    <m/>
    <s v="Zekeringstraat 46"/>
    <s v="Amsterdam"/>
    <s v="1014 BT"/>
    <n v="2"/>
    <n v="26"/>
    <s v="Nee"/>
    <s v="J.F. van Vessem"/>
    <m/>
    <m/>
    <m/>
    <m/>
    <m/>
    <m/>
    <m/>
    <s v="13:15"/>
    <n v="0"/>
    <s v="Pier Westerhoofd"/>
    <s v="6029"/>
    <s v="Ja"/>
    <s v="Ja"/>
    <s v="Parkeren"/>
    <s v="3916"/>
    <s v="info@staffingforce.nl"/>
    <s v="Vessem"/>
    <s v="info@staffingforce.nl"/>
    <s v="m"/>
    <s v="06 - 24 24 22 90"/>
    <m/>
    <m/>
    <s v="van"/>
    <s v="J.F."/>
    <n v="259"/>
    <s v="18:15"/>
    <m/>
    <s v="Korneliske Ykes"/>
    <n v="59"/>
    <s v="Varend arrangement"/>
    <d v="2015-08-21T00:00:00"/>
    <s v="Zekeringstraat 46"/>
    <s v="06-24242290"/>
    <s v="0031624242290"/>
    <m/>
    <n v="1"/>
    <m/>
    <n v="1"/>
    <m/>
    <n v="3190.64"/>
    <n v="1"/>
    <m/>
    <s v="000019-007"/>
    <n v="6"/>
  </r>
  <r>
    <s v="Bank of America Merrill Lynch"/>
    <s v="Kruzenshtern"/>
    <s v="Nee"/>
    <m/>
    <n v="20"/>
    <s v="Kruzenshtern"/>
    <n v="1881"/>
    <s v="SAIL In"/>
    <n v="20"/>
    <s v="Deck"/>
    <s v="Vreeze J.W. de"/>
    <x v="32"/>
    <d v="2015-08-19T00:00:00"/>
    <x v="144"/>
    <s v="Gefactureerd"/>
    <d v="2015-05-27T00:00:00"/>
    <s v="Haan R. de"/>
    <s v="Ja"/>
    <s v="Kruzenshtern2015"/>
    <s v="Gefactureerd (1/1 termijn)"/>
    <m/>
    <m/>
    <m/>
    <x v="8"/>
    <m/>
    <m/>
    <n v="0"/>
    <s v="07:30"/>
    <s v="07:30"/>
    <s v="Internationale Tall Ships"/>
    <s v="Deck"/>
    <s v="H2U Consortium"/>
    <s v="Vreeze J.W. de"/>
    <s v="26-05"/>
    <s v="2015.22"/>
    <s v="woensdag"/>
    <s v="19-08-2015 07:30"/>
    <d v="2015-05-26T17:29:58"/>
    <s v="jan_willem.de_vreeze@baml.com"/>
    <s v="jan_willem.de_vreeze@baml.com"/>
    <n v="2"/>
    <s v="P Bazaar (Vissershaven)"/>
    <m/>
    <m/>
    <m/>
    <m/>
    <s v="IJhaven (IJ)"/>
    <s v="2015-08-19"/>
    <n v="7155.61"/>
    <n v="7155.61"/>
    <n v="7731.32"/>
    <m/>
    <s v="Amstelplein 1 11th floor"/>
    <s v="Amsterdam"/>
    <s v="1096 HA"/>
    <m/>
    <m/>
    <s v="Nee"/>
    <s v="Jan Willem de Vreeze"/>
    <m/>
    <m/>
    <m/>
    <m/>
    <m/>
    <m/>
    <m/>
    <s v="06:45"/>
    <n v="7731.32"/>
    <s v="P Bazaar Beverwijk"/>
    <s v="6003"/>
    <s v="Nee"/>
    <s v="Nee"/>
    <s v="Parkeren"/>
    <s v="3881"/>
    <s v="jan_willem.de_vreeze@baml.com"/>
    <s v="Vreeze"/>
    <s v="jan_willem.de_vreeze@baml.com"/>
    <s v="m"/>
    <m/>
    <s v="Jan Willem"/>
    <s v="06 - 46 02 40 14"/>
    <s v="de"/>
    <s v="J.W."/>
    <n v="349"/>
    <s v="15:45"/>
    <m/>
    <s v="Kruzenshtern"/>
    <n v="316"/>
    <s v="Dekken verhuur"/>
    <d v="2015-08-19T00:00:00"/>
    <s v="Amstelplein 1 11th floor"/>
    <m/>
    <s v="06 - 46 02 40 14"/>
    <s v="06 - 46 02 40 14"/>
    <n v="1"/>
    <m/>
    <n v="1"/>
    <m/>
    <n v="7155.61"/>
    <m/>
    <m/>
    <s v="000159-009"/>
    <m/>
  </r>
  <r>
    <s v="De Beer Accountants &amp; Belastingadviseurs_x000a_"/>
    <s v="Kruzenshtern"/>
    <s v="Ja"/>
    <n v="100"/>
    <n v="16"/>
    <s v="Kruzenshtern"/>
    <n v="1841"/>
    <s v="SAIL In"/>
    <n v="16"/>
    <s v="Deck"/>
    <s v="Beer K. de"/>
    <x v="0"/>
    <d v="2015-08-19T00:00:00"/>
    <x v="75"/>
    <s v="100% Definitief"/>
    <m/>
    <m/>
    <s v="Ja"/>
    <s v="Kruzenshtern2015"/>
    <s v="100% Definitief"/>
    <s v="14-07"/>
    <m/>
    <m/>
    <x v="8"/>
    <m/>
    <m/>
    <n v="6115.05"/>
    <s v="07:30"/>
    <s v="07:30"/>
    <s v="Internationale Tall Ships"/>
    <s v="Deck"/>
    <s v="H2U Consortium"/>
    <s v="Beer de"/>
    <s v="20-05"/>
    <s v="2015.21"/>
    <s v="woensdag"/>
    <s v="19-08-2015 07:30"/>
    <d v="2015-05-20T00:22:04"/>
    <m/>
    <s v="H.Hoek@debeer.nl"/>
    <n v="2"/>
    <s v="P Bazaar (Vissershaven)"/>
    <m/>
    <m/>
    <m/>
    <m/>
    <s v="IJhaven (IJ)"/>
    <s v="2015-08-19"/>
    <n v="5666.64"/>
    <n v="5666.64"/>
    <n v="6115.05"/>
    <m/>
    <s v="Ringbaan West 275"/>
    <s v="Tilburg"/>
    <s v="5037 PD"/>
    <m/>
    <m/>
    <s v="Nee"/>
    <s v="Hanny van Hoek"/>
    <m/>
    <m/>
    <m/>
    <m/>
    <m/>
    <m/>
    <m/>
    <s v="06:45"/>
    <n v="0"/>
    <s v="P Bazaar Beverwijk"/>
    <s v="5979"/>
    <s v="Nee"/>
    <s v="Ja"/>
    <s v="Parkeren"/>
    <s v="4071"/>
    <m/>
    <s v="Hoek"/>
    <s v="H.Hoek@debeer.nl"/>
    <s v="f"/>
    <m/>
    <s v="Hanny"/>
    <m/>
    <s v="de"/>
    <s v="H."/>
    <n v="349"/>
    <s v="15:45"/>
    <m/>
    <s v="Kruzenshtern"/>
    <n v="316"/>
    <s v="Dekken verhuur"/>
    <d v="2015-08-19T00:00:00"/>
    <s v="Ringbaan West 275"/>
    <m/>
    <s v="653366229"/>
    <m/>
    <n v="1"/>
    <m/>
    <n v="1"/>
    <m/>
    <n v="5666.64"/>
    <m/>
    <m/>
    <s v="000159-008"/>
    <m/>
  </r>
  <r>
    <s v="DVP Planontwikkeling B.V."/>
    <s v="Kruzenshtern"/>
    <s v="Ja"/>
    <n v="100"/>
    <n v="5"/>
    <s v="Kruzenshtern"/>
    <n v="1935"/>
    <s v="SAIL In"/>
    <n v="5"/>
    <s v="Deck"/>
    <s v="Reulink R.T.H."/>
    <x v="0"/>
    <d v="2015-08-19T00:00:00"/>
    <x v="74"/>
    <s v="100% Definitief"/>
    <m/>
    <s v="Sterk L."/>
    <s v="Ja"/>
    <s v="Kruzenshtern2015"/>
    <s v="100% Definitief"/>
    <s v="14-07"/>
    <m/>
    <m/>
    <x v="8"/>
    <m/>
    <m/>
    <n v="1942.21"/>
    <s v="07:30"/>
    <s v="07:30"/>
    <s v="Internationale Tall Ships"/>
    <s v="Deck"/>
    <s v="H2U Consortium"/>
    <s v="Reulink"/>
    <s v="01-06"/>
    <s v="2015.23"/>
    <s v="woensdag"/>
    <s v="19-08-2015 07:30"/>
    <d v="2015-06-01T09:32:57"/>
    <m/>
    <s v="czw@dvp.nl"/>
    <n v="2"/>
    <s v="P Bazaar (Vissershaven)"/>
    <m/>
    <m/>
    <m/>
    <m/>
    <s v="IJhaven (IJ)"/>
    <s v="2015-08-19"/>
    <n v="1796.65"/>
    <n v="1796.65"/>
    <n v="1942.21"/>
    <m/>
    <s v="Prinses Alexialaan 6"/>
    <s v="Den Haag"/>
    <s v="2496 XA"/>
    <m/>
    <m/>
    <s v="Nee"/>
    <s v="Corine van der Zwan"/>
    <m/>
    <m/>
    <m/>
    <m/>
    <m/>
    <m/>
    <m/>
    <s v="06:45"/>
    <n v="0"/>
    <s v="P Bazaar Beverwijk"/>
    <s v="6032"/>
    <s v="Ja"/>
    <s v="Ja"/>
    <s v="Parkeren"/>
    <s v="3959"/>
    <m/>
    <s v="Zwan"/>
    <s v="czw@dvp.nl"/>
    <s v="f"/>
    <m/>
    <s v="Corine"/>
    <s v="088 - 0106838"/>
    <m/>
    <s v="C."/>
    <n v="349"/>
    <s v="15:45"/>
    <m/>
    <s v="Kruzenshtern"/>
    <n v="316"/>
    <s v="Dekken verhuur"/>
    <d v="2015-08-19T00:00:00"/>
    <s v="Prinses Alexialaan 6"/>
    <m/>
    <s v="653359790"/>
    <s v="088 - 0106838"/>
    <n v="1"/>
    <m/>
    <n v="1"/>
    <m/>
    <n v="1796.65"/>
    <m/>
    <m/>
    <s v="000159-010"/>
    <m/>
  </r>
  <r>
    <s v="E.G. Westerink"/>
    <s v="Kruzenshtern"/>
    <s v="Ja"/>
    <n v="100"/>
    <n v="3"/>
    <s v="Kruzenshtern"/>
    <n v="2154"/>
    <s v="SAIL In"/>
    <n v="3"/>
    <s v="Deck"/>
    <s v="Westerink E."/>
    <x v="0"/>
    <d v="2015-08-19T00:00:00"/>
    <x v="98"/>
    <s v="100% Definitief"/>
    <d v="2015-06-25T00:00:00"/>
    <s v="Sterk L."/>
    <s v="Ja"/>
    <s v="Kruzenshtern2015"/>
    <s v="100% Definitief"/>
    <s v="15-07"/>
    <m/>
    <m/>
    <x v="8"/>
    <m/>
    <m/>
    <n v="1140.33"/>
    <s v="07:30"/>
    <s v="07:30"/>
    <s v="Internationale Tall Ships"/>
    <s v="Deck"/>
    <s v="H2U Consortium"/>
    <s v="Westerink"/>
    <s v="18-06"/>
    <s v="2015.25"/>
    <s v="woensdag"/>
    <s v="19-08-2015 08:00"/>
    <d v="2015-06-18T12:38:04"/>
    <s v="egwesterink@euronet.nl"/>
    <s v="egwesterink@euronet.nl"/>
    <n v="2"/>
    <s v="P Bazaar (Vissershaven)"/>
    <m/>
    <m/>
    <m/>
    <m/>
    <s v="IJhaven (IJ)"/>
    <s v="2015-08-19"/>
    <n v="1057.33"/>
    <n v="1057.33"/>
    <n v="1140.33"/>
    <m/>
    <s v="Het Molenrecht 1"/>
    <s v="Slochteren"/>
    <s v="9621 BB"/>
    <m/>
    <m/>
    <s v="Nee"/>
    <s v="Elbert Westerink"/>
    <m/>
    <m/>
    <m/>
    <m/>
    <m/>
    <m/>
    <m/>
    <s v="06:45"/>
    <n v="0"/>
    <s v="P Bazaar Beverwijk"/>
    <s v="6115"/>
    <s v="Ja"/>
    <s v="Ja"/>
    <s v="Parkeren"/>
    <s v="4043"/>
    <s v="egwesterink@euronet.nl"/>
    <s v="Westerink"/>
    <s v="egwesterink@euronet.nl"/>
    <s v="m"/>
    <s v="06 - 22 93 94 95"/>
    <s v="Elbert"/>
    <m/>
    <m/>
    <s v="E."/>
    <n v="349"/>
    <s v="15:45"/>
    <m/>
    <s v="Kruzenshtern"/>
    <n v="316"/>
    <s v="Dekken verhuur"/>
    <d v="2015-08-19T00:00:00"/>
    <s v="Het Molenrecht 1"/>
    <m/>
    <s v="0031622939495"/>
    <s v="0031622939495"/>
    <n v="1"/>
    <m/>
    <n v="1"/>
    <s v="Ja"/>
    <n v="1057.33"/>
    <m/>
    <m/>
    <s v="000159-017"/>
    <m/>
  </r>
  <r>
    <s v="HKS Metals"/>
    <s v="Kruzenshtern"/>
    <s v="Ja"/>
    <n v="96.78"/>
    <n v="9"/>
    <s v="Kruzenshtern"/>
    <n v="1838"/>
    <s v="SAIL In"/>
    <n v="9"/>
    <s v="Deck"/>
    <s v="Riedijk M."/>
    <x v="0"/>
    <d v="2015-08-19T00:00:00"/>
    <x v="75"/>
    <s v="100% Definitief"/>
    <d v="2015-05-21T00:00:00"/>
    <s v="Haan R. de"/>
    <s v="Ja"/>
    <s v="Kruzenshtern2015"/>
    <s v="100% Definitief"/>
    <s v="14-07"/>
    <m/>
    <m/>
    <x v="8"/>
    <m/>
    <m/>
    <n v="3383.47"/>
    <s v="07:30"/>
    <s v="07:30"/>
    <s v="Internationale Tall Ships"/>
    <s v="Deck"/>
    <s v="H2U Consortium"/>
    <m/>
    <s v="20-05"/>
    <s v="2015.21"/>
    <s v="woensdag"/>
    <s v="19-08-2015 07:30"/>
    <d v="2015-05-20T00:09:58"/>
    <s v="marianneriedijk@hksmetals.eu"/>
    <s v="marianneriedijk@hksmetals.eu"/>
    <n v="2"/>
    <s v="P Bazaar (Vissershaven)"/>
    <m/>
    <m/>
    <m/>
    <m/>
    <s v="IJhaven (IJ)"/>
    <s v="2015-08-19"/>
    <n v="3233.97"/>
    <n v="3233.97"/>
    <n v="3495.96"/>
    <m/>
    <s v="Kwadrantweg 2 12"/>
    <s v="Amsterdam"/>
    <s v="1042 AG"/>
    <m/>
    <m/>
    <s v="Nee"/>
    <s v="Marianne Riedijk"/>
    <m/>
    <m/>
    <m/>
    <m/>
    <m/>
    <m/>
    <m/>
    <s v="06:45"/>
    <n v="112.49"/>
    <s v="P Bazaar Beverwijk"/>
    <s v="2390"/>
    <s v="Nee"/>
    <s v="Nee"/>
    <s v="Parkeren"/>
    <s v="3879"/>
    <s v="marianneriedijk@hksmetals.eu"/>
    <s v="Riedijk"/>
    <s v="marianneriedijk@hksmetals.eu"/>
    <s v="f"/>
    <m/>
    <s v="Marianne"/>
    <s v="(020) 587 71 11"/>
    <m/>
    <s v="M."/>
    <n v="349"/>
    <s v="15:45"/>
    <m/>
    <s v="Kruzenshtern"/>
    <n v="316"/>
    <s v="Dekken verhuur"/>
    <d v="2015-08-19T00:00:00"/>
    <s v="Kwadrantweg 2 12"/>
    <s v="06-10512981"/>
    <s v="(020) 587 71 11"/>
    <s v="(020) 587 71 11"/>
    <n v="1"/>
    <m/>
    <n v="1"/>
    <m/>
    <n v="3233.97"/>
    <m/>
    <m/>
    <s v="000159-006"/>
    <m/>
  </r>
  <r>
    <s v="Praktijk voor Tandheelkunde Doorn"/>
    <s v="Kruzenshtern"/>
    <s v="Ja"/>
    <n v="98.9"/>
    <n v="9"/>
    <s v="Kruzenshtern"/>
    <n v="2182"/>
    <s v="SAIL In"/>
    <n v="9"/>
    <s v="Deck"/>
    <s v="Swinkels G."/>
    <x v="0"/>
    <d v="2015-08-19T00:00:00"/>
    <x v="133"/>
    <s v="100% Definitief"/>
    <m/>
    <s v="Sterk L."/>
    <s v="Ja"/>
    <s v="Kruzenshtern2015"/>
    <s v="100% Definitief"/>
    <s v="16-07"/>
    <m/>
    <m/>
    <x v="8"/>
    <m/>
    <m/>
    <n v="3383.47"/>
    <s v="07:30"/>
    <s v="07:30"/>
    <s v="Internationale Tall Ships"/>
    <s v="Deck"/>
    <s v="H2U Consortium"/>
    <s v="Swinkels"/>
    <s v="22-06"/>
    <s v="2015.26"/>
    <s v="woensdag"/>
    <s v="19-08-2015 07:30"/>
    <d v="2015-06-22T17:49:40"/>
    <m/>
    <s v="info@tandheelkundedoorn.nl"/>
    <n v="2"/>
    <s v="P Bazaar (Vissershaven)"/>
    <m/>
    <m/>
    <m/>
    <m/>
    <s v="IJhaven (IJ)"/>
    <s v="2015-08-19"/>
    <n v="3171.99"/>
    <n v="3171.99"/>
    <n v="3420.97"/>
    <m/>
    <s v="Van Heemskercklaan 48 A"/>
    <s v="Doorn"/>
    <s v="3941 WG"/>
    <m/>
    <m/>
    <s v="Nee"/>
    <s v="Gabrielle Swinkels"/>
    <m/>
    <m/>
    <m/>
    <m/>
    <m/>
    <m/>
    <m/>
    <s v="06:45"/>
    <n v="37.5"/>
    <s v="P Bazaar Beverwijk"/>
    <s v="6133"/>
    <s v="Ja"/>
    <s v="Nee"/>
    <s v="Parkeren"/>
    <s v="4064"/>
    <m/>
    <s v="Swinkels"/>
    <s v="info@tandheelkundedoorn.nl"/>
    <s v="f"/>
    <s v="06 - 40 78 40 78"/>
    <s v="Gabrielle"/>
    <m/>
    <m/>
    <s v="G."/>
    <n v="349"/>
    <s v="15:45"/>
    <m/>
    <s v="Kruzenshtern"/>
    <n v="316"/>
    <s v="Dekken verhuur"/>
    <d v="2015-08-19T00:00:00"/>
    <s v="Van Heemskercklaan 48 A"/>
    <m/>
    <s v="0031640784078"/>
    <m/>
    <n v="1"/>
    <m/>
    <n v="1"/>
    <m/>
    <n v="3171.99"/>
    <m/>
    <m/>
    <s v="000159-013"/>
    <m/>
  </r>
  <r>
    <s v="SAIL Event Partners C.V."/>
    <s v="Kruzenshtern"/>
    <s v="Nee"/>
    <m/>
    <n v="92"/>
    <s v="Kruzenshtern"/>
    <n v="2051"/>
    <s v="SAIL In"/>
    <n v="92"/>
    <s v="Deck"/>
    <s v="Kuijpers P."/>
    <x v="33"/>
    <d v="2015-08-19T00:00:00"/>
    <x v="64"/>
    <s v="Bevestigd"/>
    <m/>
    <s v="Straten F. van"/>
    <s v="Ja"/>
    <s v="Kruzenshtern2015"/>
    <s v="Bevestigd"/>
    <m/>
    <m/>
    <m/>
    <x v="8"/>
    <m/>
    <m/>
    <m/>
    <s v="07:30"/>
    <s v="07:30"/>
    <s v="Internationale Tall Ships"/>
    <s v="Deck"/>
    <s v="H2U Consortium"/>
    <m/>
    <s v="11-06"/>
    <s v="2015.24"/>
    <s v="woensdag"/>
    <s v="19-08-2015 07:30"/>
    <d v="2015-06-11T14:05:34"/>
    <m/>
    <s v="Arrangementen@saileventpartners.nl"/>
    <n v="0"/>
    <s v="P Bazaar (Vissershaven)"/>
    <m/>
    <m/>
    <m/>
    <m/>
    <s v="IJhaven (IJ)"/>
    <s v="2015-08-19"/>
    <n v="32108"/>
    <m/>
    <m/>
    <m/>
    <s v="Gedempt Hamerkanaal 239"/>
    <s v="Amsterdam"/>
    <s v="1021 KP"/>
    <m/>
    <m/>
    <s v="Ja"/>
    <s v="Pieternel Kuijpers"/>
    <m/>
    <m/>
    <m/>
    <m/>
    <m/>
    <m/>
    <m/>
    <s v="06:45"/>
    <m/>
    <s v="P Bazaar Beverwijk"/>
    <s v="39"/>
    <s v="Nee"/>
    <m/>
    <m/>
    <s v="4002"/>
    <s v="pieternel@saileventpartners.nl"/>
    <s v="Kuijpers"/>
    <s v="pieternel@saileventpartners.nl"/>
    <s v="f"/>
    <m/>
    <s v="Pieternel"/>
    <m/>
    <m/>
    <s v="P."/>
    <n v="349"/>
    <s v="15:45"/>
    <m/>
    <s v="Kruzenshtern"/>
    <n v="316"/>
    <s v="Dekken verhuur"/>
    <d v="2015-08-19T00:00:00"/>
    <s v="Gedempt Hamerkanaal 239"/>
    <m/>
    <m/>
    <m/>
    <n v="0"/>
    <m/>
    <n v="0"/>
    <m/>
    <n v="32108"/>
    <m/>
    <m/>
    <s v="000159-012"/>
    <m/>
  </r>
  <r>
    <s v="Schildersbedrijf Van de Looy"/>
    <s v="Kruzenshtern"/>
    <s v="Ja"/>
    <n v="100"/>
    <n v="4"/>
    <s v="Kruzenshtern"/>
    <n v="2050"/>
    <s v="SAIL In"/>
    <n v="4"/>
    <s v="Deck"/>
    <s v="Looy N. van de"/>
    <x v="0"/>
    <d v="2015-08-19T00:00:00"/>
    <x v="64"/>
    <s v="100% Definitief"/>
    <m/>
    <s v="Sterk L."/>
    <s v="Ja"/>
    <s v="Kruzenshtern2015"/>
    <s v="100% Definitief"/>
    <s v="14-07"/>
    <m/>
    <m/>
    <x v="8"/>
    <m/>
    <m/>
    <n v="1503.77"/>
    <s v="07:30"/>
    <s v="07:30"/>
    <s v="Internationale Tall Ships"/>
    <s v="Deck"/>
    <s v="H2U Consortium"/>
    <m/>
    <s v="11-06"/>
    <s v="2015.24"/>
    <s v="woensdag"/>
    <s v="19-08-2015 07:30"/>
    <d v="2015-06-11T13:43:02"/>
    <m/>
    <s v="neel@vandelooy.nl"/>
    <n v="1"/>
    <s v="P Bazaar (Vissershaven)"/>
    <m/>
    <m/>
    <m/>
    <m/>
    <s v="IJhaven (IJ)"/>
    <s v="2015-08-19"/>
    <n v="1396"/>
    <n v="1396"/>
    <n v="1503.77"/>
    <m/>
    <s v="De Run 4409"/>
    <s v="Veldhoven"/>
    <s v="5503 LS"/>
    <m/>
    <m/>
    <s v="Nee"/>
    <s v="Neel van de Looy"/>
    <m/>
    <m/>
    <m/>
    <m/>
    <m/>
    <m/>
    <m/>
    <s v="06:45"/>
    <n v="0"/>
    <s v="P Bazaar Beverwijk"/>
    <s v="6053"/>
    <s v="Ja"/>
    <m/>
    <m/>
    <s v="4000"/>
    <m/>
    <s v="Looy"/>
    <s v="neel@vandelooy.nl"/>
    <s v="m"/>
    <s v="06 - 53 12 28 90"/>
    <s v="Neel"/>
    <m/>
    <s v="van de"/>
    <s v="N."/>
    <n v="349"/>
    <s v="15:45"/>
    <m/>
    <s v="Kruzenshtern"/>
    <n v="316"/>
    <s v="Dekken verhuur"/>
    <d v="2015-08-19T00:00:00"/>
    <s v="De Run 4409"/>
    <m/>
    <m/>
    <m/>
    <n v="1"/>
    <m/>
    <n v="0"/>
    <m/>
    <n v="1396"/>
    <m/>
    <m/>
    <s v="000159-011"/>
    <m/>
  </r>
  <r>
    <s v="Ter Haak Groep"/>
    <s v="Kruzenshtern"/>
    <s v="Nee"/>
    <m/>
    <n v="150"/>
    <s v="Kruzenshtern"/>
    <n v="1480"/>
    <s v="Avond"/>
    <n v="150"/>
    <s v="Deck"/>
    <s v="Haak R.P.F. ter"/>
    <x v="0"/>
    <d v="2015-08-22T00:00:00"/>
    <x v="26"/>
    <s v="100% Definitief"/>
    <d v="2015-04-16T00:00:00"/>
    <s v="Straten F. van"/>
    <s v="Ja"/>
    <s v="Kruzenshtern2015"/>
    <s v="100% Definitief"/>
    <s v="21-07"/>
    <m/>
    <m/>
    <x v="16"/>
    <n v="18.989999999999998"/>
    <n v="40"/>
    <n v="0"/>
    <s v="18:30"/>
    <s v="18:15"/>
    <s v="Internationale Tall Ships"/>
    <s v="Deck"/>
    <s v="H2U Consortium"/>
    <m/>
    <s v="02-04"/>
    <s v="2015.14"/>
    <s v="zaterdag"/>
    <s v="22-08-2015 19:00"/>
    <d v="2015-04-02T10:52:30"/>
    <s v="richard"/>
    <s v="NSintnicolaas@terhaakgroup.com"/>
    <n v="1"/>
    <s v="Cacaohaven (N01)"/>
    <s v="Rood"/>
    <m/>
    <m/>
    <m/>
    <s v="Cacaohaven (N01)"/>
    <s v="2015-08-22"/>
    <m/>
    <n v="0"/>
    <n v="0"/>
    <m/>
    <s v="Ruijgoordweg 80"/>
    <s v="Amsterdam"/>
    <s v="1047 HM"/>
    <m/>
    <m/>
    <s v="Nee"/>
    <s v="Nicolette Sintnicolaas"/>
    <m/>
    <m/>
    <m/>
    <m/>
    <m/>
    <m/>
    <m/>
    <s v="18:00"/>
    <m/>
    <s v="Cacaohaven"/>
    <s v="1832"/>
    <s v="Ja"/>
    <m/>
    <m/>
    <s v="4253"/>
    <s v="richard"/>
    <s v="Sintnicolaas"/>
    <s v="NSintnicolaas@terhaakgroup.com"/>
    <s v="f"/>
    <m/>
    <s v="Nicolette"/>
    <s v="(020) 611 66 88"/>
    <s v="ter"/>
    <s v="N."/>
    <n v="279"/>
    <s v="24:00"/>
    <s v="Cacaohaven"/>
    <s v="Kruzenshtern"/>
    <n v="316"/>
    <s v="Dekken verhuur"/>
    <d v="2015-08-22T00:00:00"/>
    <s v="Ruijgoordweg 80"/>
    <m/>
    <s v="(020) 611 66 88"/>
    <s v="(020) 611 66 88"/>
    <n v="1"/>
    <m/>
    <n v="2"/>
    <s v="Ja"/>
    <n v="41850"/>
    <m/>
    <m/>
    <s v="000159-005"/>
    <m/>
  </r>
  <r>
    <s v="Van Gent Transport"/>
    <s v="Kruzenshtern"/>
    <s v="Ja"/>
    <n v="100"/>
    <n v="8"/>
    <s v="Kruzenshtern"/>
    <n v="1839"/>
    <s v="SAIL In"/>
    <n v="8"/>
    <s v="Deck"/>
    <s v="Gent M. van"/>
    <x v="0"/>
    <d v="2015-08-19T00:00:00"/>
    <x v="75"/>
    <s v="100% Definitief"/>
    <d v="2015-05-21T00:00:00"/>
    <s v="Haan R. de"/>
    <s v="Ja"/>
    <s v="Kruzenshtern2015"/>
    <s v="100% Definitief"/>
    <s v="14-07"/>
    <m/>
    <m/>
    <x v="8"/>
    <m/>
    <m/>
    <n v="3007.54"/>
    <s v="07:30"/>
    <s v="07:30"/>
    <s v="Internationale Tall Ships"/>
    <s v="Deck"/>
    <s v="H2U Consortium"/>
    <m/>
    <s v="20-05"/>
    <s v="2015.21"/>
    <s v="woensdag"/>
    <s v="19-08-2015 07:30"/>
    <d v="2015-05-20T00:11:48"/>
    <s v="marcel@vangenttransport.nl"/>
    <s v="marcel@vangenttransport.nl"/>
    <n v="1"/>
    <s v="P Bazaar (Vissershaven)"/>
    <m/>
    <m/>
    <m/>
    <m/>
    <s v="IJhaven (IJ)"/>
    <s v="2015-08-19"/>
    <n v="2792"/>
    <n v="2792"/>
    <n v="3007.54"/>
    <m/>
    <s v="Tinstraat 13"/>
    <s v="Ridderkerk"/>
    <s v="2984 AN"/>
    <m/>
    <m/>
    <s v="Nee"/>
    <s v="Marcel van Gent"/>
    <m/>
    <m/>
    <m/>
    <m/>
    <m/>
    <m/>
    <m/>
    <s v="06:45"/>
    <n v="0"/>
    <s v="P Bazaar Beverwijk"/>
    <s v="3067"/>
    <s v="Nee"/>
    <m/>
    <m/>
    <s v="2133"/>
    <s v="marcel@vangenttransport.nl"/>
    <s v="Gent"/>
    <s v="marcel@vangenttransport.nl"/>
    <s v="m"/>
    <m/>
    <s v="Marcel"/>
    <s v="06 - 53 10 42 32"/>
    <s v="van"/>
    <s v="M."/>
    <n v="349"/>
    <s v="15:45"/>
    <m/>
    <s v="Kruzenshtern"/>
    <n v="316"/>
    <s v="Dekken verhuur"/>
    <d v="2015-08-19T00:00:00"/>
    <s v="Tinstraat 13"/>
    <m/>
    <s v="06 - 53 10 42 32"/>
    <s v="06 - 53 10 42 32"/>
    <n v="1"/>
    <m/>
    <n v="0"/>
    <m/>
    <n v="2792"/>
    <m/>
    <m/>
    <s v="000159-007"/>
    <m/>
  </r>
  <r>
    <s v="Air Liquide B.V."/>
    <s v="La Grace"/>
    <s v="Ja"/>
    <n v="100"/>
    <n v="15"/>
    <s v="La Grace"/>
    <n v="1087"/>
    <s v="SAIL In"/>
    <n v="15"/>
    <s v="Deck"/>
    <s v="Luijten D.F.J.M."/>
    <x v="0"/>
    <d v="2015-08-19T00:00:00"/>
    <x v="154"/>
    <s v="100% Definitief"/>
    <d v="2015-03-03T00:00:00"/>
    <s v="Sterk L."/>
    <s v="Ja"/>
    <s v="La Grace2015"/>
    <s v="100% Definitief"/>
    <s v="15-07"/>
    <m/>
    <m/>
    <x v="17"/>
    <n v="23.22"/>
    <n v="40"/>
    <n v="5826.61"/>
    <s v="07:30"/>
    <s v="07:30"/>
    <s v="Internationale Tall Ships"/>
    <s v="Deck"/>
    <s v="H2U Consortium"/>
    <s v="Luijten"/>
    <s v="23-02"/>
    <s v="2015.09"/>
    <s v="woensdag"/>
    <s v="19-08-2015 07:30"/>
    <d v="2015-02-23T17:38:24"/>
    <s v="martine.donker@airliquide.com"/>
    <s v="martine.donker@airliquide.com"/>
    <n v="4"/>
    <s v="P Bazaar (Vissershaven)"/>
    <m/>
    <m/>
    <m/>
    <m/>
    <s v="IJhaven (IJ)"/>
    <s v="2015-08-19"/>
    <n v="5389.95"/>
    <n v="5389.95"/>
    <n v="5826.61"/>
    <m/>
    <s v="De Witbogt 1"/>
    <s v="Eindhoven"/>
    <s v="5652 AG"/>
    <m/>
    <m/>
    <s v="Nee"/>
    <s v="Martine Donker"/>
    <m/>
    <m/>
    <m/>
    <m/>
    <m/>
    <m/>
    <m/>
    <s v="06:45"/>
    <n v="0"/>
    <s v="P Bazaar Beverwijk"/>
    <s v="2697"/>
    <s v="Ja"/>
    <s v="Ja"/>
    <s v="Parkeren"/>
    <s v="1940"/>
    <s v="martine.donker@airliquide.com"/>
    <s v="Donker"/>
    <s v="martine.donker@airliquide.com"/>
    <s v="f"/>
    <m/>
    <s v="Martine"/>
    <s v="(040) 250 35 12"/>
    <m/>
    <s v="M."/>
    <n v="349"/>
    <s v="15:30"/>
    <m/>
    <s v="La Grace"/>
    <n v="317"/>
    <s v="Dekken verhuur"/>
    <d v="2015-08-19T00:00:00"/>
    <s v="De Witbogt 1"/>
    <m/>
    <s v="654733591"/>
    <s v="(040) 250 35 12"/>
    <n v="1"/>
    <n v="6334.35"/>
    <n v="1"/>
    <m/>
    <n v="5389.95"/>
    <m/>
    <m/>
    <s v="000157-001"/>
    <m/>
  </r>
  <r>
    <s v="Deloitte Consulting "/>
    <s v="La Grace"/>
    <s v="Nee"/>
    <m/>
    <n v="30"/>
    <s v="La Grace"/>
    <n v="1948"/>
    <s v="Avond"/>
    <n v="30"/>
    <s v="Deck"/>
    <s v="Sonneveld V."/>
    <x v="34"/>
    <d v="2015-08-20T00:00:00"/>
    <x v="74"/>
    <s v="Gefactureerd"/>
    <m/>
    <s v="Koning A."/>
    <s v="Ja"/>
    <s v="La Grace2015"/>
    <s v="Gefactureerd (1/1 termijn)"/>
    <m/>
    <m/>
    <m/>
    <x v="16"/>
    <n v="18.989999999999998"/>
    <n v="20"/>
    <n v="0"/>
    <s v="18:30"/>
    <s v="18:30"/>
    <s v="Internationale Tall Ships"/>
    <s v="Deck"/>
    <s v="H2U Consortium"/>
    <m/>
    <s v="01-06"/>
    <s v="2015.23"/>
    <s v="donderdag"/>
    <s v="20-08-2015 00:00"/>
    <d v="2015-06-01T17:45:41"/>
    <s v="Vera sonneveld"/>
    <s v="VSonneveld@deloitte.nl"/>
    <n v="1"/>
    <s v="Zandhaven (Z01)"/>
    <m/>
    <m/>
    <m/>
    <m/>
    <s v="Zandhaven (Z01)"/>
    <s v="2015-08-20"/>
    <n v="8370"/>
    <n v="8370"/>
    <n v="9013.9500000000007"/>
    <m/>
    <s v="Gustav Mahlerlaan 2970"/>
    <s v="Amsterdam"/>
    <s v="1081 LA"/>
    <m/>
    <m/>
    <s v="Nee"/>
    <s v="Vera Sonneveld"/>
    <m/>
    <m/>
    <m/>
    <m/>
    <m/>
    <m/>
    <m/>
    <s v="18:00"/>
    <n v="9013.9500000000007"/>
    <s v="Zandhaven (Zeeburg)"/>
    <s v="6040"/>
    <s v="Ja"/>
    <m/>
    <m/>
    <s v="3924"/>
    <s v="Vera sonneveld"/>
    <s v="Sonneveld"/>
    <s v="VSonneveld@deloitte.nl"/>
    <s v="f"/>
    <s v="06 - 83 33 02 82"/>
    <s v="Vera"/>
    <s v="088 - 2882888"/>
    <m/>
    <s v="V."/>
    <n v="279"/>
    <s v="23:30"/>
    <s v="Zandhaven"/>
    <s v="La Grace"/>
    <n v="317"/>
    <s v="Dekken verhuur"/>
    <d v="2015-08-20T00:00:00"/>
    <s v="Gustav Mahlerlaan 2970"/>
    <m/>
    <s v="088 - 2882888"/>
    <s v="088 - 2882888"/>
    <n v="1"/>
    <m/>
    <n v="0"/>
    <s v="Ja"/>
    <n v="8370"/>
    <m/>
    <m/>
    <s v="000157-003"/>
    <m/>
  </r>
  <r>
    <s v="Eventive Business Events"/>
    <s v="La Grace"/>
    <s v="Ja"/>
    <n v="98.18"/>
    <n v="30"/>
    <s v="La Grace"/>
    <n v="1503"/>
    <s v="Avond"/>
    <n v="30"/>
    <s v="Deck"/>
    <s v="Van Engeland B."/>
    <x v="0"/>
    <d v="2015-08-19T00:00:00"/>
    <x v="18"/>
    <s v="100% Definitief"/>
    <m/>
    <s v="Koning A."/>
    <s v="Ja"/>
    <s v="La Grace2015"/>
    <s v="100% Definitief"/>
    <s v="15-07"/>
    <m/>
    <m/>
    <x v="24"/>
    <n v="18.989999999999998"/>
    <n v="20"/>
    <n v="10117.07"/>
    <s v="17:00"/>
    <s v="17:00"/>
    <s v="Internationale Tall Ships"/>
    <s v="Deck"/>
    <s v="H2U Consortium"/>
    <s v="Engeland van"/>
    <s v="03-04"/>
    <s v="2015.14"/>
    <s v="woensdag"/>
    <s v="19-08-2015 17:00"/>
    <d v="2015-04-03T15:16:06"/>
    <s v="britt@eventive.nl"/>
    <s v="frederike@eventive.nl"/>
    <n v="5"/>
    <s v="Zandhaven (Z01)"/>
    <m/>
    <m/>
    <m/>
    <m/>
    <s v="Zandhaven (Z01)"/>
    <s v="2015-08-19"/>
    <n v="9523.9"/>
    <n v="9523.9"/>
    <n v="10304.56"/>
    <m/>
    <s v="Burgemeester Stramanweg 102"/>
    <s v="Amsterdam"/>
    <s v="1101 AA"/>
    <m/>
    <m/>
    <s v="Nee"/>
    <s v="Britt Van Engeland"/>
    <m/>
    <m/>
    <m/>
    <m/>
    <m/>
    <m/>
    <m/>
    <s v="16:30"/>
    <n v="187.49"/>
    <s v="Zandhaven (Zeeburg)"/>
    <s v="2774"/>
    <s v="Ja"/>
    <s v="Nee"/>
    <s v="Parkeren"/>
    <s v="2157"/>
    <s v="britt@eventive.nl"/>
    <s v="Van Engeland"/>
    <s v="britt@eventive.nl"/>
    <s v="f"/>
    <s v="06 - 30 71 50 52"/>
    <s v="Britt"/>
    <s v="(020) 409 47 87"/>
    <m/>
    <s v="B."/>
    <n v="299"/>
    <s v="23:15"/>
    <s v="Zandhaven"/>
    <s v="La Grace"/>
    <n v="317"/>
    <s v="Dekken verhuur"/>
    <d v="2015-08-19T00:00:00"/>
    <s v="Burgemeester Stramanweg 102"/>
    <m/>
    <s v="0031630715052"/>
    <m/>
    <n v="2"/>
    <m/>
    <n v="4"/>
    <m/>
    <n v="9523.9"/>
    <m/>
    <m/>
    <s v="000157-002"/>
    <m/>
  </r>
  <r>
    <s v="FD Mediagroep"/>
    <s v="La Grace"/>
    <s v="Nee"/>
    <m/>
    <n v="15"/>
    <s v="La Grace"/>
    <n v="1094"/>
    <s v="Avond"/>
    <n v="15"/>
    <s v="Deck"/>
    <s v="Kuijer V."/>
    <x v="0"/>
    <d v="2015-08-21T00:00:00"/>
    <x v="87"/>
    <s v="100% Definitief"/>
    <m/>
    <s v="Straten F. van"/>
    <s v="Ja"/>
    <s v="La Grace2015"/>
    <s v="100% Definitief"/>
    <s v="16-07"/>
    <m/>
    <m/>
    <x v="16"/>
    <n v="18.989999999999998"/>
    <n v="20"/>
    <n v="0"/>
    <s v="18:15"/>
    <s v="18:30"/>
    <s v="Internationale Tall Ships"/>
    <s v="Deck"/>
    <s v="H2U Consortium"/>
    <m/>
    <s v="24-02"/>
    <s v="2015.09"/>
    <s v="vrijdag"/>
    <s v="21-08-2015 00:00"/>
    <d v="2015-02-24T14:55:36"/>
    <s v="fem"/>
    <s v="Valesca.Kuijer@fdmediagroep.nl"/>
    <n v="2"/>
    <s v="Zandhaven (Z01)"/>
    <m/>
    <m/>
    <m/>
    <m/>
    <s v="Zandhaven (Z01)"/>
    <s v="2015-08-21"/>
    <n v="4339.95"/>
    <n v="154.94999999999999"/>
    <n v="187.49"/>
    <m/>
    <s v="Prins Bernhardplein 173"/>
    <s v="Amsterdam"/>
    <s v="1097 BL"/>
    <m/>
    <m/>
    <s v="Nee"/>
    <s v="Valesca Kuijer"/>
    <m/>
    <m/>
    <m/>
    <m/>
    <m/>
    <m/>
    <m/>
    <s v="18:00"/>
    <n v="187.49"/>
    <s v="Zandhaven (Zeeburg)"/>
    <s v="3016"/>
    <s v="Ja"/>
    <s v="Nee"/>
    <s v="Parkeren"/>
    <s v="4084"/>
    <s v="fem"/>
    <s v="Kuijer"/>
    <s v="Valesca.Kuijer@fdmediagroep.nl"/>
    <s v="f"/>
    <s v="06 - 55 88 36 02"/>
    <s v="Valesca"/>
    <s v="(020) 592 84 80"/>
    <m/>
    <s v="V."/>
    <n v="279"/>
    <s v="23:30"/>
    <s v="Zandhaven"/>
    <s v="La Grace"/>
    <n v="317"/>
    <s v="Dekken verhuur"/>
    <d v="2015-08-21T00:00:00"/>
    <s v="Prins Bernhardplein 173"/>
    <m/>
    <s v="(020) 592 84 80"/>
    <s v="(020) 592 84 80"/>
    <n v="1"/>
    <m/>
    <n v="1"/>
    <s v="Ja"/>
    <n v="4339.95"/>
    <m/>
    <m/>
    <s v="000157-004"/>
    <m/>
  </r>
  <r>
    <s v="ARGO"/>
    <s v="LE 194 (Frije Fugel)"/>
    <s v="Ja"/>
    <n v="100"/>
    <n v="20"/>
    <s v="LE 194 (Frije Fugel)"/>
    <n v="1924"/>
    <s v="Sail thank you parade"/>
    <n v="20"/>
    <s v="Dock"/>
    <s v="Holst T. van der"/>
    <x v="0"/>
    <d v="2015-08-23T00:00:00"/>
    <x v="58"/>
    <s v="100% Definitief"/>
    <d v="2015-06-05T00:00:00"/>
    <s v="Sterk L."/>
    <s v="Ja"/>
    <s v="LE1942015"/>
    <s v="100% Definitief"/>
    <s v="09-07"/>
    <m/>
    <m/>
    <x v="11"/>
    <n v="26.13"/>
    <n v="39.33"/>
    <n v="6525.77"/>
    <s v="14:30"/>
    <s v="14:30"/>
    <s v="Luxe charter schepen (max. 24p)"/>
    <s v="Dock"/>
    <s v="Geen catering"/>
    <s v="Holst van der"/>
    <s v="29-05"/>
    <s v="2015.22"/>
    <s v="zondag"/>
    <s v="23-08-2015 14:30"/>
    <d v="2015-05-29T14:47:18"/>
    <s v="argo@"/>
    <s v="laura.de.jong@sogeti.com"/>
    <n v="2"/>
    <s v="CH HKA (C03)"/>
    <s v="Oranje"/>
    <n v="30"/>
    <m/>
    <s v="A13"/>
    <s v="CH HKB (D03)"/>
    <s v="2015-08-23"/>
    <n v="5993.2"/>
    <n v="5993.2"/>
    <n v="6525.77"/>
    <m/>
    <m/>
    <s v="Roelofarendsveen"/>
    <m/>
    <n v="1.5"/>
    <n v="17"/>
    <s v="Ja"/>
    <s v="Theo van der Holst"/>
    <s v="Econocom"/>
    <m/>
    <m/>
    <m/>
    <m/>
    <m/>
    <m/>
    <s v="13:45"/>
    <n v="0"/>
    <s v="Pier Westerhoofd"/>
    <s v="2809"/>
    <s v="Ja"/>
    <s v="Ja"/>
    <s v="Parkeren"/>
    <s v="2074"/>
    <s v="argo@"/>
    <s v="Holst"/>
    <s v="laura.de.jong@sogeti.com"/>
    <s v="m"/>
    <m/>
    <s v="Theo"/>
    <s v="(071) 331 21 92"/>
    <s v="van der"/>
    <s v="T."/>
    <n v="279"/>
    <s v="20:15"/>
    <m/>
    <s v="LE 194 (Frije Fugel)"/>
    <n v="60"/>
    <s v="Varend arrangement"/>
    <d v="2015-08-23T00:00:00"/>
    <s v="Postbus 96"/>
    <m/>
    <s v="0031654376998"/>
    <s v="(071) 331 21 92"/>
    <n v="1"/>
    <m/>
    <n v="3"/>
    <m/>
    <n v="5993.2"/>
    <n v="3"/>
    <m/>
    <s v="000080-013"/>
    <n v="5.5"/>
  </r>
  <r>
    <s v="Corporate Housing Factory"/>
    <s v="LE 194 (Frije Fugel)"/>
    <s v="Ja"/>
    <n v="100"/>
    <n v="20"/>
    <s v="LE 194 (Frije Fugel)"/>
    <n v="2098"/>
    <s v="Middag"/>
    <n v="20"/>
    <s v="Dock"/>
    <s v="Baaima J."/>
    <x v="0"/>
    <d v="2015-08-21T00:00:00"/>
    <x v="136"/>
    <s v="100% Definitief"/>
    <d v="2015-06-18T00:00:00"/>
    <s v="Haan R. de"/>
    <s v="Ja"/>
    <s v="LE1942015"/>
    <s v="100% Definitief"/>
    <s v="31-07"/>
    <m/>
    <m/>
    <x v="10"/>
    <n v="22.85"/>
    <n v="39.33"/>
    <n v="5630.9"/>
    <s v="15:45"/>
    <s v="15:45"/>
    <s v="Luxe charter schepen (max. 24p)"/>
    <s v="Dock"/>
    <s v="H2U Consortium"/>
    <s v="Berendsen"/>
    <s v="12-06"/>
    <s v="2015.24"/>
    <s v="vrijdag"/>
    <s v="21-08-2015 15:45"/>
    <d v="2015-06-12T16:07:13"/>
    <s v="j.baaima@corporatehousingfactory.com"/>
    <s v="e.vanzijl@corporatehousingfactory.com"/>
    <n v="2"/>
    <s v="CH HKA (C03)"/>
    <s v="Oranje"/>
    <n v="30"/>
    <m/>
    <s v="A13"/>
    <s v="CH HKB (D03)"/>
    <s v="2015-08-21"/>
    <n v="5210.99"/>
    <n v="5210.99"/>
    <n v="5630.9"/>
    <m/>
    <s v="Claude Debussylaan 235"/>
    <s v="Amsterdam"/>
    <s v="1082 MC"/>
    <n v="1.5"/>
    <n v="17"/>
    <s v="Nee"/>
    <s v="Jouke Baaima"/>
    <m/>
    <m/>
    <m/>
    <m/>
    <m/>
    <m/>
    <m/>
    <s v="13:45"/>
    <n v="0"/>
    <s v="Pier Westerhoofd"/>
    <s v="6046"/>
    <s v="Ja"/>
    <s v="Ja"/>
    <s v="Parkeren"/>
    <s v="3929"/>
    <s v="j.baaima@corporatehousingfactory.com"/>
    <s v="Baaima"/>
    <s v="e.vanzijl@corporatehousingfactory.com"/>
    <s v="m"/>
    <m/>
    <s v="Jouke"/>
    <s v="06 - 29 41 93 48"/>
    <m/>
    <s v="J."/>
    <n v="259"/>
    <s v="18:45"/>
    <m/>
    <s v="LE 194 (Frije Fugel)"/>
    <n v="60"/>
    <s v="Varend arrangement"/>
    <d v="2015-08-21T00:00:00"/>
    <s v="Claude Debussylaan 235"/>
    <m/>
    <s v="651118470"/>
    <s v="06 - 29 41 93 48"/>
    <n v="1"/>
    <n v="6267.8"/>
    <n v="1"/>
    <m/>
    <n v="5210.99"/>
    <n v="3"/>
    <m/>
    <s v="000080-007"/>
    <n v="5.5"/>
  </r>
  <r>
    <s v="Deutsche Telekom A.G. "/>
    <s v="LE 194 (Frije Fugel)"/>
    <s v="Nee"/>
    <m/>
    <n v="20"/>
    <s v="LE 194 (Frije Fugel)"/>
    <n v="947"/>
    <s v="Avond"/>
    <n v="20"/>
    <s v="Dock"/>
    <s v="Schultze C."/>
    <x v="35"/>
    <d v="2015-08-19T00:00:00"/>
    <x v="149"/>
    <s v="Gefactureerd"/>
    <d v="2015-02-04T00:00:00"/>
    <s v="Sterk L."/>
    <s v="Ja"/>
    <s v="LE1942015"/>
    <s v="Termijnen aanwezig (2)"/>
    <m/>
    <m/>
    <m/>
    <x v="11"/>
    <n v="26.13"/>
    <n v="39.33"/>
    <n v="5401.44"/>
    <s v="20:30"/>
    <s v="20:15"/>
    <s v="Luxe charter schepen (max. 24p)"/>
    <s v="Dock"/>
    <s v="H2U Consortium"/>
    <s v="Damme van"/>
    <s v="28-01"/>
    <s v="2015.05"/>
    <s v="woensdag"/>
    <s v="19-08-2015 20:15"/>
    <d v="2015-01-28T16:13:50"/>
    <s v="carmen.schultze@telekom.de"/>
    <s v="carmen.schultze@telekom.de"/>
    <n v="6"/>
    <s v="CH HKA (C03)"/>
    <s v="Oranje"/>
    <n v="30"/>
    <m/>
    <s v="A13"/>
    <s v="CH HKB (D03)"/>
    <s v="2015-08-19"/>
    <m/>
    <n v="0"/>
    <n v="0"/>
    <m/>
    <m/>
    <m/>
    <m/>
    <n v="1.5"/>
    <n v="17"/>
    <s v="Ja"/>
    <s v="Carmen Schultze"/>
    <m/>
    <m/>
    <m/>
    <m/>
    <m/>
    <m/>
    <m/>
    <s v="18:15"/>
    <n v="-5401.44"/>
    <s v="Pier Westerhoofd"/>
    <s v="2609"/>
    <s v="Ja"/>
    <m/>
    <m/>
    <s v="1824"/>
    <s v="carmen.schultze@telekom.de"/>
    <s v="Schultze"/>
    <s v="carmen.schultze@telekom.de"/>
    <s v="f"/>
    <m/>
    <s v="Carmen"/>
    <s v="+49 288 37 73 30"/>
    <m/>
    <s v="C."/>
    <n v="279"/>
    <s v="00:00"/>
    <m/>
    <s v="LE 194 (Frije Fugel)"/>
    <n v="60"/>
    <s v="Varend arrangement"/>
    <d v="2015-08-19T00:00:00"/>
    <m/>
    <m/>
    <s v="491709E0011"/>
    <s v="+49 288 37 73 30"/>
    <n v="2"/>
    <n v="6751.8"/>
    <n v="0"/>
    <m/>
    <n v="5580"/>
    <n v="3"/>
    <m/>
    <s v="000080-002"/>
    <n v="5.5"/>
  </r>
  <r>
    <s v="ING Commercial Banking - Investor Relations"/>
    <s v="LE 194 (Frije Fugel)"/>
    <s v="Nee"/>
    <m/>
    <n v="20"/>
    <s v="LE 194 (Frije Fugel)"/>
    <n v="1189"/>
    <s v="Middag"/>
    <n v="20"/>
    <s v="Dock"/>
    <s v="Brown M."/>
    <x v="20"/>
    <d v="2015-08-20T00:00:00"/>
    <x v="155"/>
    <s v="Gefactureerd"/>
    <d v="2015-04-08T00:00:00"/>
    <s v="Straten F. van"/>
    <s v="Ja"/>
    <s v="LE1942015"/>
    <s v="Gefactureerd (1/0 termijn)"/>
    <m/>
    <m/>
    <m/>
    <x v="10"/>
    <n v="22.85"/>
    <n v="39.33"/>
    <n v="0"/>
    <s v="15:15"/>
    <s v="15:00"/>
    <s v="Luxe charter schepen (max. 24p)"/>
    <s v="Dock"/>
    <s v="H2U Consortium"/>
    <m/>
    <s v="04-03"/>
    <s v="2015.10"/>
    <s v="donderdag"/>
    <s v="20-08-2015 14:00"/>
    <d v="2015-03-04T10:27:37"/>
    <m/>
    <m/>
    <n v="1"/>
    <s v="CH HKA (C03)"/>
    <s v="Oranje"/>
    <n v="30"/>
    <s v="tijden kloppen zo met hetgeen met klant is afgesproken"/>
    <s v="A13"/>
    <s v="CH HKB (D03)"/>
    <s v="2015-08-20"/>
    <n v="5180"/>
    <n v="3885"/>
    <n v="4195.05"/>
    <m/>
    <s v="Bijlmerplein 888"/>
    <s v="Amsterdam"/>
    <s v="1102 MG"/>
    <n v="1.5"/>
    <n v="17"/>
    <s v="Nee"/>
    <s v="Malcolm Brown"/>
    <m/>
    <m/>
    <m/>
    <m/>
    <m/>
    <m/>
    <m/>
    <s v="14:00"/>
    <n v="4195.05"/>
    <s v="Pier Westerhoofd"/>
    <s v="3192"/>
    <s v="Ja"/>
    <m/>
    <m/>
    <s v="2446"/>
    <m/>
    <s v="Brown"/>
    <m/>
    <s v="m"/>
    <m/>
    <s v="Malcolm"/>
    <m/>
    <m/>
    <s v="M."/>
    <n v="259"/>
    <s v="18:00"/>
    <m/>
    <s v="LE 194 (Frije Fugel)"/>
    <n v="60"/>
    <s v="Varend arrangement"/>
    <d v="2015-08-20T00:00:00"/>
    <s v="Bijlmerplein 888"/>
    <m/>
    <m/>
    <m/>
    <n v="1"/>
    <m/>
    <n v="1"/>
    <s v="Ja"/>
    <n v="5180"/>
    <n v="3"/>
    <m/>
    <s v="000080-004"/>
    <n v="5.5"/>
  </r>
  <r>
    <s v="ING Corporate Finance"/>
    <s v="LE 194 (Frije Fugel)"/>
    <s v="Nee"/>
    <m/>
    <n v="20"/>
    <s v="LE 194 (Frije Fugel)"/>
    <n v="1281"/>
    <s v="SAIL In"/>
    <n v="20"/>
    <s v="Dock"/>
    <s v="Ruiter R."/>
    <x v="36"/>
    <d v="2015-08-19T00:00:00"/>
    <x v="156"/>
    <s v="Gefactureerd"/>
    <m/>
    <s v="Straten F. van"/>
    <s v="Ja"/>
    <s v="LE1942015"/>
    <s v="Gefactureerd (1/0 termijn)"/>
    <m/>
    <m/>
    <m/>
    <x v="9"/>
    <n v="25"/>
    <n v="39.33"/>
    <n v="0"/>
    <s v="07:45"/>
    <s v="07:45"/>
    <s v="Luxe charter schepen (max. 24p)"/>
    <s v="Dock"/>
    <s v="H2U Consortium"/>
    <m/>
    <s v="16-03"/>
    <s v="2015.12"/>
    <s v="woensdag"/>
    <s v="19-08-2015 07:00"/>
    <d v="2015-03-16T17:13:07"/>
    <s v="Femke@Saileventpartners.nl"/>
    <m/>
    <n v="1"/>
    <s v="CH HKA (C03)"/>
    <s v="Oranje"/>
    <n v="30"/>
    <m/>
    <s v="A13"/>
    <s v="CH HKB (D03)"/>
    <s v="2015-08-19"/>
    <n v="6780"/>
    <n v="5085"/>
    <n v="5488.14"/>
    <m/>
    <s v="P.O. Box 1800"/>
    <s v="Amsterdam"/>
    <s v="1000 BV"/>
    <n v="1.5"/>
    <n v="17"/>
    <s v="Nee"/>
    <s v="Robert Ruiter"/>
    <m/>
    <m/>
    <m/>
    <m/>
    <m/>
    <m/>
    <m/>
    <s v="07:00"/>
    <n v="5488.14"/>
    <s v="Pier Westerhoofd"/>
    <s v="3193"/>
    <s v="Ja"/>
    <m/>
    <m/>
    <s v="2447"/>
    <s v="Femke@Saileventpartners.nl"/>
    <s v="Ruiter"/>
    <s v="Femke@Saileventpartners.nl"/>
    <s v="m"/>
    <m/>
    <s v="Robert"/>
    <m/>
    <m/>
    <s v="R."/>
    <n v="339"/>
    <s v="16:15"/>
    <m/>
    <s v="LE 194 (Frije Fugel)"/>
    <n v="60"/>
    <s v="Varend arrangement"/>
    <d v="2015-08-19T00:00:00"/>
    <s v="P.O. Box 1800"/>
    <m/>
    <m/>
    <m/>
    <n v="1"/>
    <m/>
    <n v="0"/>
    <s v="Ja"/>
    <n v="6780"/>
    <n v="3"/>
    <m/>
    <s v="000080-001"/>
    <n v="5.5"/>
  </r>
  <r>
    <s v="Ingenieursbureau Oesterbaai B.V."/>
    <s v="LE 194 (Frije Fugel)"/>
    <s v="Ja"/>
    <n v="100"/>
    <n v="20"/>
    <s v="LE 194 (Frije Fugel)"/>
    <n v="1833"/>
    <s v="Middag"/>
    <n v="20"/>
    <s v="Dock"/>
    <s v="Kosters J.H.P."/>
    <x v="0"/>
    <d v="2015-08-22T00:00:00"/>
    <x v="157"/>
    <s v="100% Definitief"/>
    <d v="2015-05-27T00:00:00"/>
    <s v="Sterk L."/>
    <s v="Ja"/>
    <s v="LE1942015"/>
    <s v="100% Definitief"/>
    <s v="09-07"/>
    <s v="Kosters"/>
    <m/>
    <x v="10"/>
    <n v="22.85"/>
    <n v="39.33"/>
    <n v="6093.37"/>
    <s v="15:45"/>
    <s v="15:45"/>
    <s v="Luxe charter schepen (max. 24p)"/>
    <s v="Dock"/>
    <s v="H2U Consortium"/>
    <s v="Kosters"/>
    <s v="19-05"/>
    <s v="2015.21"/>
    <s v="zaterdag"/>
    <s v="22-08-2015 15:45"/>
    <d v="2015-05-19T14:45:23"/>
    <s v="jkosters@oesterbaai.nl"/>
    <s v="jkosters@oesterbaai.nl"/>
    <n v="3"/>
    <s v="CH HKA (C03)"/>
    <s v="Oranje"/>
    <n v="30"/>
    <m/>
    <s v="A13"/>
    <s v="CH HKB (D03)"/>
    <s v="2015-08-22"/>
    <n v="5593.2"/>
    <n v="5593.2"/>
    <n v="6093.37"/>
    <s v="man"/>
    <s v="Transformatorweg 28, C0.16"/>
    <s v="Amsterdam"/>
    <s v="1014 AK"/>
    <n v="1.5"/>
    <n v="17"/>
    <s v="Nee"/>
    <s v="Jasper Kosters"/>
    <m/>
    <m/>
    <m/>
    <m/>
    <m/>
    <m/>
    <m/>
    <s v="13:45"/>
    <n v="0"/>
    <s v="Pier Westerhoofd"/>
    <s v="5980"/>
    <s v="Ja"/>
    <s v="Ja"/>
    <s v="Parkeren"/>
    <s v="3840"/>
    <s v="jkosters@oesterbaai.nl"/>
    <s v="Kosters"/>
    <s v="jkosters@oesterbaai.nl"/>
    <s v="m"/>
    <s v="06 - 43 26 32 32"/>
    <s v="Jasper"/>
    <m/>
    <m/>
    <s v="J.H.P."/>
    <n v="259"/>
    <s v="18:45"/>
    <m/>
    <s v="LE 194 (Frije Fugel)"/>
    <n v="60"/>
    <s v="Varend arrangement"/>
    <d v="2015-08-22T00:00:00"/>
    <s v="Transformatorweg 28, C0.16"/>
    <s v="06-43263232"/>
    <s v="0031643263232"/>
    <m/>
    <n v="2"/>
    <m/>
    <n v="1"/>
    <m/>
    <n v="5593.2"/>
    <n v="3"/>
    <m/>
    <s v="000080-010"/>
    <n v="5.5"/>
  </r>
  <r>
    <s v="Metis IT"/>
    <s v="LE 194 (Frije Fugel)"/>
    <s v="Ja"/>
    <n v="100"/>
    <n v="20"/>
    <s v="LE 194 (Frije Fugel)"/>
    <n v="416"/>
    <s v="Avond"/>
    <n v="20"/>
    <s v="Dock"/>
    <s v="Waller F."/>
    <x v="0"/>
    <d v="2015-08-20T00:00:00"/>
    <x v="158"/>
    <s v="100% Definitief"/>
    <d v="2014-09-17T00:00:00"/>
    <s v="Straten F. van"/>
    <s v="Ja"/>
    <s v="LE1942015"/>
    <s v="100% Definitief"/>
    <s v="08-07"/>
    <s v="Waller"/>
    <m/>
    <x v="11"/>
    <n v="26.13"/>
    <n v="39.33"/>
    <n v="6150.79"/>
    <s v="20:30"/>
    <s v="20:15"/>
    <s v="Luxe charter schepen (max. 24p)"/>
    <s v="Dock"/>
    <s v="H2U Consortium"/>
    <s v="Waller"/>
    <s v="10-09"/>
    <s v="2014.37"/>
    <s v="donderdag"/>
    <s v="20-08-2015 20:15"/>
    <d v="2014-09-10T08:59:45"/>
    <s v="frans.waller@metisit.com"/>
    <s v="administratie@metisit.com"/>
    <n v="6"/>
    <s v="CH HKA (C03)"/>
    <s v="Oranje"/>
    <n v="30"/>
    <m/>
    <s v="A13"/>
    <s v="CH HKB (D03)"/>
    <s v="2015-08-20"/>
    <n v="5683.3"/>
    <n v="5683.3"/>
    <n v="6150.79"/>
    <s v="man"/>
    <s v="Kalfjeslaan 70"/>
    <s v="Delft"/>
    <s v="2623 AJ"/>
    <n v="1.5"/>
    <n v="17"/>
    <s v="Nee"/>
    <s v="Frans Waller"/>
    <m/>
    <m/>
    <m/>
    <m/>
    <m/>
    <m/>
    <m/>
    <s v="18:15"/>
    <n v="0"/>
    <s v="Pier Westerhoofd"/>
    <s v="2002"/>
    <s v="Nee"/>
    <s v="Ja"/>
    <s v="Parkeren"/>
    <s v="1286"/>
    <s v="Frans.waller@metisit.com"/>
    <s v="Waller"/>
    <s v="Frans.waller@metisit.com"/>
    <s v="m"/>
    <m/>
    <s v="Frans"/>
    <m/>
    <m/>
    <s v="F."/>
    <n v="279"/>
    <s v="00:00"/>
    <m/>
    <s v="LE 194 (Frije Fugel)"/>
    <n v="60"/>
    <s v="Varend arrangement"/>
    <d v="2015-08-20T00:00:00"/>
    <s v="Kalfjeslaan 70"/>
    <s v="31651515104"/>
    <s v="651515104"/>
    <m/>
    <n v="3"/>
    <n v="6751.8"/>
    <n v="1"/>
    <m/>
    <n v="5683.3"/>
    <n v="3"/>
    <m/>
    <s v="000080-005"/>
    <n v="5.5"/>
  </r>
  <r>
    <s v="Snippe Projecten B.V."/>
    <s v="LE 194 (Frije Fugel)"/>
    <s v="Ja"/>
    <n v="100"/>
    <n v="20"/>
    <s v="LE 194 (Frije Fugel)"/>
    <n v="512"/>
    <s v="Avond"/>
    <n v="20"/>
    <s v="Dock"/>
    <s v="Cremers M. E."/>
    <x v="0"/>
    <d v="2015-08-21T00:00:00"/>
    <x v="159"/>
    <s v="100% Definitief"/>
    <d v="2014-10-10T00:00:00"/>
    <s v="Straten F. van"/>
    <s v="Ja"/>
    <s v="LE1942015"/>
    <s v="100% Definitief"/>
    <s v="21-07"/>
    <m/>
    <m/>
    <x v="11"/>
    <n v="26.13"/>
    <n v="39.33"/>
    <n v="6150.79"/>
    <s v="20:30"/>
    <s v="20:15"/>
    <s v="Luxe charter schepen (max. 24p)"/>
    <s v="Dock"/>
    <s v="H2U Consortium"/>
    <s v="Cremers"/>
    <s v="25-09"/>
    <s v="2014.39"/>
    <s v="vrijdag"/>
    <s v="21-08-2015 20:15"/>
    <d v="2014-09-25T17:31:04"/>
    <m/>
    <s v="marielouise@snippe.nl"/>
    <n v="6"/>
    <s v="CH HKA (C03)"/>
    <s v="Oranje"/>
    <n v="30"/>
    <m/>
    <s v="A13"/>
    <s v="CH HKB (D03)"/>
    <s v="2015-08-21"/>
    <n v="5683.3"/>
    <n v="5683.3"/>
    <n v="6150.79"/>
    <m/>
    <s v="Eekholt 42"/>
    <s v="Diemen"/>
    <s v="1112 XH"/>
    <n v="1.5"/>
    <n v="17"/>
    <s v="Ja"/>
    <s v="Marie-Louise Cremers"/>
    <m/>
    <m/>
    <m/>
    <m/>
    <m/>
    <m/>
    <m/>
    <s v="18:15"/>
    <n v="0"/>
    <s v="Pier Westerhoofd"/>
    <s v="2064"/>
    <s v="Nee"/>
    <s v="Ja"/>
    <s v="Parkeren"/>
    <s v="1367"/>
    <s v="marielouise@snippe.nl"/>
    <s v="Cremers"/>
    <s v="marielouise@snippe.nl"/>
    <s v="f"/>
    <m/>
    <s v="Marie-Louise"/>
    <m/>
    <m/>
    <s v="M. E."/>
    <n v="279"/>
    <s v="00:00"/>
    <m/>
    <s v="LE 194 (Frije Fugel)"/>
    <n v="60"/>
    <s v="Varend arrangement"/>
    <d v="2015-08-21T00:00:00"/>
    <s v="Eekholt 42"/>
    <s v="020-5209560"/>
    <s v="0031623698692"/>
    <m/>
    <n v="3"/>
    <n v="6751.8"/>
    <n v="1"/>
    <m/>
    <n v="5683.3"/>
    <n v="3"/>
    <m/>
    <s v="000080-008"/>
    <n v="5.5"/>
  </r>
  <r>
    <s v="Tema B.V."/>
    <s v="LE 194 (Frije Fugel)"/>
    <s v="Ja"/>
    <n v="100"/>
    <n v="20"/>
    <s v="LE 194 (Frije Fugel)"/>
    <n v="1464"/>
    <s v="Avond"/>
    <n v="20"/>
    <s v="Dock"/>
    <s v="Aller R. van"/>
    <x v="0"/>
    <d v="2015-08-22T00:00:00"/>
    <x v="22"/>
    <s v="100% Definitief"/>
    <d v="2015-04-07T00:00:00"/>
    <s v="Haan R. de"/>
    <s v="Ja"/>
    <s v="LE1942015"/>
    <s v="100% Definitief"/>
    <s v="08-07"/>
    <m/>
    <m/>
    <x v="11"/>
    <n v="26.13"/>
    <n v="39.33"/>
    <n v="6939.29"/>
    <s v="20:30"/>
    <s v="20:15"/>
    <s v="Luxe charter schepen (max. 24p)"/>
    <s v="Dock"/>
    <s v="H2U Consortium"/>
    <s v="Bijleveld"/>
    <s v="31-03"/>
    <s v="2015.14"/>
    <s v="zaterdag"/>
    <s v="22-08-2015 20:15"/>
    <d v="2015-03-31T18:46:39"/>
    <s v="I.Schijf@temabv.nl"/>
    <s v="r.vanAller@temabv.nl"/>
    <n v="2"/>
    <s v="CH HKA (C03)"/>
    <s v="Oranje"/>
    <n v="30"/>
    <m/>
    <s v="A13"/>
    <s v="CH HKB (D03)"/>
    <s v="2015-08-22"/>
    <n v="5734.95"/>
    <n v="5734.95"/>
    <n v="6939.29"/>
    <s v="man"/>
    <s v="Debbemeerstraat 5"/>
    <s v="Hoofddorp"/>
    <s v="2131 HE"/>
    <n v="1.5"/>
    <n v="17"/>
    <s v="Ja"/>
    <s v="Irene Schijf"/>
    <s v="Naam scherm - Depend"/>
    <m/>
    <m/>
    <m/>
    <m/>
    <m/>
    <m/>
    <s v="18:15"/>
    <n v="0"/>
    <s v="Pier Westerhoofd"/>
    <s v="2823"/>
    <s v="Ja"/>
    <s v="Ja"/>
    <s v="Parkeren"/>
    <s v="3967"/>
    <s v="I.Schijf@temabv.nl"/>
    <s v="Schijf"/>
    <s v="I.Schijf@temabv.nl"/>
    <s v="f"/>
    <m/>
    <s v="Irene"/>
    <s v="(023) 568 00 00"/>
    <s v="van"/>
    <s v="I."/>
    <n v="279"/>
    <s v="00:00"/>
    <m/>
    <s v="LE 194 (Frije Fugel)"/>
    <n v="60"/>
    <s v="Varend arrangement"/>
    <d v="2015-08-22T00:00:00"/>
    <s v="Debbemeerstraat 5"/>
    <m/>
    <s v="0031643161567"/>
    <s v="(023) 568 00 00"/>
    <n v="1"/>
    <n v="6751.8"/>
    <n v="2"/>
    <m/>
    <n v="5734.95"/>
    <n v="3"/>
    <m/>
    <s v="000080-011"/>
    <n v="5.5"/>
  </r>
  <r>
    <s v="Rabobank Oss Bernheze"/>
    <s v="LE 7 (Brandende Liefde)"/>
    <s v="Ja"/>
    <n v="100"/>
    <n v="22"/>
    <s v="LE 7 (Brandende Liefde)"/>
    <n v="2211"/>
    <s v="Brunch"/>
    <n v="22"/>
    <s v="Dock"/>
    <s v="Radsma S."/>
    <x v="0"/>
    <d v="2015-08-20T00:00:00"/>
    <x v="134"/>
    <s v="100% Definitief"/>
    <d v="2015-07-01T00:00:00"/>
    <s v="Spliet M.P.J."/>
    <s v="Ja"/>
    <s v="LE72015"/>
    <s v="100% Definitief"/>
    <s v="28-07"/>
    <m/>
    <m/>
    <x v="23"/>
    <n v="23.17"/>
    <n v="59.82"/>
    <n v="5668.71"/>
    <s v="11:45"/>
    <s v="11:45"/>
    <s v="Luxe charter schepen (max. 24p)"/>
    <s v="Dock"/>
    <s v="H2U Consortium"/>
    <s v="Selman"/>
    <s v="24-06"/>
    <s v="2015.26"/>
    <s v="donderdag"/>
    <s v="20-08-2015 11:45"/>
    <d v="2015-06-24T09:50:44"/>
    <s v="S.Radsma@ossbernheze.rabobank.nl"/>
    <s v="s.radsma@ossbernheze.rabobank.nl"/>
    <n v="1"/>
    <s v="CH HKA (C11)"/>
    <s v="Zwart"/>
    <n v="30"/>
    <m/>
    <s v="A13"/>
    <s v="CH HKA (C11)"/>
    <s v="2015-08-20"/>
    <n v="5258"/>
    <n v="5258"/>
    <n v="5668.71"/>
    <m/>
    <s v="Cereslaan 2"/>
    <s v="Heesch"/>
    <s v="5384 VT"/>
    <n v="1.25"/>
    <n v="19"/>
    <s v="Ja"/>
    <s v="Sanne Radsma"/>
    <m/>
    <m/>
    <m/>
    <m/>
    <m/>
    <m/>
    <m/>
    <s v="09:45"/>
    <n v="0"/>
    <s v="Pier Westerhoofd"/>
    <s v="6121"/>
    <s v="Ja"/>
    <m/>
    <m/>
    <s v="4053"/>
    <s v="S.Radsma@ossbernheze.rabobank.nl"/>
    <s v="Radsma"/>
    <s v="s.radsma@ossbernheze.rabobank.nl"/>
    <s v="f"/>
    <m/>
    <s v="Sanne"/>
    <s v="(0412) 45 77 20"/>
    <m/>
    <s v="S."/>
    <n v="239"/>
    <s v="14:30"/>
    <s v="CH HKA"/>
    <s v="LE 7 (Brandende Liefde)"/>
    <n v="61"/>
    <s v="Varend arrangement"/>
    <d v="2015-08-20T00:00:00"/>
    <s v="Cereslaan 2"/>
    <m/>
    <s v="0031610534362"/>
    <s v="(0412) 45 77 20"/>
    <n v="1"/>
    <m/>
    <n v="0"/>
    <m/>
    <n v="5258"/>
    <n v="3"/>
    <m/>
    <s v="000090-003"/>
    <n v="5.5"/>
  </r>
  <r>
    <s v="Bouwbedrijf M.J. de Nijs de Zonen B.V."/>
    <s v="LE 7 (Brandende Liefde)"/>
    <s v="Ja"/>
    <n v="100"/>
    <n v="22"/>
    <s v="LE 7 (Brandende Liefde)"/>
    <n v="2030"/>
    <s v="Middag"/>
    <n v="22"/>
    <s v="Dock"/>
    <s v="Nijs M. de"/>
    <x v="0"/>
    <d v="2015-08-22T00:00:00"/>
    <x v="60"/>
    <s v="100% Definitief"/>
    <d v="2015-06-17T00:00:00"/>
    <s v="Spliet M.P.J."/>
    <s v="Ja"/>
    <s v="LE72015"/>
    <s v="100% Definitief"/>
    <s v="08-07"/>
    <m/>
    <m/>
    <x v="10"/>
    <n v="22.85"/>
    <n v="59.82"/>
    <n v="6133.6"/>
    <s v="15:45"/>
    <s v="15:45"/>
    <s v="Luxe charter schepen (max. 24p)"/>
    <s v="Dock"/>
    <s v="H2U Consortium"/>
    <m/>
    <s v="10-06"/>
    <s v="2015.24"/>
    <s v="zaterdag"/>
    <s v="22-08-2015 15:45"/>
    <d v="2015-06-10T09:51:22"/>
    <s v="marjorie.de.nijd@denijs.nl"/>
    <s v="marjorie.de.nijs@denijs.nl"/>
    <n v="1"/>
    <s v="CH HKA (C01)"/>
    <s v="Rood"/>
    <n v="30"/>
    <m/>
    <s v="A13"/>
    <s v="CH HKB (D01)"/>
    <s v="2015-08-22"/>
    <n v="5698"/>
    <n v="5698"/>
    <n v="6133.6"/>
    <m/>
    <s v="Oudewal 21"/>
    <s v="Warmenhuizen"/>
    <s v="1749 CA"/>
    <n v="1.25"/>
    <n v="19"/>
    <s v="Ja"/>
    <s v="Marjorie de Nijs"/>
    <m/>
    <m/>
    <m/>
    <m/>
    <m/>
    <m/>
    <m/>
    <s v="13:45"/>
    <n v="0"/>
    <s v="Pier Westerhoofd"/>
    <s v="1970"/>
    <s v="Ja"/>
    <m/>
    <m/>
    <s v="1253"/>
    <s v="marjorie.de.nijs@mjdenijs.nl"/>
    <s v="Nijs"/>
    <s v="marjorie.de.nijs@mjdenijs.nl"/>
    <s v="f"/>
    <m/>
    <s v="Marjorie"/>
    <s v="(0226) 39 70 41"/>
    <s v="de"/>
    <s v="M."/>
    <n v="259"/>
    <s v="18:45"/>
    <m/>
    <s v="LE 7 (Brandende Liefde)"/>
    <n v="61"/>
    <s v="Varend arrangement"/>
    <d v="2015-08-22T00:00:00"/>
    <s v="Oudewal 21"/>
    <m/>
    <s v="(0226) 39 70 41"/>
    <s v="(0226) 39 70 41"/>
    <n v="1"/>
    <m/>
    <n v="0"/>
    <m/>
    <n v="5698"/>
    <n v="3"/>
    <m/>
    <s v="000090-010"/>
    <n v="5.5"/>
  </r>
  <r>
    <s v="Criteo BV"/>
    <s v="LE 7 (Brandende Liefde)"/>
    <s v="Ja"/>
    <n v="98.47"/>
    <n v="22"/>
    <s v="LE 7 (Brandende Liefde)"/>
    <n v="465"/>
    <s v="SAIL In"/>
    <n v="22"/>
    <s v="Dock"/>
    <s v="Kerkhof P.H."/>
    <x v="0"/>
    <d v="2015-08-19T00:00:00"/>
    <x v="114"/>
    <s v="100% Definitief"/>
    <d v="2014-09-23T00:00:00"/>
    <s v="Spliet M.P.J."/>
    <s v="Ja"/>
    <s v="LE72015"/>
    <s v="100% Definitief"/>
    <s v="09-07"/>
    <s v="Groothuis"/>
    <m/>
    <x v="9"/>
    <n v="25"/>
    <n v="59.82"/>
    <n v="8027.15"/>
    <s v="08:00"/>
    <s v="07:45"/>
    <s v="Luxe charter schepen (max. 24p)"/>
    <s v="Dock"/>
    <s v="H2U Consortium"/>
    <m/>
    <s v="16-09"/>
    <s v="2014.38"/>
    <s v="woensdag"/>
    <s v="19-08-2015 07:45"/>
    <d v="2014-09-16T16:04:08"/>
    <s v="n.groothuis@criteo.com/ factuur naar supplierbv@criteo.com"/>
    <s v="n.groothuis@criteo.com"/>
    <n v="6"/>
    <s v="CH HKB (D01)"/>
    <s v="Rood"/>
    <n v="30"/>
    <m/>
    <s v="A13"/>
    <s v="CH HKB (D01)"/>
    <s v="2015-08-19"/>
    <n v="7561.3"/>
    <n v="7561.3"/>
    <n v="8152.14"/>
    <s v="vrouw"/>
    <s v="Herengracht 124-128"/>
    <s v="Amsterdam"/>
    <s v="1015 BT"/>
    <n v="1.25"/>
    <n v="19"/>
    <s v="Ja"/>
    <s v="Niki Groothuis"/>
    <m/>
    <m/>
    <m/>
    <m/>
    <m/>
    <m/>
    <m/>
    <s v="07:00"/>
    <n v="124.99"/>
    <s v="Pier Azië"/>
    <s v="2041"/>
    <s v="Ja"/>
    <s v="Nee"/>
    <s v="Parkeren"/>
    <s v="1352"/>
    <s v="n.groothuis@criteo.com"/>
    <s v="Groothuis"/>
    <s v="n.groothuis@criteo.com"/>
    <s v="f"/>
    <m/>
    <s v="Niki"/>
    <s v="(020) 794 48 60"/>
    <m/>
    <s v="N."/>
    <n v="339"/>
    <s v="15:00"/>
    <s v="CH HKB"/>
    <s v="LE 7 (Brandende Liefde)"/>
    <n v="61"/>
    <s v="Varend arrangement"/>
    <d v="2015-08-19T00:00:00"/>
    <s v="Herengracht 124-128"/>
    <s v="020-7944860"/>
    <s v="(020) 794 48 60"/>
    <s v="(020) 794 48 60"/>
    <n v="3"/>
    <n v="9024.18"/>
    <n v="2"/>
    <m/>
    <n v="7561.3"/>
    <n v="3"/>
    <m/>
    <s v="000090-001"/>
    <n v="5.5"/>
  </r>
  <r>
    <s v="Jibes"/>
    <s v="LE 7 (Brandende Liefde)"/>
    <s v="Ja"/>
    <n v="100"/>
    <n v="22"/>
    <s v="LE 7 (Brandende Liefde)"/>
    <n v="407"/>
    <s v="Avond"/>
    <n v="22"/>
    <s v="Dock"/>
    <s v="Tummers I.P."/>
    <x v="0"/>
    <d v="2015-08-20T00:00:00"/>
    <x v="102"/>
    <s v="100% Definitief"/>
    <d v="2014-09-15T00:00:00"/>
    <s v="Dijck S.N.D. van"/>
    <s v="Ja"/>
    <s v="LE72015"/>
    <s v="100% Definitief"/>
    <s v="08-07"/>
    <s v="Tummers"/>
    <m/>
    <x v="11"/>
    <n v="26.13"/>
    <n v="59.82"/>
    <n v="6609.8"/>
    <s v="20:30"/>
    <s v="20:15"/>
    <s v="Luxe charter schepen (max. 24p)"/>
    <s v="Dock"/>
    <s v="H2U Consortium"/>
    <s v="Tummers "/>
    <s v="09-09"/>
    <s v="2014.37"/>
    <s v="donderdag"/>
    <s v="20-08-2015 20:15"/>
    <d v="2014-09-09T15:13:22"/>
    <s v="iptummers@jibes.nl"/>
    <s v="iptummers@jibes.nl"/>
    <n v="5"/>
    <s v="CH HKA (C01)"/>
    <s v="Rood"/>
    <n v="30"/>
    <m/>
    <s v="A13"/>
    <s v="CH HKB (D01)"/>
    <s v="2015-08-20"/>
    <n v="6138"/>
    <n v="6138"/>
    <n v="6609.8"/>
    <s v="man"/>
    <s v="Sleepboot 13"/>
    <s v="Houten"/>
    <s v="3991 CN"/>
    <n v="1.25"/>
    <n v="19"/>
    <s v="Ja"/>
    <s v="Ivo - Paul Tummers"/>
    <m/>
    <m/>
    <m/>
    <m/>
    <m/>
    <m/>
    <m/>
    <s v="18:15"/>
    <n v="0"/>
    <s v="Pier Westerhoofd"/>
    <s v="1992"/>
    <s v="Ja"/>
    <m/>
    <m/>
    <s v="1275"/>
    <s v="iptummers@jibes.nl"/>
    <s v="Tummers"/>
    <s v="iptummers@jibes.nl"/>
    <s v="m"/>
    <m/>
    <s v="Ivo - Paul"/>
    <m/>
    <m/>
    <s v="I.P."/>
    <n v="279"/>
    <s v="00:00"/>
    <m/>
    <s v="LE 7 (Brandende Liefde)"/>
    <n v="61"/>
    <s v="Varend arrangement"/>
    <d v="2015-08-20T00:00:00"/>
    <s v="Sleepboot 13"/>
    <s v="0622423391"/>
    <s v="0031622423391"/>
    <m/>
    <n v="3"/>
    <n v="7426.98"/>
    <n v="0"/>
    <m/>
    <n v="6138"/>
    <n v="3"/>
    <m/>
    <s v="000090-005"/>
    <n v="5.5"/>
  </r>
  <r>
    <s v="Koninklijke Vopak NV"/>
    <s v="LE 7 (Brandende Liefde)"/>
    <s v="Nee"/>
    <m/>
    <n v="22"/>
    <s v="LE 7 (Brandende Liefde)"/>
    <n v="2422"/>
    <s v="Sail thank you parade"/>
    <n v="22"/>
    <s v="Dock"/>
    <s v="Hoogerwaard P."/>
    <x v="37"/>
    <d v="2015-08-23T00:00:00"/>
    <x v="160"/>
    <s v="Bevestigd"/>
    <m/>
    <s v="Straten F. van"/>
    <s v="Ja"/>
    <s v="LE72015"/>
    <s v="Bevestigd"/>
    <m/>
    <m/>
    <m/>
    <x v="11"/>
    <n v="26.13"/>
    <n v="59.82"/>
    <m/>
    <s v="14:30"/>
    <s v="14:45"/>
    <s v="Luxe charter schepen (max. 24p)"/>
    <s v="Dock"/>
    <s v="H2U Consortium"/>
    <m/>
    <s v="30-07"/>
    <s v="2015.31"/>
    <s v="zondag"/>
    <s v="23-08-2015 14:30"/>
    <d v="2015-07-30T23:17:25"/>
    <m/>
    <s v="gabrielle@theovaloffice.be"/>
    <n v="0"/>
    <s v="CH HKA (C01)"/>
    <s v="Rood"/>
    <n v="30"/>
    <m/>
    <s v="A13"/>
    <s v="CH HKB (D01)"/>
    <s v="2015-08-23"/>
    <n v="6138"/>
    <m/>
    <m/>
    <m/>
    <s v="Westerlaan 10"/>
    <s v="Rotterdam"/>
    <s v="3016 CK"/>
    <n v="1.25"/>
    <n v="19"/>
    <s v="Nee"/>
    <m/>
    <m/>
    <m/>
    <m/>
    <m/>
    <m/>
    <m/>
    <m/>
    <s v="14:00"/>
    <m/>
    <s v="Pier Westerhoofd"/>
    <s v="1552"/>
    <s v="Nee"/>
    <m/>
    <m/>
    <m/>
    <m/>
    <m/>
    <s v="gabrielle@theovaloffice.be"/>
    <m/>
    <m/>
    <m/>
    <m/>
    <m/>
    <m/>
    <n v="279"/>
    <s v="20:30"/>
    <m/>
    <s v="LE 7 (Brandende Liefde)"/>
    <n v="61"/>
    <s v="Varend arrangement"/>
    <d v="2015-08-23T00:00:00"/>
    <s v="Westerlaan 10"/>
    <m/>
    <m/>
    <m/>
    <n v="0"/>
    <m/>
    <n v="1"/>
    <s v="Ja"/>
    <n v="6138"/>
    <n v="3"/>
    <m/>
    <s v="000090-012"/>
    <n v="5.5"/>
  </r>
  <r>
    <s v="Panerai RLG Europe BV"/>
    <s v="LE 7 (Brandende Liefde)"/>
    <s v="Nee"/>
    <n v="100"/>
    <n v="22"/>
    <s v="LE 7 (Brandende Liefde)"/>
    <n v="1693"/>
    <s v="Middag"/>
    <n v="22"/>
    <s v="Dock"/>
    <s v="Gelaudie Q."/>
    <x v="6"/>
    <d v="2015-08-20T00:00:00"/>
    <x v="161"/>
    <s v="Bevestigd"/>
    <d v="2015-06-10T00:00:00"/>
    <s v="Straten F. van"/>
    <s v="Ja"/>
    <s v="LE72015"/>
    <s v="Gefactureerd (0/0 termijn)"/>
    <m/>
    <m/>
    <m/>
    <x v="10"/>
    <n v="22.85"/>
    <n v="59.82"/>
    <n v="137.49"/>
    <s v="14:00"/>
    <s v="14:00"/>
    <s v="Luxe charter schepen (max. 24p)"/>
    <s v="Dock"/>
    <s v="H2U Consortium"/>
    <s v="Swinkels"/>
    <s v="28-04"/>
    <s v="2015.18"/>
    <s v="donderdag"/>
    <s v="20-08-2015 15:45"/>
    <d v="2015-04-28T10:58:58"/>
    <s v="femke"/>
    <m/>
    <n v="1"/>
    <s v="CH HKA (C01)"/>
    <s v="Rood"/>
    <n v="30"/>
    <m/>
    <s v="A13"/>
    <s v="CH HKA (C02)"/>
    <s v="2015-08-20"/>
    <n v="5811.63"/>
    <n v="113.63"/>
    <n v="137.49"/>
    <m/>
    <s v="Herengracht 436"/>
    <s v="Amsterdam"/>
    <s v="1017 BZ"/>
    <n v="1.25"/>
    <n v="19"/>
    <s v="Ja"/>
    <s v="Quinta Gelaudie"/>
    <m/>
    <m/>
    <m/>
    <m/>
    <m/>
    <m/>
    <m/>
    <s v="13:30"/>
    <n v="0"/>
    <s v="Pier Westerhoofd"/>
    <s v="3131"/>
    <s v="Ja"/>
    <s v="Ja"/>
    <s v="Parkeren"/>
    <s v="2226"/>
    <s v="femke"/>
    <s v="Gelaudie"/>
    <s v="quinta.gelaudie@panerai.com"/>
    <s v="f"/>
    <s v="06 - 29 51 21 02"/>
    <s v="Quinta"/>
    <s v="(020) 342 86 62"/>
    <m/>
    <s v="Q."/>
    <n v="259"/>
    <s v="16:30"/>
    <m/>
    <s v="LE 7 (Brandende Liefde)"/>
    <n v="61"/>
    <s v="Varend arrangement"/>
    <d v="2015-08-20T00:00:00"/>
    <s v="Herengracht 436"/>
    <m/>
    <s v="0031646808292"/>
    <m/>
    <n v="0"/>
    <m/>
    <n v="2"/>
    <s v="Ja"/>
    <n v="5811.63"/>
    <n v="3"/>
    <m/>
    <s v="000090-004"/>
    <n v="5.5"/>
  </r>
  <r>
    <s v="Panerai RLG Europe BV"/>
    <s v="LE 7 (Brandende Liefde)"/>
    <s v="Nee"/>
    <n v="100"/>
    <n v="22"/>
    <s v="LE 7 (Brandende Liefde)"/>
    <n v="1974"/>
    <s v="Avond"/>
    <n v="22"/>
    <s v="Dock"/>
    <s v="Gelaudie Q."/>
    <x v="38"/>
    <d v="2015-08-22T00:00:00"/>
    <x v="93"/>
    <s v="Bevestigd"/>
    <d v="2015-06-10T00:00:00"/>
    <s v="Straten F. van"/>
    <s v="Ja"/>
    <s v="LE72015"/>
    <s v="Gefactureerd (0/0 termijn)"/>
    <m/>
    <m/>
    <m/>
    <x v="11"/>
    <n v="26.13"/>
    <n v="59.82"/>
    <n v="137.49"/>
    <s v="20:30"/>
    <s v="20:15"/>
    <s v="Luxe charter schepen (max. 24p)"/>
    <s v="Dock"/>
    <s v="H2U Consortium"/>
    <m/>
    <s v="03-06"/>
    <s v="2015.23"/>
    <s v="zaterdag"/>
    <s v="22-08-2015 20:15"/>
    <d v="2015-06-03T11:25:35"/>
    <s v="femk"/>
    <m/>
    <n v="1"/>
    <s v="CH HKA (C01)"/>
    <s v="Rood"/>
    <n v="30"/>
    <m/>
    <s v="A13"/>
    <s v="CH HKB (D01)"/>
    <s v="2015-08-22"/>
    <n v="6251.63"/>
    <n v="113.63"/>
    <n v="137.49"/>
    <m/>
    <s v="Herengracht 436"/>
    <s v="Amsterdam"/>
    <s v="1017 BZ"/>
    <n v="1.25"/>
    <n v="19"/>
    <s v="Ja"/>
    <s v="Quinta Gelaudie"/>
    <m/>
    <m/>
    <m/>
    <m/>
    <m/>
    <m/>
    <m/>
    <s v="18:15"/>
    <n v="0"/>
    <s v="Pier Westerhoofd"/>
    <s v="3131"/>
    <s v="Ja"/>
    <s v="Ja"/>
    <s v="Parkeren"/>
    <s v="2226"/>
    <s v="femk"/>
    <s v="Gelaudie"/>
    <s v="quinta.gelaudie@panerai.com"/>
    <s v="f"/>
    <s v="06 - 29 51 21 02"/>
    <s v="Quinta"/>
    <s v="(020) 342 86 62"/>
    <m/>
    <s v="Q."/>
    <n v="279"/>
    <s v="00:00"/>
    <m/>
    <s v="LE 7 (Brandende Liefde)"/>
    <n v="61"/>
    <s v="Varend arrangement"/>
    <d v="2015-08-22T00:00:00"/>
    <s v="Herengracht 436"/>
    <m/>
    <m/>
    <m/>
    <n v="0"/>
    <m/>
    <n v="2"/>
    <m/>
    <n v="6251.63"/>
    <n v="3"/>
    <m/>
    <s v="000090-011"/>
    <n v="5.5"/>
  </r>
  <r>
    <s v="RiskQuest"/>
    <s v="LE 7 (Brandende Liefde)"/>
    <s v="Ja"/>
    <n v="100"/>
    <n v="22"/>
    <s v="LE 7 (Brandende Liefde)"/>
    <n v="888"/>
    <s v="Avond"/>
    <n v="22"/>
    <s v="Dock"/>
    <s v="Leever S."/>
    <x v="0"/>
    <d v="2015-08-21T00:00:00"/>
    <x v="10"/>
    <s v="100% Definitief"/>
    <d v="2015-01-28T00:00:00"/>
    <s v="Dijck S.N.D. van"/>
    <s v="Ja"/>
    <s v="LE72015"/>
    <s v="100% Definitief"/>
    <s v="08-07"/>
    <m/>
    <m/>
    <x v="11"/>
    <n v="26.13"/>
    <n v="59.82"/>
    <n v="6797.29"/>
    <s v="20:30"/>
    <s v="20:15"/>
    <s v="Luxe charter schepen (max. 24p)"/>
    <s v="Dock"/>
    <s v="H2U Consortium"/>
    <s v="Leever"/>
    <s v="21-01"/>
    <s v="2015.04"/>
    <s v="vrijdag"/>
    <s v="21-08-2015 20:15"/>
    <d v="2015-01-21T10:47:58"/>
    <s v="katherinne.ortiz.espinoza@riskquest.com"/>
    <s v="huub.de.wolff@riskquest.com"/>
    <n v="8"/>
    <s v="CH HKA (C01)"/>
    <s v="Rood"/>
    <n v="30"/>
    <m/>
    <s v="A13"/>
    <s v="CH HKB (D01)"/>
    <s v="2015-08-21"/>
    <n v="6292.95"/>
    <n v="6292.95"/>
    <n v="6797.29"/>
    <m/>
    <s v="Weesperzijde 33"/>
    <s v="Amsterdam"/>
    <s v="1091 ED"/>
    <n v="1.25"/>
    <n v="19"/>
    <s v="Nee"/>
    <s v="Huub de Wolff"/>
    <m/>
    <m/>
    <m/>
    <m/>
    <m/>
    <m/>
    <m/>
    <s v="18:15"/>
    <n v="0"/>
    <s v="Pier Westerhoofd"/>
    <s v="2537"/>
    <s v="Nee"/>
    <s v="Ja"/>
    <s v="Parkeren"/>
    <s v="4018"/>
    <s v="katherinne.ortiz.espinoza@riskquest.com"/>
    <s v="Wolff"/>
    <s v="huub.de.wolff@riskquest.com"/>
    <s v="m"/>
    <m/>
    <s v="Huub"/>
    <s v="(020) 693 29 48"/>
    <m/>
    <s v="H."/>
    <n v="279"/>
    <s v="00:00"/>
    <m/>
    <s v="LE 7 (Brandende Liefde)"/>
    <n v="61"/>
    <s v="Varend arrangement"/>
    <d v="2015-08-21T00:00:00"/>
    <s v="Weesperzijde 33"/>
    <m/>
    <s v="0031619460411"/>
    <s v="(020) 693 29 48"/>
    <n v="3"/>
    <n v="7426.98"/>
    <n v="1"/>
    <m/>
    <n v="6292.95"/>
    <n v="3"/>
    <m/>
    <s v="000090-008"/>
    <n v="5.5"/>
  </r>
  <r>
    <s v="Seven Stars"/>
    <s v="LE 7 (Brandende Liefde)"/>
    <s v="Ja"/>
    <n v="100"/>
    <n v="22"/>
    <s v="LE 7 (Brandende Liefde)"/>
    <n v="604"/>
    <s v="Middag"/>
    <n v="22"/>
    <s v="Dock"/>
    <s v="Buiteveld H."/>
    <x v="0"/>
    <d v="2015-08-21T00:00:00"/>
    <x v="162"/>
    <s v="100% Definitief"/>
    <d v="2014-10-28T00:00:00"/>
    <s v="Spliet M.P.J."/>
    <s v="Ja"/>
    <s v="LE72015"/>
    <s v="100% Definitief"/>
    <s v="08-07"/>
    <s v="Buiteveld"/>
    <m/>
    <x v="10"/>
    <n v="22.85"/>
    <n v="59.82"/>
    <n v="6333.59"/>
    <s v="15:45"/>
    <s v="15:45"/>
    <s v="Luxe charter schepen (max. 24p)"/>
    <s v="Dock"/>
    <s v="H2U Consortium"/>
    <s v="Buiteveld"/>
    <s v="20-10"/>
    <s v="2014.43"/>
    <s v="vrijdag"/>
    <s v="21-08-2015 15:45"/>
    <d v="2014-10-20T14:50:19"/>
    <s v="h.buiteveld@seven-stars.nl"/>
    <s v="h.buiteveld@seven-stars.nl"/>
    <n v="6"/>
    <s v="CH HKA (C01)"/>
    <s v="Rood"/>
    <n v="30"/>
    <m/>
    <s v="A13"/>
    <s v="CH HKB (D01)"/>
    <s v="2015-08-21"/>
    <n v="5863.28"/>
    <n v="5863.28"/>
    <n v="6333.59"/>
    <s v="man"/>
    <s v="Emmastraat 4"/>
    <s v="Zwolle"/>
    <s v="8011 AG"/>
    <n v="1.25"/>
    <n v="19"/>
    <s v="Ja"/>
    <s v="Helmer Buiteveld"/>
    <m/>
    <m/>
    <m/>
    <m/>
    <m/>
    <m/>
    <m/>
    <s v="13:45"/>
    <n v="0"/>
    <s v="Pier Westerhoofd"/>
    <s v="2156"/>
    <s v="Nee"/>
    <s v="Ja"/>
    <s v="Parkeren"/>
    <s v="1485"/>
    <s v="h.buiteveld@seven-stars.nl"/>
    <s v="Buiteveld"/>
    <s v="h.buiteveld@seven-stars.nl"/>
    <s v="m"/>
    <m/>
    <s v="Helmer"/>
    <s v="(038) 760 10 00"/>
    <m/>
    <s v="H."/>
    <n v="259"/>
    <s v="18:45"/>
    <m/>
    <s v="LE 7 (Brandende Liefde)"/>
    <n v="61"/>
    <s v="Varend arrangement"/>
    <d v="2015-08-21T00:00:00"/>
    <s v="Emmastraat 4"/>
    <s v="0387601000"/>
    <s v="652327724"/>
    <m/>
    <n v="3"/>
    <n v="6894.58"/>
    <n v="1"/>
    <m/>
    <n v="5863.28"/>
    <n v="3"/>
    <m/>
    <s v="000090-007"/>
    <n v="5.5"/>
  </r>
  <r>
    <s v="Worldspangroup"/>
    <s v="LE 7 (Brandende Liefde)"/>
    <s v="Ja"/>
    <n v="98.13"/>
    <n v="22"/>
    <s v="LE 7 (Brandende Liefde)"/>
    <n v="2022"/>
    <s v="Avond"/>
    <n v="24"/>
    <s v="Dock"/>
    <s v="Jorna-Konijnenberg T."/>
    <x v="0"/>
    <d v="2015-08-19T00:00:00"/>
    <x v="78"/>
    <s v="100% Definitief"/>
    <m/>
    <s v="Spliet M.P.J."/>
    <s v="Ja"/>
    <s v="LE72015"/>
    <s v="100% Definitief"/>
    <s v="31-07"/>
    <m/>
    <m/>
    <x v="11"/>
    <n v="26.13"/>
    <n v="59.82"/>
    <n v="7210.7"/>
    <s v="20:30"/>
    <s v="20:15"/>
    <s v="Luxe charter schepen (max. 24p)"/>
    <s v="Dock"/>
    <s v="H2U Consortium"/>
    <s v="Weustink"/>
    <s v="09-06"/>
    <s v="2015.24"/>
    <s v="woensdag"/>
    <s v="19-08-2015 20:15"/>
    <d v="2015-06-09T14:04:22"/>
    <s v="trea.jorna-konijnenberg@bt.com"/>
    <s v="trea.jorna-konijnenberg@bt.com"/>
    <n v="3"/>
    <s v="CH HKA (C01)"/>
    <s v="Rood"/>
    <n v="30"/>
    <m/>
    <s v="A13"/>
    <s v="CH HKB (D01)"/>
    <s v="2015-08-19"/>
    <n v="6809.63"/>
    <n v="6809.63"/>
    <n v="7348.19"/>
    <m/>
    <s v="North Wales Business Park"/>
    <s v="Abergele"/>
    <s v="LL22 8LJ"/>
    <n v="1.25"/>
    <n v="19"/>
    <s v="Nee"/>
    <s v="Trea Jorna-Konijnenberg"/>
    <m/>
    <m/>
    <m/>
    <m/>
    <m/>
    <m/>
    <m/>
    <s v="18:15"/>
    <n v="137.49"/>
    <s v="Pier Westerhoofd"/>
    <s v="6109"/>
    <s v="Ja"/>
    <s v="Nee"/>
    <s v="Parkeren"/>
    <s v="3976"/>
    <s v="trea.jorna-konijnenberg@bt.com"/>
    <s v="Jorna-Konijnenberg"/>
    <s v="trea.jorna-konijnenberg@bt.com"/>
    <s v="f"/>
    <m/>
    <s v="Trea"/>
    <m/>
    <m/>
    <s v="T."/>
    <n v="279"/>
    <s v="00:00"/>
    <m/>
    <s v="LE 7 (Brandende Liefde)"/>
    <n v="61"/>
    <s v="Varend arrangement"/>
    <d v="2015-08-19T00:00:00"/>
    <s v="North Wales Business Park"/>
    <m/>
    <s v="31616588450"/>
    <m/>
    <n v="2"/>
    <n v="675.18"/>
    <n v="1"/>
    <m/>
    <n v="6809.63"/>
    <n v="3"/>
    <m/>
    <s v="000090-002"/>
    <n v="5.5"/>
  </r>
  <r>
    <s v="Accent Circonflexe Groupe B.V."/>
    <s v="Lelie"/>
    <s v="Ja"/>
    <n v="100"/>
    <n v="60"/>
    <s v="Lelie"/>
    <n v="2387"/>
    <s v="Avond"/>
    <n v="60"/>
    <s v="Dock"/>
    <s v="Vlaskalic R."/>
    <x v="0"/>
    <d v="2015-08-19T00:00:00"/>
    <x v="25"/>
    <s v="100% Definitief"/>
    <d v="2015-07-28T00:00:00"/>
    <s v="Spliet M.P.J."/>
    <s v="Ja"/>
    <s v="Lelie2015"/>
    <s v="100% Definitief"/>
    <s v="06-08"/>
    <m/>
    <m/>
    <x v="11"/>
    <n v="26.13"/>
    <n v="36.04"/>
    <n v="13549.17"/>
    <s v="20:30"/>
    <s v="20:15"/>
    <s v="Luxe directieschepen"/>
    <s v="Dock"/>
    <s v="H2U Consortium"/>
    <s v="Vlaskalic"/>
    <s v="21-07"/>
    <s v="2015.30"/>
    <s v="woensdag"/>
    <s v="19-08-2015 20:15"/>
    <d v="2015-07-21T17:24:13"/>
    <s v="roman@accentgroupe.com"/>
    <s v="roman@accentgroupe.com"/>
    <n v="1"/>
    <s v="CH HKA (C02)"/>
    <s v="Rood"/>
    <n v="40"/>
    <m/>
    <s v="A04"/>
    <s v="CH HKB (D02)"/>
    <s v="2015-08-19"/>
    <n v="12540"/>
    <n v="12540"/>
    <n v="13549.17"/>
    <m/>
    <s v="Nieuwezijds Voorburgwal 4-10"/>
    <s v="Amsterdam"/>
    <s v="1012 RZ"/>
    <n v="1.1000000000000001"/>
    <n v="24"/>
    <s v="Nee"/>
    <s v="Roman Vlaskalic"/>
    <s v="Accent Circonflexe Groupe"/>
    <m/>
    <m/>
    <m/>
    <m/>
    <m/>
    <m/>
    <s v="18:15"/>
    <n v="0"/>
    <s v="Pier Westerhoofd"/>
    <s v="6282"/>
    <s v="Ja"/>
    <m/>
    <m/>
    <s v="4259"/>
    <s v="roman@accentgroupe.com"/>
    <s v="Vlaskalic"/>
    <s v="roman@accentgroupe.com"/>
    <s v="m"/>
    <m/>
    <s v="Roman"/>
    <m/>
    <m/>
    <s v="R."/>
    <n v="209"/>
    <s v="00:00"/>
    <m/>
    <s v="Lelie"/>
    <n v="62"/>
    <s v="Varend arrangement"/>
    <d v="2015-08-19T00:00:00"/>
    <s v="Nieuwezijds Voorburgwal 4-10"/>
    <m/>
    <s v="655975086"/>
    <m/>
    <n v="1"/>
    <m/>
    <n v="2"/>
    <m/>
    <n v="12540"/>
    <n v="3"/>
    <m/>
    <s v="000072-002"/>
    <m/>
  </r>
  <r>
    <s v="Geostick"/>
    <s v="Lelie"/>
    <s v="Ja"/>
    <n v="100"/>
    <n v="60"/>
    <s v="Lelie"/>
    <n v="1896"/>
    <s v="Avond"/>
    <n v="60"/>
    <s v="Dock"/>
    <s v="Wiersma M."/>
    <x v="0"/>
    <d v="2015-08-20T00:00:00"/>
    <x v="28"/>
    <s v="100% Definitief"/>
    <m/>
    <s v="Koning A."/>
    <s v="Ja"/>
    <s v="Lelie2015"/>
    <s v="100% Definitief"/>
    <s v="08-07"/>
    <m/>
    <m/>
    <x v="11"/>
    <n v="26.13"/>
    <n v="36.04"/>
    <n v="13986.65"/>
    <s v="20:30"/>
    <s v="20:15"/>
    <s v="Luxe directieschepen"/>
    <s v="Dock"/>
    <s v="H2U Consortium"/>
    <s v="Wiersma"/>
    <s v="28-05"/>
    <s v="2015.22"/>
    <s v="donderdag"/>
    <s v="20-08-2015 20:15"/>
    <d v="2015-05-28T12:55:56"/>
    <s v="Marieke"/>
    <s v="m.wiersma@geostick.nl"/>
    <n v="2"/>
    <s v="CH HKA (C02)"/>
    <s v="Rood"/>
    <n v="40"/>
    <m/>
    <s v="A04"/>
    <s v="CH HKB (D02)"/>
    <s v="2015-08-20"/>
    <n v="12901.55"/>
    <n v="12901.55"/>
    <n v="13986.65"/>
    <m/>
    <s v="Amsterdamseweg 26"/>
    <s v="Uithoorn"/>
    <s v="1422 AD"/>
    <n v="1.1000000000000001"/>
    <n v="24"/>
    <s v="Nee"/>
    <s v="Marieke Wiersma"/>
    <m/>
    <m/>
    <m/>
    <m/>
    <m/>
    <m/>
    <m/>
    <s v="18:15"/>
    <n v="0"/>
    <s v="Pier Westerhoofd"/>
    <s v="6006"/>
    <s v="Ja"/>
    <s v="Ja"/>
    <s v="Parkeren"/>
    <s v="3886"/>
    <s v="Marieke"/>
    <s v="Wiersma"/>
    <s v="m.wiersma@geostick.nl"/>
    <s v="f"/>
    <s v="06 - 46 14 97 33"/>
    <s v="Marieke"/>
    <s v="(0297) 51 45 44"/>
    <m/>
    <s v="M."/>
    <n v="209"/>
    <s v="00:00"/>
    <m/>
    <s v="Lelie"/>
    <n v="62"/>
    <s v="Varend arrangement"/>
    <d v="2015-08-20T00:00:00"/>
    <s v="Amsterdamseweg 26"/>
    <m/>
    <s v="0031646149733"/>
    <s v="(0297) 51 45 44"/>
    <n v="1"/>
    <m/>
    <n v="1"/>
    <m/>
    <n v="12901.55"/>
    <n v="3"/>
    <m/>
    <s v="000072-005"/>
    <m/>
  </r>
  <r>
    <s v="I-SEC Nederland B.V._x000a_"/>
    <s v="Lelie"/>
    <s v="Ja"/>
    <n v="99.92"/>
    <n v="60"/>
    <s v="Lelie"/>
    <n v="462"/>
    <s v="SAIL In"/>
    <n v="60"/>
    <s v="Dock"/>
    <s v="Vergouwen M."/>
    <x v="0"/>
    <d v="2015-08-19T00:00:00"/>
    <x v="114"/>
    <s v="100% Definitief"/>
    <d v="2014-09-23T00:00:00"/>
    <s v="Spliet M.P.J."/>
    <s v="Ja"/>
    <s v="Lelie2015"/>
    <s v="100% Definitief"/>
    <s v="08-07"/>
    <m/>
    <m/>
    <x v="9"/>
    <n v="25"/>
    <n v="36.04"/>
    <n v="15860.15"/>
    <s v="08:00"/>
    <s v="07:45"/>
    <s v="Luxe directieschepen"/>
    <s v="Dock"/>
    <s v="H2U Consortium"/>
    <s v="Vergouwen"/>
    <s v="16-09"/>
    <s v="2014.38"/>
    <s v="woensdag"/>
    <s v="19-08-2015 07:45"/>
    <d v="2014-09-16T12:20:32"/>
    <s v="m.vergouwen@isecnederland.nl"/>
    <s v="m.vergouwen@isecnederland.nl"/>
    <n v="7"/>
    <s v="CH HKB (D02)"/>
    <s v="Rood"/>
    <n v="40"/>
    <m/>
    <s v="A04"/>
    <s v="CH HKB (D02)"/>
    <s v="2015-08-19"/>
    <n v="14660.23"/>
    <n v="14660.23"/>
    <n v="15872.65"/>
    <m/>
    <s v="Walaardt Sacrestraat 425 -4"/>
    <s v="Schiphol-Oost"/>
    <s v="1117 BM"/>
    <n v="1.1000000000000001"/>
    <n v="24"/>
    <s v="Nee"/>
    <s v="M. Vergouwen"/>
    <m/>
    <m/>
    <m/>
    <m/>
    <m/>
    <m/>
    <m/>
    <s v="07:00"/>
    <n v="12.5"/>
    <s v="Pier Azië"/>
    <s v="2137"/>
    <s v="Nee"/>
    <s v="Nee"/>
    <s v="Parkeren"/>
    <s v="1465"/>
    <s v="m.vergouwen@isecnederland.nl"/>
    <s v="Vergouwen"/>
    <s v="m.vergouwen@isecnederland.nl"/>
    <s v="m"/>
    <m/>
    <m/>
    <m/>
    <m/>
    <s v="M."/>
    <n v="239"/>
    <s v="15:00"/>
    <s v="CH HKB"/>
    <s v="Lelie"/>
    <n v="62"/>
    <s v="Varend arrangement"/>
    <d v="2015-08-19T00:00:00"/>
    <s v="Walaardt Sacrestraat 425 -4"/>
    <s v="0294 262 943 (Hollands gl"/>
    <s v="0031643379000"/>
    <m/>
    <n v="3"/>
    <n v="17351.400000000001"/>
    <n v="2"/>
    <m/>
    <n v="14660.23"/>
    <n v="3"/>
    <m/>
    <s v="000072-001"/>
    <m/>
  </r>
  <r>
    <s v="Staalbankiers Den Haag"/>
    <s v="Lelie"/>
    <s v="Ja"/>
    <n v="100"/>
    <n v="60"/>
    <s v="Lelie"/>
    <n v="1078"/>
    <s v="Avond"/>
    <n v="60"/>
    <s v="Dock"/>
    <s v="Vergouwen H."/>
    <x v="0"/>
    <d v="2015-08-21T00:00:00"/>
    <x v="163"/>
    <s v="100% Definitief"/>
    <d v="2015-03-11T00:00:00"/>
    <s v="Dijck S.N.D. van"/>
    <s v="Ja"/>
    <s v="Lelie2015"/>
    <s v="100% Definitief"/>
    <s v="08-07"/>
    <m/>
    <m/>
    <x v="11"/>
    <n v="26.13"/>
    <n v="36.04"/>
    <n v="14024.14"/>
    <s v="20:30"/>
    <s v="20:15"/>
    <s v="Luxe directieschepen"/>
    <s v="Dock"/>
    <s v="H2U Consortium"/>
    <s v="Vergouwen             "/>
    <s v="20-02"/>
    <s v="2015.08"/>
    <s v="vrijdag"/>
    <s v="21-08-2015 20:15"/>
    <d v="2015-02-20T10:08:18"/>
    <s v="han.vergouwen@staalbankiers.nl"/>
    <s v="han.vergouwen@staalbankiers.nl"/>
    <n v="5"/>
    <s v="CH HKA (C02)"/>
    <s v="Rood"/>
    <n v="40"/>
    <m/>
    <s v="A04"/>
    <s v="CH HKB (D02)"/>
    <s v="2015-08-21"/>
    <n v="12932.54"/>
    <n v="12932.54"/>
    <n v="14024.14"/>
    <m/>
    <s v="Lange Houtstraat 8"/>
    <s v="Den Haag"/>
    <s v="2511 CW"/>
    <n v="1.1000000000000001"/>
    <n v="24"/>
    <s v="Ja"/>
    <s v="Han Vergouwen"/>
    <m/>
    <m/>
    <m/>
    <m/>
    <m/>
    <m/>
    <m/>
    <s v="18:15"/>
    <n v="0"/>
    <s v="Pier Westerhoofd"/>
    <s v="2752"/>
    <s v="Nee"/>
    <s v="Ja"/>
    <s v="Parkeren"/>
    <s v="2058"/>
    <s v="han.vergouwen@staalbankiers.nl"/>
    <s v="Vergouwen"/>
    <s v="han.vergouwen@staalbankiers.nl"/>
    <s v="m"/>
    <m/>
    <s v="Han"/>
    <m/>
    <m/>
    <s v="H."/>
    <n v="209"/>
    <s v="00:00"/>
    <m/>
    <s v="Lelie"/>
    <n v="62"/>
    <s v="Varend arrangement"/>
    <d v="2015-08-21T00:00:00"/>
    <s v="Lange Houtstraat 8"/>
    <m/>
    <s v="0031622557417"/>
    <m/>
    <n v="2"/>
    <n v="15173.4"/>
    <n v="1"/>
    <m/>
    <n v="12932.54"/>
    <n v="3"/>
    <m/>
    <s v="000072-008"/>
    <m/>
  </r>
  <r>
    <s v="Copaco Nederland BV"/>
    <s v="Linde"/>
    <s v="Ja"/>
    <n v="100"/>
    <n v="54"/>
    <s v="Linde"/>
    <n v="1183"/>
    <s v="Middag"/>
    <n v="54"/>
    <s v="Classic"/>
    <s v="Peeters M."/>
    <x v="0"/>
    <d v="2015-08-21T00:00:00"/>
    <x v="80"/>
    <s v="100% Definitief"/>
    <m/>
    <s v="Koning A."/>
    <s v="Ja"/>
    <s v="Linde2015"/>
    <s v="100% Definitief"/>
    <s v="08-07"/>
    <m/>
    <m/>
    <x v="6"/>
    <n v="19"/>
    <n v="33.479999999999997"/>
    <n v="11968.81"/>
    <s v="11:15"/>
    <s v="11:15"/>
    <s v="Traditionele charter schepen"/>
    <s v="Classic"/>
    <s v="Eigen catering schip"/>
    <s v="Gulick van"/>
    <s v="02-03"/>
    <s v="2015.10"/>
    <s v="vrijdag"/>
    <s v="21-08-2015 11:15"/>
    <d v="2015-03-02T16:23:28"/>
    <s v="Marieke.Peeters@copaco.com"/>
    <s v="Marieke.Peeters@copaco.com"/>
    <n v="3"/>
    <s v="CH HKA (C03)"/>
    <s v="Oranje"/>
    <n v="60"/>
    <m/>
    <s v="A27"/>
    <s v="CH HKA (C03)"/>
    <s v="2015-08-21"/>
    <n v="11055.9"/>
    <n v="11055.9"/>
    <n v="11968.81"/>
    <m/>
    <s v="Hoevenweg 21"/>
    <s v="Eindhoven"/>
    <s v="5652 AW"/>
    <n v="1.6"/>
    <n v="45"/>
    <s v="Ja"/>
    <s v="Marieke Peeters"/>
    <m/>
    <m/>
    <m/>
    <m/>
    <m/>
    <m/>
    <m/>
    <s v="10:30"/>
    <n v="0"/>
    <s v="Pier Westerhoofd"/>
    <s v="2747"/>
    <s v="Ja"/>
    <s v="Ja"/>
    <s v="Parkeren"/>
    <s v="1995"/>
    <s v="Marieke.Peeters@copaco.com"/>
    <s v="Peeters"/>
    <s v="Marieke.Peeters@copaco.com"/>
    <s v="f"/>
    <m/>
    <s v="Marieke"/>
    <s v="(040) 230 64 93"/>
    <m/>
    <s v="M."/>
    <n v="199"/>
    <s v="16:15"/>
    <m/>
    <s v="Linde"/>
    <n v="12"/>
    <s v="Varend arrangement"/>
    <d v="2015-08-21T00:00:00"/>
    <s v="Hoevenweg 21"/>
    <m/>
    <s v="612599898"/>
    <s v="(040) 230 64 93"/>
    <n v="2"/>
    <m/>
    <n v="1"/>
    <m/>
    <n v="11055.9"/>
    <n v="2"/>
    <m/>
    <s v="000187-005"/>
    <n v="7"/>
  </r>
  <r>
    <s v="Partners in Cultuur en Beleving B.V.    "/>
    <s v="Linde"/>
    <s v="Ja"/>
    <n v="100"/>
    <n v="54"/>
    <s v="Linde"/>
    <n v="1085"/>
    <s v="Avond"/>
    <n v="54"/>
    <s v="Classic"/>
    <s v="Schouteten L."/>
    <x v="0"/>
    <d v="2015-08-20T00:00:00"/>
    <x v="154"/>
    <s v="100% Definitief"/>
    <m/>
    <s v="NAUPAR"/>
    <s v="Ja"/>
    <s v="Linde2015"/>
    <s v="100% Definitief"/>
    <s v="09-07"/>
    <m/>
    <m/>
    <x v="5"/>
    <n v="21"/>
    <n v="33.479999999999997"/>
    <n v="12761.88"/>
    <s v="18:30"/>
    <s v="18:15"/>
    <s v="Traditionele charter schepen"/>
    <s v="Classic"/>
    <s v="Eigen catering schip"/>
    <m/>
    <s v="23-02"/>
    <s v="2015.09"/>
    <s v="donderdag"/>
    <s v="20-08-2015 18:15"/>
    <d v="2015-02-23T12:27:20"/>
    <s v="LSchouteten@Artifex.nu"/>
    <m/>
    <n v="4"/>
    <s v="CH HKA (C03)"/>
    <s v="Oranje"/>
    <n v="60"/>
    <m/>
    <s v="A27"/>
    <s v="CH HKA (C03)"/>
    <s v="2015-08-20"/>
    <n v="11826"/>
    <n v="11826"/>
    <n v="12761.88"/>
    <m/>
    <s v="Rapenburgerstraat 123"/>
    <s v="Amsterdam"/>
    <s v="1011 VL"/>
    <n v="1.6"/>
    <n v="45"/>
    <s v="Nee"/>
    <s v="Loes Schouteten"/>
    <m/>
    <m/>
    <m/>
    <m/>
    <m/>
    <m/>
    <m/>
    <s v="17:30"/>
    <n v="0"/>
    <s v="Pier Westerhoofd"/>
    <s v="1349"/>
    <s v="Ja"/>
    <m/>
    <m/>
    <s v="1939"/>
    <s v="LSchouteten@Artifex.nu"/>
    <s v="Schouteten"/>
    <s v="LSchouteten@Artifex.nu"/>
    <s v="f"/>
    <m/>
    <s v="Loes"/>
    <s v="(020) 620 81 12"/>
    <m/>
    <s v="L."/>
    <n v="219"/>
    <s v="23:15"/>
    <m/>
    <s v="Linde"/>
    <n v="12"/>
    <s v="Varend arrangement"/>
    <d v="2015-08-20T00:00:00"/>
    <s v="Rapenburgerstraat 123"/>
    <m/>
    <s v="(020) 420 20 60"/>
    <s v="(020) 420 20 60"/>
    <n v="2"/>
    <n v="14309.46"/>
    <n v="0"/>
    <m/>
    <n v="11826"/>
    <n v="2"/>
    <m/>
    <s v="000187-004"/>
    <n v="7"/>
  </r>
  <r>
    <s v="Pon Holdings"/>
    <s v="Linde"/>
    <s v="Ja"/>
    <n v="100"/>
    <n v="54"/>
    <s v="Linde"/>
    <n v="1103"/>
    <s v="Avond"/>
    <n v="54"/>
    <s v="Classic"/>
    <s v="Roemers"/>
    <x v="0"/>
    <d v="2015-08-21T00:00:00"/>
    <x v="24"/>
    <s v="100% Definitief"/>
    <d v="2015-05-11T00:00:00"/>
    <s v="Spliet M.P.J."/>
    <s v="Ja"/>
    <s v="Linde2015"/>
    <s v="100% Definitief"/>
    <s v="09-07"/>
    <m/>
    <m/>
    <x v="5"/>
    <n v="21"/>
    <n v="33.479999999999997"/>
    <n v="13199.35"/>
    <s v="18:30"/>
    <s v="18:15"/>
    <s v="Traditionele charter schepen"/>
    <s v="Classic"/>
    <s v="Eigen catering schip"/>
    <s v="Kooij"/>
    <s v="25-02"/>
    <s v="2015.09"/>
    <s v="vrijdag"/>
    <s v="21-08-2015 18:15"/>
    <d v="2015-02-25T13:49:17"/>
    <s v="jorim.kooij@pah.nl"/>
    <s v="marlous.roemers@pon.com"/>
    <n v="6"/>
    <s v="CH HKA (C03)"/>
    <s v="Oranje"/>
    <n v="60"/>
    <m/>
    <s v="A27"/>
    <s v="CH HKA (C03)"/>
    <s v="2015-08-21"/>
    <n v="12187.55"/>
    <n v="12187.55"/>
    <n v="13199.35"/>
    <m/>
    <s v="Zuiderinslag 2"/>
    <s v="Leusden"/>
    <s v="3833 BP"/>
    <n v="1.6"/>
    <n v="45"/>
    <s v="Nee"/>
    <s v="Marlous Roemers"/>
    <m/>
    <m/>
    <m/>
    <m/>
    <m/>
    <m/>
    <m/>
    <s v="17:30"/>
    <n v="0"/>
    <s v="Pier Westerhoofd"/>
    <s v="2254"/>
    <s v="Nee"/>
    <s v="Ja"/>
    <s v="Parkeren"/>
    <s v="4232"/>
    <s v="marlous.roemers@pon.com"/>
    <s v="Roemers"/>
    <s v="marlous.roemers@pon.com"/>
    <s v="f"/>
    <s v="06 - 53 81 57 44"/>
    <s v="Marlous"/>
    <m/>
    <m/>
    <m/>
    <n v="219"/>
    <s v="23:15"/>
    <m/>
    <s v="Linde"/>
    <n v="12"/>
    <s v="Varend arrangement"/>
    <d v="2015-08-21T00:00:00"/>
    <s v="Zuiderinslag 2"/>
    <m/>
    <s v="0031642216969"/>
    <m/>
    <n v="3"/>
    <n v="14309.46"/>
    <n v="1"/>
    <m/>
    <n v="12187.55"/>
    <n v="2"/>
    <m/>
    <s v="000187-006"/>
    <n v="7"/>
  </r>
  <r>
    <s v="Repa Transportbanden"/>
    <s v="Linde"/>
    <s v="Ja"/>
    <n v="100"/>
    <n v="54"/>
    <s v="Linde"/>
    <n v="1185"/>
    <s v="Avond"/>
    <n v="54"/>
    <s v="Classic"/>
    <s v="Breijaen R."/>
    <x v="0"/>
    <d v="2015-08-22T00:00:00"/>
    <x v="164"/>
    <s v="100% Definitief"/>
    <m/>
    <s v="NAUPAR"/>
    <s v="Ja"/>
    <s v="Linde2015"/>
    <s v="100% Definitief"/>
    <s v="09-07"/>
    <m/>
    <m/>
    <x v="5"/>
    <n v="21"/>
    <n v="33.479999999999997"/>
    <n v="12761.88"/>
    <s v="18:30"/>
    <s v="18:15"/>
    <s v="Traditionele charter schepen"/>
    <s v="Classic"/>
    <s v="Eigen catering schip"/>
    <m/>
    <s v="03-03"/>
    <s v="2015.10"/>
    <s v="zaterdag"/>
    <s v="22-08-2015 18:15"/>
    <d v="2015-03-03T13:02:18"/>
    <s v="raymondbr@live.nl"/>
    <s v="sandra@repatransportbanden.nl"/>
    <n v="2"/>
    <s v="CH HKA (C03)"/>
    <s v="Oranje"/>
    <n v="60"/>
    <m/>
    <s v="A27"/>
    <s v="CH HKA (C03)"/>
    <s v="2015-08-22"/>
    <n v="11826"/>
    <n v="11826"/>
    <n v="12761.88"/>
    <m/>
    <s v="Postbus 28"/>
    <s v="Akersloot"/>
    <s v="1920 AA"/>
    <n v="1.6"/>
    <n v="45"/>
    <s v="Ja"/>
    <s v="R. Breijaen"/>
    <m/>
    <m/>
    <m/>
    <m/>
    <m/>
    <m/>
    <m/>
    <s v="17:30"/>
    <n v="0"/>
    <s v="Pier Westerhoofd"/>
    <s v="3119"/>
    <s v="Ja"/>
    <m/>
    <m/>
    <s v="2212"/>
    <s v="raymondbr@live.nl"/>
    <s v="Breijaen"/>
    <s v="sandra@repatransportbanden.nl"/>
    <s v="m"/>
    <m/>
    <m/>
    <s v="(0251) 32 05 33"/>
    <m/>
    <s v="R."/>
    <n v="219"/>
    <s v="23:15"/>
    <m/>
    <s v="Linde"/>
    <n v="12"/>
    <s v="Varend arrangement"/>
    <d v="2015-08-22T00:00:00"/>
    <s v="Postbus 28"/>
    <s v="0251-320533"/>
    <s v="(0251) 32 05 33"/>
    <s v="(0251) 32 05 33"/>
    <n v="2"/>
    <m/>
    <n v="1"/>
    <m/>
    <n v="11826"/>
    <n v="2"/>
    <m/>
    <s v="000187-008"/>
    <n v="7"/>
  </r>
  <r>
    <s v="Wits Vastgoedonderhoud Nederland"/>
    <s v="Linde"/>
    <s v="Ja"/>
    <n v="100"/>
    <n v="54"/>
    <s v="Linde"/>
    <n v="994"/>
    <s v="SAIL In"/>
    <n v="54"/>
    <s v="Classic"/>
    <s v="Mooij D."/>
    <x v="0"/>
    <d v="2015-08-19T00:00:00"/>
    <x v="116"/>
    <s v="100% Definitief"/>
    <m/>
    <s v="NAUPAR"/>
    <s v="Ja"/>
    <s v="Linde2015"/>
    <s v="100% Definitief"/>
    <s v="08-07"/>
    <m/>
    <m/>
    <x v="7"/>
    <n v="22.5"/>
    <n v="33.479999999999997"/>
    <n v="14932.55"/>
    <s v="07:15"/>
    <s v="07:15"/>
    <s v="Traditionele charter schepen"/>
    <s v="Classic"/>
    <s v="Eigen catering schip"/>
    <s v="Adelmund"/>
    <s v="04-02"/>
    <s v="2015.06"/>
    <s v="woensdag"/>
    <s v="19-08-2015 07:15"/>
    <d v="2015-02-04T11:08:16"/>
    <s v="d.mooij@wits.nl"/>
    <m/>
    <n v="8"/>
    <s v="CH HKA (C03)"/>
    <s v="Oranje"/>
    <n v="60"/>
    <m/>
    <s v="A27"/>
    <s v="CH HKA (C03)"/>
    <s v="2015-08-19"/>
    <n v="13786.89"/>
    <n v="13786.89"/>
    <n v="14932.55"/>
    <m/>
    <m/>
    <s v="Drachten"/>
    <m/>
    <n v="1.6"/>
    <n v="45"/>
    <s v="Ja"/>
    <s v="D. Mooij"/>
    <m/>
    <m/>
    <m/>
    <m/>
    <m/>
    <m/>
    <m/>
    <s v="06:30"/>
    <n v="0"/>
    <s v="Pier Westerhoofd"/>
    <s v="2627"/>
    <s v="Ja"/>
    <s v="Ja"/>
    <s v="Parkeren"/>
    <s v="1859"/>
    <s v="d.mooij@wits.nl"/>
    <s v="Mooij"/>
    <s v="d.mooij@wits.nl"/>
    <s v="m"/>
    <m/>
    <m/>
    <m/>
    <m/>
    <s v="D."/>
    <n v="249"/>
    <s v="14:30"/>
    <m/>
    <s v="Linde"/>
    <n v="12"/>
    <s v="Varend arrangement"/>
    <d v="2015-08-19T00:00:00"/>
    <s v="Postbus 330"/>
    <m/>
    <s v="0031646105974"/>
    <m/>
    <n v="3"/>
    <n v="16269.65"/>
    <n v="1"/>
    <m/>
    <n v="13786.89"/>
    <n v="2"/>
    <m/>
    <s v="000187-001"/>
    <n v="7"/>
  </r>
  <r>
    <s v="Rabobank International"/>
    <s v="Loth Loriën"/>
    <s v="Ja"/>
    <n v="100"/>
    <n v="90"/>
    <s v="Loth Loriën"/>
    <n v="1194"/>
    <s v="Middag"/>
    <n v="75"/>
    <s v="Classic Blaauw"/>
    <s v="Parker Brady F."/>
    <x v="0"/>
    <d v="2015-08-20T00:00:00"/>
    <x v="155"/>
    <s v="100% Definitief"/>
    <m/>
    <s v="NEB"/>
    <s v="Ja"/>
    <s v="Loth Loriën2015"/>
    <s v="100% Definitief"/>
    <s v="08-07"/>
    <m/>
    <m/>
    <x v="6"/>
    <n v="21"/>
    <n v="45"/>
    <n v="17707.61"/>
    <s v="12:15"/>
    <s v="12:00"/>
    <s v="Luxe traditionele charter schepen"/>
    <s v="Classic Blaauw"/>
    <s v="Eigen catering schip"/>
    <s v="Parker Brady "/>
    <s v="04-03"/>
    <s v="2015.10"/>
    <s v="donderdag"/>
    <s v="20-08-2015 12:00"/>
    <d v="2015-03-04T17:16:19"/>
    <s v="faye.parker.brady@rabobank.com"/>
    <s v="faye.parker.brady@rabobank.com"/>
    <n v="1"/>
    <s v="Cacaohaven (N01)"/>
    <s v="Rood"/>
    <n v="60"/>
    <m/>
    <s v="N01"/>
    <s v="Cacaohaven (N01)"/>
    <s v="2015-08-20"/>
    <n v="16425"/>
    <n v="16425"/>
    <n v="17707.61"/>
    <m/>
    <m/>
    <s v="Utrecht"/>
    <m/>
    <m/>
    <n v="48"/>
    <s v="Nee"/>
    <s v="Faye Parker Brady"/>
    <m/>
    <n v="415.96"/>
    <n v="866.66"/>
    <s v="110099"/>
    <n v="17707.62"/>
    <n v="16425"/>
    <n v="17707.62"/>
    <s v="11:15"/>
    <n v="0"/>
    <s v="Cacaohaven"/>
    <s v="2754"/>
    <s v="Nee"/>
    <s v="Ja"/>
    <s v="Parkeren"/>
    <s v="2005"/>
    <s v="faye.parker.brady@rabobank.com"/>
    <s v="Parker Brady"/>
    <s v="faye.parker.brady@rabobank.com"/>
    <s v="f"/>
    <m/>
    <s v="Faye"/>
    <s v="(030) 712 25 29"/>
    <m/>
    <s v="F."/>
    <n v="214"/>
    <s v="17:15"/>
    <m/>
    <s v="Loth Loriën"/>
    <n v="105"/>
    <s v="Varend arrangement"/>
    <d v="2015-08-20T00:00:00"/>
    <s v="Postbus 17100"/>
    <m/>
    <s v="0031651828803"/>
    <s v="(030) 712 25 29"/>
    <n v="1"/>
    <m/>
    <n v="1"/>
    <m/>
    <n v="16425"/>
    <n v="3"/>
    <m/>
    <s v="000029-003"/>
    <m/>
  </r>
  <r>
    <s v="ARGO"/>
    <s v="Loth Loriën"/>
    <s v="Ja"/>
    <n v="100"/>
    <n v="90"/>
    <s v="Loth Loriën"/>
    <n v="1425"/>
    <s v="Avond"/>
    <n v="75"/>
    <s v="Classic Blaauw"/>
    <s v="Holst T. van der"/>
    <x v="0"/>
    <d v="2015-08-19T00:00:00"/>
    <x v="8"/>
    <s v="100% Definitief"/>
    <m/>
    <s v="NEB"/>
    <s v="Ja"/>
    <s v="Loth Loriën2015"/>
    <s v="100% Definitief"/>
    <s v="14-07"/>
    <m/>
    <m/>
    <x v="14"/>
    <n v="22"/>
    <n v="45"/>
    <n v="19321.13"/>
    <s v="19:15"/>
    <s v="19:00"/>
    <s v="Luxe traditionele charter schepen"/>
    <s v="Classic Blaauw"/>
    <s v="Eigen catering schip"/>
    <m/>
    <s v="27-03"/>
    <s v="2015.13"/>
    <s v="woensdag"/>
    <s v="19-08-2015 19:00"/>
    <d v="2015-03-27T14:03:36"/>
    <s v="argo@argo4you.nl"/>
    <s v="laura.de.jong@sogeti.com"/>
    <n v="1"/>
    <s v="Cacaohaven (N01)"/>
    <s v="Rood"/>
    <n v="60"/>
    <m/>
    <s v="N01"/>
    <s v="Cacaohaven (N01)"/>
    <s v="2015-08-19"/>
    <n v="17925"/>
    <n v="17925"/>
    <n v="19321.13"/>
    <m/>
    <m/>
    <s v="Roelofarendsveen"/>
    <m/>
    <m/>
    <n v="48"/>
    <s v="Ja"/>
    <s v="Theo van der Holst"/>
    <s v="Fluor"/>
    <n v="448.88"/>
    <n v="947.25"/>
    <s v="110112"/>
    <n v="11592.68"/>
    <n v="17925"/>
    <n v="19321.13"/>
    <s v="18:15"/>
    <n v="0"/>
    <s v="Cacaohaven"/>
    <s v="2809"/>
    <s v="Ja"/>
    <s v="Ja"/>
    <s v="Parkeren"/>
    <s v="2074"/>
    <s v="argo@argo4you.nl"/>
    <s v="Holst"/>
    <s v="laura.de.jong@sogeti.com"/>
    <s v="m"/>
    <m/>
    <s v="Theo"/>
    <s v="(071) 331 21 92"/>
    <s v="van der"/>
    <s v="T."/>
    <n v="234"/>
    <s v="00:30"/>
    <m/>
    <s v="Loth Loriën"/>
    <n v="105"/>
    <s v="Varend arrangement"/>
    <d v="2015-08-19T00:00:00"/>
    <s v="Postbus 96"/>
    <m/>
    <s v="(071) 331 21 92"/>
    <s v="(071) 331 21 92"/>
    <n v="1"/>
    <m/>
    <n v="3"/>
    <m/>
    <n v="17925"/>
    <n v="3"/>
    <m/>
    <s v="000029-002"/>
    <m/>
  </r>
  <r>
    <s v="Bangma Verpakkingen B.V."/>
    <s v="Loth Loriën"/>
    <s v="Ja"/>
    <n v="100"/>
    <n v="90"/>
    <s v="Loth Loriën"/>
    <n v="1627"/>
    <s v="Avond"/>
    <n v="75"/>
    <s v="Classic Blaauw"/>
    <s v="Bangma J."/>
    <x v="0"/>
    <d v="2015-08-22T00:00:00"/>
    <x v="66"/>
    <s v="100% Definitief"/>
    <m/>
    <s v="NEB"/>
    <s v="Ja"/>
    <s v="Loth Loriën2015"/>
    <s v="100% Definitief"/>
    <s v="09-07"/>
    <m/>
    <m/>
    <x v="14"/>
    <n v="22"/>
    <n v="45"/>
    <n v="19321.13"/>
    <s v="19:15"/>
    <s v="19:00"/>
    <s v="Luxe traditionele charter schepen"/>
    <s v="Classic Blaauw"/>
    <s v="Eigen catering schip"/>
    <s v="Bangma "/>
    <s v="16-04"/>
    <s v="2015.16"/>
    <s v="zaterdag"/>
    <s v="22-08-2015 19:00"/>
    <d v="2015-04-16T17:56:03"/>
    <s v="j.bangma@bangma.nl"/>
    <s v="j.bangma@bangma.nl"/>
    <n v="1"/>
    <s v="Cacaohaven (N01)"/>
    <s v="Rood"/>
    <n v="60"/>
    <m/>
    <s v="N01"/>
    <s v="Cacaohaven (N01)"/>
    <s v="2015-08-22"/>
    <n v="17925"/>
    <n v="17925"/>
    <n v="19321.13"/>
    <m/>
    <s v="Staalwijk 21-23"/>
    <s v="Dronten"/>
    <s v="8251 JP"/>
    <m/>
    <n v="48"/>
    <s v="Ja"/>
    <s v="J. Bangma"/>
    <m/>
    <n v="448.88"/>
    <n v="947.25"/>
    <s v="110050"/>
    <n v="11592.68"/>
    <n v="17925"/>
    <n v="19321.13"/>
    <s v="18:15"/>
    <n v="0"/>
    <s v="Cacaohaven"/>
    <s v="3055"/>
    <s v="Nee"/>
    <s v="Ja"/>
    <s v="Parkeren"/>
    <s v="2121"/>
    <s v="j.bangma@bangma.nl"/>
    <s v="Bangma"/>
    <s v="j.bangma@bangma.nl"/>
    <s v="m"/>
    <s v="06 - 53 15 79 64"/>
    <m/>
    <m/>
    <m/>
    <s v="J."/>
    <n v="234"/>
    <s v="00:30"/>
    <m/>
    <s v="Loth Loriën"/>
    <n v="105"/>
    <s v="Varend arrangement"/>
    <d v="2015-08-22T00:00:00"/>
    <s v="Staalwijk 21-23"/>
    <m/>
    <s v="0031653157964"/>
    <m/>
    <n v="1"/>
    <m/>
    <n v="3"/>
    <m/>
    <n v="17925"/>
    <n v="3"/>
    <m/>
    <s v="000029-008"/>
    <m/>
  </r>
  <r>
    <s v="International Card Services B.V."/>
    <s v="Loth Loriën"/>
    <s v="Ja"/>
    <n v="100"/>
    <n v="90"/>
    <s v="Loth Loriën"/>
    <n v="1143"/>
    <s v="Middag"/>
    <n v="90"/>
    <s v="Classic Blaauw"/>
    <s v="Laout M."/>
    <x v="0"/>
    <d v="2015-08-22T00:00:00"/>
    <x v="39"/>
    <s v="100% Definitief"/>
    <m/>
    <s v="NEB"/>
    <s v="Ja"/>
    <s v="Loth Loriën2015"/>
    <s v="100% Definitief"/>
    <s v="08-07"/>
    <m/>
    <m/>
    <x v="6"/>
    <n v="21"/>
    <n v="45"/>
    <n v="24147.99"/>
    <s v="12:15"/>
    <s v="12:00"/>
    <s v="Luxe traditionele charter schepen"/>
    <s v="Classic Blaauw"/>
    <s v="Eigen catering schip"/>
    <s v="Laožt"/>
    <s v="26-02"/>
    <s v="2015.09"/>
    <s v="zaterdag"/>
    <s v="22-08-2015 12:00"/>
    <d v="2015-02-26T12:14:35"/>
    <s v="mlaout@icscards.nl"/>
    <s v="mlaout@icscards.nl"/>
    <n v="1"/>
    <s v="Cacaohaven (N01)"/>
    <s v="Rood"/>
    <n v="60"/>
    <m/>
    <s v="N01"/>
    <s v="Cacaohaven (N01)"/>
    <s v="2015-08-22"/>
    <n v="22410"/>
    <n v="22410"/>
    <n v="24147.99"/>
    <m/>
    <s v="Wisselwerking 32"/>
    <s v="Diemen"/>
    <s v="1112 XP"/>
    <m/>
    <n v="48"/>
    <s v="Ja"/>
    <s v="Monique Laout"/>
    <m/>
    <n v="550.75"/>
    <n v="1187.24"/>
    <s v="110040"/>
    <n v="14488.8"/>
    <n v="22410"/>
    <n v="24147.99"/>
    <s v="11:15"/>
    <n v="0"/>
    <s v="Cacaohaven"/>
    <s v="1933"/>
    <s v="Ja"/>
    <s v="Ja"/>
    <s v="Parkeren"/>
    <s v="1220"/>
    <s v="mlaout@icscards.nl"/>
    <s v="Laout"/>
    <s v="mlaout@icscards.nl"/>
    <s v="f"/>
    <m/>
    <s v="Monique"/>
    <s v="(020) 660 07 31"/>
    <m/>
    <s v="M."/>
    <n v="214"/>
    <s v="17:15"/>
    <m/>
    <s v="Loth Loriën"/>
    <n v="105"/>
    <s v="Varend arrangement"/>
    <d v="2015-08-22T00:00:00"/>
    <s v="Wisselwerking 32"/>
    <m/>
    <s v="0031651990408"/>
    <s v="(020) 660 07 31"/>
    <n v="1"/>
    <m/>
    <n v="3"/>
    <m/>
    <n v="22410"/>
    <n v="3"/>
    <m/>
    <s v="000029-007"/>
    <m/>
  </r>
  <r>
    <s v="Schretlen &amp; Co N.V."/>
    <s v="Loth Loriën"/>
    <s v="Ja"/>
    <n v="100"/>
    <n v="90"/>
    <s v="Loth Loriën"/>
    <n v="1199"/>
    <s v="SAIL In"/>
    <n v="90"/>
    <s v="Classic Blaauw"/>
    <s v="Haast M."/>
    <x v="0"/>
    <d v="2015-08-19T00:00:00"/>
    <x v="155"/>
    <s v="100% Definitief"/>
    <m/>
    <s v="NEB"/>
    <s v="Ja"/>
    <s v="Loth Loriën2015"/>
    <s v="100% Definitief"/>
    <s v="15-07"/>
    <m/>
    <m/>
    <x v="2"/>
    <n v="25"/>
    <n v="59"/>
    <n v="26070.84"/>
    <s v="08:15"/>
    <s v="08:00"/>
    <s v="Luxe traditionele charter schepen"/>
    <s v="Classic Blaauw"/>
    <s v="Eigen catering schip"/>
    <s v="Haast"/>
    <s v="04-03"/>
    <s v="2015.10"/>
    <s v="woensdag"/>
    <s v="19-08-2015 08:00"/>
    <d v="2015-03-04T17:29:22"/>
    <s v="j.a.t.kumar@rn.rabobank.nl"/>
    <s v="M.C.M.Haast@rn.rabobank.nl"/>
    <n v="2"/>
    <s v="Cacaohaven (N01)"/>
    <s v="Rood"/>
    <n v="60"/>
    <m/>
    <s v="N01"/>
    <s v="Cacaohaven (N01)"/>
    <s v="2015-08-19"/>
    <n v="20175"/>
    <n v="24210"/>
    <n v="26070.84"/>
    <m/>
    <s v="Apollolaan 153"/>
    <s v="Amsterdam"/>
    <s v="1077 AS"/>
    <m/>
    <n v="48"/>
    <s v="Nee"/>
    <s v="Margriet Haast"/>
    <s v="Rabobank"/>
    <n v="476.28"/>
    <n v="1074.42"/>
    <s v="110108"/>
    <n v="21725.7"/>
    <n v="20175"/>
    <n v="21725.7"/>
    <s v="07:15"/>
    <n v="0"/>
    <s v="Cacaohaven"/>
    <s v="2194"/>
    <s v="Nee"/>
    <s v="Ja"/>
    <s v="Parkeren"/>
    <s v="4111"/>
    <s v="j.a.t.kumar@rn.rabobank.nl"/>
    <s v="Haast"/>
    <s v="M.C.M.Haast@rn.rabobank.nl"/>
    <s v="f"/>
    <m/>
    <s v="Margriet"/>
    <s v="(040) 217 38 49"/>
    <m/>
    <s v="M."/>
    <n v="269"/>
    <s v="15:30"/>
    <m/>
    <s v="Loth Loriën"/>
    <n v="105"/>
    <s v="Varend arrangement"/>
    <d v="2015-08-19T00:00:00"/>
    <s v="Apollolaan 153"/>
    <m/>
    <s v="612833223"/>
    <s v="(020) 777 88 00"/>
    <n v="2"/>
    <n v="4882.3500000000004"/>
    <n v="4"/>
    <m/>
    <n v="20175"/>
    <n v="3"/>
    <m/>
    <s v="000029-001"/>
    <m/>
  </r>
  <r>
    <s v="Schretlen &amp; Co N.V."/>
    <s v="Loth Loriën"/>
    <s v="Ja"/>
    <n v="100"/>
    <n v="90"/>
    <s v="Loth Loriën"/>
    <n v="1200"/>
    <s v="Avond"/>
    <n v="90"/>
    <s v="Classic Blaauw"/>
    <s v="Haast M."/>
    <x v="0"/>
    <d v="2015-08-20T00:00:00"/>
    <x v="155"/>
    <s v="100% Definitief"/>
    <m/>
    <s v="NEB"/>
    <s v="Ja"/>
    <s v="Loth Loriën2015"/>
    <s v="100% Definitief"/>
    <s v="15-07"/>
    <m/>
    <m/>
    <x v="14"/>
    <n v="22"/>
    <n v="45"/>
    <n v="23185.360000000001"/>
    <s v="19:15"/>
    <s v="19:00"/>
    <s v="Luxe traditionele charter schepen"/>
    <s v="Classic Blaauw"/>
    <s v="Eigen catering schip"/>
    <s v="Haast"/>
    <s v="04-03"/>
    <s v="2015.10"/>
    <s v="donderdag"/>
    <s v="20-08-2015 19:00"/>
    <d v="2015-03-04T17:30:24"/>
    <s v="j.a.t.kumar@rn.rabobank.nl"/>
    <s v="M.C.M.Haast@rn.rabobank.nl"/>
    <n v="2"/>
    <s v="Cacaohaven (N01)"/>
    <s v="Rood"/>
    <n v="60"/>
    <m/>
    <s v="N01"/>
    <s v="Cacaohaven (N01)"/>
    <s v="2015-08-20"/>
    <n v="17925"/>
    <n v="21510"/>
    <n v="23185.360000000001"/>
    <m/>
    <s v="Apollolaan 153"/>
    <s v="Amsterdam"/>
    <s v="1077 AS"/>
    <m/>
    <n v="48"/>
    <s v="Nee"/>
    <s v="Margriet Haast"/>
    <s v="Rabobank "/>
    <n v="448.88"/>
    <n v="947.25"/>
    <s v="110109"/>
    <n v="19321.13"/>
    <n v="17925"/>
    <n v="19321.13"/>
    <s v="18:15"/>
    <n v="0"/>
    <s v="Cacaohaven"/>
    <s v="2194"/>
    <s v="Nee"/>
    <s v="Ja"/>
    <s v="Parkeren"/>
    <s v="4111"/>
    <s v="j.a.t.kumar@rn.rabobank.nl"/>
    <s v="Haast"/>
    <s v="M.C.M.Haast@rn.rabobank.nl"/>
    <s v="f"/>
    <m/>
    <s v="Margriet"/>
    <s v="(040) 217 38 49"/>
    <m/>
    <s v="M."/>
    <n v="239"/>
    <s v="00:30"/>
    <m/>
    <s v="Loth Loriën"/>
    <n v="105"/>
    <s v="Varend arrangement"/>
    <d v="2015-08-20T00:00:00"/>
    <s v="Apollolaan 153"/>
    <m/>
    <s v="612833223"/>
    <s v="(020) 777 88 00"/>
    <n v="2"/>
    <n v="4337.8500000000004"/>
    <n v="4"/>
    <m/>
    <n v="17925"/>
    <n v="3"/>
    <m/>
    <s v="000029-004"/>
    <m/>
  </r>
  <r>
    <s v="Schretlen &amp; Co N.V."/>
    <s v="Loth Loriën"/>
    <s v="Ja"/>
    <n v="100"/>
    <n v="90"/>
    <s v="Loth Loriën"/>
    <n v="1201"/>
    <s v="Middag"/>
    <n v="90"/>
    <s v="Classic Blaauw"/>
    <s v="Haast M."/>
    <x v="0"/>
    <d v="2015-08-21T00:00:00"/>
    <x v="155"/>
    <s v="100% Definitief"/>
    <m/>
    <s v="NEB"/>
    <s v="Ja"/>
    <s v="Loth Loriën2015"/>
    <s v="100% Definitief"/>
    <s v="06-08"/>
    <m/>
    <m/>
    <x v="6"/>
    <n v="21"/>
    <n v="45"/>
    <n v="21249.13"/>
    <s v="12:15"/>
    <s v="12:00"/>
    <s v="Luxe traditionele charter schepen"/>
    <s v="Classic Blaauw"/>
    <s v="Eigen catering schip"/>
    <s v="Haast"/>
    <s v="04-03"/>
    <s v="2015.10"/>
    <s v="vrijdag"/>
    <s v="21-08-2015 12:00"/>
    <d v="2015-03-04T17:31:13"/>
    <s v="j.a.t.kumar@rn.rabobank.nl"/>
    <s v="M.C.M.Haast@rn.rabobank.nl"/>
    <n v="3"/>
    <s v="Cacaohaven (N01)"/>
    <s v="Rood"/>
    <n v="60"/>
    <m/>
    <s v="N01"/>
    <s v="Cacaohaven (N01)"/>
    <s v="2015-08-21"/>
    <n v="16425"/>
    <n v="19710"/>
    <n v="21249.13"/>
    <m/>
    <s v="Apollolaan 153"/>
    <s v="Amsterdam"/>
    <s v="1077 AS"/>
    <m/>
    <n v="48"/>
    <s v="Nee"/>
    <s v="Margriet Haast"/>
    <s v="Rabobank "/>
    <n v="415.96"/>
    <n v="866.66"/>
    <s v="110110"/>
    <n v="17707.62"/>
    <n v="16425"/>
    <n v="17707.62"/>
    <s v="11:15"/>
    <n v="0"/>
    <s v="Cacaohaven"/>
    <s v="2194"/>
    <s v="Nee"/>
    <s v="Ja"/>
    <s v="Parkeren"/>
    <s v="4111"/>
    <s v="j.a.t.kumar@rn.rabobank.nl"/>
    <s v="Haast"/>
    <s v="M.C.M.Haast@rn.rabobank.nl"/>
    <s v="f"/>
    <m/>
    <s v="Margriet"/>
    <s v="(040) 217 38 49"/>
    <m/>
    <s v="M."/>
    <n v="219"/>
    <s v="17:15"/>
    <m/>
    <s v="Loth Loriën"/>
    <n v="105"/>
    <s v="Varend arrangement"/>
    <d v="2015-08-21T00:00:00"/>
    <s v="Apollolaan 153"/>
    <m/>
    <s v="612833223"/>
    <s v="(020) 777 88 00"/>
    <n v="3"/>
    <n v="3974.85"/>
    <n v="4"/>
    <m/>
    <n v="16425"/>
    <n v="3"/>
    <m/>
    <s v="000029-005"/>
    <m/>
  </r>
  <r>
    <s v="Schretlen &amp; Co N.V."/>
    <s v="Loth Loriën"/>
    <s v="Ja"/>
    <n v="100"/>
    <n v="90"/>
    <s v="Loth Loriën"/>
    <n v="1202"/>
    <s v="Avond"/>
    <n v="90"/>
    <s v="Classic Blaauw"/>
    <s v="Haast M."/>
    <x v="0"/>
    <d v="2015-08-21T00:00:00"/>
    <x v="155"/>
    <s v="100% Definitief"/>
    <m/>
    <s v="NEB"/>
    <s v="Ja"/>
    <s v="Loth Loriën2015"/>
    <s v="100% Definitief"/>
    <s v="15-07"/>
    <m/>
    <m/>
    <x v="14"/>
    <n v="22"/>
    <n v="45"/>
    <n v="23185.360000000001"/>
    <s v="19:15"/>
    <s v="19:00"/>
    <s v="Luxe traditionele charter schepen"/>
    <s v="Classic Blaauw"/>
    <s v="Eigen catering schip"/>
    <s v="Haast"/>
    <s v="04-03"/>
    <s v="2015.10"/>
    <s v="vrijdag"/>
    <s v="21-08-2015 19:00"/>
    <d v="2015-03-04T17:33:35"/>
    <s v="j.a.t.kumar@rn.rabobank.nl"/>
    <s v="M.C.M.Haast@rn.rabobank.nl"/>
    <n v="2"/>
    <s v="Cacaohaven (N01)"/>
    <s v="Rood"/>
    <n v="60"/>
    <m/>
    <s v="N01"/>
    <s v="Cacaohaven (N01)"/>
    <s v="2015-08-21"/>
    <n v="17925"/>
    <n v="21510"/>
    <n v="23185.360000000001"/>
    <m/>
    <s v="Apollolaan 153"/>
    <s v="Amsterdam"/>
    <s v="1077 AS"/>
    <m/>
    <n v="48"/>
    <s v="Nee"/>
    <s v="Margriet Haast"/>
    <s v="Rabobank"/>
    <n v="448.88"/>
    <n v="947.25"/>
    <s v="110111"/>
    <n v="19321.13"/>
    <n v="17925"/>
    <n v="19321.13"/>
    <s v="18:15"/>
    <n v="0"/>
    <s v="Cacaohaven"/>
    <s v="2194"/>
    <s v="Nee"/>
    <s v="Ja"/>
    <s v="Parkeren"/>
    <s v="4111"/>
    <s v="j.a.t.kumar@rn.rabobank.nl"/>
    <s v="Haast"/>
    <s v="M.C.M.Haast@rn.rabobank.nl"/>
    <s v="f"/>
    <m/>
    <s v="Margriet"/>
    <s v="(040) 217 38 49"/>
    <m/>
    <s v="M."/>
    <n v="239"/>
    <s v="00:30"/>
    <m/>
    <s v="Loth Loriën"/>
    <n v="105"/>
    <s v="Varend arrangement"/>
    <d v="2015-08-21T00:00:00"/>
    <s v="Apollolaan 153"/>
    <m/>
    <s v="612833223"/>
    <s v="(020) 777 88 00"/>
    <n v="2"/>
    <n v="4337.8500000000004"/>
    <n v="4"/>
    <m/>
    <n v="17925"/>
    <n v="3"/>
    <m/>
    <s v="000029-006"/>
    <m/>
  </r>
  <r>
    <s v="Balans Schoonmaak- en Bedrijfsdiensten"/>
    <s v="Loungeklipper de Vrijheid"/>
    <s v="Ja"/>
    <n v="100"/>
    <n v="33"/>
    <s v="Loungeklipper de Vrijheid"/>
    <n v="503"/>
    <s v="Avond"/>
    <n v="33"/>
    <s v="Classic"/>
    <s v="Mouthaan I."/>
    <x v="0"/>
    <d v="2015-08-22T00:00:00"/>
    <x v="9"/>
    <s v="100% Definitief"/>
    <d v="2014-10-01T00:00:00"/>
    <s v="Dijck S.N.D. van"/>
    <s v="Ja"/>
    <s v="Loungeklipper de Vrijheid"/>
    <s v="100% Definitief"/>
    <s v="08-07"/>
    <s v="Mouthaan"/>
    <m/>
    <x v="1"/>
    <n v="21"/>
    <n v="34.24"/>
    <n v="9037.82"/>
    <s v="19:30"/>
    <s v="19:00"/>
    <s v="Luxe traditionele charter schepen"/>
    <s v="Classic"/>
    <s v="H2U Consortium"/>
    <s v="Mouthaan"/>
    <s v="24-09"/>
    <s v="2014.39"/>
    <s v="zaterdag"/>
    <s v="22-08-2015 19:00"/>
    <d v="2014-09-24T17:50:55"/>
    <s v="inamouthaan@gmail.com"/>
    <s v="inamouthaan@gmail.com"/>
    <n v="6"/>
    <s v="CH HKA (C01)"/>
    <s v="Rood"/>
    <n v="40"/>
    <m/>
    <s v="A05"/>
    <s v="CH HKA (C01)"/>
    <s v="2015-08-22"/>
    <n v="8361.6200000000008"/>
    <n v="8361.6200000000008"/>
    <n v="9037.82"/>
    <s v="vrouw"/>
    <s v="Bovenweg 30"/>
    <s v="Sint Pancras"/>
    <s v="1834 CE"/>
    <n v="1.3"/>
    <n v="30"/>
    <s v="Ja"/>
    <s v="Ina Mouthaan"/>
    <m/>
    <m/>
    <m/>
    <m/>
    <m/>
    <m/>
    <m/>
    <s v="18:15"/>
    <n v="0"/>
    <s v="Pier Westerhoofd"/>
    <s v="2061"/>
    <s v="Nee"/>
    <s v="Ja"/>
    <s v="Parkeren"/>
    <s v="1365"/>
    <s v="inamouthaan@gmail.com"/>
    <s v="Mouthaan"/>
    <s v="inamouthaan@gmail.com"/>
    <s v="f"/>
    <m/>
    <s v="Ina"/>
    <m/>
    <m/>
    <s v="I."/>
    <n v="249"/>
    <s v="00:15"/>
    <m/>
    <s v="Loungeklipper de Vrijheid"/>
    <n v="83"/>
    <s v="Varend arrangement"/>
    <d v="2015-08-22T00:00:00"/>
    <s v="Bovenweg 30"/>
    <s v="0725400066"/>
    <s v="0031653779560"/>
    <m/>
    <n v="3"/>
    <n v="9942.57"/>
    <n v="1"/>
    <m/>
    <n v="8361.6200000000008"/>
    <n v="5"/>
    <m/>
    <s v="000096-008"/>
    <n v="4.8"/>
  </r>
  <r>
    <s v="Heinen &amp; Hopman Engineering BV"/>
    <s v="Loungeklipper de Vrijheid"/>
    <s v="Ja"/>
    <n v="100"/>
    <n v="33"/>
    <s v="Loungeklipper de Vrijheid"/>
    <n v="891"/>
    <s v="Middag"/>
    <n v="33"/>
    <s v="Classic"/>
    <s v="Hopman C."/>
    <x v="0"/>
    <d v="2015-08-21T00:00:00"/>
    <x v="10"/>
    <s v="100% Definitief"/>
    <m/>
    <s v="Sterk L."/>
    <s v="Ja"/>
    <s v="Loungeklipper de Vrijheid"/>
    <s v="100% Definitief"/>
    <s v="08-07"/>
    <m/>
    <m/>
    <x v="0"/>
    <n v="20"/>
    <n v="34.24"/>
    <n v="8281.14"/>
    <s v="12:15"/>
    <s v="12:00"/>
    <s v="Luxe traditionele charter schepen"/>
    <s v="Classic"/>
    <s v="H2U Consortium"/>
    <s v="Hopman"/>
    <s v="21-01"/>
    <s v="2015.04"/>
    <s v="vrijdag"/>
    <s v="21-08-2015 12:00"/>
    <d v="2015-01-21T14:26:00"/>
    <s v="Cees.hopman@heinenhopman.com"/>
    <s v="secretariaat.algemeen@heinenhopman.com"/>
    <n v="8"/>
    <s v="CH HKA (C01)"/>
    <s v="Rood"/>
    <n v="40"/>
    <m/>
    <s v="A05"/>
    <s v="CH HKA (C01)"/>
    <s v="2015-08-21"/>
    <n v="7660.3"/>
    <n v="7660.3"/>
    <n v="8281.14"/>
    <m/>
    <s v="Productieweg 12"/>
    <s v="Bunschoten"/>
    <s v="3451 LN"/>
    <n v="1.3"/>
    <n v="30"/>
    <s v="Ja"/>
    <s v="Cees Hopman"/>
    <m/>
    <m/>
    <m/>
    <m/>
    <m/>
    <m/>
    <m/>
    <s v="11:15"/>
    <n v="0"/>
    <s v="Pier Westerhoofd"/>
    <s v="2574"/>
    <s v="Ja"/>
    <s v="Ja"/>
    <s v="Parkeren"/>
    <s v="1793"/>
    <s v="cees.hopman@heinenhopman.com"/>
    <s v="Hopman"/>
    <s v="cees.hopman@heinenhopman.com"/>
    <s v="m"/>
    <m/>
    <s v="Cees"/>
    <s v="(033) 299 25 00"/>
    <m/>
    <s v="C."/>
    <n v="229"/>
    <s v="17:15"/>
    <m/>
    <s v="Loungeklipper de Vrijheid"/>
    <n v="83"/>
    <s v="Varend arrangement"/>
    <d v="2015-08-21T00:00:00"/>
    <s v="Productieweg 12"/>
    <m/>
    <s v="653506006"/>
    <s v="(033) 299 25 00"/>
    <n v="3"/>
    <n v="9143.9699999999993"/>
    <n v="1"/>
    <m/>
    <n v="7660.3"/>
    <n v="5"/>
    <m/>
    <s v="000096-005"/>
    <n v="4.8"/>
  </r>
  <r>
    <s v="Joulz Energy Solutions B.V."/>
    <s v="Loungeklipper de Vrijheid"/>
    <s v="Ja"/>
    <n v="99.72"/>
    <n v="33"/>
    <s v="Loungeklipper de Vrijheid"/>
    <n v="1506"/>
    <s v="Avond"/>
    <n v="33"/>
    <s v="Classic"/>
    <s v="Vijselaar A.D."/>
    <x v="0"/>
    <d v="2015-08-19T00:00:00"/>
    <x v="18"/>
    <s v="100% Definitief"/>
    <m/>
    <s v="Koning A."/>
    <s v="Ja"/>
    <s v="Loungeklipper de Vrijheid"/>
    <s v="100% Definitief"/>
    <s v="08-07"/>
    <m/>
    <m/>
    <x v="1"/>
    <n v="21"/>
    <n v="34.24"/>
    <n v="9025.32"/>
    <s v="19:30"/>
    <s v="19:00"/>
    <s v="Luxe traditionele charter schepen"/>
    <s v="Classic"/>
    <s v="H2U Consortium"/>
    <s v="Bonte"/>
    <s v="03-04"/>
    <s v="2015.14"/>
    <s v="woensdag"/>
    <s v="19-08-2015 19:00"/>
    <d v="2015-04-03T15:56:48"/>
    <s v="renee.bonte@joulz.nl"/>
    <s v="renee.bonte@joulz.nl"/>
    <n v="4"/>
    <s v="CH HKA (C01)"/>
    <s v="Rood"/>
    <n v="40"/>
    <m/>
    <s v="A05"/>
    <s v="CH HKA (C01)"/>
    <s v="2015-08-19"/>
    <n v="8371.9500000000007"/>
    <n v="8371.9500000000007"/>
    <n v="9050.32"/>
    <m/>
    <s v="Zalmstraat 7 a"/>
    <s v="Rotterdam"/>
    <s v="3016 DS"/>
    <n v="1.3"/>
    <n v="30"/>
    <s v="Nee"/>
    <s v="Renée Bonte"/>
    <m/>
    <m/>
    <m/>
    <m/>
    <m/>
    <m/>
    <m/>
    <s v="18:15"/>
    <n v="25"/>
    <s v="Pier Westerhoofd"/>
    <s v="3122"/>
    <s v="Ja"/>
    <s v="Nee"/>
    <s v="Parkeren"/>
    <s v="2217"/>
    <s v="renee.bonte@joulz.nl"/>
    <s v="Bonte"/>
    <s v="renee.bonte@joulz.nl"/>
    <s v="f"/>
    <s v="06 - 11 71 46 04"/>
    <s v="Renée"/>
    <s v="088 - 8956101"/>
    <m/>
    <s v="R.M."/>
    <n v="249"/>
    <s v="00:15"/>
    <m/>
    <s v="Loungeklipper de Vrijheid"/>
    <n v="83"/>
    <s v="Varend arrangement"/>
    <d v="2015-08-19T00:00:00"/>
    <s v="Zalmstraat 7 a"/>
    <m/>
    <s v="0031611714604"/>
    <s v="088 - 8956101"/>
    <n v="2"/>
    <m/>
    <n v="2"/>
    <m/>
    <n v="8371.9500000000007"/>
    <n v="5"/>
    <m/>
    <s v="000096-002"/>
    <n v="4.8"/>
  </r>
  <r>
    <s v="Level 3 Communications"/>
    <s v="Loungeklipper de Vrijheid"/>
    <s v="Ja"/>
    <n v="96.6"/>
    <n v="33"/>
    <s v="Loungeklipper de Vrijheid"/>
    <n v="501"/>
    <s v="SAIL In"/>
    <n v="33"/>
    <s v="Classic"/>
    <s v="Zaayman N."/>
    <x v="0"/>
    <d v="2015-08-19T00:00:00"/>
    <x v="9"/>
    <s v="100% Definitief"/>
    <m/>
    <s v="Spliet M.P.J."/>
    <s v="Ja"/>
    <s v="Loungeklipper de Vrijheid"/>
    <s v="100% Definitief"/>
    <s v="14-07"/>
    <s v="Zaayman"/>
    <m/>
    <x v="2"/>
    <n v="23"/>
    <n v="34.24"/>
    <n v="10295.879999999999"/>
    <s v="08:15"/>
    <s v="08:00"/>
    <s v="Luxe traditionele charter schepen"/>
    <s v="Classic"/>
    <s v="H2U Consortium"/>
    <s v="Zaayman"/>
    <s v="24-09"/>
    <s v="2014.39"/>
    <s v="woensdag"/>
    <s v="19-08-2015 08:00"/>
    <d v="2014-09-24T17:05:18"/>
    <s v="nicolette.zaayman@level3.com"/>
    <s v="nicky.zaayman@level3.com"/>
    <n v="6"/>
    <s v="CH HKA (C01)"/>
    <s v="Rood"/>
    <n v="40"/>
    <m/>
    <s v="A05"/>
    <s v="CH HKA (C01)"/>
    <s v="2015-08-19"/>
    <n v="9836.57"/>
    <n v="9836.57"/>
    <n v="10658.36"/>
    <s v="vrouw"/>
    <s v="Stekkenbergweg 4"/>
    <s v="Amsterdam"/>
    <s v="1105 AJ"/>
    <n v="1.3"/>
    <n v="30"/>
    <s v="Ja"/>
    <s v="Nicolette Zaayman"/>
    <m/>
    <m/>
    <m/>
    <m/>
    <m/>
    <m/>
    <m/>
    <s v="07:15"/>
    <n v="362.48"/>
    <s v="Pier Westerhoofd"/>
    <s v="2000"/>
    <s v="Nee"/>
    <s v="Nee"/>
    <s v="Parkeren"/>
    <s v="1282"/>
    <s v="nicolette.zaayman@level3.com"/>
    <s v="Zaayman"/>
    <s v="nicky.zaayman@level3.com"/>
    <s v="f"/>
    <s v="06 - 15 41 96 72"/>
    <s v="Nicolette"/>
    <m/>
    <m/>
    <s v="N."/>
    <n v="289"/>
    <s v="15:30"/>
    <m/>
    <s v="Loungeklipper de Vrijheid"/>
    <n v="83"/>
    <s v="Varend arrangement"/>
    <d v="2015-08-19T00:00:00"/>
    <s v="Stekkenbergweg 4"/>
    <m/>
    <s v="0031615419672"/>
    <m/>
    <n v="3"/>
    <n v="11539.77"/>
    <n v="1"/>
    <m/>
    <n v="9836.57"/>
    <n v="5"/>
    <m/>
    <s v="000096-001"/>
    <n v="4.8"/>
  </r>
  <r>
    <s v="Nationale Fiets Projecten"/>
    <s v="Loungeklipper de Vrijheid"/>
    <s v="Ja"/>
    <n v="100"/>
    <n v="33"/>
    <s v="Loungeklipper de Vrijheid"/>
    <n v="904"/>
    <s v="Avond"/>
    <n v="33"/>
    <s v="Classic"/>
    <s v="Dijksma B."/>
    <x v="0"/>
    <d v="2015-08-21T00:00:00"/>
    <x v="120"/>
    <s v="100% Definitief"/>
    <d v="2015-02-06T00:00:00"/>
    <s v="Dijck S.N.D. van"/>
    <s v="Ja"/>
    <s v="Loungeklipper de Vrijheid"/>
    <s v="100% Definitief"/>
    <s v="08-07"/>
    <m/>
    <m/>
    <x v="1"/>
    <n v="21"/>
    <n v="34.24"/>
    <n v="8862.83"/>
    <s v="19:30"/>
    <s v="19:00"/>
    <s v="Luxe traditionele charter schepen"/>
    <s v="Classic"/>
    <s v="H2U Consortium"/>
    <s v="Dijksma"/>
    <s v="26-01"/>
    <s v="2015.05"/>
    <s v="vrijdag"/>
    <s v="21-08-2015 19:00"/>
    <d v="2015-01-26T09:44:12"/>
    <s v="bob.dijksma@nfp.nl"/>
    <s v="bob.dijksma@nfp.nl"/>
    <n v="7"/>
    <s v="CH HKA (C01)"/>
    <s v="Rood"/>
    <n v="40"/>
    <m/>
    <s v="A05"/>
    <s v="CH HKA (C01)"/>
    <s v="2015-08-21"/>
    <n v="8217"/>
    <n v="8217"/>
    <n v="8862.83"/>
    <m/>
    <s v="Industrieweg 8"/>
    <s v="Heerenveen"/>
    <s v="8444 AS"/>
    <n v="1.3"/>
    <n v="30"/>
    <s v="Nee"/>
    <s v="Bob Dijksma"/>
    <m/>
    <m/>
    <m/>
    <m/>
    <m/>
    <m/>
    <m/>
    <s v="18:15"/>
    <n v="0"/>
    <s v="Pier Westerhoofd"/>
    <s v="2599"/>
    <s v="Nee"/>
    <m/>
    <m/>
    <s v="1810"/>
    <s v="bob.dijksma@nfp.nl"/>
    <s v="Dijksma"/>
    <s v="bob.dijksma@nfp.nl"/>
    <s v="m"/>
    <m/>
    <s v="Bob"/>
    <s v="06 - 11 30 01 15"/>
    <m/>
    <s v="B."/>
    <n v="249"/>
    <s v="00:15"/>
    <m/>
    <s v="Loungeklipper de Vrijheid"/>
    <n v="83"/>
    <s v="Varend arrangement"/>
    <d v="2015-08-21T00:00:00"/>
    <s v="Industrieweg 8"/>
    <m/>
    <s v="0031611300115"/>
    <s v="06 - 11 30 01 15"/>
    <n v="3"/>
    <n v="9942.57"/>
    <n v="0"/>
    <m/>
    <n v="8217"/>
    <n v="5"/>
    <m/>
    <s v="000096-006"/>
    <n v="4.8"/>
  </r>
  <r>
    <s v="Oracle Nederland BV "/>
    <s v="Loungeklipper de Vrijheid"/>
    <s v="Ja"/>
    <n v="100"/>
    <n v="33"/>
    <s v="Loungeklipper de Vrijheid"/>
    <n v="1086"/>
    <s v="Middag"/>
    <n v="33"/>
    <s v="Classic"/>
    <s v="Schekman A."/>
    <x v="0"/>
    <d v="2015-08-20T00:00:00"/>
    <x v="154"/>
    <s v="100% Definitief"/>
    <d v="2015-03-02T00:00:00"/>
    <s v="Sterk L."/>
    <s v="Ja"/>
    <s v="Loungeklipper de Vrijheid"/>
    <s v="100% Definitief"/>
    <s v="08-07"/>
    <m/>
    <m/>
    <x v="0"/>
    <n v="20"/>
    <n v="34.24"/>
    <n v="8156.15"/>
    <s v="12:15"/>
    <s v="12:00"/>
    <s v="Luxe traditionele charter schepen"/>
    <s v="Classic"/>
    <s v="H2U Consortium"/>
    <s v="Prijs"/>
    <s v="23-02"/>
    <s v="2015.09"/>
    <s v="donderdag"/>
    <s v="20-08-2015 12:00"/>
    <d v="2015-02-23T17:22:24"/>
    <s v="france.prijs@oracle.com"/>
    <s v="franca.prijs@oracle.com"/>
    <n v="4"/>
    <s v="CH HKA (C01)"/>
    <s v="Rood"/>
    <n v="40"/>
    <m/>
    <s v="A05"/>
    <s v="CH HKA (C01)"/>
    <s v="2015-08-20"/>
    <n v="7557"/>
    <n v="7557"/>
    <n v="8156.15"/>
    <m/>
    <s v="Hertogswetering 163-167"/>
    <s v="Utrecht"/>
    <s v="3543 AS"/>
    <n v="1.3"/>
    <n v="30"/>
    <s v="Ja"/>
    <s v="Franca Prijs"/>
    <m/>
    <m/>
    <m/>
    <m/>
    <m/>
    <m/>
    <m/>
    <s v="11:15"/>
    <n v="0"/>
    <s v="Pier Westerhoofd"/>
    <s v="2692"/>
    <s v="Ja"/>
    <m/>
    <m/>
    <s v="1931"/>
    <s v="france.prijs@oracle.com"/>
    <s v="Prijs"/>
    <s v="franca.prijs@oracle.com"/>
    <s v="f"/>
    <m/>
    <s v="Franca"/>
    <m/>
    <m/>
    <s v="F."/>
    <n v="229"/>
    <s v="17:15"/>
    <m/>
    <s v="Loungeklipper de Vrijheid"/>
    <n v="83"/>
    <s v="Varend arrangement"/>
    <d v="2015-08-20T00:00:00"/>
    <s v="Hertogswetering 163-167"/>
    <m/>
    <s v="655332189"/>
    <m/>
    <n v="2"/>
    <n v="9143.9699999999993"/>
    <n v="1"/>
    <m/>
    <n v="7557"/>
    <n v="5"/>
    <m/>
    <s v="000096-003"/>
    <n v="4.8"/>
  </r>
  <r>
    <s v="Smurfit Kappa Paper Services B.V."/>
    <s v="Loungeklipper de Vrijheid"/>
    <s v="Ja"/>
    <n v="100"/>
    <n v="33"/>
    <s v="Loungeklipper de Vrijheid"/>
    <n v="993"/>
    <s v="Middag"/>
    <n v="33"/>
    <s v="Classic"/>
    <s v="Hoevers"/>
    <x v="0"/>
    <d v="2015-08-22T00:00:00"/>
    <x v="116"/>
    <s v="100% Definitief"/>
    <m/>
    <s v="Dijck S.N.D. van"/>
    <s v="Ja"/>
    <s v="Loungeklipper de Vrijheid"/>
    <s v="100% Definitief"/>
    <s v="08-07"/>
    <s v="Janssen"/>
    <m/>
    <x v="0"/>
    <n v="20"/>
    <n v="34.24"/>
    <n v="8156.15"/>
    <s v="12:15"/>
    <s v="12:00"/>
    <s v="Luxe traditionele charter schepen"/>
    <s v="Classic"/>
    <s v="H2U Consortium"/>
    <s v="Hoevers"/>
    <s v="04-02"/>
    <s v="2015.06"/>
    <s v="zaterdag"/>
    <s v="22-08-2015 12:00"/>
    <d v="2015-02-04T11:07:28"/>
    <s v="claudia.janssen@smurfitkappa.nl"/>
    <s v="claudia.janssen@smurfitkappa.nl"/>
    <n v="4"/>
    <s v="CH HKA (C01)"/>
    <s v="Rood"/>
    <n v="40"/>
    <m/>
    <s v="A05"/>
    <s v="CH HKA (C01)"/>
    <s v="2015-08-22"/>
    <n v="7557"/>
    <n v="7557"/>
    <n v="8156.15"/>
    <s v="vrouw"/>
    <m/>
    <s v="Oosterhout"/>
    <m/>
    <n v="1.3"/>
    <n v="30"/>
    <s v="Ja"/>
    <s v="Claudia Janssen"/>
    <m/>
    <m/>
    <m/>
    <m/>
    <m/>
    <m/>
    <m/>
    <s v="11:15"/>
    <n v="0"/>
    <s v="Pier Westerhoofd"/>
    <s v="2628"/>
    <s v="Nee"/>
    <m/>
    <m/>
    <s v="1860"/>
    <s v="claudia.janssen@smurfitkappa.nl"/>
    <s v="Janssen"/>
    <s v="claudia.janssen@smurfitkappa.nl"/>
    <s v="f"/>
    <m/>
    <s v="Claudia"/>
    <s v="(0475) 33 40 44"/>
    <m/>
    <s v="C."/>
    <n v="229"/>
    <s v="17:15"/>
    <m/>
    <s v="Loungeklipper de Vrijheid"/>
    <n v="83"/>
    <s v="Varend arrangement"/>
    <d v="2015-08-22T00:00:00"/>
    <s v="Postbus 6054"/>
    <s v="0475-334044"/>
    <s v="0031622804404"/>
    <s v="(0475) 33 40 44"/>
    <n v="2"/>
    <n v="9143.9699999999993"/>
    <n v="0"/>
    <m/>
    <n v="7557"/>
    <n v="5"/>
    <m/>
    <s v="000096-007"/>
    <n v="4.8"/>
  </r>
  <r>
    <s v="Spilgames"/>
    <s v="Loungeklipper de Vrijheid"/>
    <s v="Ja"/>
    <n v="98.61"/>
    <n v="33"/>
    <s v="Loungeklipper de Vrijheid"/>
    <n v="776"/>
    <s v="Avond"/>
    <n v="33"/>
    <s v="Classic"/>
    <s v="Teel I."/>
    <x v="0"/>
    <d v="2015-08-20T00:00:00"/>
    <x v="165"/>
    <s v="100% Definitief"/>
    <d v="2014-12-19T00:00:00"/>
    <s v="Spliet M.P.J."/>
    <s v="Ja"/>
    <s v="Loungeklipper de Vrijheid"/>
    <s v="100% Definitief"/>
    <s v="08-07"/>
    <m/>
    <m/>
    <x v="1"/>
    <n v="21"/>
    <n v="34.24"/>
    <n v="8862.83"/>
    <s v="19:30"/>
    <s v="19:00"/>
    <s v="Luxe traditionele charter schepen"/>
    <s v="Classic"/>
    <s v="H2U Consortium"/>
    <s v="Catsburg"/>
    <s v="10-12"/>
    <s v="2014.50"/>
    <s v="donderdag"/>
    <s v="20-08-2015 19:00"/>
    <d v="2014-12-10T15:20:09"/>
    <s v="Rogier.Catsburg@spilgames.com"/>
    <m/>
    <n v="6"/>
    <s v="CH HKA (C01)"/>
    <s v="Rood"/>
    <n v="40"/>
    <m/>
    <s v="A05"/>
    <s v="CH HKA (C01)"/>
    <s v="2015-08-20"/>
    <n v="8320.2999999999993"/>
    <n v="8320.2999999999993"/>
    <n v="8987.82"/>
    <m/>
    <s v="Mussenstraat 15"/>
    <s v="Hilversum"/>
    <s v="1223 RB"/>
    <n v="1.3"/>
    <n v="30"/>
    <s v="Ja"/>
    <s v="Rogier Catsburg"/>
    <m/>
    <m/>
    <m/>
    <m/>
    <m/>
    <m/>
    <m/>
    <s v="18:15"/>
    <n v="124.99"/>
    <s v="Pier Westerhoofd"/>
    <s v="2429"/>
    <s v="Ja"/>
    <s v="Nee"/>
    <s v="Parkeren"/>
    <s v="1692"/>
    <s v="Rogier.Catsburg@spilgames.com"/>
    <s v="Catsburg"/>
    <s v="Rogier.Catsburg@spilgames.com"/>
    <s v="m"/>
    <m/>
    <s v="Rogier"/>
    <s v="088 - 5250506"/>
    <m/>
    <s v="R."/>
    <n v="249"/>
    <s v="00:15"/>
    <m/>
    <s v="Loungeklipper de Vrijheid"/>
    <n v="83"/>
    <s v="Varend arrangement"/>
    <d v="2015-08-20T00:00:00"/>
    <s v="Mussenstraat 15"/>
    <s v="(0) 88 525 0506"/>
    <s v="652314587"/>
    <m/>
    <n v="3"/>
    <n v="9942.57"/>
    <n v="1"/>
    <m/>
    <n v="8320.2999999999993"/>
    <n v="5"/>
    <m/>
    <s v="000096-004"/>
    <n v="4.8"/>
  </r>
  <r>
    <s v="Fonds Gehandicaptensport"/>
    <s v="Lutgerdina"/>
    <s v="Nee"/>
    <m/>
    <n v="20"/>
    <s v="Lutgerdina"/>
    <n v="2431"/>
    <s v="SAIL In"/>
    <n v="20"/>
    <s v="Houthaven"/>
    <m/>
    <x v="15"/>
    <d v="2015-08-19T00:00:00"/>
    <x v="95"/>
    <s v="Bevestigd"/>
    <m/>
    <m/>
    <s v="Ja"/>
    <s v="Lutgerdina2015"/>
    <s v="Bevestigd"/>
    <m/>
    <m/>
    <m/>
    <x v="8"/>
    <m/>
    <m/>
    <m/>
    <s v="00:00"/>
    <m/>
    <s v="Traditionele charter schepen"/>
    <s v="Houthaven"/>
    <s v="Geen catering"/>
    <m/>
    <s v="04-08"/>
    <s v="2015.32"/>
    <s v="woensdag"/>
    <s v="19-08-2015 00:00"/>
    <d v="2015-08-04T19:06:35"/>
    <m/>
    <m/>
    <n v="0"/>
    <s v="Houthaven (H01)"/>
    <m/>
    <m/>
    <m/>
    <m/>
    <s v="Houthaven (H01)"/>
    <s v="2015-08-19"/>
    <n v="1700"/>
    <m/>
    <m/>
    <m/>
    <s v="Bankrashof 3"/>
    <s v="Amstelveen"/>
    <s v="1183 NP"/>
    <m/>
    <m/>
    <s v="Nee"/>
    <s v="E. Latuheru-Prince"/>
    <m/>
    <m/>
    <m/>
    <m/>
    <m/>
    <m/>
    <m/>
    <m/>
    <m/>
    <s v="Danzigerkade 5 Amsterdam"/>
    <s v="6328"/>
    <s v="Nee"/>
    <m/>
    <m/>
    <s v="5167"/>
    <m/>
    <s v="Latuheru-Prince"/>
    <s v="esther@fondsgehandicaptensport.nl"/>
    <s v="f"/>
    <s v="06 - 53 23 95 23"/>
    <m/>
    <s v="(020) 737 21 70"/>
    <m/>
    <s v="E."/>
    <n v="85"/>
    <s v="15:30"/>
    <s v="Houthaven"/>
    <s v="Lutgerdina"/>
    <m/>
    <s v="Varend arrangement"/>
    <d v="2015-08-19T00:00:00"/>
    <s v="Bankrashof 3"/>
    <m/>
    <s v="(020) 737 21 70"/>
    <s v="(020) 737 21 70"/>
    <n v="0"/>
    <m/>
    <n v="0"/>
    <m/>
    <n v="1700"/>
    <m/>
    <m/>
    <s v="000256-001"/>
    <n v="6.2"/>
  </r>
  <r>
    <s v="Fonds Gehandicaptensport"/>
    <s v="Lutgerdina"/>
    <s v="Nee"/>
    <m/>
    <n v="20"/>
    <s v="Lutgerdina"/>
    <n v="2432"/>
    <s v="Avond"/>
    <n v="20"/>
    <s v="Houthaven"/>
    <m/>
    <x v="15"/>
    <d v="2015-08-19T00:00:00"/>
    <x v="95"/>
    <s v="Bevestigd"/>
    <m/>
    <m/>
    <s v="Ja"/>
    <s v="Lutgerdina2015"/>
    <s v="Bevestigd"/>
    <m/>
    <m/>
    <m/>
    <x v="8"/>
    <m/>
    <m/>
    <m/>
    <s v="00:00"/>
    <m/>
    <s v="Traditionele charter schepen"/>
    <s v="Houthaven"/>
    <s v="Geen catering"/>
    <m/>
    <s v="04-08"/>
    <s v="2015.32"/>
    <s v="woensdag"/>
    <s v="19-08-2015 00:00"/>
    <d v="2015-08-04T19:10:56"/>
    <m/>
    <m/>
    <n v="0"/>
    <s v="Houthaven (H01)"/>
    <m/>
    <m/>
    <m/>
    <m/>
    <s v="Houthaven (H01)"/>
    <s v="2015-08-19"/>
    <n v="1700"/>
    <m/>
    <m/>
    <m/>
    <s v="Bankrashof 3"/>
    <s v="Amstelveen"/>
    <s v="1183 NP"/>
    <m/>
    <m/>
    <s v="Nee"/>
    <m/>
    <m/>
    <m/>
    <m/>
    <m/>
    <m/>
    <m/>
    <m/>
    <m/>
    <m/>
    <s v="Danzigerkade 5 Amsterdam"/>
    <s v="6328"/>
    <s v="Nee"/>
    <m/>
    <m/>
    <m/>
    <m/>
    <m/>
    <m/>
    <m/>
    <m/>
    <m/>
    <s v="(020) 737 21 70"/>
    <m/>
    <m/>
    <n v="85"/>
    <s v="24:00"/>
    <s v="Houthaven"/>
    <s v="Lutgerdina"/>
    <m/>
    <s v="Varend arrangement"/>
    <d v="2015-08-19T00:00:00"/>
    <s v="Bankrashof 3"/>
    <m/>
    <s v="(020) 737 21 70"/>
    <s v="(020) 737 21 70"/>
    <n v="0"/>
    <m/>
    <n v="0"/>
    <m/>
    <n v="1700"/>
    <m/>
    <m/>
    <s v="000256-002"/>
    <n v="6.2"/>
  </r>
  <r>
    <s v="Fonds Gehandicaptensport"/>
    <s v="Lutgerdina"/>
    <s v="Nee"/>
    <m/>
    <n v="20"/>
    <s v="Lutgerdina"/>
    <n v="2433"/>
    <s v="Avond"/>
    <n v="20"/>
    <s v="Houthaven"/>
    <m/>
    <x v="15"/>
    <d v="2015-08-20T00:00:00"/>
    <x v="95"/>
    <s v="Bevestigd"/>
    <m/>
    <m/>
    <s v="Ja"/>
    <s v="Lutgerdina2015"/>
    <s v="Bevestigd"/>
    <m/>
    <m/>
    <m/>
    <x v="8"/>
    <m/>
    <m/>
    <m/>
    <s v="00:00"/>
    <m/>
    <s v="Traditionele charter schepen"/>
    <s v="Houthaven"/>
    <s v="Geen catering"/>
    <m/>
    <s v="04-08"/>
    <s v="2015.32"/>
    <s v="donderdag"/>
    <s v="20-08-2015 00:00"/>
    <d v="2015-08-04T19:13:59"/>
    <m/>
    <m/>
    <n v="0"/>
    <s v="Houthaven (H01)"/>
    <m/>
    <m/>
    <m/>
    <m/>
    <s v="Houthaven (H01)"/>
    <s v="2015-08-20"/>
    <n v="1700"/>
    <m/>
    <m/>
    <m/>
    <s v="Bankrashof 3"/>
    <s v="Amstelveen"/>
    <s v="1183 NP"/>
    <m/>
    <m/>
    <s v="Nee"/>
    <m/>
    <m/>
    <m/>
    <m/>
    <m/>
    <m/>
    <m/>
    <m/>
    <m/>
    <m/>
    <s v="Danzigerkade 5 Amsterdam"/>
    <s v="6328"/>
    <s v="Nee"/>
    <m/>
    <m/>
    <m/>
    <m/>
    <m/>
    <m/>
    <m/>
    <m/>
    <m/>
    <s v="(020) 737 21 70"/>
    <m/>
    <m/>
    <n v="85"/>
    <s v="24:00"/>
    <s v="Houthaven"/>
    <s v="Lutgerdina"/>
    <m/>
    <s v="Varend arrangement"/>
    <d v="2015-08-20T00:00:00"/>
    <s v="Bankrashof 3"/>
    <m/>
    <s v="(020) 737 21 70"/>
    <s v="(020) 737 21 70"/>
    <n v="0"/>
    <m/>
    <n v="0"/>
    <m/>
    <n v="1700"/>
    <m/>
    <m/>
    <s v="000256-004"/>
    <n v="6.2"/>
  </r>
  <r>
    <s v="Fonds Gehandicaptensport"/>
    <s v="Lutgerdina"/>
    <s v="Nee"/>
    <m/>
    <n v="20"/>
    <s v="Lutgerdina"/>
    <n v="2434"/>
    <s v="Avond"/>
    <n v="20"/>
    <s v="Houthaven"/>
    <m/>
    <x v="15"/>
    <d v="2015-08-21T00:00:00"/>
    <x v="95"/>
    <s v="Bevestigd"/>
    <m/>
    <m/>
    <s v="Ja"/>
    <s v="Lutgerdina2015"/>
    <s v="Bevestigd"/>
    <m/>
    <m/>
    <m/>
    <x v="8"/>
    <m/>
    <m/>
    <m/>
    <s v="00:00"/>
    <m/>
    <s v="Traditionele charter schepen"/>
    <s v="Houthaven"/>
    <s v="Geen catering"/>
    <m/>
    <s v="04-08"/>
    <s v="2015.32"/>
    <s v="vrijdag"/>
    <s v="21-08-2015 00:00"/>
    <d v="2015-08-04T19:17:00"/>
    <m/>
    <m/>
    <n v="0"/>
    <s v="Houthaven (H01)"/>
    <m/>
    <m/>
    <m/>
    <m/>
    <s v="Houthaven (H01)"/>
    <s v="2015-08-21"/>
    <n v="1700"/>
    <m/>
    <m/>
    <m/>
    <s v="Bankrashof 3"/>
    <s v="Amstelveen"/>
    <s v="1183 NP"/>
    <m/>
    <m/>
    <s v="Nee"/>
    <m/>
    <m/>
    <m/>
    <m/>
    <m/>
    <m/>
    <m/>
    <m/>
    <m/>
    <m/>
    <s v="Danzigerkade 5 Amsterdam"/>
    <s v="6328"/>
    <s v="Nee"/>
    <m/>
    <m/>
    <m/>
    <m/>
    <m/>
    <m/>
    <m/>
    <m/>
    <m/>
    <s v="(020) 737 21 70"/>
    <m/>
    <m/>
    <n v="85"/>
    <s v="24:00"/>
    <s v="Houthaven"/>
    <s v="Lutgerdina"/>
    <m/>
    <s v="Varend arrangement"/>
    <d v="2015-08-21T00:00:00"/>
    <s v="Bankrashof 3"/>
    <m/>
    <s v="(020) 737 21 70"/>
    <s v="(020) 737 21 70"/>
    <n v="0"/>
    <m/>
    <n v="0"/>
    <m/>
    <n v="1700"/>
    <m/>
    <m/>
    <s v="000256-006"/>
    <n v="6.2"/>
  </r>
  <r>
    <s v="Fonds Gehandicaptensport"/>
    <s v="Lutgerdina"/>
    <s v="Nee"/>
    <m/>
    <n v="20"/>
    <s v="Lutgerdina"/>
    <n v="2435"/>
    <s v="Middag"/>
    <n v="20"/>
    <s v="Houthaven"/>
    <m/>
    <x v="15"/>
    <d v="2015-08-22T00:00:00"/>
    <x v="95"/>
    <s v="Bevestigd"/>
    <m/>
    <m/>
    <s v="Ja"/>
    <s v="Lutgerdina2015"/>
    <s v="Bevestigd"/>
    <m/>
    <m/>
    <m/>
    <x v="8"/>
    <m/>
    <m/>
    <m/>
    <s v="00:00"/>
    <m/>
    <s v="Traditionele charter schepen"/>
    <s v="Houthaven"/>
    <s v="Geen catering"/>
    <m/>
    <s v="04-08"/>
    <s v="2015.32"/>
    <s v="zaterdag"/>
    <s v="22-08-2015 00:00"/>
    <d v="2015-08-04T19:22:03"/>
    <m/>
    <m/>
    <n v="0"/>
    <s v="Houthaven (H01)"/>
    <m/>
    <m/>
    <m/>
    <m/>
    <s v="Houthaven (H01)"/>
    <s v="2015-08-22"/>
    <n v="1700"/>
    <m/>
    <m/>
    <m/>
    <s v="Bankrashof 3"/>
    <s v="Amstelveen"/>
    <s v="1183 NP"/>
    <m/>
    <m/>
    <s v="Nee"/>
    <m/>
    <m/>
    <m/>
    <m/>
    <m/>
    <m/>
    <m/>
    <m/>
    <m/>
    <m/>
    <s v="Danzigerkade 5 Amsterdam"/>
    <s v="6328"/>
    <s v="Nee"/>
    <m/>
    <m/>
    <m/>
    <m/>
    <m/>
    <m/>
    <m/>
    <m/>
    <m/>
    <s v="(020) 737 21 70"/>
    <m/>
    <m/>
    <n v="85"/>
    <s v="17:00"/>
    <s v="Houthaven"/>
    <s v="Lutgerdina"/>
    <m/>
    <s v="Varend arrangement"/>
    <d v="2015-08-22T00:00:00"/>
    <s v="Bankrashof 3"/>
    <m/>
    <s v="(020) 737 21 70"/>
    <s v="(020) 737 21 70"/>
    <n v="0"/>
    <m/>
    <n v="0"/>
    <m/>
    <n v="1700"/>
    <m/>
    <m/>
    <s v="000256-007"/>
    <n v="6.2"/>
  </r>
  <r>
    <s v="Fonds Gehandicaptensport"/>
    <s v="Lutgerdina"/>
    <s v="Nee"/>
    <m/>
    <n v="20"/>
    <s v="Lutgerdina"/>
    <n v="2436"/>
    <s v="Sail thank you parade"/>
    <n v="20"/>
    <s v="Houthaven"/>
    <m/>
    <x v="15"/>
    <d v="2015-08-23T00:00:00"/>
    <x v="95"/>
    <s v="Bevestigd"/>
    <m/>
    <m/>
    <s v="Ja"/>
    <s v="Lutgerdina2015"/>
    <s v="Bevestigd"/>
    <m/>
    <m/>
    <m/>
    <x v="8"/>
    <m/>
    <m/>
    <m/>
    <s v="00:00"/>
    <m/>
    <s v="Traditionele charter schepen"/>
    <s v="Houthaven"/>
    <s v="Geen catering"/>
    <m/>
    <s v="04-08"/>
    <s v="2015.32"/>
    <s v="zondag"/>
    <s v="23-08-2015 00:00"/>
    <d v="2015-08-04T19:24:40"/>
    <m/>
    <m/>
    <n v="0"/>
    <s v="Houthaven (H01)"/>
    <m/>
    <m/>
    <m/>
    <m/>
    <s v="Houthaven (H01)"/>
    <s v="2015-08-23"/>
    <n v="1700"/>
    <m/>
    <m/>
    <m/>
    <s v="Bankrashof 3"/>
    <s v="Amstelveen"/>
    <s v="1183 NP"/>
    <m/>
    <m/>
    <s v="Nee"/>
    <m/>
    <m/>
    <m/>
    <m/>
    <m/>
    <m/>
    <m/>
    <m/>
    <m/>
    <m/>
    <s v="Danzigerkade 5 Amsterdam"/>
    <s v="6328"/>
    <s v="Nee"/>
    <m/>
    <m/>
    <m/>
    <m/>
    <m/>
    <m/>
    <m/>
    <m/>
    <m/>
    <s v="(020) 737 21 70"/>
    <m/>
    <m/>
    <n v="85"/>
    <s v="20:00"/>
    <s v="Houthaven"/>
    <s v="Lutgerdina"/>
    <m/>
    <s v="Varend arrangement"/>
    <d v="2015-08-23T00:00:00"/>
    <s v="Bankrashof 3"/>
    <m/>
    <s v="(020) 737 21 70"/>
    <s v="(020) 737 21 70"/>
    <n v="0"/>
    <m/>
    <n v="0"/>
    <m/>
    <n v="1700"/>
    <m/>
    <m/>
    <s v="000256-009"/>
    <n v="6.2"/>
  </r>
  <r>
    <s v="Alex Vermogensbank"/>
    <s v="Mare Fan Fryslân"/>
    <s v="Ja"/>
    <n v="100"/>
    <n v="75"/>
    <s v="Mare Fan Fryslân"/>
    <n v="1893"/>
    <s v="Avond"/>
    <n v="75"/>
    <s v="Classic Blaauw"/>
    <s v="Theye H. de"/>
    <x v="0"/>
    <d v="2015-08-20T00:00:00"/>
    <x v="81"/>
    <s v="100% Definitief"/>
    <d v="2015-06-03T00:00:00"/>
    <s v="Sterk L."/>
    <s v="Ja"/>
    <s v="Mare fan Fryslan2015"/>
    <s v="100% Definitief"/>
    <s v="09-07"/>
    <m/>
    <m/>
    <x v="22"/>
    <n v="21"/>
    <n v="41"/>
    <n v="18181.43"/>
    <s v="18:45"/>
    <s v="18:30"/>
    <s v="Traditionele charter schepen"/>
    <s v="Classic Blaauw"/>
    <s v="Eigen catering schip"/>
    <s v="Theye de"/>
    <s v="27-05"/>
    <s v="2015.22"/>
    <s v="donderdag"/>
    <s v="20-08-2015 18:30"/>
    <d v="2015-05-27T17:13:02"/>
    <s v="hans.detheye@alex.nl"/>
    <s v="hans.detheye@alex.nl"/>
    <n v="2"/>
    <s v="Cacaohaven (N02)"/>
    <s v="Rood"/>
    <n v="60"/>
    <m/>
    <s v="N02"/>
    <s v="Cacaohaven (N02)"/>
    <s v="2015-08-20"/>
    <n v="16786.55"/>
    <n v="16786.55"/>
    <n v="18181.43"/>
    <m/>
    <s v="Barbara Strozzilaan 310"/>
    <s v="Amsterdam"/>
    <s v="1083 HN"/>
    <n v="1.2"/>
    <n v="62"/>
    <s v="Ja"/>
    <s v="Hans de Theye"/>
    <m/>
    <m/>
    <m/>
    <m/>
    <m/>
    <m/>
    <m/>
    <s v="17:45"/>
    <n v="0"/>
    <s v="Cacaohaven"/>
    <s v="6012"/>
    <s v="Ja"/>
    <s v="Ja"/>
    <s v="Parkeren"/>
    <s v="3891"/>
    <s v="hans.detheye@alex.nl"/>
    <s v="Theye"/>
    <s v="hans.detheye@alex.nl"/>
    <s v="m"/>
    <m/>
    <s v="Hans"/>
    <s v="(020) 314 96 24"/>
    <s v="de"/>
    <s v="H."/>
    <n v="219"/>
    <s v="00:00"/>
    <m/>
    <s v="Mare Fan Fryslân"/>
    <n v="117"/>
    <s v="Varend arrangement"/>
    <d v="2015-08-20T00:00:00"/>
    <s v="Barbara Strozzilaan 310"/>
    <m/>
    <s v="00316558522110652461000"/>
    <s v="(020) 314 96 24"/>
    <n v="1"/>
    <m/>
    <n v="1"/>
    <m/>
    <n v="16786.55"/>
    <n v="1"/>
    <m/>
    <s v="000030-004"/>
    <n v="6.6"/>
  </r>
  <r>
    <s v="Crown Van Gelder Papierfabrieken N.V."/>
    <s v="Mare Fan Fryslân"/>
    <s v="Ja"/>
    <n v="100"/>
    <n v="75"/>
    <s v="Mare Fan Fryslân"/>
    <n v="1512"/>
    <s v="Avond"/>
    <n v="66"/>
    <s v="Classic Blaauw"/>
    <s v="Ekelmans H."/>
    <x v="0"/>
    <d v="2015-08-19T00:00:00"/>
    <x v="142"/>
    <s v="100% Definitief"/>
    <m/>
    <s v="NEB"/>
    <s v="Ja"/>
    <s v="Mare fan Fryslan2015"/>
    <s v="100% Definitief"/>
    <s v="09-07"/>
    <m/>
    <m/>
    <x v="22"/>
    <n v="21"/>
    <n v="41"/>
    <n v="14901.61"/>
    <s v="18:45"/>
    <s v="18:30"/>
    <s v="Traditionele charter schepen"/>
    <s v="Classic Blaauw"/>
    <s v="Eigen catering schip"/>
    <s v="Kooijman "/>
    <s v="07-04"/>
    <s v="2015.15"/>
    <s v="woensdag"/>
    <s v="19-08-2015 18:30"/>
    <d v="2015-04-07T12:11:16"/>
    <s v="s.kooijman@cvg.nl"/>
    <s v="s.kooijman@cvg.nl"/>
    <n v="2"/>
    <s v="Cacaohaven (N02)"/>
    <s v="Rood"/>
    <n v="60"/>
    <m/>
    <s v="N02"/>
    <s v="Cacaohaven (N02)"/>
    <s v="2015-08-19"/>
    <n v="13585"/>
    <n v="13794"/>
    <n v="14901.61"/>
    <m/>
    <m/>
    <s v="Velsen-Noord"/>
    <m/>
    <n v="1.2"/>
    <n v="62"/>
    <s v="Nee"/>
    <s v="S. Kooijman"/>
    <m/>
    <n v="386.02"/>
    <n v="704.81"/>
    <s v="110190"/>
    <n v="8805.5"/>
    <n v="13585"/>
    <n v="14675.83"/>
    <s v="17:45"/>
    <n v="0"/>
    <s v="Cacaohaven"/>
    <s v="3060"/>
    <s v="Ja"/>
    <s v="Ja"/>
    <s v="Parkeren"/>
    <s v="2126"/>
    <s v="s.kooijman@cvg.nl"/>
    <s v="Kooijman"/>
    <s v="s.kooijman@cvg.nl"/>
    <s v="f"/>
    <m/>
    <m/>
    <s v="(0251) 26 22 03"/>
    <m/>
    <s v="S."/>
    <n v="209"/>
    <s v="00:00"/>
    <m/>
    <s v="Mare Fan Fryslân"/>
    <n v="117"/>
    <s v="Varend arrangement"/>
    <d v="2015-08-19T00:00:00"/>
    <s v="Postbus 30"/>
    <m/>
    <s v="0031636133756"/>
    <s v="(0251) 26 22 03"/>
    <n v="2"/>
    <n v="252.89"/>
    <n v="2"/>
    <m/>
    <n v="13585"/>
    <n v="1"/>
    <m/>
    <s v="000030-002"/>
    <n v="6.6"/>
  </r>
  <r>
    <s v="Helm Chemicals B.V."/>
    <s v="Mare Fan Fryslân"/>
    <s v="Ja"/>
    <n v="100"/>
    <n v="75"/>
    <s v="Mare Fan Fryslân"/>
    <n v="1197"/>
    <s v="Middag"/>
    <n v="65"/>
    <s v="Classic Blaauw"/>
    <s v="Galjaard-Walraad T."/>
    <x v="0"/>
    <d v="2015-08-20T00:00:00"/>
    <x v="155"/>
    <s v="100% Definitief"/>
    <m/>
    <s v="NEB"/>
    <s v="Ja"/>
    <s v="Mare fan Fryslan2015"/>
    <s v="100% Definitief"/>
    <s v="08-07"/>
    <m/>
    <m/>
    <x v="21"/>
    <n v="20"/>
    <n v="41"/>
    <n v="13247.13"/>
    <s v="11:45"/>
    <s v="11:30"/>
    <s v="Traditionele charter schepen"/>
    <s v="Classic Blaauw"/>
    <s v="Eigen catering schip"/>
    <m/>
    <s v="04-03"/>
    <s v="2015.10"/>
    <s v="donderdag"/>
    <s v="20-08-2015 11:30"/>
    <d v="2015-03-04T17:24:06"/>
    <s v="tgaljaard@helm-chemicals.nl"/>
    <s v="info@helm-chemicals.nl"/>
    <n v="1"/>
    <s v="Cacaohaven (N02)"/>
    <s v="Rood"/>
    <n v="60"/>
    <m/>
    <s v="N02"/>
    <s v="Cacaohaven (N02)"/>
    <s v="2015-08-20"/>
    <n v="12285"/>
    <n v="12285"/>
    <n v="13247.13"/>
    <m/>
    <m/>
    <s v="Alphen a/d Rijn"/>
    <m/>
    <n v="1.2"/>
    <n v="62"/>
    <s v="Ja"/>
    <s v="T. Galjaard-Walraad"/>
    <m/>
    <n v="315.04000000000002"/>
    <n v="647.09"/>
    <s v="110153"/>
    <n v="7948.28"/>
    <n v="12285"/>
    <n v="13247.13"/>
    <s v="10:45"/>
    <n v="0"/>
    <s v="Cacaohaven"/>
    <s v="2757"/>
    <s v="Ja"/>
    <s v="Ja"/>
    <s v="Parkeren"/>
    <s v="2008"/>
    <s v="tgaljaard@helm-chemicals.nl"/>
    <s v="Galjaard-Walraad"/>
    <s v="info@helm-chemicals.nl"/>
    <s v="f"/>
    <m/>
    <m/>
    <s v="(0172) 46 71 00"/>
    <m/>
    <s v="T."/>
    <n v="184"/>
    <s v="16:45"/>
    <m/>
    <s v="Mare Fan Fryslân"/>
    <n v="117"/>
    <s v="Varend arrangement"/>
    <d v="2015-08-20T00:00:00"/>
    <s v="Postbus 160"/>
    <m/>
    <s v="(0172) 46 71 00"/>
    <s v="(0172) 46 71 00"/>
    <n v="1"/>
    <m/>
    <n v="1"/>
    <m/>
    <n v="12285"/>
    <n v="1"/>
    <m/>
    <s v="000030-003"/>
    <n v="6.6"/>
  </r>
  <r>
    <s v="JOBB"/>
    <s v="Mare Fan Fryslân"/>
    <s v="Ja"/>
    <n v="100"/>
    <n v="75"/>
    <s v="Mare Fan Fryslân"/>
    <n v="1595"/>
    <s v="SAIL In"/>
    <n v="75"/>
    <s v="Classic Blaauw"/>
    <s v="Berg J."/>
    <x v="0"/>
    <d v="2015-08-19T00:00:00"/>
    <x v="49"/>
    <s v="100% Definitief"/>
    <m/>
    <s v="NEB"/>
    <s v="Ja"/>
    <s v="Mare fan Fryslan2015"/>
    <s v="100% Definitief"/>
    <s v="16-07"/>
    <m/>
    <m/>
    <x v="20"/>
    <n v="23"/>
    <n v="54"/>
    <n v="19739.37"/>
    <s v="07:45"/>
    <s v="07:30"/>
    <s v="Traditionele charter schepen"/>
    <s v="Classic Blaauw"/>
    <s v="Eigen catering schip"/>
    <s v="Dekker "/>
    <s v="15-04"/>
    <s v="2015.16"/>
    <s v="woensdag"/>
    <s v="19-08-2015 07:30"/>
    <d v="2015-04-15T09:49:14"/>
    <s v="jb@job-b.nl"/>
    <s v="jb@job-b.nl"/>
    <n v="2"/>
    <s v="Cacaohaven (N02)"/>
    <s v="Rood"/>
    <n v="60"/>
    <m/>
    <s v="N02"/>
    <s v="Cacaohaven (N02)"/>
    <s v="2015-08-19"/>
    <n v="18286.55"/>
    <n v="18286.55"/>
    <n v="19739.37"/>
    <m/>
    <s v="Flevolaan 36"/>
    <s v="Naarden"/>
    <s v="1411 KD"/>
    <n v="1.2"/>
    <n v="62"/>
    <s v="Ja"/>
    <s v="J. Berg"/>
    <m/>
    <n v="421.94"/>
    <n v="954.95"/>
    <s v="110164"/>
    <n v="11581.13"/>
    <n v="17925"/>
    <n v="19301.89"/>
    <s v="06:45"/>
    <n v="0"/>
    <s v="Cacaohaven"/>
    <s v="3069"/>
    <s v="Ja"/>
    <s v="Ja"/>
    <s v="Parkeren"/>
    <s v="2136"/>
    <s v="jb@job-b.nl"/>
    <s v="Berg"/>
    <s v="jb@job-b.nl"/>
    <s v="m"/>
    <s v="06 - 11 00 12 13"/>
    <m/>
    <m/>
    <m/>
    <s v="J."/>
    <n v="234"/>
    <s v="15:00"/>
    <m/>
    <s v="Mare Fan Fryslân"/>
    <n v="117"/>
    <s v="Varend arrangement"/>
    <d v="2015-08-19T00:00:00"/>
    <s v="Flevolaan 36"/>
    <s v="06-11001213"/>
    <s v="0031652507799"/>
    <m/>
    <n v="1"/>
    <m/>
    <n v="2"/>
    <m/>
    <n v="18286.55"/>
    <n v="1"/>
    <m/>
    <s v="000030-001"/>
    <n v="6.6"/>
  </r>
  <r>
    <s v="KSB Nederland B.V."/>
    <s v="Mare Fan Fryslân"/>
    <s v="Ja"/>
    <n v="100"/>
    <n v="75"/>
    <s v="Mare Fan Fryslân"/>
    <n v="1142"/>
    <s v="Avond"/>
    <n v="74"/>
    <s v="Classic Blaauw"/>
    <s v="Moens I."/>
    <x v="0"/>
    <d v="2015-08-21T00:00:00"/>
    <x v="39"/>
    <s v="100% Definitief"/>
    <m/>
    <s v="NEB"/>
    <s v="Ja"/>
    <s v="Mare fan Fryslan2015"/>
    <s v="100% Definitief"/>
    <s v="08-07"/>
    <m/>
    <m/>
    <x v="22"/>
    <n v="21"/>
    <n v="41"/>
    <n v="16707.87"/>
    <s v="18:45"/>
    <s v="18:30"/>
    <s v="Traditionele charter schepen"/>
    <s v="Classic Blaauw"/>
    <s v="Eigen catering schip"/>
    <s v="Moens "/>
    <s v="26-02"/>
    <s v="2015.09"/>
    <s v="vrijdag"/>
    <s v="21-08-2015 18:30"/>
    <d v="2015-02-26T10:57:28"/>
    <s v="iris.moens@ksb.com"/>
    <s v="iris.moens@ksb.com"/>
    <n v="2"/>
    <s v="Cacaohaven (N02)"/>
    <s v="Rood"/>
    <n v="60"/>
    <m/>
    <s v="N02"/>
    <s v="Cacaohaven (N02)"/>
    <s v="2015-08-21"/>
    <n v="14630"/>
    <n v="15466"/>
    <n v="16707.87"/>
    <m/>
    <m/>
    <s v="Zwanenburg"/>
    <m/>
    <n v="1.2"/>
    <n v="62"/>
    <s v="Ja"/>
    <s v="Iris Moens"/>
    <m/>
    <n v="415.72"/>
    <n v="759.02"/>
    <s v="110097"/>
    <n v="15804.74"/>
    <n v="14630"/>
    <n v="15804.74"/>
    <s v="17:45"/>
    <n v="0"/>
    <s v="Cacaohaven"/>
    <s v="2711"/>
    <s v="Nee"/>
    <s v="Ja"/>
    <s v="Parkeren"/>
    <s v="1955"/>
    <s v="iris.moens@ksb.com"/>
    <s v="Moens"/>
    <s v="iris.moens@ksb.com"/>
    <s v="f"/>
    <m/>
    <s v="Iris"/>
    <s v="(020) 407 98 97"/>
    <m/>
    <s v="I."/>
    <n v="209"/>
    <s v="00:00"/>
    <m/>
    <s v="Mare Fan Fryslân"/>
    <n v="117"/>
    <s v="Varend arrangement"/>
    <d v="2015-08-21T00:00:00"/>
    <s v="Postbus 211"/>
    <m/>
    <s v="0031648835836"/>
    <s v="(020) 407 98 97"/>
    <n v="2"/>
    <n v="1011.56"/>
    <n v="3"/>
    <m/>
    <n v="14630"/>
    <n v="1"/>
    <m/>
    <s v="000030-006"/>
    <n v="6.6"/>
  </r>
  <r>
    <s v="Movimento"/>
    <s v="Mare Fan Fryslân"/>
    <s v="Ja"/>
    <n v="100"/>
    <n v="75"/>
    <s v="Mare Fan Fryslân"/>
    <n v="1296"/>
    <s v="Middag"/>
    <n v="75"/>
    <s v="Classic Blaauw"/>
    <s v="Booij-Liewers drs. A."/>
    <x v="0"/>
    <d v="2015-08-21T00:00:00"/>
    <x v="29"/>
    <s v="100% Definitief"/>
    <m/>
    <s v="NEB"/>
    <s v="Ja"/>
    <s v="Mare fan Fryslan2015"/>
    <s v="100% Definitief"/>
    <s v="08-07"/>
    <m/>
    <m/>
    <x v="21"/>
    <n v="20"/>
    <n v="41"/>
    <n v="15285.15"/>
    <s v="11:45"/>
    <s v="11:30"/>
    <s v="Traditionele charter schepen"/>
    <s v="Classic Blaauw"/>
    <s v="Eigen catering schip"/>
    <s v="Brandwijk"/>
    <s v="18-03"/>
    <s v="2015.12"/>
    <s v="vrijdag"/>
    <s v="21-08-2015 11:30"/>
    <d v="2015-03-18T10:12:50"/>
    <s v="astrid.booij.liewers@movimento-zorg.nl"/>
    <s v="astrid.booij.liewers@movimento-zorg.nl"/>
    <n v="1"/>
    <s v="Cacaohaven (N02)"/>
    <s v="Rood"/>
    <n v="60"/>
    <m/>
    <s v="N02"/>
    <s v="Cacaohaven (N02)"/>
    <s v="2015-08-21"/>
    <n v="14175"/>
    <n v="14175"/>
    <n v="15285.15"/>
    <m/>
    <s v="Zusterplein 22A"/>
    <s v="Zeist"/>
    <s v="3703 CB"/>
    <n v="1.2"/>
    <n v="62"/>
    <s v="Ja"/>
    <s v="Astrid Booij-Liewers"/>
    <m/>
    <n v="363.51"/>
    <n v="746.64"/>
    <s v="110160"/>
    <n v="9171.09"/>
    <n v="14175"/>
    <n v="15285.15"/>
    <s v="10:45"/>
    <n v="0"/>
    <s v="Cacaohaven"/>
    <s v="2813"/>
    <s v="Ja"/>
    <s v="Ja"/>
    <s v="Parkeren"/>
    <s v="2079"/>
    <s v="astrid.booij.liewers@movimento-zorg.nl"/>
    <s v="Booij-Liewers"/>
    <s v="astrid.booij.liewers@movimento-zorg.nl"/>
    <s v="f"/>
    <m/>
    <s v="Astrid"/>
    <s v="(030) 711 56 11"/>
    <m/>
    <s v="drs. A."/>
    <n v="184"/>
    <s v="16:45"/>
    <m/>
    <s v="Mare Fan Fryslân"/>
    <n v="117"/>
    <s v="Varend arrangement"/>
    <d v="2015-08-21T00:00:00"/>
    <s v="Zusterplein 22A"/>
    <m/>
    <s v="0031620460508"/>
    <s v="(030) 711 56 11"/>
    <n v="1"/>
    <m/>
    <n v="1"/>
    <m/>
    <n v="14175"/>
    <n v="1"/>
    <m/>
    <s v="000030-005"/>
    <n v="6.6"/>
  </r>
  <r>
    <s v="Trends B.V."/>
    <s v="Mare Fan Fryslân"/>
    <s v="Ja"/>
    <n v="100"/>
    <n v="75"/>
    <s v="Mare Fan Fryslân"/>
    <n v="1130"/>
    <s v="Avond"/>
    <n v="75"/>
    <s v="Classic Blaauw"/>
    <s v="Dekker E."/>
    <x v="0"/>
    <d v="2015-08-22T00:00:00"/>
    <x v="39"/>
    <s v="100% Definitief"/>
    <m/>
    <s v="NEB"/>
    <s v="Ja"/>
    <s v="Mare fan Fryslan2015"/>
    <s v="100% Definitief"/>
    <s v="08-07"/>
    <m/>
    <m/>
    <x v="22"/>
    <n v="21"/>
    <n v="41"/>
    <n v="17204.73"/>
    <s v="18:45"/>
    <s v="18:30"/>
    <s v="Traditionele charter schepen"/>
    <s v="Classic Blaauw"/>
    <s v="Eigen catering schip"/>
    <s v="Kamperman"/>
    <s v="26-02"/>
    <s v="2015.09"/>
    <s v="zaterdag"/>
    <s v="22-08-2015 18:30"/>
    <d v="2015-02-26T10:23:11"/>
    <s v="erik@trendsgroep.nl"/>
    <s v="Robin@trendsgroep.nl"/>
    <n v="2"/>
    <s v="Cacaohaven (N02)"/>
    <s v="Rood"/>
    <n v="60"/>
    <m/>
    <s v="N02"/>
    <s v="Cacaohaven (N02)"/>
    <s v="2015-08-22"/>
    <n v="13585"/>
    <n v="15675"/>
    <n v="17204.73"/>
    <m/>
    <s v="Zonnebaan 40404"/>
    <s v="Utrecht"/>
    <s v="3504 AE"/>
    <n v="1.2"/>
    <n v="62"/>
    <s v="Ja"/>
    <s v="Robin Kamperman"/>
    <m/>
    <n v="386.02"/>
    <n v="704.81"/>
    <s v="110137"/>
    <n v="8805.5"/>
    <n v="13585"/>
    <n v="14675.83"/>
    <s v="17:45"/>
    <n v="0"/>
    <s v="Cacaohaven"/>
    <s v="2674"/>
    <s v="Ja"/>
    <s v="Ja"/>
    <s v="Parkeren"/>
    <s v="3975"/>
    <s v="erik@trendsgroep.nl"/>
    <s v="Kamperman"/>
    <s v="Robin@trendsgroep.nl"/>
    <s v="m"/>
    <m/>
    <s v="Robin"/>
    <s v="(030) 241 24 22"/>
    <m/>
    <s v="R."/>
    <n v="209"/>
    <s v="00:00"/>
    <m/>
    <s v="Mare Fan Fryslân"/>
    <n v="117"/>
    <s v="Varend arrangement"/>
    <d v="2015-08-22T00:00:00"/>
    <s v="Zonnebaan 40404"/>
    <m/>
    <s v="0031625057840"/>
    <s v="(030) 241 24 22"/>
    <n v="2"/>
    <n v="2528.9"/>
    <n v="1"/>
    <m/>
    <n v="13585"/>
    <n v="1"/>
    <m/>
    <s v="000030-008"/>
    <n v="6.6"/>
  </r>
  <r>
    <s v="DIF Management BV"/>
    <s v="Mare Frisium"/>
    <s v="Ja"/>
    <n v="100"/>
    <n v="90"/>
    <s v="Mare Frisium"/>
    <n v="728"/>
    <s v="Avond"/>
    <n v="90"/>
    <s v="Classic"/>
    <s v="Thijs J."/>
    <x v="0"/>
    <d v="2015-08-20T00:00:00"/>
    <x v="166"/>
    <s v="100% Definitief"/>
    <d v="2014-12-04T00:00:00"/>
    <s v="Spliet M.P.J."/>
    <s v="Ja"/>
    <s v="Mare Frisium2015"/>
    <s v="100% Definitief"/>
    <s v="14-07"/>
    <m/>
    <m/>
    <x v="9"/>
    <n v="22"/>
    <n v="55.8"/>
    <n v="45303.76"/>
    <s v="19:30"/>
    <s v="19:15"/>
    <s v="Nederlandse Tall Ships"/>
    <s v="Classic"/>
    <s v="Eigen catering schip"/>
    <s v="Thijs"/>
    <s v="27-11"/>
    <s v="2014.48"/>
    <s v="donderdag"/>
    <s v="20-08-2015 19:15"/>
    <d v="2014-11-27T13:55:55"/>
    <s v="j.thijs@dif.eu"/>
    <s v="j.thijs@dif.eu"/>
    <n v="3"/>
    <s v="CH HKA (C09)"/>
    <s v="Paars"/>
    <n v="60"/>
    <m/>
    <s v="C09"/>
    <s v="CH HKA (C09)"/>
    <s v="2015-08-20"/>
    <n v="40618.61"/>
    <n v="40618.61"/>
    <n v="45303.76"/>
    <m/>
    <s v="Schiphol Boulevard 269 D10"/>
    <s v="Amsterdam"/>
    <s v="1118 BH"/>
    <m/>
    <n v="50"/>
    <s v="Ja"/>
    <s v="Jacky Thijs"/>
    <m/>
    <m/>
    <m/>
    <m/>
    <m/>
    <m/>
    <m/>
    <s v="19:00"/>
    <n v="0"/>
    <s v="Pier Westerhoofd"/>
    <s v="1949"/>
    <s v="Nee"/>
    <s v="Ja"/>
    <s v="Parkeren"/>
    <s v="1741"/>
    <s v="j.thijs@dif.eu"/>
    <s v="Thijs"/>
    <s v="j.thijs@dif.eu"/>
    <s v="f"/>
    <m/>
    <s v="Jacky"/>
    <s v="(020) 717 31 51"/>
    <m/>
    <s v="J."/>
    <n v="279"/>
    <s v="23:15"/>
    <s v="CH HKA"/>
    <s v="Mare Frisium"/>
    <n v="47"/>
    <s v="Varend arrangement"/>
    <d v="2015-08-20T00:00:00"/>
    <s v="Schiphol Boulevard 269 D10"/>
    <s v="+31 (0)20 717 3151"/>
    <s v="654743708"/>
    <m/>
    <n v="1"/>
    <m/>
    <n v="9"/>
    <s v="Ja"/>
    <n v="40618.61"/>
    <n v="1"/>
    <m/>
    <s v="000109-004"/>
    <m/>
  </r>
  <r>
    <s v="DIF Management BV"/>
    <s v="Mare Frisium"/>
    <s v="Ja"/>
    <n v="100"/>
    <n v="90"/>
    <s v="Mare Frisium"/>
    <n v="729"/>
    <s v="Avond"/>
    <n v="90"/>
    <s v="Classic"/>
    <s v="Thijs J."/>
    <x v="0"/>
    <d v="2015-08-21T00:00:00"/>
    <x v="166"/>
    <s v="100% Definitief"/>
    <d v="2014-12-04T00:00:00"/>
    <s v="Spliet M.P.J."/>
    <s v="Ja"/>
    <s v="Mare Frisium2015"/>
    <s v="100% Definitief"/>
    <s v="14-07"/>
    <m/>
    <m/>
    <x v="9"/>
    <n v="22"/>
    <n v="55.8"/>
    <n v="30570.59"/>
    <s v="19:30"/>
    <s v="19:15"/>
    <s v="Nederlandse Tall Ships"/>
    <s v="Classic"/>
    <s v="Eigen catering schip"/>
    <s v="Thijs"/>
    <s v="27-11"/>
    <s v="2014.48"/>
    <s v="vrijdag"/>
    <s v="21-08-2015 19:15"/>
    <d v="2014-11-27T17:14:51"/>
    <s v="j.thijssen@dif.nl"/>
    <s v="j.thijs@dif.eu"/>
    <n v="2"/>
    <s v="CH HKA (C09)"/>
    <s v="Paars"/>
    <n v="60"/>
    <m/>
    <s v="C09"/>
    <s v="CH HKA (C09)"/>
    <s v="2015-08-21"/>
    <n v="25264.95"/>
    <n v="25264.95"/>
    <n v="30570.59"/>
    <m/>
    <s v="Schiphol Boulevard 269 D10"/>
    <s v="Amsterdam"/>
    <s v="1118 BH"/>
    <m/>
    <n v="50"/>
    <s v="Ja"/>
    <s v="Jacky Thijs"/>
    <m/>
    <m/>
    <m/>
    <m/>
    <m/>
    <m/>
    <m/>
    <s v="19:00"/>
    <n v="0"/>
    <s v="Pier Westerhoofd"/>
    <s v="1949"/>
    <s v="Nee"/>
    <s v="Ja"/>
    <s v="Parkeren"/>
    <s v="1741"/>
    <s v="j.thijssen@dif.nl"/>
    <s v="Thijs"/>
    <s v="j.thijs@dif.eu"/>
    <s v="f"/>
    <m/>
    <s v="Jacky"/>
    <s v="(020) 717 31 51"/>
    <m/>
    <s v="J."/>
    <n v="279"/>
    <s v="23:15"/>
    <s v="CH HKA"/>
    <s v="Mare Frisium"/>
    <n v="47"/>
    <s v="Varend arrangement"/>
    <d v="2015-08-21T00:00:00"/>
    <s v="Schiphol Boulevard 269 D10"/>
    <s v="+31 (0)20 717 3151"/>
    <s v="654743708"/>
    <m/>
    <n v="1"/>
    <m/>
    <n v="2"/>
    <s v="Ja"/>
    <n v="25264.95"/>
    <n v="1"/>
    <m/>
    <s v="000109-006"/>
    <m/>
  </r>
  <r>
    <s v="Koninklijke Horeca Nederland "/>
    <s v="Mare Frisium"/>
    <s v="Ja"/>
    <n v="100"/>
    <n v="90"/>
    <s v="Mare Frisium"/>
    <n v="731"/>
    <s v="SAIL In"/>
    <n v="90"/>
    <s v="Classic"/>
    <s v="Grinten L. van der"/>
    <x v="0"/>
    <d v="2015-08-19T00:00:00"/>
    <x v="167"/>
    <s v="100% Definitief"/>
    <d v="2014-11-28T00:00:00"/>
    <s v="Spliet M.P.J."/>
    <s v="Ja"/>
    <s v="Mare Frisium2015"/>
    <s v="100% Definitief"/>
    <s v="09-07"/>
    <m/>
    <m/>
    <x v="9"/>
    <n v="25"/>
    <n v="55.8"/>
    <n v="34103.800000000003"/>
    <s v="07:15"/>
    <s v="07:00"/>
    <s v="Nederlandse Tall Ships"/>
    <s v="Classic"/>
    <s v="Eigen catering schip"/>
    <s v="Zuurveld"/>
    <s v="28-11"/>
    <s v="2014.48"/>
    <s v="woensdag"/>
    <s v="19-08-2015 07:00"/>
    <d v="2014-11-28T11:51:38"/>
    <s v="a.zuurveld@khn.nl"/>
    <s v="a.zuurveld@khn.nl"/>
    <n v="6"/>
    <s v="CH HKA (C09)"/>
    <s v="Paars"/>
    <n v="60"/>
    <m/>
    <s v="C09"/>
    <s v="CH HKA (C09)"/>
    <s v="2015-08-19"/>
    <n v="31543"/>
    <n v="31543"/>
    <n v="34103.800000000003"/>
    <m/>
    <s v="Pelmolenlaan 10"/>
    <s v="Woerden"/>
    <s v="3447 GW"/>
    <m/>
    <n v="50"/>
    <s v="Ja"/>
    <s v="Albert Zuurveld"/>
    <m/>
    <m/>
    <m/>
    <m/>
    <m/>
    <m/>
    <m/>
    <s v="06:15"/>
    <n v="0"/>
    <s v="Pier Westerhoofd"/>
    <s v="1916"/>
    <s v="Ja"/>
    <s v="Ja"/>
    <s v="Parkeren"/>
    <s v="1208"/>
    <s v="a.zuurveld@khn.nl"/>
    <s v="Zuurveld"/>
    <s v="a.zuurveld@khn.nl"/>
    <s v="m"/>
    <s v="06 - 51 83 36 86"/>
    <s v="Albert"/>
    <m/>
    <s v="van der"/>
    <s v="A.J."/>
    <n v="339"/>
    <s v="14:30"/>
    <m/>
    <s v="Mare Frisium"/>
    <n v="47"/>
    <s v="Varend arrangement"/>
    <d v="2015-08-19T00:00:00"/>
    <s v="Pelmolenlaan 10"/>
    <s v="0348-489468/06-51833686"/>
    <s v="0031651833686"/>
    <m/>
    <n v="3"/>
    <n v="36917.1"/>
    <n v="2"/>
    <m/>
    <n v="31543"/>
    <n v="1"/>
    <m/>
    <s v="000109-001"/>
    <m/>
  </r>
  <r>
    <s v="Rada Sanitair BV"/>
    <s v="Mare Frisium"/>
    <s v="Ja"/>
    <n v="100"/>
    <n v="90"/>
    <s v="Mare Frisium"/>
    <n v="1059"/>
    <s v="Avond"/>
    <n v="90"/>
    <s v="Classic"/>
    <s v="Kaal A."/>
    <x v="0"/>
    <d v="2015-08-22T00:00:00"/>
    <x v="168"/>
    <s v="100% Definitief"/>
    <d v="2015-02-25T00:00:00"/>
    <s v="Spliet M.P.J."/>
    <s v="Ja"/>
    <s v="Mare Frisium2015"/>
    <s v="100% Definitief"/>
    <s v="08-07"/>
    <s v="Kaal"/>
    <m/>
    <x v="9"/>
    <n v="22"/>
    <n v="55.8"/>
    <n v="27497.13"/>
    <s v="18:30"/>
    <s v="18:00"/>
    <s v="Nederlandse Tall Ships"/>
    <s v="Classic"/>
    <s v="Eigen catering schip"/>
    <s v="Kaal"/>
    <s v="18-02"/>
    <s v="2015.08"/>
    <s v="zaterdag"/>
    <s v="22-08-2015 18:00"/>
    <d v="2015-02-18T10:51:59"/>
    <s v="alex.kaal@rada-nl.com"/>
    <s v="alex.kaal@rada-nl.com"/>
    <n v="5"/>
    <s v="CH HKA (C09)"/>
    <s v="Paars"/>
    <n v="60"/>
    <m/>
    <s v="C09"/>
    <s v="CH HKA (C09)"/>
    <s v="2015-08-22"/>
    <n v="25523.200000000001"/>
    <n v="25523.200000000001"/>
    <n v="27497.13"/>
    <m/>
    <s v="Mercuriusweg 4 C"/>
    <s v="Barneveld"/>
    <s v="3771 NC"/>
    <m/>
    <n v="50"/>
    <s v="Nee"/>
    <s v="Alex Kaal"/>
    <m/>
    <m/>
    <m/>
    <m/>
    <m/>
    <m/>
    <m/>
    <s v="17:15"/>
    <n v="0"/>
    <s v="Pier Westerhoofd"/>
    <s v="2658"/>
    <s v="Ja"/>
    <s v="Ja"/>
    <s v="Parkeren"/>
    <s v="1906"/>
    <s v="alex.kaal@rada-nl.com"/>
    <s v="Kaal"/>
    <s v="alex.kaal@rada-nl.com"/>
    <s v="m"/>
    <m/>
    <s v="Alex"/>
    <s v="(0342) 41 40 88"/>
    <m/>
    <s v="A."/>
    <n v="279"/>
    <s v="23:15"/>
    <m/>
    <s v="Mare Frisium"/>
    <n v="47"/>
    <s v="Varend arrangement"/>
    <d v="2015-08-22T00:00:00"/>
    <s v="Mercuriusweg 4 C"/>
    <s v="0342414088"/>
    <s v="0031681489255"/>
    <m/>
    <n v="2"/>
    <n v="30383.1"/>
    <n v="2"/>
    <m/>
    <n v="25523.200000000001"/>
    <n v="1"/>
    <m/>
    <s v="000109-008"/>
    <m/>
  </r>
  <r>
    <s v="Keyser &amp; Mackay"/>
    <s v="Marie Galante"/>
    <s v="Ja"/>
    <n v="100"/>
    <n v="45"/>
    <s v="Marie Galante"/>
    <n v="664"/>
    <s v="SAIL In"/>
    <n v="45"/>
    <s v="Dock"/>
    <s v="Waal G. de"/>
    <x v="0"/>
    <d v="2015-08-19T00:00:00"/>
    <x v="83"/>
    <s v="100% Definitief"/>
    <d v="2014-11-18T00:00:00"/>
    <s v="Dijck S.N.D. van"/>
    <s v="Ja"/>
    <s v="Marie Galante2015"/>
    <s v="100% Definitief"/>
    <s v="16-07"/>
    <s v="Lo Dico"/>
    <m/>
    <x v="7"/>
    <n v="22.5"/>
    <n v="34.67"/>
    <n v="12097.35"/>
    <s v="08:00"/>
    <s v="08:00"/>
    <s v="Traditionele charter schepen"/>
    <s v="Dock"/>
    <s v="H2U Consortium"/>
    <s v="Waal  de"/>
    <s v="11-11"/>
    <s v="2014.46"/>
    <s v="woensdag"/>
    <s v="19-08-2015 08:00"/>
    <d v="2014-11-11T14:56:59"/>
    <s v="m.lodico@keymac.com"/>
    <s v="m.lodico@keymac.com"/>
    <n v="5"/>
    <s v="CH HKB (D08)"/>
    <s v="Blauw"/>
    <n v="50"/>
    <m/>
    <s v="A14"/>
    <s v="CH HKB (D08)"/>
    <s v="2015-08-19"/>
    <n v="11205"/>
    <n v="11205"/>
    <n v="12097.35"/>
    <s v="vrouw"/>
    <s v="Leidsegracht 19"/>
    <s v="Amsterdam"/>
    <s v="1017 NA"/>
    <m/>
    <n v="37"/>
    <s v="Ja"/>
    <s v="Manuela Lo Dico"/>
    <m/>
    <m/>
    <m/>
    <m/>
    <m/>
    <m/>
    <m/>
    <s v="07:15"/>
    <n v="0"/>
    <s v="Pier Azië"/>
    <s v="2199"/>
    <s v="Nee"/>
    <m/>
    <m/>
    <s v="3957"/>
    <s v="m.lodico@keymac.com"/>
    <s v="Lo Dico"/>
    <s v="m.lodico@keymac.com"/>
    <s v="f"/>
    <m/>
    <s v="Manuela"/>
    <m/>
    <s v="de"/>
    <s v="M."/>
    <n v="249"/>
    <s v="15:00"/>
    <s v="CH HKB"/>
    <s v="Marie Galante"/>
    <n v="63"/>
    <s v="Varend arrangement"/>
    <d v="2015-08-19T00:00:00"/>
    <s v="Leidsegracht 19"/>
    <s v="020-6263323"/>
    <s v="0031655812891"/>
    <m/>
    <n v="3"/>
    <n v="13558.05"/>
    <n v="1"/>
    <m/>
    <n v="11205"/>
    <n v="4"/>
    <m/>
    <s v="000051-001"/>
    <m/>
  </r>
  <r>
    <s v="Ad Saan Beheer B.V."/>
    <s v="Marie Zurlohe"/>
    <s v="Ja"/>
    <n v="100"/>
    <n v="8"/>
    <s v="Marie Zurlohe"/>
    <n v="1397"/>
    <s v="Vuurwerk"/>
    <n v="8"/>
    <s v="Salon"/>
    <s v="Saan A."/>
    <x v="0"/>
    <d v="2015-08-19T00:00:00"/>
    <x v="68"/>
    <s v="100% Definitief"/>
    <m/>
    <s v="Koning A."/>
    <s v="Ja"/>
    <s v="Marie Zurlohe2015"/>
    <s v="100% Definitief"/>
    <s v="09-07"/>
    <s v="saan"/>
    <m/>
    <x v="4"/>
    <n v="22.5"/>
    <n v="73"/>
    <n v="1455.55"/>
    <s v="20:30"/>
    <s v="20:30"/>
    <s v="Amsterdamse salonboten"/>
    <s v="Salon"/>
    <s v="H2U Consortium"/>
    <m/>
    <s v="25-03"/>
    <s v="2015.13"/>
    <s v="woensdag"/>
    <s v="19-08-2015 20:30"/>
    <d v="2015-03-25T22:31:32"/>
    <s v="Adsaandiemen@gmail.com"/>
    <s v="adsaandiemen@gmail.com"/>
    <n v="2"/>
    <s v="Oosterdok (O01)"/>
    <m/>
    <m/>
    <m/>
    <s v="O18"/>
    <s v="Oosterdok (O01)"/>
    <s v="2015-08-19"/>
    <n v="1352"/>
    <n v="1352"/>
    <n v="1455.55"/>
    <s v="man"/>
    <s v="Ouddiemerlaan 529"/>
    <s v="Diemen"/>
    <s v="1111 HH"/>
    <m/>
    <n v="12"/>
    <s v="Nee"/>
    <s v="Ad Saan"/>
    <m/>
    <m/>
    <m/>
    <m/>
    <m/>
    <m/>
    <m/>
    <s v="20:00"/>
    <n v="0"/>
    <s v="Oosterdok Oostzijde"/>
    <s v="3091"/>
    <s v="Ja"/>
    <m/>
    <m/>
    <s v="2156"/>
    <s v="Adsaandiemen@gmail.com"/>
    <s v="Saan"/>
    <s v="adsaandiemen@gmail.com"/>
    <s v="m"/>
    <s v="06 - 21 59 30 22"/>
    <s v="Ad"/>
    <m/>
    <m/>
    <s v="A."/>
    <n v="169"/>
    <s v="23:30"/>
    <s v="Oosterdok"/>
    <s v="Marie Zurlohe"/>
    <n v="209"/>
    <s v="Varend arrangement"/>
    <d v="2015-08-19T00:00:00"/>
    <s v="Ouddiemerlaan 529"/>
    <s v="06  21593022"/>
    <m/>
    <s v="0031621593022"/>
    <n v="2"/>
    <m/>
    <n v="0"/>
    <m/>
    <n v="1352"/>
    <n v="1"/>
    <m/>
    <s v="000126-003"/>
    <m/>
  </r>
  <r>
    <s v="Amersfoortse Verzekeringen"/>
    <s v="Marie Zurlohe"/>
    <s v="Ja"/>
    <n v="100"/>
    <n v="10"/>
    <s v="Marie Zurlohe"/>
    <n v="1790"/>
    <s v="Borrel"/>
    <n v="10"/>
    <s v="Salon"/>
    <s v="Leverink B."/>
    <x v="0"/>
    <d v="2015-08-21T00:00:00"/>
    <x v="106"/>
    <s v="100% Definitief"/>
    <d v="2015-05-19T00:00:00"/>
    <s v="Sterk L."/>
    <s v="Ja"/>
    <s v="Marie Zurlohe2015"/>
    <s v="100% Definitief"/>
    <s v="09-07"/>
    <m/>
    <m/>
    <x v="4"/>
    <n v="18.75"/>
    <n v="73"/>
    <n v="1708.11"/>
    <s v="16:30"/>
    <s v="16:30"/>
    <s v="Amsterdamse salonboten"/>
    <s v="Salon"/>
    <s v="H2U Consortium"/>
    <m/>
    <s v="12-05"/>
    <s v="2015.20"/>
    <s v="vrijdag"/>
    <s v="21-08-2015 16:30"/>
    <d v="2015-05-12T16:03:13"/>
    <s v="rien.arts@amersfoortse.nl"/>
    <s v="rien.arts@amersfoortse.nl"/>
    <n v="2"/>
    <s v="Oosterdok (O01)"/>
    <m/>
    <m/>
    <m/>
    <s v="O18"/>
    <s v="Oosterdok (O01)"/>
    <s v="2015-08-21"/>
    <n v="1590"/>
    <n v="1590"/>
    <n v="1708.11"/>
    <m/>
    <m/>
    <s v="Utrecht"/>
    <s v="3500 HB"/>
    <m/>
    <n v="12"/>
    <s v="Nee"/>
    <s v="Rien Arts"/>
    <m/>
    <m/>
    <m/>
    <m/>
    <m/>
    <m/>
    <m/>
    <s v="16:00"/>
    <n v="0"/>
    <s v="Oosterdok Oostzijde"/>
    <s v="5976"/>
    <s v="Ja"/>
    <m/>
    <m/>
    <s v="3857"/>
    <s v="rien.arts@amersfoortse.nl"/>
    <s v="Arts"/>
    <s v="rien.arts@amersfoortse.nl"/>
    <s v="m"/>
    <m/>
    <s v="Rien"/>
    <s v="(030) 257 36 65"/>
    <m/>
    <s v="R."/>
    <n v="159"/>
    <s v="19:00"/>
    <s v="Oosterdok"/>
    <s v="Marie Zurlohe"/>
    <n v="209"/>
    <s v="Varend arrangement"/>
    <d v="2015-08-21T00:00:00"/>
    <s v="Postbus 2072"/>
    <m/>
    <s v="(030) 257 36 65"/>
    <s v="(030) 257 36 65"/>
    <n v="2"/>
    <m/>
    <n v="0"/>
    <m/>
    <n v="1590"/>
    <n v="1"/>
    <m/>
    <s v="000126-010"/>
    <m/>
  </r>
  <r>
    <s v="CHZ Verpakkingen BV"/>
    <s v="Marie Zurlohe"/>
    <s v="Ja"/>
    <n v="100"/>
    <n v="10"/>
    <s v="Marie Zurlohe"/>
    <n v="2366"/>
    <s v="Ochtend"/>
    <n v="10"/>
    <s v="Salon"/>
    <s v="Zeeland T. van"/>
    <x v="0"/>
    <d v="2015-08-22T00:00:00"/>
    <x v="76"/>
    <s v="100% Definitief"/>
    <d v="2015-07-20T00:00:00"/>
    <s v="Haan R. de"/>
    <s v="Ja"/>
    <s v="Marie Zurlohe2015"/>
    <s v="100% Definitief"/>
    <s v="28-07"/>
    <m/>
    <m/>
    <x v="18"/>
    <n v="14"/>
    <n v="53"/>
    <n v="1064.56"/>
    <s v="09:00"/>
    <s v="09:00"/>
    <s v="Amsterdamse salonboten"/>
    <s v="Salon"/>
    <s v="H2U Consortium"/>
    <s v="Zeeland "/>
    <s v="17-07"/>
    <s v="2015.29"/>
    <s v="zaterdag"/>
    <s v="22-08-2015 09:00"/>
    <d v="2015-07-17T14:26:20"/>
    <s v="thom.vanzeeland@chzverpakking.nl"/>
    <s v="thom.vanzeeland@chzverpakking.nl"/>
    <n v="1"/>
    <s v="Oosterdok (O01)"/>
    <m/>
    <m/>
    <m/>
    <s v="O18"/>
    <s v="Oosterdok (O01)"/>
    <s v="2015-08-22"/>
    <n v="990"/>
    <n v="990"/>
    <n v="1064.56"/>
    <m/>
    <s v="Dalsteindreef 141"/>
    <s v="Diemen"/>
    <s v="1114 XJ"/>
    <m/>
    <n v="12"/>
    <s v="Nee"/>
    <s v="Tom van Zeeland"/>
    <m/>
    <m/>
    <m/>
    <m/>
    <m/>
    <m/>
    <m/>
    <s v="08:30"/>
    <n v="0"/>
    <s v="Oosterdok Oostzijde"/>
    <s v="6263"/>
    <s v="Ja"/>
    <m/>
    <m/>
    <s v="4236"/>
    <s v="thom.vanzeeland@chzverpakking.nl"/>
    <s v="Zeeland"/>
    <s v="thom.vanzeeland@chzverpakking.nl"/>
    <s v="m"/>
    <m/>
    <s v="Tom"/>
    <s v="(0251) 20 93 12"/>
    <s v="van"/>
    <s v="T."/>
    <n v="99"/>
    <s v="11:30"/>
    <s v="Oosterdok"/>
    <s v="Marie Zurlohe"/>
    <n v="209"/>
    <s v="Varend arrangement"/>
    <d v="2015-08-22T00:00:00"/>
    <s v="Dalsteindreef 141"/>
    <m/>
    <s v="0031646030369"/>
    <s v="(0251) 20 93 12"/>
    <n v="1"/>
    <m/>
    <n v="0"/>
    <m/>
    <n v="990"/>
    <n v="1"/>
    <m/>
    <s v="000126-012"/>
    <m/>
  </r>
  <r>
    <s v="Egberth Volgers"/>
    <s v="Marie Zurlohe"/>
    <s v="Ja"/>
    <n v="100"/>
    <n v="8"/>
    <s v="Marie Zurlohe"/>
    <n v="1611"/>
    <s v="Vuurwerk"/>
    <n v="8"/>
    <s v="Salon"/>
    <s v="Volgers E."/>
    <x v="0"/>
    <d v="2015-08-22T00:00:00"/>
    <x v="49"/>
    <s v="100% Definitief"/>
    <d v="2015-04-23T00:00:00"/>
    <s v="Sterk L."/>
    <s v="Ja"/>
    <s v="Marie Zurlohe2015"/>
    <s v="100% Definitief"/>
    <s v="09-07"/>
    <s v="Volgers"/>
    <m/>
    <x v="4"/>
    <n v="22.5"/>
    <n v="73"/>
    <n v="1455.55"/>
    <s v="20:30"/>
    <s v="20:30"/>
    <s v="Amsterdamse salonboten"/>
    <s v="Salon"/>
    <s v="H2U Consortium"/>
    <s v="Volgers"/>
    <s v="15-04"/>
    <s v="2015.16"/>
    <s v="zaterdag"/>
    <s v="22-08-2015 20:30"/>
    <d v="2015-04-15T20:50:18"/>
    <s v="egberthvolgers@hotmail.com"/>
    <s v="egberthvolgers@hotmail.com"/>
    <n v="2"/>
    <s v="Oosterdok (O01)"/>
    <m/>
    <m/>
    <m/>
    <s v="O18"/>
    <s v="Oosterdok (O01)"/>
    <s v="2015-08-22"/>
    <n v="1352"/>
    <n v="1352"/>
    <n v="1455.55"/>
    <s v="man"/>
    <s v="Bilderdijkstraat 11 III"/>
    <s v="Amsterdam"/>
    <s v="1052 NA"/>
    <m/>
    <n v="12"/>
    <s v="Nee"/>
    <s v="Egberth Volgers"/>
    <m/>
    <m/>
    <m/>
    <m/>
    <m/>
    <m/>
    <m/>
    <s v="20:00"/>
    <n v="0"/>
    <s v="Oosterdok Oostzijde"/>
    <s v="3170"/>
    <s v="Ja"/>
    <m/>
    <m/>
    <s v="2273"/>
    <s v="egberthvolgers@hotmail.com"/>
    <s v="Volgers"/>
    <s v="egberthvolgers@hotmail.com"/>
    <s v="m"/>
    <s v="06 - 40 60 10 52"/>
    <s v="Egberth"/>
    <m/>
    <m/>
    <s v="E."/>
    <n v="169"/>
    <s v="23:30"/>
    <s v="Oosterdok"/>
    <s v="Marie Zurlohe"/>
    <n v="209"/>
    <s v="Varend arrangement"/>
    <d v="2015-08-22T00:00:00"/>
    <s v="Bilderdijkstraat 11 III"/>
    <s v="0640601052"/>
    <s v="0031640601052"/>
    <s v="0031640601052"/>
    <n v="2"/>
    <m/>
    <n v="0"/>
    <m/>
    <n v="1352"/>
    <n v="1"/>
    <m/>
    <s v="000126-015"/>
    <m/>
  </r>
  <r>
    <s v="Giovane Consultancy B.V."/>
    <s v="Marie Zurlohe"/>
    <s v="Ja"/>
    <n v="100"/>
    <n v="10"/>
    <s v="Marie Zurlohe"/>
    <n v="1171"/>
    <s v="Vuurwerk"/>
    <n v="10"/>
    <s v="Salon"/>
    <s v="Jong G.R.A. de"/>
    <x v="0"/>
    <d v="2015-08-20T00:00:00"/>
    <x v="39"/>
    <s v="100% Definitief"/>
    <d v="2015-03-05T00:00:00"/>
    <s v="Sterk L."/>
    <s v="Ja"/>
    <s v="Marie Zurlohe2015"/>
    <s v="100% Definitief"/>
    <s v="09-07"/>
    <m/>
    <m/>
    <x v="4"/>
    <n v="22.5"/>
    <n v="73"/>
    <n v="1819.44"/>
    <s v="20:30"/>
    <s v="20:30"/>
    <s v="Amsterdamse salonboten"/>
    <s v="Salon"/>
    <s v="H2U Consortium"/>
    <s v="Jong de"/>
    <s v="26-02"/>
    <s v="2015.09"/>
    <s v="donderdag"/>
    <s v="20-08-2015 20:30"/>
    <d v="2015-02-26T14:41:35"/>
    <s v="geert.dejong@smclaren.com"/>
    <s v="geert.dejong@smclaren.com"/>
    <n v="4"/>
    <s v="Oosterdok (O01)"/>
    <m/>
    <m/>
    <m/>
    <s v="O18"/>
    <s v="Oosterdok (O01)"/>
    <s v="2015-08-20"/>
    <n v="1690"/>
    <n v="1690"/>
    <n v="1819.44"/>
    <m/>
    <s v="Rozenlaantje 7"/>
    <s v="Laren"/>
    <s v="1251 BW"/>
    <m/>
    <n v="12"/>
    <s v="Nee"/>
    <s v="Geert de Jong"/>
    <m/>
    <m/>
    <m/>
    <m/>
    <m/>
    <m/>
    <m/>
    <s v="20:00"/>
    <n v="0"/>
    <s v="Oosterdok Oostzijde"/>
    <s v="2739"/>
    <s v="Ja"/>
    <m/>
    <m/>
    <s v="1983"/>
    <s v="geert.dejong@smclaren.com"/>
    <s v="Jong"/>
    <s v="geert.dejong@smclaren.com"/>
    <s v="m"/>
    <s v="06 - 53 18 65 67"/>
    <s v="Geert"/>
    <m/>
    <s v="de"/>
    <s v="G.R.A."/>
    <n v="169"/>
    <s v="23:30"/>
    <s v="Oosterdok"/>
    <s v="Marie Zurlohe"/>
    <n v="209"/>
    <s v="Varend arrangement"/>
    <d v="2015-08-20T00:00:00"/>
    <s v="Rozenlaantje 7"/>
    <m/>
    <s v="0031653186567"/>
    <s v="0031653186567"/>
    <n v="2"/>
    <n v="2044.9"/>
    <n v="0"/>
    <m/>
    <n v="1690"/>
    <n v="1"/>
    <m/>
    <s v="000126-007"/>
    <m/>
  </r>
  <r>
    <s v="Jogoa Group bv"/>
    <s v="Marie Zurlohe"/>
    <s v="Ja"/>
    <n v="100"/>
    <n v="10"/>
    <s v="Marie Zurlohe"/>
    <n v="2251"/>
    <s v="Borrel"/>
    <n v="10"/>
    <s v="Salon"/>
    <s v="Ettema D."/>
    <x v="0"/>
    <d v="2015-08-19T00:00:00"/>
    <x v="91"/>
    <s v="100% Definitief"/>
    <d v="2015-07-03T00:00:00"/>
    <s v="Spliet M.P.J."/>
    <s v="Ja"/>
    <s v="Marie Zurlohe2015"/>
    <s v="100% Definitief"/>
    <s v="21-07"/>
    <s v="Ettema"/>
    <m/>
    <x v="4"/>
    <n v="18.75"/>
    <n v="73"/>
    <n v="1708.11"/>
    <s v="17:00"/>
    <s v="17:00"/>
    <s v="Amsterdamse salonboten"/>
    <s v="Salon"/>
    <s v="H2U Consortium"/>
    <m/>
    <s v="30-06"/>
    <s v="2015.27"/>
    <s v="woensdag"/>
    <s v="19-08-2015 17:00"/>
    <d v="2015-06-30T13:14:43"/>
    <s v="dick@jogoa.com"/>
    <s v="dick@jogoa.com"/>
    <n v="1"/>
    <s v="Oosterdok (O01)"/>
    <m/>
    <m/>
    <m/>
    <s v="O18"/>
    <s v="Oosterdok (O01)"/>
    <s v="2015-08-19"/>
    <n v="1590"/>
    <n v="1590"/>
    <n v="1708.11"/>
    <s v="man"/>
    <s v="Tulpencroftlaan 18 a"/>
    <s v="Heiloo"/>
    <s v="1851 XN"/>
    <m/>
    <n v="12"/>
    <s v="Nee"/>
    <s v="Dick Ettema"/>
    <m/>
    <m/>
    <m/>
    <m/>
    <m/>
    <m/>
    <m/>
    <s v="16:30"/>
    <n v="0"/>
    <s v="Oosterdok Oostzijde"/>
    <s v="6198"/>
    <s v="Ja"/>
    <m/>
    <m/>
    <s v="4129"/>
    <s v="dick@jogoa.com"/>
    <s v="Ettema"/>
    <s v="dick@jogoa.com"/>
    <s v="m"/>
    <m/>
    <s v="Dick"/>
    <s v="06 - 22 69 91 84"/>
    <m/>
    <s v="D."/>
    <n v="159"/>
    <s v="19:30"/>
    <s v="Oosterdok"/>
    <s v="Marie Zurlohe"/>
    <n v="209"/>
    <s v="Varend arrangement"/>
    <d v="2015-08-19T00:00:00"/>
    <s v="Tulpencroftlaan 18 a"/>
    <s v="+31622699184"/>
    <m/>
    <m/>
    <n v="1"/>
    <m/>
    <n v="0"/>
    <m/>
    <n v="1590"/>
    <n v="1"/>
    <m/>
    <s v="000126-002"/>
    <m/>
  </r>
  <r>
    <s v="Marian van der Velde"/>
    <s v="Marie Zurlohe"/>
    <s v="Ja"/>
    <n v="100"/>
    <n v="8"/>
    <s v="Marie Zurlohe"/>
    <n v="1820"/>
    <s v="Vuurwerk"/>
    <n v="8"/>
    <s v="Salon"/>
    <s v="Velde M. van der"/>
    <x v="0"/>
    <d v="2015-08-21T00:00:00"/>
    <x v="143"/>
    <s v="100% Definitief"/>
    <d v="2015-05-26T00:00:00"/>
    <s v="Sterk L."/>
    <s v="Ja"/>
    <s v="Marie Zurlohe2015"/>
    <s v="100% Definitief"/>
    <s v="09-07"/>
    <m/>
    <m/>
    <x v="4"/>
    <n v="22.5"/>
    <n v="73"/>
    <n v="1455.55"/>
    <s v="20:30"/>
    <s v="20:30"/>
    <s v="Amsterdamse salonboten"/>
    <s v="Salon"/>
    <s v="H2U Consortium"/>
    <s v="Velde van der"/>
    <s v="18-05"/>
    <s v="2015.21"/>
    <s v="vrijdag"/>
    <s v="21-08-2015 20:30"/>
    <d v="2015-05-18T12:19:20"/>
    <s v="lisette"/>
    <s v="vandervelde.marian@gmail.com"/>
    <n v="2"/>
    <s v="Oosterdok (O01)"/>
    <m/>
    <m/>
    <m/>
    <s v="O18"/>
    <s v="Oosterdok (O01)"/>
    <s v="2015-08-21"/>
    <n v="1352"/>
    <n v="1352"/>
    <n v="1455.55"/>
    <m/>
    <s v="Vreelust 48"/>
    <s v="Gouda"/>
    <s v="2804 LJ"/>
    <m/>
    <n v="12"/>
    <s v="Nee"/>
    <s v="Marian van der Velde"/>
    <m/>
    <m/>
    <m/>
    <m/>
    <m/>
    <m/>
    <m/>
    <s v="20:00"/>
    <n v="0"/>
    <s v="Oosterdok Oostzijde"/>
    <s v="5977"/>
    <s v="Ja"/>
    <m/>
    <m/>
    <s v="3858"/>
    <s v="lisette"/>
    <s v="Velde"/>
    <s v="vandervelde.marian@gmail.com"/>
    <s v="f"/>
    <m/>
    <s v="Marian"/>
    <m/>
    <s v="van der"/>
    <s v="M."/>
    <n v="169"/>
    <s v="23:30"/>
    <s v="Oosterdok"/>
    <s v="Marie Zurlohe"/>
    <n v="209"/>
    <s v="Varend arrangement"/>
    <d v="2015-08-21T00:00:00"/>
    <s v="Vreelust 48"/>
    <m/>
    <s v="623271388"/>
    <m/>
    <n v="2"/>
    <m/>
    <n v="0"/>
    <m/>
    <n v="1352"/>
    <n v="1"/>
    <m/>
    <s v="000126-011"/>
    <m/>
  </r>
  <r>
    <s v="Meijer"/>
    <s v="Marie Zurlohe"/>
    <s v="Ja"/>
    <n v="100"/>
    <n v="8"/>
    <s v="Marie Zurlohe"/>
    <n v="2006"/>
    <s v="Welcome the Tall Ships"/>
    <n v="8"/>
    <s v="Salon"/>
    <s v="Meijer E."/>
    <x v="0"/>
    <d v="2015-08-19T00:00:00"/>
    <x v="169"/>
    <s v="100% Definitief"/>
    <d v="2015-06-15T00:00:00"/>
    <s v="Sterk L."/>
    <s v="Ja"/>
    <s v="Marie Zurlohe2015"/>
    <s v="100% Definitief"/>
    <s v="09-07"/>
    <s v="Meijer"/>
    <m/>
    <x v="3"/>
    <n v="26.25"/>
    <n v="119"/>
    <n v="1965.8"/>
    <s v="13:00"/>
    <s v="13:00"/>
    <s v="Amsterdamse salonboten"/>
    <s v="Salon"/>
    <s v="H2U Consortium"/>
    <s v="Meijer "/>
    <s v="07-06"/>
    <s v="2015.23"/>
    <s v="woensdag"/>
    <s v="19-08-2015 13:00"/>
    <d v="2015-06-07T11:20:46"/>
    <s v="edmeijer@hotmail.com"/>
    <s v="edmeijer@hotmail.com"/>
    <n v="1"/>
    <s v="Oosterdok (O01)"/>
    <m/>
    <m/>
    <m/>
    <s v="O18"/>
    <s v="Oosterdok (O01)"/>
    <s v="2015-08-19"/>
    <n v="1832"/>
    <n v="1832"/>
    <n v="1965.8"/>
    <s v="man"/>
    <s v="Carnegielaan 76"/>
    <s v="Den Haag"/>
    <s v="2517 KH"/>
    <m/>
    <n v="12"/>
    <s v="Nee"/>
    <s v="Eddy Meijer"/>
    <m/>
    <m/>
    <m/>
    <m/>
    <m/>
    <m/>
    <m/>
    <s v="12:30"/>
    <n v="0"/>
    <s v="Oosterdok Oostzijde"/>
    <s v="6062"/>
    <s v="Ja"/>
    <m/>
    <m/>
    <s v="3946"/>
    <s v="edmeijer@hotmail.com"/>
    <s v="Meijer"/>
    <s v="edmeijer@hotmail.com"/>
    <s v="m"/>
    <s v="06 - 55 25 30 56"/>
    <s v="Eddy"/>
    <m/>
    <m/>
    <s v="E."/>
    <n v="229"/>
    <s v="16:30"/>
    <s v="Oosterdok"/>
    <s v="Marie Zurlohe"/>
    <n v="209"/>
    <s v="Varend arrangement"/>
    <d v="2015-08-19T00:00:00"/>
    <s v="Carnegielaan 76"/>
    <s v="06-55253056"/>
    <s v="0031655253056"/>
    <s v="0031655253056"/>
    <n v="1"/>
    <m/>
    <n v="0"/>
    <m/>
    <n v="1832"/>
    <n v="1"/>
    <m/>
    <s v="000126-001"/>
    <m/>
  </r>
  <r>
    <s v="R. de Ruiter "/>
    <s v="Marie Zurlohe"/>
    <s v="Nee"/>
    <m/>
    <n v="9"/>
    <s v="Marie Zurlohe"/>
    <n v="2450"/>
    <s v="Lunch"/>
    <n v="9"/>
    <s v="Salon"/>
    <s v="Ruiter R. de"/>
    <x v="39"/>
    <d v="2015-08-21T00:00:00"/>
    <x v="170"/>
    <s v="Bevestigd"/>
    <m/>
    <s v="Sterk L."/>
    <m/>
    <s v="Marie Zurlohe2015"/>
    <s v="Termijnen aanwezig (1)"/>
    <m/>
    <m/>
    <m/>
    <x v="3"/>
    <n v="18.75"/>
    <n v="73"/>
    <m/>
    <s v="12:30"/>
    <s v="12:30"/>
    <s v="Amsterdamse salonboten"/>
    <s v="Salon"/>
    <s v="H2U Consortium"/>
    <m/>
    <s v="07-08"/>
    <s v="2015.32"/>
    <s v="vrijdag"/>
    <s v="21-08-2015 12:30"/>
    <d v="2015-08-07T14:39:33"/>
    <m/>
    <s v="mw.deruijter@groenewegen.com"/>
    <n v="0"/>
    <s v="Oosterdok (O01)"/>
    <m/>
    <m/>
    <m/>
    <s v="O18"/>
    <s v="Oosterdok (O01)"/>
    <s v="2015-08-21"/>
    <n v="1611"/>
    <m/>
    <m/>
    <m/>
    <s v="Klavergriend 68"/>
    <s v="Almere"/>
    <s v="1356 KD"/>
    <m/>
    <n v="12"/>
    <s v="Nee"/>
    <s v="R. de Ruiter"/>
    <m/>
    <m/>
    <m/>
    <m/>
    <m/>
    <m/>
    <m/>
    <s v="12:00"/>
    <m/>
    <s v="Oosterdok Oostzijde"/>
    <s v="6345"/>
    <s v="Ja"/>
    <m/>
    <m/>
    <s v="5291"/>
    <m/>
    <s v="Ruiter"/>
    <s v="mw.deruijter@groenewegen.com"/>
    <s v="m"/>
    <s v="06 - 43 36 72 05"/>
    <m/>
    <m/>
    <s v="de"/>
    <s v="R."/>
    <n v="179"/>
    <s v="15:00"/>
    <s v="Oosterdok"/>
    <s v="Marie Zurlohe"/>
    <n v="209"/>
    <s v="Varend arrangement"/>
    <d v="2015-08-21T00:00:00"/>
    <s v="Klavergriend 68"/>
    <m/>
    <m/>
    <m/>
    <n v="1"/>
    <m/>
    <n v="0"/>
    <m/>
    <n v="1611"/>
    <n v="1"/>
    <m/>
    <s v="000126-009"/>
    <m/>
  </r>
  <r>
    <s v="Somnium Real Estate B.V."/>
    <s v="Marie Zurlohe"/>
    <s v="Ja"/>
    <n v="100"/>
    <n v="8"/>
    <s v="Marie Zurlohe"/>
    <n v="1181"/>
    <s v="Lunch"/>
    <n v="8"/>
    <s v="Salon"/>
    <s v="Velden W. van der"/>
    <x v="0"/>
    <d v="2015-08-20T00:00:00"/>
    <x v="80"/>
    <s v="100% Definitief"/>
    <m/>
    <s v="Sterk L."/>
    <s v="Ja"/>
    <s v="Marie Zurlohe2015"/>
    <s v="100% Definitief"/>
    <s v="14-07"/>
    <m/>
    <m/>
    <x v="3"/>
    <n v="18.75"/>
    <n v="73"/>
    <n v="1537.12"/>
    <s v="12:30"/>
    <s v="12:30"/>
    <s v="Amsterdamse salonboten"/>
    <s v="Salon"/>
    <s v="H2U Consortium"/>
    <s v="Velden van der"/>
    <s v="02-03"/>
    <s v="2015.10"/>
    <s v="donderdag"/>
    <s v="20-08-2015 12:30"/>
    <d v="2015-03-02T14:33:52"/>
    <s v="info@somniumrealestate.nl"/>
    <s v="info@somniumrealestate.nl"/>
    <n v="4"/>
    <s v="Oosterdok (O01)"/>
    <m/>
    <m/>
    <m/>
    <s v="O18"/>
    <s v="Oosterdok (O01)"/>
    <s v="2015-08-20"/>
    <n v="1432"/>
    <n v="1432"/>
    <n v="1537.12"/>
    <m/>
    <s v="Hoefstraat 8"/>
    <s v="Rijsbergen"/>
    <s v="4891 ZE"/>
    <m/>
    <n v="12"/>
    <s v="Nee"/>
    <s v="W. van der Velden"/>
    <m/>
    <m/>
    <m/>
    <m/>
    <m/>
    <m/>
    <m/>
    <s v="12:00"/>
    <n v="0"/>
    <s v="Oosterdok Oostzijde"/>
    <s v="2743"/>
    <s v="Ja"/>
    <m/>
    <m/>
    <s v="1991"/>
    <s v="info@somniumrealestate.nl"/>
    <s v="Velden"/>
    <s v="info@somniumrealestate.nl"/>
    <s v="m"/>
    <s v="06 - 48 87 07 02"/>
    <m/>
    <s v="(076) 596 46 51"/>
    <s v="van der"/>
    <s v="W."/>
    <n v="179"/>
    <s v="15:00"/>
    <s v="Oosterdok"/>
    <s v="Marie Zurlohe"/>
    <n v="209"/>
    <s v="Varend arrangement"/>
    <d v="2015-08-20T00:00:00"/>
    <s v="Hoefstraat 8"/>
    <m/>
    <s v="0031648870702"/>
    <s v="(076) 596 46 51"/>
    <n v="2"/>
    <n v="1732.72"/>
    <n v="0"/>
    <m/>
    <n v="1432"/>
    <n v="1"/>
    <m/>
    <s v="000126-005"/>
    <m/>
  </r>
  <r>
    <s v="Teva Nederland BV"/>
    <s v="Marie Zurlohe"/>
    <s v="Ja"/>
    <n v="100"/>
    <n v="10"/>
    <s v="Marie Zurlohe"/>
    <n v="2019"/>
    <s v="Borrel"/>
    <n v="10"/>
    <s v="Salon"/>
    <s v="Groot C."/>
    <x v="0"/>
    <d v="2015-08-20T00:00:00"/>
    <x v="78"/>
    <s v="100% Definitief"/>
    <d v="2015-06-16T00:00:00"/>
    <s v="Sterk L."/>
    <s v="Ja"/>
    <s v="Marie Zurlohe2015"/>
    <s v="100% Definitief"/>
    <s v="09-07"/>
    <m/>
    <m/>
    <x v="4"/>
    <n v="18.75"/>
    <n v="73"/>
    <n v="1708.11"/>
    <s v="16:30"/>
    <s v="16:30"/>
    <s v="Amsterdamse salonboten"/>
    <s v="Salon"/>
    <s v="H2U Consortium"/>
    <m/>
    <s v="09-06"/>
    <s v="2015.24"/>
    <s v="donderdag"/>
    <s v="20-08-2015 16:30"/>
    <d v="2015-06-09T11:05:58"/>
    <s v="Femke van Amsterdam Boats"/>
    <s v="conny.groot@tevanederland.com"/>
    <n v="1"/>
    <s v="Oosterdok (O01)"/>
    <m/>
    <m/>
    <m/>
    <s v="O18"/>
    <s v="Oosterdok (O01)"/>
    <s v="2015-08-20"/>
    <n v="1590"/>
    <n v="1590"/>
    <n v="1708.11"/>
    <m/>
    <m/>
    <s v="Haarlem"/>
    <s v="2003 RN"/>
    <m/>
    <n v="12"/>
    <s v="Nee"/>
    <s v="Conny Groot"/>
    <m/>
    <m/>
    <m/>
    <m/>
    <m/>
    <m/>
    <m/>
    <s v="16:00"/>
    <n v="0"/>
    <s v="Oosterdok Oostzijde"/>
    <s v="6085"/>
    <s v="Ja"/>
    <m/>
    <m/>
    <s v="3991"/>
    <s v="Femke van Amsterdam Boats"/>
    <s v="Groot"/>
    <s v="conny.groot@tevanederland.com"/>
    <s v="f"/>
    <s v="06 - 51 01 80 02"/>
    <s v="Conny"/>
    <s v="(023) 514 78 35"/>
    <m/>
    <s v="C."/>
    <n v="159"/>
    <s v="19:00"/>
    <s v="Oosterdok"/>
    <s v="Marie Zurlohe"/>
    <n v="209"/>
    <s v="Varend arrangement"/>
    <d v="2015-08-20T00:00:00"/>
    <s v="Postbus 552"/>
    <m/>
    <s v="(023) 514 78 35"/>
    <s v="(023) 514 78 35"/>
    <n v="1"/>
    <m/>
    <n v="0"/>
    <m/>
    <n v="1590"/>
    <n v="1"/>
    <m/>
    <s v="000126-006"/>
    <m/>
  </r>
  <r>
    <s v="Infomedics"/>
    <s v="Marjorie 2"/>
    <s v="Ja"/>
    <n v="102.5"/>
    <n v="100"/>
    <s v="Marjorie 2"/>
    <n v="1029"/>
    <s v="Avond"/>
    <n v="100"/>
    <s v="Classic"/>
    <s v="Mulder A.J."/>
    <x v="0"/>
    <d v="2015-08-21T00:00:00"/>
    <x v="171"/>
    <s v="100% Definitief"/>
    <d v="2015-02-12T00:00:00"/>
    <s v="Dijck S.N.D. van"/>
    <s v="Ja"/>
    <s v="Marjorie2015"/>
    <s v="100% Definitief"/>
    <s v="16-07"/>
    <m/>
    <m/>
    <x v="1"/>
    <n v="21"/>
    <n v="36"/>
    <n v="28236.17"/>
    <s v="19:00"/>
    <s v="18:45"/>
    <s v="Luxe traditionele charter schepen"/>
    <s v="Classic"/>
    <s v="Eigen catering schip"/>
    <s v="Dees"/>
    <s v="11-02"/>
    <s v="2015.07"/>
    <s v="vrijdag"/>
    <s v="21-08-2015 18:45"/>
    <d v="2015-02-11T12:21:15"/>
    <s v="mdees@infomedics.nl"/>
    <s v="mdees@infomedics.nl"/>
    <n v="5"/>
    <s v="CH HKA (C04)"/>
    <s v="Oranje"/>
    <n v="70"/>
    <m/>
    <s v="A15"/>
    <s v="CH HKA (C04)"/>
    <s v="2015-08-21"/>
    <n v="25468.15"/>
    <n v="25468.15"/>
    <n v="27548.71"/>
    <m/>
    <s v="Louis Armstrongweg 110"/>
    <s v="Almere"/>
    <s v="1311 RL"/>
    <n v="1.2"/>
    <n v="55"/>
    <s v="Ja"/>
    <s v="Marco Dees"/>
    <m/>
    <m/>
    <m/>
    <m/>
    <m/>
    <m/>
    <m/>
    <s v="18:00"/>
    <n v="-687.46"/>
    <s v="Pier Westerhoofd"/>
    <s v="2630"/>
    <s v="Nee"/>
    <s v="Nee"/>
    <s v="Parkeren"/>
    <s v="1864"/>
    <s v="mdees@infomedics.nl"/>
    <s v="Dees"/>
    <s v="mdees@infomedics.nl"/>
    <s v="m"/>
    <s v="06 - 11 38 52 06"/>
    <s v="Marco"/>
    <m/>
    <m/>
    <s v="M."/>
    <n v="249"/>
    <s v="23:45"/>
    <m/>
    <s v="Marjorie 2"/>
    <n v="38"/>
    <s v="Varend arrangement"/>
    <d v="2015-08-21T00:00:00"/>
    <s v="Louis Armstrongweg 110"/>
    <s v="06-11385206"/>
    <s v="623803640"/>
    <m/>
    <n v="2"/>
    <n v="30129"/>
    <n v="2"/>
    <m/>
    <n v="25468.15"/>
    <n v="4"/>
    <m/>
    <s v="000105-006"/>
    <n v="7.2"/>
  </r>
  <r>
    <s v="NN Investment Partners "/>
    <s v="Marjorie 2"/>
    <s v="Ja"/>
    <n v="100"/>
    <n v="100"/>
    <s v="Marjorie 2"/>
    <n v="948"/>
    <s v="Middag"/>
    <n v="100"/>
    <s v="Classic"/>
    <s v="Eynde P. van"/>
    <x v="0"/>
    <d v="2015-08-20T00:00:00"/>
    <x v="149"/>
    <s v="100% Definitief"/>
    <d v="2015-02-11T00:00:00"/>
    <s v="Dijck S.N.D. van"/>
    <s v="Ja"/>
    <s v="Marjorie2015"/>
    <s v="100% Definitief"/>
    <s v="06-08"/>
    <m/>
    <m/>
    <x v="0"/>
    <n v="20"/>
    <n v="36"/>
    <n v="19352.41"/>
    <s v="11:45"/>
    <s v="11:45"/>
    <s v="Luxe traditionele charter schepen"/>
    <s v="Classic"/>
    <s v="Eigen catering schip"/>
    <s v="Opsteeg"/>
    <s v="28-01"/>
    <s v="2015.05"/>
    <s v="donderdag"/>
    <s v="20-08-2015 11:45"/>
    <d v="2015-01-28T17:17:07"/>
    <s v="Martine.de.Lange@ingim.com"/>
    <s v="INGIM.Event.Desk@ingim.com"/>
    <n v="6"/>
    <s v="CH HKA (C04)"/>
    <s v="Oranje"/>
    <n v="70"/>
    <m/>
    <s v="A15"/>
    <s v="CH HKA (C04)"/>
    <s v="2015-08-20"/>
    <n v="23571.45"/>
    <n v="17846.45"/>
    <n v="19352.41"/>
    <m/>
    <s v="Schenkkade 65"/>
    <s v="Den Haag"/>
    <s v="2595 AS"/>
    <n v="1.2"/>
    <n v="55"/>
    <s v="Ja"/>
    <s v="Ellen Opsteeg"/>
    <m/>
    <m/>
    <m/>
    <m/>
    <m/>
    <m/>
    <m/>
    <s v="11:00"/>
    <n v="0"/>
    <s v="Pier Westerhoofd"/>
    <s v="2608"/>
    <s v="Nee"/>
    <s v="Ja"/>
    <s v="Parkeren"/>
    <s v="1823"/>
    <s v="Martine.de.Lange@ingim.com"/>
    <s v="Opsteeg"/>
    <s v="INGIM.Event.Desk@ingim.com"/>
    <s v="f"/>
    <m/>
    <s v="Ellen"/>
    <s v="(070) 379 11 84"/>
    <s v="van"/>
    <s v="E."/>
    <n v="229"/>
    <s v="16:45"/>
    <m/>
    <s v="Marjorie 2"/>
    <n v="38"/>
    <s v="Varend arrangement"/>
    <d v="2015-08-20T00:00:00"/>
    <s v="Schenkkade 65"/>
    <m/>
    <s v="654743499"/>
    <s v="(070) 379 11 84"/>
    <n v="3"/>
    <n v="20781.75"/>
    <n v="4"/>
    <m/>
    <n v="23571.45"/>
    <n v="4"/>
    <m/>
    <s v="000105-003"/>
    <n v="7.2"/>
  </r>
  <r>
    <s v="Zijerveld Cheese Unlimited "/>
    <s v="Marjorie 2"/>
    <s v="Ja"/>
    <n v="100"/>
    <n v="100"/>
    <s v="Marjorie 2"/>
    <n v="1288"/>
    <s v="Avond"/>
    <n v="100"/>
    <s v="Classic"/>
    <s v="Veldhuyzen E."/>
    <x v="0"/>
    <d v="2015-08-20T00:00:00"/>
    <x v="172"/>
    <s v="100% Definitief"/>
    <d v="2015-03-24T00:00:00"/>
    <s v="NAUPAR"/>
    <s v="Ja"/>
    <s v="Marjorie2015"/>
    <s v="100% Definitief"/>
    <s v="08-07"/>
    <m/>
    <m/>
    <x v="1"/>
    <n v="21"/>
    <n v="36"/>
    <n v="27548.71"/>
    <s v="19:00"/>
    <s v="18:45"/>
    <s v="Luxe traditionele charter schepen"/>
    <s v="Classic"/>
    <s v="Eigen catering schip"/>
    <s v="Veldhuyzen"/>
    <s v="17-03"/>
    <s v="2015.12"/>
    <s v="donderdag"/>
    <s v="20-08-2015 18:45"/>
    <d v="2015-03-17T17:29:33"/>
    <s v="e.veldhuyzen@zijerveldfood.nl"/>
    <s v="e.veldhuyzen@zijerveldfood.nl"/>
    <n v="3"/>
    <s v="CH HKA (C04)"/>
    <s v="Oranje"/>
    <n v="70"/>
    <m/>
    <s v="A15"/>
    <s v="CH HKA (C04)"/>
    <s v="2015-08-20"/>
    <n v="25468.15"/>
    <n v="25468.15"/>
    <n v="27548.71"/>
    <m/>
    <s v="Broekveldselaan 9"/>
    <s v="Bodegraven"/>
    <s v="2411 NL"/>
    <n v="1.2"/>
    <n v="55"/>
    <s v="Ja"/>
    <s v="Esther Veldhuyzen"/>
    <m/>
    <m/>
    <m/>
    <m/>
    <m/>
    <m/>
    <m/>
    <s v="18:00"/>
    <n v="0"/>
    <s v="Pier Westerhoofd"/>
    <s v="2750"/>
    <s v="Nee"/>
    <s v="Ja"/>
    <s v="Parkeren"/>
    <s v="1997"/>
    <s v="e.veldhuyzen@zijerveldfood.nl"/>
    <s v="Veldhuyzen"/>
    <s v="e.veldhuyzen@zijerveldfood.nl"/>
    <s v="f"/>
    <m/>
    <s v="Esther"/>
    <s v="(0172) 63 01 00"/>
    <m/>
    <s v="E."/>
    <n v="249"/>
    <s v="23:45"/>
    <m/>
    <s v="Marjorie 2"/>
    <n v="38"/>
    <s v="Varend arrangement"/>
    <d v="2015-08-20T00:00:00"/>
    <s v="Broekveldselaan 9"/>
    <m/>
    <s v="(0172) 63 01 00"/>
    <s v="(0172) 63 01 00"/>
    <n v="2"/>
    <n v="30129"/>
    <n v="2"/>
    <m/>
    <n v="25468.15"/>
    <n v="4"/>
    <m/>
    <s v="000105-004"/>
    <n v="7.2"/>
  </r>
  <r>
    <s v="Air Liquide B.V."/>
    <s v="Maybe"/>
    <s v="Ja"/>
    <n v="100"/>
    <n v="14"/>
    <s v="Maybe"/>
    <n v="1088"/>
    <s v="SAIL In"/>
    <n v="14"/>
    <s v="Deck"/>
    <s v="Luijten D.F.J.M."/>
    <x v="0"/>
    <d v="2015-08-19T00:00:00"/>
    <x v="154"/>
    <s v="100% Definitief"/>
    <d v="2015-03-03T00:00:00"/>
    <s v="Sterk L."/>
    <s v="Ja"/>
    <s v="Maybe2015"/>
    <s v="100% Definitief"/>
    <s v="15-07"/>
    <m/>
    <m/>
    <x v="17"/>
    <n v="23.22"/>
    <n v="40"/>
    <n v="5450.67"/>
    <s v="09:30"/>
    <s v="09:30"/>
    <s v="Internationale Tall Ships"/>
    <s v="Deck"/>
    <s v="H2U Consortium"/>
    <s v="Luijten"/>
    <s v="23-02"/>
    <s v="2015.09"/>
    <s v="woensdag"/>
    <s v="19-08-2015 09:30"/>
    <d v="2015-02-23T17:40:09"/>
    <s v="martine.donker@airliquide.com"/>
    <s v="martine.donker@airliquide.com"/>
    <n v="2"/>
    <s v="P Bazaar (Vissershaven)"/>
    <m/>
    <m/>
    <m/>
    <m/>
    <s v="IJhaven (IJ)"/>
    <s v="2015-08-19"/>
    <n v="5040.95"/>
    <n v="5040.95"/>
    <n v="5450.67"/>
    <m/>
    <s v="De Witbogt 1"/>
    <s v="Eindhoven"/>
    <s v="5652 AG"/>
    <m/>
    <m/>
    <s v="Nee"/>
    <s v="Martine Donker"/>
    <m/>
    <m/>
    <m/>
    <m/>
    <m/>
    <m/>
    <m/>
    <s v="08:45"/>
    <n v="0"/>
    <s v="P Bazaar Beverwijk"/>
    <s v="2697"/>
    <s v="Ja"/>
    <s v="Ja"/>
    <s v="Parkeren"/>
    <s v="1940"/>
    <s v="martine.donker@airliquide.com"/>
    <s v="Donker"/>
    <s v="martine.donker@airliquide.com"/>
    <s v="f"/>
    <m/>
    <s v="Martine"/>
    <s v="(040) 250 35 12"/>
    <m/>
    <s v="M."/>
    <n v="349"/>
    <s v="17:00"/>
    <m/>
    <s v="Maybe"/>
    <n v="313"/>
    <s v="Dekken verhuur"/>
    <d v="2015-08-19T00:00:00"/>
    <s v="De Witbogt 1"/>
    <m/>
    <s v="654733591"/>
    <s v="(040) 250 35 12"/>
    <n v="1"/>
    <n v="5912.06"/>
    <n v="1"/>
    <m/>
    <n v="5040.95"/>
    <m/>
    <m/>
    <s v="000153-001"/>
    <m/>
  </r>
  <r>
    <s v="Verdijk Maritiem"/>
    <s v="Mazenburg"/>
    <s v="Ja"/>
    <n v="100"/>
    <n v="15"/>
    <s v="Mazenburg"/>
    <n v="1983"/>
    <s v="SAIL In"/>
    <n v="15"/>
    <s v="Houthaven"/>
    <s v="Verdijk G."/>
    <x v="0"/>
    <d v="2015-08-19T00:00:00"/>
    <x v="93"/>
    <s v="100% Definitief"/>
    <m/>
    <s v="Straten F. van"/>
    <s v="Ja"/>
    <s v="Mazenburg2015"/>
    <s v="100% Definitief"/>
    <s v="31-07"/>
    <m/>
    <m/>
    <x v="8"/>
    <m/>
    <m/>
    <n v="2087.25"/>
    <s v="08:30"/>
    <s v="08:15"/>
    <s v="Luxe motorschepen"/>
    <s v="Houthaven"/>
    <s v="Geen catering"/>
    <m/>
    <s v="03-06"/>
    <s v="2015.23"/>
    <s v="woensdag"/>
    <s v="19-08-2015 00:00"/>
    <d v="2015-06-03T23:11:34"/>
    <m/>
    <m/>
    <n v="1"/>
    <s v="Houthaven (H01)"/>
    <m/>
    <m/>
    <m/>
    <m/>
    <s v="Houthaven (H01)"/>
    <s v="2015-08-19"/>
    <n v="1725"/>
    <n v="1725"/>
    <n v="2087.25"/>
    <m/>
    <s v="Boxmeerseweg 61"/>
    <s v="Heijen"/>
    <s v="6598 MX"/>
    <m/>
    <m/>
    <s v="Nee"/>
    <s v="Gert Verdijk"/>
    <m/>
    <m/>
    <m/>
    <m/>
    <m/>
    <m/>
    <m/>
    <s v="07:30"/>
    <n v="0"/>
    <s v="Danzigerkade 5 Amsterdam"/>
    <s v="6056"/>
    <s v="Nee"/>
    <m/>
    <m/>
    <s v="3940"/>
    <m/>
    <s v="Verdijk"/>
    <s v="info@verdijkmaritiem.nl"/>
    <s v="m"/>
    <m/>
    <s v="Gert"/>
    <s v="06 - 22 42 27 22"/>
    <m/>
    <s v="G."/>
    <n v="115"/>
    <s v="15:30"/>
    <s v="Houthaven"/>
    <s v="Mazenburg"/>
    <n v="501"/>
    <s v="Varend arrangement"/>
    <d v="2015-08-19T00:00:00"/>
    <s v="Boxmeerseweg 61"/>
    <m/>
    <m/>
    <m/>
    <n v="1"/>
    <n v="2087.25"/>
    <n v="0"/>
    <s v="Ja"/>
    <n v="1725"/>
    <m/>
    <m/>
    <s v="000211-001"/>
    <m/>
  </r>
  <r>
    <s v="Verdijk Maritiem"/>
    <s v="Mazenburg"/>
    <s v="Ja"/>
    <n v="100"/>
    <n v="15"/>
    <s v="Mazenburg"/>
    <n v="1984"/>
    <s v="Avond"/>
    <n v="15"/>
    <s v="Houthaven"/>
    <s v="Verdijk G."/>
    <x v="0"/>
    <d v="2015-08-19T00:00:00"/>
    <x v="93"/>
    <s v="100% Definitief"/>
    <m/>
    <m/>
    <s v="Ja"/>
    <s v="Mazenburg2015"/>
    <s v="100% Definitief"/>
    <s v="31-07"/>
    <m/>
    <m/>
    <x v="8"/>
    <m/>
    <m/>
    <n v="2087.25"/>
    <s v="19:00"/>
    <s v="18:45"/>
    <s v="Luxe motorschepen"/>
    <s v="Houthaven"/>
    <s v="Geen catering"/>
    <m/>
    <s v="03-06"/>
    <s v="2015.23"/>
    <s v="woensdag"/>
    <s v="19-08-2015 00:00"/>
    <d v="2015-06-03T23:15:27"/>
    <m/>
    <m/>
    <n v="1"/>
    <s v="Houthaven (H01)"/>
    <m/>
    <m/>
    <m/>
    <m/>
    <s v="Houthaven (H01)"/>
    <s v="2015-08-19"/>
    <n v="1725"/>
    <n v="1725"/>
    <n v="2087.25"/>
    <m/>
    <s v="Boxmeerseweg 61"/>
    <s v="Heijen"/>
    <s v="6598 MX"/>
    <m/>
    <m/>
    <s v="Nee"/>
    <s v="Gert Verdijk"/>
    <m/>
    <m/>
    <m/>
    <m/>
    <m/>
    <m/>
    <m/>
    <s v="18:00"/>
    <n v="0"/>
    <s v="Danzigerkade 5 Amsterdam"/>
    <s v="6056"/>
    <s v="Nee"/>
    <m/>
    <m/>
    <s v="3940"/>
    <m/>
    <s v="Verdijk"/>
    <s v="info@verdijkmaritiem.nl"/>
    <s v="m"/>
    <m/>
    <s v="Gert"/>
    <s v="06 - 22 42 27 22"/>
    <m/>
    <s v="G."/>
    <n v="115"/>
    <s v="24:00"/>
    <s v="Houthaven"/>
    <s v="Mazenburg"/>
    <n v="501"/>
    <s v="Varend arrangement"/>
    <d v="2015-08-19T00:00:00"/>
    <s v="Boxmeerseweg 61"/>
    <m/>
    <m/>
    <m/>
    <n v="1"/>
    <n v="2087.25"/>
    <n v="0"/>
    <s v="Ja"/>
    <n v="1725"/>
    <m/>
    <m/>
    <s v="000211-002"/>
    <m/>
  </r>
  <r>
    <s v="Verdijk Maritiem"/>
    <s v="Mazenburg"/>
    <s v="Ja"/>
    <n v="100"/>
    <n v="15"/>
    <s v="Mazenburg"/>
    <n v="1985"/>
    <s v="Middag"/>
    <n v="15"/>
    <s v="Houthaven"/>
    <s v="Verdijk G."/>
    <x v="0"/>
    <d v="2015-08-20T00:00:00"/>
    <x v="93"/>
    <s v="100% Definitief"/>
    <m/>
    <m/>
    <s v="Ja"/>
    <s v="Mazenburg2015"/>
    <s v="100% Definitief"/>
    <s v="31-07"/>
    <m/>
    <m/>
    <x v="8"/>
    <m/>
    <m/>
    <n v="2087.25"/>
    <s v="12:00"/>
    <s v="11:45"/>
    <s v="Luxe motorschepen"/>
    <s v="Houthaven"/>
    <s v="Geen catering"/>
    <m/>
    <s v="03-06"/>
    <s v="2015.23"/>
    <s v="donderdag"/>
    <s v="20-08-2015 00:00"/>
    <d v="2015-06-03T23:17:08"/>
    <m/>
    <m/>
    <n v="1"/>
    <s v="Houthaven (H01)"/>
    <m/>
    <m/>
    <m/>
    <m/>
    <s v="Houthaven (H01)"/>
    <s v="2015-08-20"/>
    <n v="1725"/>
    <n v="1725"/>
    <n v="2087.25"/>
    <m/>
    <s v="Boxmeerseweg 61"/>
    <s v="Heijen"/>
    <s v="6598 MX"/>
    <m/>
    <m/>
    <s v="Nee"/>
    <s v="Gert Verdijk"/>
    <m/>
    <m/>
    <m/>
    <m/>
    <m/>
    <m/>
    <m/>
    <s v="11:00"/>
    <n v="0"/>
    <s v="Danzigerkade 5 Amsterdam"/>
    <s v="6056"/>
    <s v="Nee"/>
    <m/>
    <m/>
    <s v="3940"/>
    <m/>
    <s v="Verdijk"/>
    <s v="info@verdijkmaritiem.nl"/>
    <s v="m"/>
    <m/>
    <s v="Gert"/>
    <s v="06 - 22 42 27 22"/>
    <m/>
    <s v="G."/>
    <n v="115"/>
    <s v="17:00"/>
    <s v="Houthaven"/>
    <s v="Mazenburg"/>
    <n v="501"/>
    <s v="Varend arrangement"/>
    <d v="2015-08-20T00:00:00"/>
    <s v="Boxmeerseweg 61"/>
    <m/>
    <m/>
    <m/>
    <n v="1"/>
    <n v="2087.25"/>
    <n v="0"/>
    <s v="Ja"/>
    <n v="1725"/>
    <m/>
    <m/>
    <s v="000211-003"/>
    <m/>
  </r>
  <r>
    <s v="Verdijk Maritiem"/>
    <s v="Mazenburg"/>
    <s v="Ja"/>
    <n v="100"/>
    <n v="15"/>
    <s v="Mazenburg"/>
    <n v="1986"/>
    <s v="Avond"/>
    <n v="15"/>
    <s v="Houthaven"/>
    <s v="Verdijk G."/>
    <x v="0"/>
    <d v="2015-08-20T00:00:00"/>
    <x v="93"/>
    <s v="100% Definitief"/>
    <m/>
    <m/>
    <s v="Ja"/>
    <s v="Mazenburg2015"/>
    <s v="100% Definitief"/>
    <s v="31-07"/>
    <m/>
    <m/>
    <x v="8"/>
    <m/>
    <m/>
    <n v="2087.25"/>
    <s v="19:00"/>
    <s v="18:45"/>
    <s v="Luxe motorschepen"/>
    <s v="Houthaven"/>
    <s v="Geen catering"/>
    <m/>
    <s v="03-06"/>
    <s v="2015.23"/>
    <s v="donderdag"/>
    <s v="20-08-2015 00:00"/>
    <d v="2015-06-03T23:18:11"/>
    <m/>
    <m/>
    <n v="1"/>
    <s v="Houthaven (H01)"/>
    <m/>
    <m/>
    <m/>
    <m/>
    <s v="Houthaven (H01)"/>
    <s v="2015-08-20"/>
    <n v="1725"/>
    <n v="1725"/>
    <n v="2087.25"/>
    <m/>
    <s v="Boxmeerseweg 61"/>
    <s v="Heijen"/>
    <s v="6598 MX"/>
    <m/>
    <m/>
    <s v="Nee"/>
    <s v="Gert Verdijk"/>
    <m/>
    <m/>
    <m/>
    <m/>
    <m/>
    <m/>
    <m/>
    <s v="18:00"/>
    <n v="0"/>
    <s v="Danzigerkade 5 Amsterdam"/>
    <s v="6056"/>
    <s v="Nee"/>
    <m/>
    <m/>
    <s v="3940"/>
    <m/>
    <s v="Verdijk"/>
    <s v="info@verdijkmaritiem.nl"/>
    <s v="m"/>
    <m/>
    <s v="Gert"/>
    <s v="06 - 22 42 27 22"/>
    <m/>
    <s v="G."/>
    <n v="115"/>
    <s v="24:00"/>
    <s v="Houthaven"/>
    <s v="Mazenburg"/>
    <n v="501"/>
    <s v="Varend arrangement"/>
    <d v="2015-08-20T00:00:00"/>
    <s v="Boxmeerseweg 61"/>
    <m/>
    <m/>
    <m/>
    <n v="1"/>
    <n v="2087.25"/>
    <n v="0"/>
    <s v="Ja"/>
    <n v="1725"/>
    <m/>
    <m/>
    <s v="000211-004"/>
    <m/>
  </r>
  <r>
    <s v="Verdijk Maritiem"/>
    <s v="Mazenburg"/>
    <s v="Ja"/>
    <n v="100"/>
    <n v="15"/>
    <s v="Mazenburg"/>
    <n v="1987"/>
    <s v="Middag"/>
    <n v="15"/>
    <s v="Houthaven"/>
    <s v="Verdijk G."/>
    <x v="0"/>
    <d v="2015-08-21T00:00:00"/>
    <x v="93"/>
    <s v="100% Definitief"/>
    <m/>
    <m/>
    <s v="Ja"/>
    <s v="Mazenburg2015"/>
    <s v="100% Definitief"/>
    <s v="31-07"/>
    <m/>
    <m/>
    <x v="8"/>
    <m/>
    <m/>
    <n v="2087.25"/>
    <s v="12:00"/>
    <s v="11:45"/>
    <s v="Luxe motorschepen"/>
    <s v="Houthaven"/>
    <s v="Geen catering"/>
    <m/>
    <s v="03-06"/>
    <s v="2015.23"/>
    <s v="vrijdag"/>
    <s v="21-08-2015 00:00"/>
    <d v="2015-06-03T23:19:18"/>
    <m/>
    <m/>
    <n v="1"/>
    <s v="Houthaven (H01)"/>
    <m/>
    <m/>
    <m/>
    <m/>
    <s v="Houthaven (H01)"/>
    <s v="2015-08-21"/>
    <n v="1725"/>
    <n v="1725"/>
    <n v="2087.25"/>
    <m/>
    <s v="Boxmeerseweg 61"/>
    <s v="Heijen"/>
    <s v="6598 MX"/>
    <m/>
    <m/>
    <s v="Nee"/>
    <s v="Gert Verdijk"/>
    <m/>
    <m/>
    <m/>
    <m/>
    <m/>
    <m/>
    <m/>
    <s v="11:00"/>
    <n v="0"/>
    <s v="Danzigerkade 5 Amsterdam"/>
    <s v="6056"/>
    <s v="Nee"/>
    <m/>
    <m/>
    <s v="3940"/>
    <m/>
    <s v="Verdijk"/>
    <s v="info@verdijkmaritiem.nl"/>
    <s v="m"/>
    <m/>
    <s v="Gert"/>
    <s v="06 - 22 42 27 22"/>
    <m/>
    <s v="G."/>
    <n v="115"/>
    <s v="17:00"/>
    <s v="Houthaven"/>
    <s v="Mazenburg"/>
    <n v="501"/>
    <s v="Varend arrangement"/>
    <d v="2015-08-21T00:00:00"/>
    <s v="Boxmeerseweg 61"/>
    <m/>
    <m/>
    <m/>
    <n v="1"/>
    <n v="2087.25"/>
    <n v="0"/>
    <s v="Ja"/>
    <n v="1725"/>
    <m/>
    <m/>
    <s v="000211-005"/>
    <m/>
  </r>
  <r>
    <s v="Verdijk Maritiem"/>
    <s v="Mazenburg"/>
    <s v="Ja"/>
    <n v="100"/>
    <n v="15"/>
    <s v="Mazenburg"/>
    <n v="1988"/>
    <s v="Avond"/>
    <n v="15"/>
    <s v="Houthaven"/>
    <s v="Verdijk G."/>
    <x v="0"/>
    <d v="2015-08-21T00:00:00"/>
    <x v="93"/>
    <s v="100% Definitief"/>
    <m/>
    <m/>
    <s v="Ja"/>
    <s v="Mazenburg2015"/>
    <s v="100% Definitief"/>
    <s v="31-07"/>
    <m/>
    <m/>
    <x v="8"/>
    <m/>
    <m/>
    <n v="2087.25"/>
    <s v="19:00"/>
    <s v="18:45"/>
    <s v="Luxe motorschepen"/>
    <s v="Houthaven"/>
    <s v="Geen catering"/>
    <m/>
    <s v="03-06"/>
    <s v="2015.23"/>
    <s v="vrijdag"/>
    <s v="21-08-2015 00:00"/>
    <d v="2015-06-03T23:20:03"/>
    <m/>
    <m/>
    <n v="1"/>
    <s v="Houthaven (H01)"/>
    <m/>
    <m/>
    <m/>
    <m/>
    <s v="Houthaven (H01)"/>
    <s v="2015-08-21"/>
    <n v="1725"/>
    <n v="1725"/>
    <n v="2087.25"/>
    <m/>
    <s v="Boxmeerseweg 61"/>
    <s v="Heijen"/>
    <s v="6598 MX"/>
    <m/>
    <m/>
    <s v="Nee"/>
    <s v="Gert Verdijk"/>
    <m/>
    <m/>
    <m/>
    <m/>
    <m/>
    <m/>
    <m/>
    <s v="18:00"/>
    <n v="0"/>
    <s v="Danzigerkade 5 Amsterdam"/>
    <s v="6056"/>
    <s v="Nee"/>
    <m/>
    <m/>
    <s v="3940"/>
    <m/>
    <s v="Verdijk"/>
    <s v="info@verdijkmaritiem.nl"/>
    <s v="m"/>
    <m/>
    <s v="Gert"/>
    <s v="06 - 22 42 27 22"/>
    <m/>
    <s v="G."/>
    <n v="115"/>
    <s v="24:00"/>
    <s v="Houthaven"/>
    <s v="Mazenburg"/>
    <n v="501"/>
    <s v="Varend arrangement"/>
    <d v="2015-08-21T00:00:00"/>
    <s v="Boxmeerseweg 61"/>
    <m/>
    <m/>
    <m/>
    <n v="1"/>
    <n v="2087.25"/>
    <n v="0"/>
    <s v="Ja"/>
    <n v="1725"/>
    <m/>
    <m/>
    <s v="000211-006"/>
    <m/>
  </r>
  <r>
    <s v="Verdijk Maritiem"/>
    <s v="Mazenburg"/>
    <s v="Ja"/>
    <n v="100"/>
    <n v="15"/>
    <s v="Mazenburg"/>
    <n v="1989"/>
    <s v="Middag"/>
    <n v="15"/>
    <s v="Houthaven"/>
    <s v="Verdijk G."/>
    <x v="0"/>
    <d v="2015-08-22T00:00:00"/>
    <x v="93"/>
    <s v="100% Definitief"/>
    <m/>
    <m/>
    <s v="Ja"/>
    <s v="Mazenburg2015"/>
    <s v="100% Definitief"/>
    <s v="31-07"/>
    <m/>
    <m/>
    <x v="8"/>
    <m/>
    <m/>
    <n v="2087.25"/>
    <s v="12:00"/>
    <s v="11:45"/>
    <s v="Luxe motorschepen"/>
    <s v="Houthaven"/>
    <s v="Geen catering"/>
    <m/>
    <s v="03-06"/>
    <s v="2015.23"/>
    <s v="zaterdag"/>
    <s v="22-08-2015 00:00"/>
    <d v="2015-06-03T23:20:37"/>
    <m/>
    <m/>
    <n v="1"/>
    <s v="Houthaven (H01)"/>
    <m/>
    <m/>
    <m/>
    <m/>
    <s v="Houthaven (H01)"/>
    <s v="2015-08-22"/>
    <n v="1725"/>
    <n v="1725"/>
    <n v="2087.25"/>
    <m/>
    <s v="Boxmeerseweg 61"/>
    <s v="Heijen"/>
    <s v="6598 MX"/>
    <m/>
    <m/>
    <s v="Nee"/>
    <s v="Gert Verdijk"/>
    <m/>
    <m/>
    <m/>
    <m/>
    <m/>
    <m/>
    <m/>
    <s v="11:00"/>
    <n v="0"/>
    <s v="Danzigerkade 5 Amsterdam"/>
    <s v="6056"/>
    <s v="Nee"/>
    <m/>
    <m/>
    <s v="3940"/>
    <m/>
    <s v="Verdijk"/>
    <s v="info@verdijkmaritiem.nl"/>
    <s v="m"/>
    <m/>
    <s v="Gert"/>
    <s v="06 - 22 42 27 22"/>
    <m/>
    <s v="G."/>
    <n v="115"/>
    <s v="17:00"/>
    <s v="Houthaven"/>
    <s v="Mazenburg"/>
    <n v="501"/>
    <s v="Varend arrangement"/>
    <d v="2015-08-22T00:00:00"/>
    <s v="Boxmeerseweg 61"/>
    <m/>
    <m/>
    <m/>
    <n v="1"/>
    <n v="2087.25"/>
    <n v="0"/>
    <s v="Ja"/>
    <n v="1725"/>
    <m/>
    <m/>
    <s v="000211-007"/>
    <m/>
  </r>
  <r>
    <s v="Verdijk Maritiem"/>
    <s v="Mazenburg"/>
    <s v="Ja"/>
    <n v="100"/>
    <n v="15"/>
    <s v="Mazenburg"/>
    <n v="1990"/>
    <s v="Avond"/>
    <n v="15"/>
    <s v="Houthaven"/>
    <s v="Verdijk G."/>
    <x v="0"/>
    <d v="2015-08-22T00:00:00"/>
    <x v="93"/>
    <s v="100% Definitief"/>
    <m/>
    <m/>
    <s v="Ja"/>
    <s v="Mazenburg2015"/>
    <s v="100% Definitief"/>
    <s v="31-07"/>
    <m/>
    <m/>
    <x v="8"/>
    <m/>
    <m/>
    <n v="2087.25"/>
    <s v="19:00"/>
    <s v="18:45"/>
    <s v="Luxe motorschepen"/>
    <s v="Houthaven"/>
    <s v="Geen catering"/>
    <m/>
    <s v="03-06"/>
    <s v="2015.23"/>
    <s v="zaterdag"/>
    <s v="22-08-2015 00:00"/>
    <d v="2015-06-03T23:21:12"/>
    <m/>
    <m/>
    <n v="1"/>
    <s v="Houthaven (H01)"/>
    <m/>
    <m/>
    <m/>
    <m/>
    <s v="Houthaven (H01)"/>
    <s v="2015-08-22"/>
    <n v="1725"/>
    <n v="1725"/>
    <n v="2087.25"/>
    <m/>
    <s v="Boxmeerseweg 61"/>
    <s v="Heijen"/>
    <s v="6598 MX"/>
    <m/>
    <m/>
    <s v="Nee"/>
    <s v="Gert Verdijk"/>
    <m/>
    <m/>
    <m/>
    <m/>
    <m/>
    <m/>
    <m/>
    <s v="18:00"/>
    <n v="0"/>
    <s v="Danzigerkade 5 Amsterdam"/>
    <s v="6056"/>
    <s v="Nee"/>
    <m/>
    <m/>
    <s v="3940"/>
    <m/>
    <s v="Verdijk"/>
    <s v="info@verdijkmaritiem.nl"/>
    <s v="m"/>
    <m/>
    <s v="Gert"/>
    <s v="06 - 22 42 27 22"/>
    <m/>
    <s v="G."/>
    <n v="115"/>
    <s v="24:00"/>
    <s v="Houthaven"/>
    <s v="Mazenburg"/>
    <n v="501"/>
    <s v="Varend arrangement"/>
    <d v="2015-08-22T00:00:00"/>
    <s v="Boxmeerseweg 61"/>
    <m/>
    <m/>
    <m/>
    <n v="1"/>
    <n v="2087.25"/>
    <n v="0"/>
    <s v="Ja"/>
    <n v="1725"/>
    <m/>
    <m/>
    <s v="000211-008"/>
    <m/>
  </r>
  <r>
    <s v="Verdijk Maritiem"/>
    <s v="Mazenburg"/>
    <s v="Ja"/>
    <n v="100"/>
    <n v="15"/>
    <s v="Mazenburg"/>
    <n v="1991"/>
    <s v="Sail thank you parade"/>
    <n v="15"/>
    <s v="Houthaven"/>
    <s v="Verdijk G."/>
    <x v="0"/>
    <d v="2015-08-23T00:00:00"/>
    <x v="93"/>
    <s v="100% Definitief"/>
    <m/>
    <m/>
    <s v="Ja"/>
    <s v="Mazenburg2015"/>
    <s v="100% Definitief"/>
    <s v="31-07"/>
    <m/>
    <m/>
    <x v="8"/>
    <m/>
    <m/>
    <n v="2087.25"/>
    <s v="15:00"/>
    <s v="14:45"/>
    <s v="Luxe motorschepen"/>
    <s v="Houthaven"/>
    <s v="Geen catering"/>
    <m/>
    <s v="03-06"/>
    <s v="2015.23"/>
    <s v="zondag"/>
    <s v="23-08-2015 00:00"/>
    <d v="2015-06-03T23:21:49"/>
    <m/>
    <m/>
    <n v="1"/>
    <s v="Houthaven (H01)"/>
    <m/>
    <m/>
    <m/>
    <m/>
    <s v="Houthaven (H01)"/>
    <s v="2015-08-23"/>
    <n v="1725"/>
    <n v="1725"/>
    <n v="2087.25"/>
    <m/>
    <s v="Boxmeerseweg 61"/>
    <s v="Heijen"/>
    <s v="6598 MX"/>
    <m/>
    <m/>
    <s v="Nee"/>
    <s v="Gert Verdijk"/>
    <m/>
    <m/>
    <m/>
    <m/>
    <m/>
    <m/>
    <m/>
    <s v="14:00"/>
    <n v="0"/>
    <s v="Danzigerkade 5 Amsterdam"/>
    <s v="6056"/>
    <s v="Nee"/>
    <m/>
    <m/>
    <s v="3940"/>
    <m/>
    <s v="Verdijk"/>
    <s v="info@verdijkmaritiem.nl"/>
    <s v="m"/>
    <m/>
    <s v="Gert"/>
    <s v="06 - 22 42 27 22"/>
    <m/>
    <s v="G."/>
    <n v="115"/>
    <s v="20:00"/>
    <s v="Houthaven"/>
    <s v="Mazenburg"/>
    <n v="501"/>
    <s v="Varend arrangement"/>
    <d v="2015-08-23T00:00:00"/>
    <s v="Boxmeerseweg 61"/>
    <m/>
    <m/>
    <m/>
    <n v="1"/>
    <n v="2087.25"/>
    <n v="0"/>
    <s v="Ja"/>
    <n v="1725"/>
    <m/>
    <m/>
    <s v="000211-009"/>
    <m/>
  </r>
  <r>
    <s v="Rabobank Zuid-Holland Midden"/>
    <s v="Mercedes"/>
    <s v="Ja"/>
    <n v="100"/>
    <n v="140"/>
    <s v="Mercedes"/>
    <n v="1293"/>
    <s v="Avond"/>
    <n v="110"/>
    <s v="Classic Blaauw"/>
    <s v="Mertens H."/>
    <x v="0"/>
    <d v="2015-08-20T00:00:00"/>
    <x v="29"/>
    <s v="100% Definitief"/>
    <m/>
    <s v="NEB"/>
    <s v="Ja"/>
    <s v="Mercedes2015"/>
    <s v="100% Definitief"/>
    <s v="08-07"/>
    <m/>
    <m/>
    <x v="14"/>
    <n v="22"/>
    <n v="55"/>
    <n v="33533.300000000003"/>
    <s v="19:15"/>
    <s v="19:00"/>
    <s v="Nederlandse Tall Ships"/>
    <s v="Classic Blaauw"/>
    <s v="Eigen catering schip"/>
    <s v="Mertens"/>
    <s v="18-03"/>
    <s v="2015.12"/>
    <s v="donderdag"/>
    <s v="20-08-2015 19:00"/>
    <d v="2015-03-18T10:02:13"/>
    <s v="h.mertens@zhmidden.rabobank.nl"/>
    <s v="F.vliet@zhmidden.rabobank.nl"/>
    <n v="2"/>
    <s v="Cacaohaven (N02)"/>
    <s v="Rood"/>
    <n v="60"/>
    <m/>
    <s v="N02"/>
    <s v="Cacaohaven (N02)"/>
    <s v="2015-08-20"/>
    <n v="31103.200000000001"/>
    <n v="31103.200000000001"/>
    <n v="33533.300000000003"/>
    <m/>
    <m/>
    <s v="Delft"/>
    <m/>
    <n v="1.5"/>
    <n v="50"/>
    <s v="Ja"/>
    <s v="Francis van Vliet"/>
    <m/>
    <n v="702.7"/>
    <n v="1640.63"/>
    <s v="110147"/>
    <n v="19820"/>
    <n v="30690"/>
    <n v="33033.33"/>
    <s v="18:15"/>
    <n v="0"/>
    <s v="Cacaohaven"/>
    <s v="2810"/>
    <s v="Ja"/>
    <s v="Ja"/>
    <s v="Parkeren"/>
    <s v="4170"/>
    <s v="h.mertens@zhmidden.rabobank.nl"/>
    <s v="Vliet"/>
    <s v="F.vliet@zhmidden.rabobank.nl"/>
    <s v="f"/>
    <m/>
    <s v="Francis"/>
    <s v="(015) 275 06 89"/>
    <m/>
    <s v="F."/>
    <n v="244"/>
    <s v="00:30"/>
    <m/>
    <s v="Mercedes"/>
    <n v="102"/>
    <s v="Varend arrangement"/>
    <d v="2015-08-20T00:00:00"/>
    <s v="Postbus 55"/>
    <m/>
    <s v="(015) 275 06 89"/>
    <s v="(015) 275 06 89"/>
    <n v="1"/>
    <m/>
    <n v="3"/>
    <m/>
    <n v="31103.200000000001"/>
    <n v="3"/>
    <m/>
    <s v="000032-004"/>
    <n v="7.5"/>
  </r>
  <r>
    <s v="Bangma Verpakkingen B.V."/>
    <s v="Mercedes"/>
    <s v="Ja"/>
    <n v="100"/>
    <n v="140"/>
    <s v="Mercedes"/>
    <n v="1628"/>
    <s v="Avond"/>
    <n v="110"/>
    <s v="Classic Blaauw"/>
    <s v="Bangma J."/>
    <x v="0"/>
    <d v="2015-08-19T00:00:00"/>
    <x v="66"/>
    <s v="100% Definitief"/>
    <m/>
    <s v="NEB"/>
    <s v="Ja"/>
    <s v="Mercedes2015"/>
    <s v="100% Definitief"/>
    <s v="09-07"/>
    <m/>
    <m/>
    <x v="14"/>
    <n v="22"/>
    <n v="55"/>
    <n v="29481.54"/>
    <s v="19:15"/>
    <s v="19:00"/>
    <s v="Nederlandse Tall Ships"/>
    <s v="Classic Blaauw"/>
    <s v="Eigen catering schip"/>
    <s v="Bangma "/>
    <s v="16-04"/>
    <s v="2015.16"/>
    <s v="woensdag"/>
    <s v="19-08-2015 19:00"/>
    <d v="2015-04-16T17:57:02"/>
    <s v="j.bangma@bangma.nl"/>
    <s v="j.bangma@bangma.nl"/>
    <n v="1"/>
    <s v="Cacaohaven (N02)"/>
    <s v="Rood"/>
    <n v="60"/>
    <m/>
    <s v="N02"/>
    <s v="Cacaohaven (N02)"/>
    <s v="2015-08-19"/>
    <n v="27390"/>
    <n v="27390"/>
    <n v="29481.54"/>
    <m/>
    <s v="Staalwijk 21-23"/>
    <s v="Dronten"/>
    <s v="8251 JP"/>
    <n v="1.5"/>
    <n v="50"/>
    <s v="Ja"/>
    <s v="J. Bangma"/>
    <m/>
    <n v="627.4"/>
    <n v="1464.14"/>
    <s v="110189"/>
    <n v="17688.919999999998"/>
    <n v="27390"/>
    <n v="29481.54"/>
    <s v="18:15"/>
    <n v="0"/>
    <s v="Cacaohaven"/>
    <s v="3055"/>
    <s v="Nee"/>
    <s v="Ja"/>
    <s v="Parkeren"/>
    <s v="2121"/>
    <s v="j.bangma@bangma.nl"/>
    <s v="Bangma"/>
    <s v="j.bangma@bangma.nl"/>
    <s v="m"/>
    <s v="06 - 53 15 79 64"/>
    <m/>
    <m/>
    <m/>
    <s v="J."/>
    <n v="244"/>
    <s v="00:30"/>
    <m/>
    <s v="Mercedes"/>
    <n v="102"/>
    <s v="Varend arrangement"/>
    <d v="2015-08-19T00:00:00"/>
    <s v="Staalwijk 21-23"/>
    <m/>
    <s v="0031653157964"/>
    <m/>
    <n v="1"/>
    <m/>
    <n v="2"/>
    <m/>
    <n v="27390"/>
    <n v="3"/>
    <m/>
    <s v="000032-002"/>
    <n v="7.5"/>
  </r>
  <r>
    <s v="Bangma Verpakkingen B.V."/>
    <s v="Mercedes"/>
    <s v="Ja"/>
    <n v="100"/>
    <n v="140"/>
    <s v="Mercedes"/>
    <n v="1629"/>
    <s v="Avond"/>
    <n v="110"/>
    <s v="Classic Blaauw"/>
    <s v="Bangma J."/>
    <x v="0"/>
    <d v="2015-08-21T00:00:00"/>
    <x v="66"/>
    <s v="100% Definitief"/>
    <m/>
    <s v="NEB"/>
    <s v="Ja"/>
    <s v="Mercedes2015"/>
    <s v="100% Definitief"/>
    <s v="09-07"/>
    <m/>
    <m/>
    <x v="14"/>
    <n v="22"/>
    <n v="55"/>
    <n v="29481.54"/>
    <s v="19:15"/>
    <s v="19:00"/>
    <s v="Nederlandse Tall Ships"/>
    <s v="Classic Blaauw"/>
    <s v="Eigen catering schip"/>
    <s v="Bangma "/>
    <s v="16-04"/>
    <s v="2015.16"/>
    <s v="vrijdag"/>
    <s v="21-08-2015 19:00"/>
    <d v="2015-04-16T17:57:50"/>
    <s v="j.bangma@bangma.nl"/>
    <s v="j.bangma@bangma.nl"/>
    <n v="1"/>
    <s v="Cacaohaven (N02)"/>
    <s v="Rood"/>
    <n v="60"/>
    <m/>
    <s v="N02"/>
    <s v="Cacaohaven (N02)"/>
    <s v="2015-08-21"/>
    <n v="27390"/>
    <n v="27390"/>
    <n v="29481.54"/>
    <m/>
    <s v="Staalwijk 21-23"/>
    <s v="Dronten"/>
    <s v="8251 JP"/>
    <n v="1.5"/>
    <n v="50"/>
    <s v="Ja"/>
    <s v="J. Bangma"/>
    <m/>
    <n v="627.4"/>
    <n v="1464.14"/>
    <s v="110045"/>
    <n v="17688.919999999998"/>
    <n v="27390"/>
    <n v="29481.54"/>
    <s v="18:15"/>
    <n v="0"/>
    <s v="Cacaohaven"/>
    <s v="3055"/>
    <s v="Nee"/>
    <s v="Ja"/>
    <s v="Parkeren"/>
    <s v="2121"/>
    <s v="j.bangma@bangma.nl"/>
    <s v="Bangma"/>
    <s v="j.bangma@bangma.nl"/>
    <s v="m"/>
    <s v="06 - 53 15 79 64"/>
    <m/>
    <m/>
    <m/>
    <s v="J."/>
    <n v="244"/>
    <s v="00:30"/>
    <m/>
    <s v="Mercedes"/>
    <n v="102"/>
    <s v="Varend arrangement"/>
    <d v="2015-08-21T00:00:00"/>
    <s v="Staalwijk 21-23"/>
    <m/>
    <s v="0031653157964"/>
    <m/>
    <n v="1"/>
    <m/>
    <n v="2"/>
    <m/>
    <n v="27390"/>
    <n v="3"/>
    <m/>
    <s v="000032-006"/>
    <n v="7.5"/>
  </r>
  <r>
    <s v="Draka"/>
    <s v="Mercedes"/>
    <s v="Ja"/>
    <n v="100"/>
    <n v="140"/>
    <s v="Mercedes"/>
    <n v="1634"/>
    <s v="SAIL In"/>
    <n v="124"/>
    <s v="Classic Blaauw"/>
    <s v="Bruijnse A."/>
    <x v="0"/>
    <d v="2015-08-19T00:00:00"/>
    <x v="66"/>
    <s v="100% Definitief"/>
    <m/>
    <s v="NEB"/>
    <s v="Ja"/>
    <s v="Mercedes2015"/>
    <s v="100% Definitief"/>
    <s v="31-07"/>
    <m/>
    <m/>
    <x v="2"/>
    <n v="25"/>
    <n v="76"/>
    <n v="44077.86"/>
    <s v="08:15"/>
    <s v="08:00"/>
    <s v="Nederlandse Tall Ships"/>
    <s v="Classic Blaauw"/>
    <s v="Eigen catering schip"/>
    <m/>
    <s v="16-04"/>
    <s v="2015.16"/>
    <s v="woensdag"/>
    <s v="19-08-2015 08:00"/>
    <d v="2015-04-16T18:01:09"/>
    <s v="Anita.bruijnse@draka.com"/>
    <s v="anita.bruijnse@draka.com"/>
    <n v="5"/>
    <s v="Cacaohaven (N02)"/>
    <s v="Rood"/>
    <n v="60"/>
    <m/>
    <s v="N02"/>
    <s v="Cacaohaven (N02)"/>
    <s v="2015-08-19"/>
    <n v="36386.269999999997"/>
    <n v="40992.269999999997"/>
    <n v="44077.86"/>
    <m/>
    <m/>
    <s v="Delft"/>
    <m/>
    <n v="1.5"/>
    <n v="50"/>
    <s v="Nee"/>
    <s v="Anita Bruijnse"/>
    <m/>
    <n v="739.2"/>
    <n v="1960.2"/>
    <s v="110085"/>
    <n v="19444.7"/>
    <n v="36190"/>
    <n v="38889.4"/>
    <s v="07:15"/>
    <n v="0"/>
    <s v="Cacaohaven"/>
    <s v="3062"/>
    <s v="Nee"/>
    <s v="Ja"/>
    <s v="Parkeren"/>
    <s v="2128"/>
    <s v="Anita.bruijnse@draka.com"/>
    <s v="Bruijnse"/>
    <s v="anita.bruijnse@draka.com"/>
    <s v="f"/>
    <m/>
    <s v="Anita"/>
    <s v="(020) 637 99 11"/>
    <m/>
    <s v="A."/>
    <n v="329"/>
    <s v="15:30"/>
    <m/>
    <s v="Mercedes"/>
    <n v="102"/>
    <s v="Varend arrangement"/>
    <d v="2015-08-19T00:00:00"/>
    <s v="Postbus 495"/>
    <m/>
    <s v="(020) 637 99 11"/>
    <s v="(020) 637 99 11"/>
    <n v="4"/>
    <n v="5573.26"/>
    <n v="6"/>
    <m/>
    <n v="36386.269999999997"/>
    <n v="3"/>
    <m/>
    <s v="000032-001"/>
    <n v="7.5"/>
  </r>
  <r>
    <s v="JF Hillebrand Benelux"/>
    <s v="Mercedes"/>
    <s v="Ja"/>
    <n v="100"/>
    <n v="140"/>
    <s v="Mercedes"/>
    <n v="1147"/>
    <s v="Middag"/>
    <n v="130"/>
    <s v="Classic Blaauw"/>
    <s v="Visser R."/>
    <x v="0"/>
    <d v="2015-08-22T00:00:00"/>
    <x v="39"/>
    <s v="100% Definitief"/>
    <m/>
    <s v="NEB"/>
    <s v="Ja"/>
    <s v="Mercedes2015"/>
    <s v="100% Definitief"/>
    <s v="16-07"/>
    <m/>
    <m/>
    <x v="6"/>
    <n v="21"/>
    <n v="55"/>
    <n v="32046.23"/>
    <s v="12:15"/>
    <s v="12:00"/>
    <s v="Nederlandse Tall Ships"/>
    <s v="Classic Blaauw"/>
    <s v="Eigen catering schip"/>
    <s v="Visser "/>
    <s v="26-02"/>
    <s v="2015.09"/>
    <s v="zaterdag"/>
    <s v="22-08-2015 12:00"/>
    <d v="2015-02-26T12:23:27"/>
    <s v="r.visser@hillebrandgroup.com"/>
    <s v="r.visser@hillebrandgroup.com"/>
    <n v="2"/>
    <s v="Cacaohaven (N02)"/>
    <s v="Rood"/>
    <n v="60"/>
    <m/>
    <s v="N02"/>
    <s v="Cacaohaven (N02)"/>
    <s v="2015-08-22"/>
    <n v="25190"/>
    <n v="29770"/>
    <n v="32046.23"/>
    <m/>
    <s v="Maaskade 119"/>
    <s v="Rotterdam"/>
    <s v="3071 NK"/>
    <n v="1.5"/>
    <n v="50"/>
    <s v="Ja"/>
    <s v="R. Visser"/>
    <m/>
    <n v="580.5"/>
    <n v="1345.54"/>
    <s v="110075"/>
    <n v="16269.62"/>
    <n v="25190"/>
    <n v="27116.04"/>
    <s v="11:15"/>
    <n v="0"/>
    <s v="Cacaohaven"/>
    <s v="2713"/>
    <s v="Ja"/>
    <s v="Ja"/>
    <s v="Parkeren"/>
    <s v="1957"/>
    <s v="r.visser@hillebrandgroup.com"/>
    <s v="Visser"/>
    <s v="r.visser@hillebrandgroup.com"/>
    <s v="m"/>
    <m/>
    <m/>
    <s v="(010) 403 55 66"/>
    <m/>
    <s v="R."/>
    <n v="229"/>
    <s v="17:15"/>
    <m/>
    <s v="Mercedes"/>
    <n v="102"/>
    <s v="Varend arrangement"/>
    <d v="2015-08-22T00:00:00"/>
    <s v="Maaskade 119"/>
    <m/>
    <s v="0031610942327"/>
    <s v="(010) 403 55 66"/>
    <n v="2"/>
    <n v="5541.8"/>
    <n v="2"/>
    <m/>
    <n v="25190"/>
    <n v="3"/>
    <m/>
    <s v="000032-007"/>
    <n v="7.5"/>
  </r>
  <r>
    <s v="Van der Meulen Business Events"/>
    <s v="Mercedes"/>
    <s v="Ja"/>
    <n v="100"/>
    <n v="140"/>
    <s v="Mercedes"/>
    <n v="1366"/>
    <s v="Middag"/>
    <n v="120"/>
    <s v="Classic Blaauw"/>
    <s v="Warmerdam N. van"/>
    <x v="0"/>
    <d v="2015-08-21T00:00:00"/>
    <x v="107"/>
    <s v="100% Definitief"/>
    <m/>
    <s v="NEB"/>
    <s v="Ja"/>
    <s v="Mercedes2015"/>
    <s v="100% Definitief"/>
    <s v="08-07"/>
    <m/>
    <m/>
    <x v="6"/>
    <n v="21"/>
    <n v="55"/>
    <n v="29581.14"/>
    <s v="12:15"/>
    <s v="12:00"/>
    <s v="Nederlandse Tall Ships"/>
    <s v="Classic Blaauw"/>
    <s v="Eigen catering schip"/>
    <s v="Warmerdam  van"/>
    <s v="20-03"/>
    <s v="2015.12"/>
    <s v="vrijdag"/>
    <s v="21-08-2015 12:00"/>
    <d v="2015-03-20T16:05:48"/>
    <s v="nora@eventgroup.nl"/>
    <s v="nora@eventgroup.nl"/>
    <n v="1"/>
    <s v="Cacaohaven (N02)"/>
    <s v="Rood"/>
    <n v="60"/>
    <m/>
    <s v="N02"/>
    <s v="Cacaohaven (N02)"/>
    <s v="2015-08-21"/>
    <n v="27480"/>
    <n v="27480"/>
    <n v="29581.14"/>
    <m/>
    <m/>
    <s v="Sneek"/>
    <m/>
    <n v="1.5"/>
    <n v="50"/>
    <s v="Ja"/>
    <s v="N. van Warmerdam"/>
    <m/>
    <n v="633.28"/>
    <n v="1467.86"/>
    <s v="110209"/>
    <n v="17748.68"/>
    <n v="27480"/>
    <n v="29581.14"/>
    <s v="11:15"/>
    <n v="0"/>
    <s v="Cacaohaven"/>
    <s v="3030"/>
    <s v="Ja"/>
    <s v="Ja"/>
    <s v="Parkeren"/>
    <s v="2099"/>
    <s v="nora@eventgroup.nl"/>
    <s v="Warmerdam"/>
    <s v="nora@eventgroup.nl"/>
    <s v="f"/>
    <s v="06 - 53 86 91 10"/>
    <m/>
    <m/>
    <s v="van"/>
    <s v="N."/>
    <n v="224"/>
    <s v="17:15"/>
    <m/>
    <s v="Mercedes"/>
    <n v="102"/>
    <s v="Varend arrangement"/>
    <d v="2015-08-21T00:00:00"/>
    <s v="Postbus 75"/>
    <m/>
    <s v="0031653869110"/>
    <m/>
    <n v="1"/>
    <m/>
    <n v="2"/>
    <m/>
    <n v="27480"/>
    <n v="3"/>
    <m/>
    <s v="000032-005"/>
    <n v="7.5"/>
  </r>
  <r>
    <s v="Volkswagen PON Financial Services"/>
    <s v="Mercedes"/>
    <s v="Ja"/>
    <n v="100"/>
    <n v="140"/>
    <s v="Mercedes"/>
    <n v="1128"/>
    <s v="Avond"/>
    <n v="140"/>
    <s v="Classic Blaauw"/>
    <s v="Inding K."/>
    <x v="0"/>
    <d v="2015-08-22T00:00:00"/>
    <x v="39"/>
    <s v="100% Definitief"/>
    <m/>
    <s v="NEB"/>
    <s v="Ja"/>
    <s v="Mercedes2015"/>
    <s v="100% Definitief"/>
    <s v="16-07"/>
    <m/>
    <m/>
    <x v="14"/>
    <n v="22"/>
    <n v="55"/>
    <n v="42042.42"/>
    <s v="19:15"/>
    <s v="19:00"/>
    <s v="Nederlandse Tall Ships"/>
    <s v="Classic Blaauw"/>
    <s v="Eigen catering schip"/>
    <s v="Inding K."/>
    <s v="26-02"/>
    <s v="2015.09"/>
    <s v="zaterdag"/>
    <s v="22-08-2015 19:00"/>
    <d v="2015-02-26T10:18:11"/>
    <s v="kinding@vwpfs.nl"/>
    <s v="cling@vwpfs.nl"/>
    <n v="1"/>
    <s v="Cacaohaven (N02)"/>
    <s v="Rood"/>
    <n v="60"/>
    <m/>
    <s v="N02"/>
    <s v="Cacaohaven (N02)"/>
    <s v="2015-08-22"/>
    <n v="39060"/>
    <n v="39060"/>
    <n v="42042.42"/>
    <m/>
    <m/>
    <s v="Amersfoort"/>
    <m/>
    <n v="1.5"/>
    <n v="50"/>
    <s v="Nee"/>
    <s v="Karin Inding"/>
    <s v="Naam Schip: Wind is our Friend"/>
    <n v="894.35"/>
    <n v="2088.0700000000002"/>
    <s v="110074"/>
    <n v="25225.45"/>
    <n v="39060"/>
    <n v="42042.42"/>
    <s v="18:15"/>
    <n v="0"/>
    <s v="Cacaohaven"/>
    <s v="2672"/>
    <s v="Ja"/>
    <s v="Ja"/>
    <s v="Parkeren"/>
    <s v="4048"/>
    <s v="kinding@vwpfs.nl"/>
    <s v="Inding"/>
    <s v="cling@vwpfs.nl"/>
    <s v="f"/>
    <m/>
    <s v="Karin"/>
    <s v="(033) 454 99 81"/>
    <m/>
    <s v="K."/>
    <n v="244"/>
    <s v="00:30"/>
    <m/>
    <s v="Mercedes"/>
    <n v="102"/>
    <s v="Varend arrangement"/>
    <d v="2015-08-22T00:00:00"/>
    <s v="Postbus 617"/>
    <m/>
    <s v="(033) 454 99 81"/>
    <s v="(033) 454 99 81"/>
    <n v="1"/>
    <m/>
    <n v="4"/>
    <m/>
    <n v="39060"/>
    <n v="3"/>
    <m/>
    <s v="000032-008"/>
    <n v="7.5"/>
  </r>
  <r>
    <s v="VvAA Groep B.V."/>
    <s v="Mercedes"/>
    <s v="Nee"/>
    <n v="80.010000000000005"/>
    <n v="140"/>
    <s v="Mercedes"/>
    <n v="1140"/>
    <s v="Sail thank you parade"/>
    <n v="125"/>
    <s v="Classic Blaauw"/>
    <s v="Brugman E.R."/>
    <x v="40"/>
    <d v="2015-08-23T00:00:00"/>
    <x v="39"/>
    <s v="Gefactureerd"/>
    <m/>
    <s v="NEB"/>
    <s v="Ja"/>
    <s v="Mercedes2015"/>
    <s v="Gefactureerd (2/3 termijn)"/>
    <s v="08-07"/>
    <m/>
    <m/>
    <x v="1"/>
    <n v="23"/>
    <n v="70"/>
    <n v="32154.05"/>
    <s v="14:30"/>
    <s v="14:15"/>
    <s v="Nederlandse Tall Ships"/>
    <s v="Classic Blaauw"/>
    <s v="Eigen catering schip"/>
    <s v="Westdijk P."/>
    <s v="26-02"/>
    <s v="2015.09"/>
    <s v="zondag"/>
    <s v="23-08-2015 14:15"/>
    <d v="2015-02-26T10:52:35"/>
    <m/>
    <s v="patricia.westdijk@vvaa.nl"/>
    <n v="4"/>
    <s v="Cacaohaven (N02)"/>
    <s v="Rood"/>
    <n v="60"/>
    <m/>
    <s v="N02"/>
    <s v="Cacaohaven (N02)"/>
    <s v="2015-08-23"/>
    <n v="29900"/>
    <n v="37375"/>
    <n v="40187.54"/>
    <m/>
    <m/>
    <s v="Utrecht"/>
    <m/>
    <n v="1.5"/>
    <n v="50"/>
    <s v="Ja"/>
    <s v="Patricia Westdijk"/>
    <m/>
    <n v="644.07000000000005"/>
    <n v="1609.98"/>
    <s v="110144"/>
    <n v="19292.43"/>
    <n v="29900"/>
    <n v="32154.05"/>
    <s v="13:30"/>
    <n v="8033.49"/>
    <s v="Cacaohaven"/>
    <s v="2708"/>
    <s v="Ja"/>
    <s v="Ja"/>
    <s v="Parkeren"/>
    <s v="4192"/>
    <m/>
    <s v="Westdijk"/>
    <s v="patricia.westdijk@vvaa.nl"/>
    <s v="f"/>
    <m/>
    <s v="Patricia"/>
    <s v="(030) 247 41 99"/>
    <m/>
    <s v="P."/>
    <n v="299"/>
    <s v="20:15"/>
    <m/>
    <s v="Mercedes"/>
    <n v="102"/>
    <s v="Varend arrangement"/>
    <d v="2015-08-23T00:00:00"/>
    <s v="Postbus 8153"/>
    <m/>
    <s v="(030) 247 41 99"/>
    <s v="(030) 247 41 99"/>
    <n v="3"/>
    <n v="23516.35"/>
    <n v="3"/>
    <m/>
    <n v="29900"/>
    <n v="3"/>
    <m/>
    <s v="000032-013"/>
    <n v="7.5"/>
  </r>
  <r>
    <s v="ING Commercial Banking - Gecombineerde Business Lines - Commercial Banking"/>
    <s v="Mir"/>
    <s v="Nee"/>
    <m/>
    <n v="85"/>
    <s v="Mir"/>
    <n v="1694"/>
    <s v="SAIL In"/>
    <n v="85"/>
    <s v="Deck"/>
    <s v="Goedhuis C.A."/>
    <x v="41"/>
    <d v="2015-08-19T00:00:00"/>
    <x v="161"/>
    <s v="Gefactureerd"/>
    <m/>
    <s v="Straten F. van"/>
    <m/>
    <s v="Mir2015"/>
    <s v="Gefactureerd (1/0 termijn)"/>
    <m/>
    <m/>
    <m/>
    <x v="17"/>
    <n v="23.22"/>
    <n v="40"/>
    <n v="0"/>
    <s v="09:30"/>
    <s v="09:30"/>
    <s v="Internationale Tall Ships"/>
    <s v="Deck"/>
    <s v="H2U Consortium"/>
    <m/>
    <s v="28-04"/>
    <s v="2015.18"/>
    <s v="woensdag"/>
    <s v="19-08-2015 09:30"/>
    <d v="2015-04-28T12:54:26"/>
    <m/>
    <m/>
    <n v="1"/>
    <s v="Grote Houtkade (GH01)"/>
    <m/>
    <m/>
    <m/>
    <m/>
    <s v="IJhaven (IJ)"/>
    <s v="2015-08-19"/>
    <n v="29665"/>
    <n v="22248.75"/>
    <n v="23966.27"/>
    <m/>
    <s v="Postbus 712"/>
    <s v="Amsterdam"/>
    <s v="1000 AS"/>
    <m/>
    <m/>
    <s v="Nee"/>
    <s v="C.A. Goedhuis"/>
    <m/>
    <m/>
    <m/>
    <m/>
    <m/>
    <m/>
    <m/>
    <s v="08:30"/>
    <n v="23966.27"/>
    <s v="Grote Houtkade - Velsen-Noord"/>
    <s v="3189"/>
    <s v="Ja"/>
    <m/>
    <m/>
    <s v="2443"/>
    <m/>
    <s v="Goedhuis"/>
    <m/>
    <s v="f"/>
    <m/>
    <m/>
    <m/>
    <m/>
    <s v="C.A."/>
    <n v="349"/>
    <s v="15:15"/>
    <m/>
    <s v="Mir"/>
    <n v="311"/>
    <s v="Dekken verhuur"/>
    <d v="2015-08-19T00:00:00"/>
    <s v="Postbus 712"/>
    <m/>
    <m/>
    <m/>
    <n v="1"/>
    <m/>
    <n v="1"/>
    <m/>
    <n v="29665"/>
    <m/>
    <m/>
    <s v="000150-001"/>
    <m/>
  </r>
  <r>
    <s v="Amsterdamsche IJsclub AYC"/>
    <s v="Mona Lisa"/>
    <s v="Ja"/>
    <n v="100"/>
    <n v="18"/>
    <s v="Mona Lisa"/>
    <n v="1225"/>
    <s v="Welcome the Tall Ships"/>
    <n v="18"/>
    <s v="Salon"/>
    <s v="Vomberg P."/>
    <x v="0"/>
    <d v="2015-08-19T00:00:00"/>
    <x v="23"/>
    <s v="100% Definitief"/>
    <d v="2015-03-16T00:00:00"/>
    <s v="Sterk L."/>
    <s v="Ja"/>
    <s v="Mona Lisa 2015"/>
    <s v="100% Definitief"/>
    <s v="09-07"/>
    <m/>
    <m/>
    <x v="3"/>
    <n v="26.25"/>
    <n v="90"/>
    <n v="3852.86"/>
    <s v="13:00"/>
    <s v="13:00"/>
    <s v="Amsterdamse salonboten"/>
    <s v="Salon"/>
    <s v="H2U Consortium"/>
    <s v="Vomberg"/>
    <s v="09-03"/>
    <s v="2015.11"/>
    <s v="woensdag"/>
    <s v="19-08-2015 13:00"/>
    <d v="2015-03-09T09:48:13"/>
    <s v="vomberg@planet.nl"/>
    <s v="vomberg@planet.nl"/>
    <n v="4"/>
    <s v="Oosterdok (O01)"/>
    <m/>
    <m/>
    <m/>
    <s v="O10"/>
    <s v="Oosterdok (O01)"/>
    <s v="2015-08-19"/>
    <n v="3582"/>
    <n v="3582"/>
    <n v="3852.86"/>
    <m/>
    <s v="Anthonie van Dijckstraat 4"/>
    <s v="Amsterdam"/>
    <s v="1077 MH"/>
    <m/>
    <n v="12"/>
    <s v="Nee"/>
    <s v="Paul Vomberg"/>
    <m/>
    <m/>
    <m/>
    <m/>
    <m/>
    <m/>
    <m/>
    <s v="12:30"/>
    <n v="0"/>
    <s v="Oosterdok Oostzijde"/>
    <s v="2772"/>
    <s v="Ja"/>
    <m/>
    <m/>
    <s v="2029"/>
    <s v="vomberg@planet.nl"/>
    <s v="Vomberg"/>
    <s v="vomberg@planet.nl"/>
    <s v="m"/>
    <s v="06 - 51 28 12 71"/>
    <s v="Paul"/>
    <m/>
    <m/>
    <s v="P."/>
    <n v="199"/>
    <s v="16:30"/>
    <s v="Oosterdok"/>
    <s v="Mona Lisa"/>
    <n v="210"/>
    <s v="Varend arrangement"/>
    <d v="2015-08-19T00:00:00"/>
    <s v="Anthonie van Dijckstraat 4"/>
    <m/>
    <s v="0031651281271"/>
    <m/>
    <n v="2"/>
    <n v="4334.22"/>
    <n v="0"/>
    <m/>
    <n v="3582"/>
    <n v="1"/>
    <m/>
    <s v="000131-001"/>
    <m/>
  </r>
  <r>
    <s v="Arvato Benelux B.V."/>
    <s v="Mona Lisa"/>
    <s v="Ja"/>
    <n v="100"/>
    <n v="20"/>
    <s v="Mona Lisa"/>
    <n v="2038"/>
    <s v="Borrel"/>
    <n v="20"/>
    <s v="Salon"/>
    <s v="Regelink K."/>
    <x v="0"/>
    <d v="2015-08-19T00:00:00"/>
    <x v="133"/>
    <s v="100% Definitief"/>
    <d v="2015-06-23T00:00:00"/>
    <s v="Sterk L."/>
    <s v="Ja"/>
    <s v="Mona Lisa 2015"/>
    <s v="100% Definitief"/>
    <s v="16-07"/>
    <s v="Regelink"/>
    <m/>
    <x v="4"/>
    <n v="18.75"/>
    <n v="59"/>
    <n v="3207.31"/>
    <s v="17:00"/>
    <s v="17:00"/>
    <s v="Amsterdamse salonboten"/>
    <s v="Salon"/>
    <s v="H2U Consortium"/>
    <s v="Wijnen "/>
    <s v="10-06"/>
    <s v="2015.24"/>
    <s v="woensdag"/>
    <s v="19-08-2015 17:00"/>
    <d v="2015-06-10T14:13:20"/>
    <s v="kevin.regelink@arvato.nl"/>
    <m/>
    <n v="1"/>
    <s v="Oosterdok (O01)"/>
    <m/>
    <m/>
    <m/>
    <s v="O10"/>
    <s v="Oosterdok (O01)"/>
    <s v="2015-08-19"/>
    <n v="2980"/>
    <n v="2980"/>
    <n v="3207.31"/>
    <s v="man"/>
    <s v="Amsterdamsestraatweg 26"/>
    <s v="Abcoude"/>
    <s v="1391 AB"/>
    <m/>
    <n v="12"/>
    <s v="Nee"/>
    <s v="Kevin Regelink"/>
    <m/>
    <m/>
    <m/>
    <m/>
    <m/>
    <m/>
    <m/>
    <s v="16:30"/>
    <n v="0"/>
    <s v="Oosterdok Oostzijde"/>
    <s v="6087"/>
    <s v="Ja"/>
    <m/>
    <m/>
    <s v="3995"/>
    <s v="kevin.regelink@arvato.nl"/>
    <s v="Regelink"/>
    <s v="kevin.regelink@arvato.nl"/>
    <s v="m"/>
    <s v="06 - 52 89 21 27"/>
    <s v="Kevin"/>
    <m/>
    <m/>
    <s v="K."/>
    <n v="149"/>
    <s v="19:30"/>
    <s v="Oosterdok"/>
    <s v="Mona Lisa"/>
    <n v="210"/>
    <s v="Varend arrangement"/>
    <d v="2015-08-19T00:00:00"/>
    <s v="Amsterdamsestraatweg 26"/>
    <s v="0652892127"/>
    <s v="0031630440671"/>
    <m/>
    <n v="1"/>
    <m/>
    <n v="1"/>
    <m/>
    <n v="2980"/>
    <n v="1"/>
    <m/>
    <s v="000131-002"/>
    <m/>
  </r>
  <r>
    <s v="Bonar BV"/>
    <s v="Mona Lisa"/>
    <s v="Ja"/>
    <n v="100"/>
    <n v="14"/>
    <s v="Mona Lisa"/>
    <n v="2123"/>
    <s v="Vuurwerk"/>
    <n v="14"/>
    <s v="Salon"/>
    <s v="Krauth M."/>
    <x v="0"/>
    <d v="2015-08-20T00:00:00"/>
    <x v="173"/>
    <s v="100% Definitief"/>
    <m/>
    <s v="Koning A."/>
    <s v="Ja"/>
    <s v="Mona Lisa 2015"/>
    <s v="100% Definitief"/>
    <s v="09-07"/>
    <s v="Krauth"/>
    <m/>
    <x v="4"/>
    <n v="22.5"/>
    <n v="59"/>
    <n v="2401.4499999999998"/>
    <s v="20:30"/>
    <s v="20:30"/>
    <s v="Amsterdamse salonboten"/>
    <s v="Salon"/>
    <s v="H2U Consortium"/>
    <s v="Horst van der"/>
    <s v="16-06"/>
    <s v="2015.25"/>
    <s v="donderdag"/>
    <s v="20-08-2015 20:30"/>
    <d v="2015-06-16T14:14:11"/>
    <s v="patricia.vanderhorst@bonar.com"/>
    <s v="patricia.vanderhorst@bonar.com"/>
    <n v="1"/>
    <s v="Oosterdok (O01)"/>
    <m/>
    <m/>
    <m/>
    <s v="O10"/>
    <s v="Oosterdok (O01)"/>
    <s v="2015-08-20"/>
    <n v="2226"/>
    <n v="2226"/>
    <n v="2401.4499999999998"/>
    <s v="man"/>
    <s v="Westervoortsedijk 73"/>
    <s v="Arnhem"/>
    <s v="6827 AV"/>
    <m/>
    <n v="12"/>
    <s v="Nee"/>
    <s v="Patricia van der Horst"/>
    <m/>
    <m/>
    <m/>
    <m/>
    <m/>
    <m/>
    <m/>
    <s v="20:00"/>
    <n v="0"/>
    <s v="Oosterdok Oostzijde"/>
    <s v="6110"/>
    <s v="Ja"/>
    <m/>
    <m/>
    <s v="4031"/>
    <s v="patricia.vanderhorst@bonar.com"/>
    <s v="Horst"/>
    <s v="patricia.vanderhorst@bonar.com"/>
    <s v="f"/>
    <m/>
    <s v="Patricia"/>
    <s v="085 - 7441200"/>
    <m/>
    <s v="P."/>
    <n v="159"/>
    <s v="23:30"/>
    <s v="Oosterdok"/>
    <s v="Mona Lisa"/>
    <n v="210"/>
    <s v="Varend arrangement"/>
    <d v="2015-08-20T00:00:00"/>
    <s v="Westervoortsedijk 73"/>
    <s v="085 7441200"/>
    <s v="0031624456929"/>
    <s v="085 - 7441200"/>
    <n v="1"/>
    <m/>
    <n v="0"/>
    <m/>
    <n v="2226"/>
    <n v="1"/>
    <m/>
    <s v="000131-007"/>
    <m/>
  </r>
  <r>
    <s v="Cisco Systems_x000a_"/>
    <s v="Mona Lisa"/>
    <s v="Ja"/>
    <n v="100"/>
    <n v="18"/>
    <s v="Mona Lisa"/>
    <n v="2403"/>
    <s v="Vuurwerk"/>
    <n v="18"/>
    <s v="Salon"/>
    <s v="David A."/>
    <x v="0"/>
    <d v="2015-08-19T00:00:00"/>
    <x v="174"/>
    <s v="100% Definitief"/>
    <d v="2015-07-28T00:00:00"/>
    <s v="Spliet M.P.J."/>
    <s v="Ja"/>
    <s v="Mona Lisa 2015"/>
    <s v="100% Definitief"/>
    <s v="04-08"/>
    <m/>
    <m/>
    <x v="4"/>
    <n v="22.5"/>
    <n v="59"/>
    <n v="3087.58"/>
    <s v="20:30"/>
    <s v="20:30"/>
    <s v="Amsterdamse salonboten"/>
    <s v="Salon"/>
    <s v="H2U Consortium"/>
    <m/>
    <s v="27-07"/>
    <s v="2015.31"/>
    <s v="woensdag"/>
    <s v="19-08-2015 20:30"/>
    <d v="2015-07-27T10:51:27"/>
    <s v="alicdavi@cisco.com"/>
    <s v="alicdavi@cisco.com"/>
    <n v="1"/>
    <s v="Oosterdok (O01)"/>
    <m/>
    <m/>
    <m/>
    <s v="O10"/>
    <s v="Oosterdok (O01)"/>
    <s v="2015-08-19"/>
    <n v="2862"/>
    <n v="2862"/>
    <n v="3087.58"/>
    <m/>
    <s v="9 New Square Park"/>
    <s v="Feltham"/>
    <s v="TW14 8HA"/>
    <m/>
    <n v="12"/>
    <s v="Nee"/>
    <s v="Alice David"/>
    <m/>
    <m/>
    <m/>
    <m/>
    <m/>
    <m/>
    <m/>
    <s v="20:00"/>
    <n v="0"/>
    <s v="Oosterdok Oostzijde"/>
    <s v="6308"/>
    <s v="Ja"/>
    <m/>
    <m/>
    <s v="4281"/>
    <s v="alicdavi@cisco.com"/>
    <s v="David"/>
    <s v="alicdavi@cisco.com"/>
    <s v="f"/>
    <m/>
    <s v="Alice"/>
    <s v="+44 20 88 24 91 61"/>
    <m/>
    <s v="A."/>
    <n v="159"/>
    <s v="23:30"/>
    <s v="Oosterdok"/>
    <s v="Mona Lisa"/>
    <n v="210"/>
    <s v="Varend arrangement"/>
    <d v="2015-08-19T00:00:00"/>
    <s v="9 New Square Park"/>
    <m/>
    <s v="+44 20 88 24 91 61"/>
    <s v="+44 20 88 24 91 61"/>
    <n v="1"/>
    <m/>
    <n v="0"/>
    <m/>
    <n v="2862"/>
    <n v="1"/>
    <m/>
    <s v="000131-003"/>
    <m/>
  </r>
  <r>
    <s v="De Lodge"/>
    <s v="Mona Lisa"/>
    <s v="Ja"/>
    <n v="100"/>
    <n v="18"/>
    <s v="Mona Lisa"/>
    <n v="2402"/>
    <s v="Vuurwerk"/>
    <n v="18"/>
    <s v="Salon"/>
    <s v="Paeper M."/>
    <x v="42"/>
    <d v="2015-08-22T00:00:00"/>
    <x v="175"/>
    <s v="Gefactureerd"/>
    <d v="2015-07-31T00:00:00"/>
    <s v="Spliet M.P.J."/>
    <s v="Ja"/>
    <s v="Mona Lisa 2015"/>
    <s v="Gefactureerd (1/1 termijn)"/>
    <m/>
    <m/>
    <m/>
    <x v="4"/>
    <n v="22.5"/>
    <n v="59"/>
    <n v="3087.58"/>
    <s v="20:30"/>
    <s v="20:30"/>
    <s v="Amsterdamse salonboten"/>
    <s v="Salon"/>
    <s v="H2U Consortium"/>
    <m/>
    <s v="24-07"/>
    <s v="2015.30"/>
    <s v="zaterdag"/>
    <s v="22-08-2015 20:30"/>
    <d v="2015-07-24T17:13:19"/>
    <s v="marja@deloitte.nl"/>
    <s v="marja@delodge.nl"/>
    <n v="1"/>
    <s v="Oosterdok (O01)"/>
    <m/>
    <m/>
    <m/>
    <s v="O10"/>
    <s v="Oosterdok (O01)"/>
    <s v="2015-08-22"/>
    <n v="2862"/>
    <n v="2862"/>
    <n v="3087.58"/>
    <m/>
    <s v="Haarlemmerweg 317 B"/>
    <s v="Amsterdam"/>
    <s v="1051 LG"/>
    <m/>
    <n v="12"/>
    <s v="Nee"/>
    <m/>
    <m/>
    <m/>
    <m/>
    <m/>
    <m/>
    <m/>
    <m/>
    <s v="20:00"/>
    <n v="0"/>
    <s v="Oosterdok Oostzijde"/>
    <s v="6306"/>
    <s v="Ja"/>
    <m/>
    <m/>
    <m/>
    <s v="marja@deloitte.nl"/>
    <m/>
    <s v="marja@delodge.nl"/>
    <m/>
    <m/>
    <m/>
    <s v="06 - 53 20 80 00"/>
    <m/>
    <m/>
    <n v="159"/>
    <s v="23:30"/>
    <s v="Oosterdok"/>
    <s v="Mona Lisa"/>
    <n v="210"/>
    <s v="Varend arrangement"/>
    <d v="2015-08-22T00:00:00"/>
    <s v="Haarlemmerweg 317 B"/>
    <m/>
    <s v="06 - 53 20 80 00"/>
    <s v="06 - 53 20 80 00"/>
    <n v="1"/>
    <m/>
    <n v="1"/>
    <m/>
    <n v="2862"/>
    <n v="1"/>
    <m/>
    <s v="000131-015"/>
    <m/>
  </r>
  <r>
    <s v="DSM Dyneema B.V."/>
    <s v="Mona Lisa"/>
    <s v="Ja"/>
    <n v="100"/>
    <n v="18"/>
    <s v="Mona Lisa"/>
    <n v="1961"/>
    <s v="Lunch"/>
    <n v="18"/>
    <s v="Salon"/>
    <s v="Lemmers N."/>
    <x v="5"/>
    <d v="2015-08-21T00:00:00"/>
    <x v="63"/>
    <s v="Gefactureerd"/>
    <d v="2015-06-09T00:00:00"/>
    <s v="Spliet M.P.J."/>
    <s v="Ja"/>
    <s v="Mona Lisa 2015"/>
    <s v="Gefactureerd (1/2 termijn)"/>
    <m/>
    <m/>
    <m/>
    <x v="3"/>
    <n v="18.75"/>
    <n v="59"/>
    <n v="3428.88"/>
    <s v="12:30"/>
    <s v="12:30"/>
    <s v="Amsterdamse salonboten"/>
    <s v="Salon"/>
    <s v="H2U Consortium"/>
    <s v="Urlings"/>
    <s v="02-06"/>
    <s v="2015.23"/>
    <s v="vrijdag"/>
    <s v="21-08-2015 12:30"/>
    <d v="2015-06-02T17:02:37"/>
    <m/>
    <s v="nicole.lemmens@dsm.com"/>
    <n v="3"/>
    <s v="Oosterdok (O01)"/>
    <m/>
    <m/>
    <m/>
    <s v="O10"/>
    <s v="Oosterdok (O01)"/>
    <s v="2015-08-21"/>
    <n v="3042"/>
    <n v="3172.82"/>
    <n v="3428.88"/>
    <m/>
    <s v="Mauritslaan 49"/>
    <s v="Urmond"/>
    <s v="6129 EL"/>
    <m/>
    <n v="12"/>
    <s v="Ja"/>
    <s v="Nicole Lemmers"/>
    <m/>
    <m/>
    <m/>
    <m/>
    <m/>
    <m/>
    <m/>
    <s v="12:00"/>
    <n v="0"/>
    <s v="Oosterdok Oostzijde"/>
    <s v="3209"/>
    <s v="Ja"/>
    <m/>
    <m/>
    <s v="4179"/>
    <m/>
    <s v="Lemmers"/>
    <s v="nicole.lemmens@dsm.com"/>
    <s v="f"/>
    <m/>
    <s v="Nicole"/>
    <s v="(046) 476 79 89"/>
    <m/>
    <s v="N."/>
    <n v="169"/>
    <s v="15:00"/>
    <s v="Oosterdok"/>
    <s v="Mona Lisa"/>
    <n v="210"/>
    <s v="Varend arrangement"/>
    <d v="2015-08-21T00:00:00"/>
    <s v="Mauritslaan 49"/>
    <s v="046-4767989"/>
    <s v="683642387"/>
    <s v="(046) 476 79 89"/>
    <n v="2"/>
    <n v="3680.82"/>
    <n v="0"/>
    <m/>
    <n v="3042"/>
    <n v="1"/>
    <m/>
    <s v="000131-009"/>
    <m/>
  </r>
  <r>
    <s v="E.M. Pillen Beheer B.V."/>
    <s v="Mona Lisa"/>
    <s v="Ja"/>
    <n v="100"/>
    <n v="18"/>
    <s v="Mona Lisa"/>
    <n v="1861"/>
    <s v="Lunch"/>
    <n v="18"/>
    <s v="Salon"/>
    <s v="Ommen J. van"/>
    <x v="0"/>
    <d v="2015-08-22T00:00:00"/>
    <x v="176"/>
    <s v="100% Definitief"/>
    <d v="2015-05-29T00:00:00"/>
    <s v="Sterk L."/>
    <s v="Ja"/>
    <s v="Mona Lisa 2015"/>
    <s v="100% Definitief"/>
    <s v="09-07"/>
    <s v="van Ommen"/>
    <m/>
    <x v="3"/>
    <n v="18.75"/>
    <n v="59"/>
    <n v="3270.59"/>
    <s v="12:30"/>
    <s v="12:30"/>
    <s v="Amsterdamse salonboten"/>
    <s v="Salon"/>
    <s v="H2U Consortium"/>
    <m/>
    <s v="21-05"/>
    <s v="2015.21"/>
    <s v="zaterdag"/>
    <s v="22-08-2015 12:30"/>
    <d v="2015-05-21T19:22:59"/>
    <s v="joopvanommen@gmail.com"/>
    <s v="joopvanommen@gmail.com"/>
    <n v="1"/>
    <s v="Oosterdok (O01)"/>
    <m/>
    <m/>
    <m/>
    <s v="O10"/>
    <s v="Oosterdok (O01)"/>
    <s v="2015-08-22"/>
    <n v="3042"/>
    <n v="3042"/>
    <n v="3270.59"/>
    <s v="man"/>
    <s v="Beethovenstraat 11"/>
    <s v="Lichtenvoorde"/>
    <s v="7131 AK"/>
    <m/>
    <n v="12"/>
    <s v="Nee"/>
    <s v="Joop van Ommen"/>
    <m/>
    <m/>
    <m/>
    <m/>
    <m/>
    <m/>
    <m/>
    <s v="12:00"/>
    <n v="0"/>
    <s v="Oosterdok Oostzijde"/>
    <s v="5968"/>
    <s v="Ja"/>
    <m/>
    <m/>
    <s v="3848"/>
    <s v="joopvanommen@gmail.com"/>
    <s v="Ommen"/>
    <s v="joopvanommen@gmail.com"/>
    <s v="m"/>
    <s v="06 - 53 15 53 87"/>
    <s v="Joop"/>
    <m/>
    <s v="van"/>
    <s v="J."/>
    <n v="169"/>
    <s v="15:00"/>
    <s v="Oosterdok"/>
    <s v="Mona Lisa"/>
    <n v="210"/>
    <s v="Varend arrangement"/>
    <d v="2015-08-22T00:00:00"/>
    <s v="Beethovenstraat 11"/>
    <s v="0653155387"/>
    <m/>
    <s v="0031653155387"/>
    <n v="1"/>
    <m/>
    <n v="0"/>
    <m/>
    <n v="3042"/>
    <n v="1"/>
    <m/>
    <s v="000131-013"/>
    <m/>
  </r>
  <r>
    <s v="Svitzer Amsterdam B.V."/>
    <s v="Mona Lisa"/>
    <s v="Ja"/>
    <n v="100"/>
    <n v="18"/>
    <s v="Mona Lisa"/>
    <n v="1745"/>
    <s v="Lunch"/>
    <n v="18"/>
    <s v="Salon"/>
    <s v="Franjul R."/>
    <x v="0"/>
    <d v="2015-08-20T00:00:00"/>
    <x v="99"/>
    <s v="100% Definitief"/>
    <d v="2015-05-12T00:00:00"/>
    <s v="Haan R. de"/>
    <s v="Ja"/>
    <s v="Mona Lisa 2015"/>
    <s v="100% Definitief"/>
    <s v="09-07"/>
    <m/>
    <m/>
    <x v="3"/>
    <n v="18.75"/>
    <n v="59"/>
    <n v="3270.59"/>
    <s v="12:30"/>
    <s v="12:30"/>
    <s v="Amsterdamse salonboten"/>
    <s v="Salon"/>
    <s v="H2U Consortium"/>
    <m/>
    <s v="01-05"/>
    <s v="2015.18"/>
    <s v="donderdag"/>
    <s v="20-08-2015 12:30"/>
    <d v="2015-05-01T10:48:18"/>
    <s v="Ralph.franjul@svitzer.com"/>
    <s v="ralph.franjul@svitzer.com"/>
    <n v="1"/>
    <s v="Oosterdok (O01)"/>
    <m/>
    <m/>
    <m/>
    <s v="O10"/>
    <s v="Oosterdok (O01)"/>
    <s v="2015-08-20"/>
    <n v="3042"/>
    <n v="3042"/>
    <n v="3270.59"/>
    <m/>
    <s v="Westerduinweg 3"/>
    <s v="IJmuiden"/>
    <s v="1976 BV"/>
    <m/>
    <n v="12"/>
    <s v="Nee"/>
    <s v="Ralph Franjul"/>
    <m/>
    <m/>
    <m/>
    <m/>
    <m/>
    <m/>
    <m/>
    <s v="12:00"/>
    <n v="0"/>
    <s v="Oosterdok Oostzijde"/>
    <s v="1773"/>
    <s v="Ja"/>
    <m/>
    <m/>
    <s v="3807"/>
    <s v="ralph.franjul@svitzer.com"/>
    <s v="Franjul"/>
    <s v="ralph.franjul@svitzer.com"/>
    <s v="m"/>
    <s v="06 - 12 34 56 78"/>
    <s v="Ralph"/>
    <s v="06 - 29 70 45 38"/>
    <m/>
    <s v="R."/>
    <n v="169"/>
    <s v="15:00"/>
    <s v="Oosterdok"/>
    <s v="Mona Lisa"/>
    <n v="210"/>
    <s v="Varend arrangement"/>
    <d v="2015-08-20T00:00:00"/>
    <s v="Westerduinweg 3"/>
    <m/>
    <s v="06 - 29 70 45 38"/>
    <s v="06 - 29 70 45 38"/>
    <n v="1"/>
    <m/>
    <n v="0"/>
    <m/>
    <n v="3042"/>
    <n v="1"/>
    <m/>
    <s v="000131-005"/>
    <m/>
  </r>
  <r>
    <s v="V&amp;S Foodspecialist"/>
    <s v="Mona Lisa"/>
    <s v="Ja"/>
    <n v="100"/>
    <n v="19"/>
    <s v="Mona Lisa"/>
    <n v="1577"/>
    <s v="Vuurwerk"/>
    <n v="19"/>
    <s v="Salon"/>
    <s v="Tesselaar L."/>
    <x v="0"/>
    <d v="2015-08-21T00:00:00"/>
    <x v="97"/>
    <s v="100% Definitief"/>
    <m/>
    <s v="Koning A."/>
    <s v="Ja"/>
    <s v="Mona Lisa 2015"/>
    <s v="100% Definitief"/>
    <s v="09-07"/>
    <s v="Tesselaar"/>
    <m/>
    <x v="4"/>
    <n v="22.5"/>
    <n v="59"/>
    <n v="3259.11"/>
    <s v="20:30"/>
    <s v="20:30"/>
    <s v="Amsterdamse salonboten"/>
    <s v="Salon"/>
    <s v="H2U Consortium"/>
    <m/>
    <s v="13-04"/>
    <s v="2015.16"/>
    <s v="vrijdag"/>
    <s v="21-08-2015 20:30"/>
    <d v="2015-04-13T19:03:26"/>
    <s v="liesbeth@foodspecialist.nl"/>
    <s v="liesbeth@foodspecialist.nl"/>
    <n v="2"/>
    <s v="Oosterdok (O01)"/>
    <m/>
    <m/>
    <m/>
    <s v="O10"/>
    <s v="Oosterdok (O01)"/>
    <s v="2015-08-21"/>
    <n v="3021"/>
    <n v="3021"/>
    <n v="3259.11"/>
    <s v="vrouw"/>
    <s v="Nieuwenhuizenweg 11"/>
    <s v="Leiden"/>
    <s v="2314 XP"/>
    <m/>
    <n v="12"/>
    <s v="Nee"/>
    <s v="Liesbeth Tesselaar"/>
    <m/>
    <m/>
    <m/>
    <m/>
    <m/>
    <m/>
    <m/>
    <s v="20:00"/>
    <n v="0"/>
    <s v="Oosterdok Oostzijde"/>
    <s v="3158"/>
    <s v="Ja"/>
    <m/>
    <m/>
    <s v="2257"/>
    <s v="liesbeth@foodspecialist.nl"/>
    <s v="Tesselaar"/>
    <s v="liesbeth@foodspecialist.nl"/>
    <s v="f"/>
    <s v="06 - 15 42 96 27"/>
    <s v="Liesbeth"/>
    <m/>
    <m/>
    <s v="L."/>
    <n v="159"/>
    <s v="23:30"/>
    <s v="Oosterdok"/>
    <s v="Mona Lisa"/>
    <n v="210"/>
    <s v="Varend arrangement"/>
    <d v="2015-08-21T00:00:00"/>
    <s v="Nieuwenhuizenweg 11"/>
    <s v="0615429627"/>
    <m/>
    <s v="0031615429627"/>
    <n v="2"/>
    <m/>
    <n v="1"/>
    <m/>
    <n v="3021"/>
    <n v="1"/>
    <m/>
    <s v="000131-011"/>
    <m/>
  </r>
  <r>
    <s v="Van Os tassen en koffers"/>
    <s v="Mona Lisa"/>
    <s v="Ja"/>
    <n v="100"/>
    <n v="25"/>
    <s v="Mona Lisa"/>
    <n v="1687"/>
    <s v="Borrel"/>
    <n v="25"/>
    <s v="Salon"/>
    <s v="Os H.J.A van"/>
    <x v="0"/>
    <d v="2015-08-22T00:00:00"/>
    <x v="177"/>
    <s v="100% Definitief"/>
    <d v="2015-05-01T00:00:00"/>
    <s v="Spliet M.P.J."/>
    <s v="Ja"/>
    <s v="Mona Lisa 2015"/>
    <s v="100% Definitief"/>
    <s v="09-07"/>
    <m/>
    <m/>
    <x v="4"/>
    <n v="18.75"/>
    <n v="59"/>
    <n v="4009.14"/>
    <s v="16:30"/>
    <s v="16:30"/>
    <s v="Amsterdamse salonboten"/>
    <s v="Salon"/>
    <s v="H2U Consortium"/>
    <m/>
    <s v="24-04"/>
    <s v="2015.17"/>
    <s v="zaterdag"/>
    <s v="22-08-2015 16:30"/>
    <d v="2015-04-24T14:03:46"/>
    <s v="logistiek@vanostassenenkoffers.nl"/>
    <m/>
    <n v="2"/>
    <s v="Oosterdok (O01)"/>
    <m/>
    <m/>
    <m/>
    <s v="O10"/>
    <s v="Oosterdok (O01)"/>
    <s v="2015-08-22"/>
    <n v="3725"/>
    <n v="3725"/>
    <n v="4009.14"/>
    <m/>
    <s v="Curieweg 21-25"/>
    <s v="Alphen a/d Rijn"/>
    <s v="2408 BZ"/>
    <m/>
    <n v="12"/>
    <s v="Nee"/>
    <s v="Hennie Aartman"/>
    <m/>
    <m/>
    <m/>
    <m/>
    <m/>
    <m/>
    <m/>
    <s v="16:00"/>
    <n v="0"/>
    <s v="Oosterdok Oostzijde"/>
    <s v="3223"/>
    <s v="Ja"/>
    <m/>
    <m/>
    <s v="2483"/>
    <s v="logistiek@vanostassenenkoffers.nl"/>
    <s v="Aartman"/>
    <s v="logistiek@vanostassenenkoffers.nl"/>
    <s v="m"/>
    <s v="06 - 40 99 95 65"/>
    <s v="Hennie"/>
    <m/>
    <s v="van"/>
    <s v="H."/>
    <n v="149"/>
    <s v="19:00"/>
    <s v="Oosterdok"/>
    <s v="Mona Lisa"/>
    <n v="210"/>
    <s v="Varend arrangement"/>
    <d v="2015-08-22T00:00:00"/>
    <s v="Curieweg 21-25"/>
    <s v="06 40999565"/>
    <m/>
    <m/>
    <n v="2"/>
    <m/>
    <n v="1"/>
    <m/>
    <n v="3725"/>
    <n v="1"/>
    <m/>
    <s v="000131-014"/>
    <m/>
  </r>
  <r>
    <s v="Yardi Systems B.V."/>
    <s v="Mona Lisa"/>
    <s v="Ja"/>
    <n v="100"/>
    <n v="20"/>
    <s v="Mona Lisa"/>
    <n v="1396"/>
    <s v="Borrel"/>
    <n v="20"/>
    <s v="Salon"/>
    <s v="McFarland L."/>
    <x v="0"/>
    <d v="2015-08-20T00:00:00"/>
    <x v="68"/>
    <s v="100% Definitief"/>
    <d v="2015-04-01T00:00:00"/>
    <s v="Dijck S.N.D. van"/>
    <s v="Ja"/>
    <s v="Mona Lisa 2015"/>
    <s v="100% Definitief"/>
    <s v="09-07"/>
    <m/>
    <m/>
    <x v="4"/>
    <n v="18.75"/>
    <n v="59"/>
    <n v="3207.31"/>
    <s v="16:30"/>
    <s v="16:30"/>
    <s v="Amsterdamse salonboten"/>
    <s v="Salon"/>
    <s v="H2U Consortium"/>
    <m/>
    <s v="25-03"/>
    <s v="2015.13"/>
    <s v="donderdag"/>
    <s v="20-08-2015 16:30"/>
    <d v="2015-03-25T16:38:08"/>
    <s v="linda.mcfarland@yardi.com"/>
    <s v="linda.mcfarland@yardi.com"/>
    <n v="2"/>
    <s v="Oosterdok (O01)"/>
    <m/>
    <m/>
    <m/>
    <s v="O10"/>
    <s v="Oosterdok (O01)"/>
    <s v="2015-08-20"/>
    <n v="2980"/>
    <n v="2980"/>
    <n v="3207.31"/>
    <m/>
    <s v="Haaksbergweg 57"/>
    <s v="Amsterdam-Zuidoost"/>
    <s v="1101 BR"/>
    <m/>
    <n v="12"/>
    <s v="Nee"/>
    <s v="Linda McFarland"/>
    <m/>
    <m/>
    <m/>
    <m/>
    <m/>
    <m/>
    <m/>
    <s v="16:00"/>
    <n v="0"/>
    <s v="Oosterdok Oostzijde"/>
    <s v="3082"/>
    <s v="Nee"/>
    <m/>
    <m/>
    <s v="2149"/>
    <s v="linda.mcfarland@yardi.com"/>
    <s v="McFarland"/>
    <s v="linda.mcfarland@yardi.com"/>
    <s v="f"/>
    <m/>
    <s v="Linda"/>
    <s v="(020) 565 00 50"/>
    <m/>
    <s v="L."/>
    <n v="149"/>
    <s v="19:00"/>
    <s v="Oosterdok"/>
    <s v="Mona Lisa"/>
    <n v="210"/>
    <s v="Varend arrangement"/>
    <d v="2015-08-20T00:00:00"/>
    <s v="Haaksbergweg 57"/>
    <m/>
    <s v="(020) 565 00 50"/>
    <s v="(020) 565 00 50"/>
    <n v="2"/>
    <m/>
    <n v="0"/>
    <m/>
    <n v="2980"/>
    <n v="1"/>
    <m/>
    <s v="000131-006"/>
    <m/>
  </r>
  <r>
    <s v="Rabobank Amstel en Vecht"/>
    <s v="Mona Lisa"/>
    <s v="Ja"/>
    <n v="100"/>
    <n v="20"/>
    <s v="Mona Lisa"/>
    <n v="2031"/>
    <s v="Borrel"/>
    <n v="20"/>
    <s v="Salon"/>
    <s v="Wagid A."/>
    <x v="0"/>
    <d v="2015-08-21T00:00:00"/>
    <x v="60"/>
    <s v="100% Definitief"/>
    <d v="2015-06-17T00:00:00"/>
    <s v="Sterk L."/>
    <s v="Ja"/>
    <s v="Mona Lisa 2015"/>
    <s v="100% Definitief"/>
    <s v="09-07"/>
    <s v="Wagid"/>
    <m/>
    <x v="4"/>
    <n v="18.75"/>
    <n v="59"/>
    <n v="3207.31"/>
    <s v="16:30"/>
    <s v="16:30"/>
    <s v="Amsterdamse salonboten"/>
    <s v="Salon"/>
    <s v="H2U Consortium"/>
    <m/>
    <s v="10-06"/>
    <s v="2015.24"/>
    <s v="vrijdag"/>
    <s v="21-08-2015 16:30"/>
    <d v="2015-06-10T11:09:42"/>
    <s v="a.wagidhosain@amstelenvecht.rabobank.nl"/>
    <s v="a.wagidhosain@amstelenvecht.rabobank.nl"/>
    <n v="1"/>
    <s v="Oosterdok (O01)"/>
    <m/>
    <m/>
    <m/>
    <s v="O10"/>
    <s v="Oosterdok (O01)"/>
    <s v="2015-08-21"/>
    <n v="2980"/>
    <n v="2980"/>
    <n v="3207.31"/>
    <s v="vrouw"/>
    <m/>
    <m/>
    <m/>
    <m/>
    <n v="12"/>
    <s v="Nee"/>
    <s v="Arva Wagid"/>
    <m/>
    <m/>
    <m/>
    <m/>
    <m/>
    <m/>
    <m/>
    <s v="16:00"/>
    <n v="0"/>
    <s v="Oosterdok Oostzijde"/>
    <s v="2596"/>
    <s v="Ja"/>
    <m/>
    <m/>
    <s v="4025"/>
    <s v="a.wagidhosain@amstelenvecht.rabobank.nl"/>
    <s v="Wagid"/>
    <s v="a.wagidhosain@amstelenvecht.rabobank.nl"/>
    <s v="f"/>
    <m/>
    <s v="Arva"/>
    <s v="(020) 454 82 03"/>
    <m/>
    <s v="A."/>
    <n v="149"/>
    <s v="19:00"/>
    <s v="Oosterdok"/>
    <s v="Mona Lisa"/>
    <n v="210"/>
    <s v="Varend arrangement"/>
    <d v="2015-08-21T00:00:00"/>
    <m/>
    <s v="020-4548203"/>
    <s v="(020) 454 82 03"/>
    <s v="(020) 454 82 03"/>
    <n v="1"/>
    <m/>
    <n v="0"/>
    <m/>
    <n v="2980"/>
    <n v="1"/>
    <m/>
    <s v="000131-010"/>
    <m/>
  </r>
  <r>
    <s v="IQ Events"/>
    <s v="Monne de Miranda"/>
    <s v="Ja"/>
    <n v="100"/>
    <n v="48"/>
    <s v="Monne de Miranda"/>
    <n v="2047"/>
    <s v="Borrel"/>
    <n v="48"/>
    <s v="Salon"/>
    <s v="Koch I."/>
    <x v="0"/>
    <d v="2015-08-21T00:00:00"/>
    <x v="64"/>
    <s v="100% Definitief"/>
    <d v="2015-06-18T00:00:00"/>
    <s v="Sterk L."/>
    <s v="Ja"/>
    <s v="Monne de Miranda 2015"/>
    <s v="100% Definitief"/>
    <s v="06-08"/>
    <m/>
    <m/>
    <x v="4"/>
    <n v="18.75"/>
    <n v="41.5"/>
    <n v="6685.64"/>
    <s v="16:30"/>
    <s v="16:30"/>
    <s v="Amsterdamse salonboten"/>
    <s v="Salon"/>
    <s v="H2U Consortium"/>
    <m/>
    <s v="11-06"/>
    <s v="2015.24"/>
    <s v="vrijdag"/>
    <s v="21-08-2015 16:30"/>
    <d v="2015-06-11T10:54:12"/>
    <s v="Mischa"/>
    <s v="micha@iqevents.nl"/>
    <n v="1"/>
    <s v="Oosterdok (O01)"/>
    <m/>
    <m/>
    <m/>
    <s v="O06"/>
    <s v="Oosterdok (O01)"/>
    <s v="2015-08-21"/>
    <n v="6192"/>
    <n v="6192"/>
    <n v="6685.64"/>
    <m/>
    <s v="Buitenwatersloot 333"/>
    <s v="Delft"/>
    <s v="2614 GS"/>
    <m/>
    <n v="21"/>
    <s v="Nee"/>
    <s v="Ilja Koch"/>
    <m/>
    <m/>
    <m/>
    <m/>
    <m/>
    <m/>
    <m/>
    <s v="16:00"/>
    <n v="0"/>
    <s v="Oosterdok Oostzijde"/>
    <s v="5595"/>
    <s v="Ja"/>
    <m/>
    <m/>
    <s v="4172"/>
    <s v="Mischa"/>
    <s v="Koch"/>
    <s v="iljakoch@iqevents.nl"/>
    <s v="f"/>
    <s v="06 - 29 46 50 67"/>
    <s v="Ilja"/>
    <s v="(015) 219 54 99"/>
    <m/>
    <s v="I."/>
    <n v="129"/>
    <s v="19:00"/>
    <s v="Oosterdok"/>
    <s v="Monne de Miranda"/>
    <n v="211"/>
    <s v="Varend arrangement"/>
    <d v="2015-08-21T00:00:00"/>
    <s v="Buitenwatersloot 333"/>
    <m/>
    <s v="(015) 219 54 99"/>
    <s v="(015) 219 54 99"/>
    <n v="1"/>
    <m/>
    <n v="0"/>
    <m/>
    <n v="6192"/>
    <n v="1"/>
    <m/>
    <s v="000136-010"/>
    <m/>
  </r>
  <r>
    <s v="KPN BV"/>
    <s v="Monne de Miranda"/>
    <s v="Nee"/>
    <m/>
    <n v="30"/>
    <s v="Monne de Miranda"/>
    <n v="2346"/>
    <s v="Borrel"/>
    <n v="30"/>
    <s v="Salon"/>
    <s v="Kremer M."/>
    <x v="43"/>
    <d v="2015-08-20T00:00:00"/>
    <x v="178"/>
    <s v="Bevestigd"/>
    <d v="2015-07-20T00:00:00"/>
    <s v="Straten F. van"/>
    <s v="Ja"/>
    <s v="Monne de Miranda 2015"/>
    <s v="Bevestigd"/>
    <m/>
    <m/>
    <m/>
    <x v="4"/>
    <n v="18.75"/>
    <n v="41.5"/>
    <m/>
    <s v="15:45"/>
    <s v="16:00"/>
    <s v="Amsterdamse salonboten"/>
    <s v="Salon"/>
    <s v="Geen catering"/>
    <m/>
    <s v="13-07"/>
    <s v="2015.29"/>
    <s v="donderdag"/>
    <s v="20-08-2015 16:30"/>
    <d v="2015-07-13T11:53:39"/>
    <s v="mk"/>
    <m/>
    <n v="0"/>
    <s v="VOC-kade (vockade)"/>
    <m/>
    <m/>
    <m/>
    <s v="O06"/>
    <s v="VOC-kade (vockade)"/>
    <s v="2015-08-20"/>
    <n v="3870"/>
    <m/>
    <m/>
    <m/>
    <s v="Maanplein 55"/>
    <s v="Den Haag"/>
    <m/>
    <m/>
    <n v="21"/>
    <s v="Nee"/>
    <m/>
    <m/>
    <m/>
    <m/>
    <m/>
    <m/>
    <m/>
    <m/>
    <s v="15:30"/>
    <m/>
    <s v="VOC-kade"/>
    <s v="1556"/>
    <s v="Nee"/>
    <m/>
    <m/>
    <m/>
    <s v="mk"/>
    <m/>
    <s v="mk"/>
    <m/>
    <m/>
    <m/>
    <m/>
    <m/>
    <m/>
    <n v="129"/>
    <s v="19:00"/>
    <s v="VOC-kade"/>
    <s v="Monne de Miranda"/>
    <n v="211"/>
    <s v="Varend arrangement"/>
    <d v="2015-08-20T00:00:00"/>
    <s v="Maanplein 55"/>
    <m/>
    <m/>
    <m/>
    <n v="0"/>
    <m/>
    <n v="3"/>
    <s v="Ja"/>
    <n v="3870"/>
    <n v="1"/>
    <m/>
    <s v="000136-006"/>
    <m/>
  </r>
  <r>
    <s v="Monsterboard"/>
    <s v="Monne de Miranda"/>
    <s v="Ja"/>
    <n v="100"/>
    <n v="35"/>
    <s v="Monne de Miranda"/>
    <n v="2034"/>
    <s v="Vuurwerk"/>
    <n v="35"/>
    <s v="Salon"/>
    <s v="Bruijn de"/>
    <x v="0"/>
    <d v="2015-08-20T00:00:00"/>
    <x v="60"/>
    <s v="100% Definitief"/>
    <d v="2015-06-18T00:00:00"/>
    <s v="Spliet M.P.J."/>
    <s v="Ja"/>
    <s v="Monne de Miranda 2015"/>
    <s v="100% Definitief"/>
    <s v="14-07"/>
    <m/>
    <m/>
    <x v="4"/>
    <n v="22.5"/>
    <n v="41.5"/>
    <n v="5266.99"/>
    <s v="20:30"/>
    <s v="20:30"/>
    <s v="Amsterdamse salonboten"/>
    <s v="Salon"/>
    <s v="H2U Consortium"/>
    <m/>
    <s v="10-06"/>
    <s v="2015.24"/>
    <s v="donderdag"/>
    <s v="20-08-2015 20:30"/>
    <d v="2015-06-10T12:11:06"/>
    <s v="sander.debruijn@monsterboard.nl"/>
    <s v="sander.debruijn@monsterboard.nl"/>
    <n v="1"/>
    <s v="Oosterdok (O01)"/>
    <m/>
    <m/>
    <m/>
    <s v="O06"/>
    <s v="Oosterdok (O01)"/>
    <s v="2015-08-20"/>
    <n v="4865"/>
    <n v="4865"/>
    <n v="5266.99"/>
    <m/>
    <s v="John M. Keynesplein 1"/>
    <s v="Amsterdam"/>
    <s v="1066 EP"/>
    <m/>
    <n v="21"/>
    <s v="Nee"/>
    <s v="Sander de Bruijn"/>
    <m/>
    <m/>
    <m/>
    <m/>
    <m/>
    <m/>
    <m/>
    <s v="20:00"/>
    <n v="0"/>
    <s v="Oosterdok Oostzijde"/>
    <s v="6099"/>
    <s v="Ja"/>
    <m/>
    <m/>
    <s v="4010"/>
    <s v="sander.debruijn@monsterboard.nl"/>
    <s v="Bruijn"/>
    <s v="sander.debruijn@monsterboard.nl"/>
    <s v="m"/>
    <s v="06 - 46 28 30 09"/>
    <s v="Sander"/>
    <m/>
    <s v="de"/>
    <m/>
    <n v="139"/>
    <s v="23:30"/>
    <s v="Oosterdok"/>
    <s v="Monne de Miranda"/>
    <n v="211"/>
    <s v="Varend arrangement"/>
    <d v="2015-08-20T00:00:00"/>
    <s v="John M. Keynesplein 1"/>
    <m/>
    <m/>
    <m/>
    <n v="1"/>
    <m/>
    <n v="0"/>
    <m/>
    <n v="4865"/>
    <n v="1"/>
    <m/>
    <s v="000136-007"/>
    <m/>
  </r>
  <r>
    <s v="Provincie Noord Holland"/>
    <s v="Monne de Miranda"/>
    <s v="Ja"/>
    <n v="100"/>
    <n v="35"/>
    <s v="Monne de Miranda"/>
    <n v="1744"/>
    <s v="Lunch"/>
    <n v="35"/>
    <s v="Salon"/>
    <s v="Gugten G.E. van der"/>
    <x v="0"/>
    <d v="2015-08-21T00:00:00"/>
    <x v="99"/>
    <s v="100% Definitief"/>
    <d v="2015-05-08T00:00:00"/>
    <s v="Haan R. de"/>
    <s v="Ja"/>
    <s v="Monne de Miranda 2015"/>
    <s v="100% Definitief"/>
    <s v="06-08"/>
    <m/>
    <m/>
    <x v="3"/>
    <n v="18.75"/>
    <n v="41.5"/>
    <n v="4778.87"/>
    <s v="12:45"/>
    <s v="13:00"/>
    <s v="Amsterdamse salonboten"/>
    <s v="Salon"/>
    <s v="H2U Consortium"/>
    <s v="Weber"/>
    <s v="01-05"/>
    <s v="2015.18"/>
    <s v="vrijdag"/>
    <s v="21-08-2015 12:30"/>
    <d v="2015-05-01T10:23:13"/>
    <s v="gugteng@noord-holland.nl"/>
    <s v="gugteng@noord-holland.nl"/>
    <n v="1"/>
    <s v="Eye (Eye01)"/>
    <m/>
    <m/>
    <m/>
    <s v="O06"/>
    <s v="Eye (Eye01)"/>
    <s v="2015-08-21"/>
    <n v="5215"/>
    <n v="4432.75"/>
    <n v="4778.87"/>
    <m/>
    <s v="Houtplein 33"/>
    <s v="Haarlem"/>
    <s v="2012 DE"/>
    <m/>
    <n v="21"/>
    <s v="Nee"/>
    <s v="Agnes Weber"/>
    <m/>
    <m/>
    <m/>
    <m/>
    <m/>
    <m/>
    <m/>
    <s v="13:00"/>
    <n v="0"/>
    <s v="EYE - IJpromenade 1"/>
    <s v="1660"/>
    <s v="Ja"/>
    <m/>
    <m/>
    <s v="4162"/>
    <s v="webera@noord-holland.nl"/>
    <s v="Weber"/>
    <s v="webera@noord-holland.nl"/>
    <s v="f"/>
    <s v="06 - 21 84 45 57"/>
    <s v="Agnes"/>
    <s v="(023) 514 34 97"/>
    <s v="van der"/>
    <s v="A."/>
    <n v="149"/>
    <s v="15:00"/>
    <s v="Eye"/>
    <s v="Monne de Miranda"/>
    <n v="211"/>
    <s v="Varend arrangement"/>
    <d v="2015-08-21T00:00:00"/>
    <s v="Houtplein 33"/>
    <m/>
    <s v="618609460"/>
    <s v="(023) 514 34 97"/>
    <n v="1"/>
    <m/>
    <n v="1"/>
    <s v="Ja"/>
    <n v="5215"/>
    <n v="1"/>
    <m/>
    <s v="000136-009"/>
    <m/>
  </r>
  <r>
    <s v="Stiel Groep"/>
    <s v="Monne de Miranda"/>
    <s v="Ja"/>
    <n v="100"/>
    <n v="35"/>
    <s v="Monne de Miranda"/>
    <n v="1958"/>
    <s v="Vuurwerk"/>
    <n v="35"/>
    <s v="Salon"/>
    <s v="Bronkhorst N."/>
    <x v="0"/>
    <d v="2015-08-21T00:00:00"/>
    <x v="63"/>
    <s v="100% Definitief"/>
    <d v="2015-06-10T00:00:00"/>
    <s v="Sterk L."/>
    <s v="Ja"/>
    <s v="Monne de Miranda 2015"/>
    <s v="100% Definitief"/>
    <s v="09-07"/>
    <s v="Bronkhorst"/>
    <m/>
    <x v="4"/>
    <n v="22.5"/>
    <n v="41.5"/>
    <n v="5266.99"/>
    <s v="20:30"/>
    <s v="20:30"/>
    <s v="Amsterdamse salonboten"/>
    <s v="Salon"/>
    <s v="H2U Consortium"/>
    <m/>
    <s v="02-06"/>
    <s v="2015.23"/>
    <s v="vrijdag"/>
    <s v="21-08-2015 20:30"/>
    <d v="2015-06-02T16:21:14"/>
    <s v="niels.bronkhorst@stielgroep.nl"/>
    <s v="niels.bronkhorst@stielgroep.nl"/>
    <n v="1"/>
    <s v="Oosterdok (O01)"/>
    <m/>
    <m/>
    <m/>
    <s v="O06"/>
    <s v="Oosterdok (O01)"/>
    <s v="2015-08-21"/>
    <n v="4865"/>
    <n v="4865"/>
    <n v="5266.99"/>
    <s v="man"/>
    <s v="Gyroscoopweg 1"/>
    <s v="Amsterdam"/>
    <s v="1042 AB"/>
    <m/>
    <n v="21"/>
    <s v="Nee"/>
    <s v="Niels Bronkhorst"/>
    <m/>
    <m/>
    <m/>
    <m/>
    <m/>
    <m/>
    <m/>
    <s v="20:00"/>
    <n v="0"/>
    <s v="Oosterdok Oostzijde"/>
    <s v="2321"/>
    <s v="Ja"/>
    <m/>
    <m/>
    <s v="3932"/>
    <s v="niels.bronkhorst@stielgroep.nl"/>
    <s v="Bronkhorst"/>
    <s v="niels.bronkhorst@stielgroep.nl"/>
    <s v="m"/>
    <m/>
    <s v="Niels"/>
    <s v="06 - 28 62 86 62"/>
    <m/>
    <s v="N."/>
    <n v="139"/>
    <s v="23:30"/>
    <s v="Oosterdok"/>
    <s v="Monne de Miranda"/>
    <n v="211"/>
    <s v="Varend arrangement"/>
    <d v="2015-08-21T00:00:00"/>
    <s v="Gyroscoopweg 1"/>
    <s v="06-28628662"/>
    <s v="06 - 28 62 86 62"/>
    <s v="06 - 28 62 86 62"/>
    <n v="1"/>
    <m/>
    <n v="0"/>
    <m/>
    <n v="4865"/>
    <n v="1"/>
    <m/>
    <s v="000136-011"/>
    <m/>
  </r>
  <r>
    <s v="Structured Finance Management (Netherlands) B.V. "/>
    <s v="Monne de Miranda"/>
    <s v="Ja"/>
    <n v="100"/>
    <n v="35"/>
    <s v="Monne de Miranda"/>
    <n v="1380"/>
    <s v="Welcome the Tall Ships"/>
    <n v="35"/>
    <s v="Salon"/>
    <s v="Jehee K."/>
    <x v="0"/>
    <d v="2015-08-19T00:00:00"/>
    <x v="65"/>
    <s v="100% Definitief"/>
    <m/>
    <s v="Koning A."/>
    <s v="Ja"/>
    <s v="Monne de Miranda 2015"/>
    <s v="100% Definitief"/>
    <s v="09-07"/>
    <s v="Jehee"/>
    <m/>
    <x v="3"/>
    <n v="26.25"/>
    <n v="70"/>
    <n v="7131.6"/>
    <s v="13:00"/>
    <s v="13:00"/>
    <s v="Amsterdamse salonboten"/>
    <s v="Salon"/>
    <s v="H2U Consortium"/>
    <s v="Jehee "/>
    <s v="24-03"/>
    <s v="2015.13"/>
    <s v="woensdag"/>
    <s v="19-08-2015 13:00"/>
    <d v="2015-03-24T14:37:07"/>
    <s v="karlien.jehee@sfmeurope.com"/>
    <s v="karlien.jehee@sfmeurope.com"/>
    <n v="2"/>
    <s v="Oosterdok (O01)"/>
    <m/>
    <m/>
    <m/>
    <s v="O06"/>
    <s v="Oosterdok (O01)"/>
    <s v="2015-08-19"/>
    <n v="6615"/>
    <n v="6615"/>
    <n v="7131.6"/>
    <s v="vrouw"/>
    <s v="De Boelelaan 7"/>
    <s v="Amsterdam"/>
    <s v="1083 HJ"/>
    <m/>
    <n v="21"/>
    <s v="Nee"/>
    <s v="Karlien Jehee"/>
    <m/>
    <m/>
    <m/>
    <m/>
    <m/>
    <m/>
    <m/>
    <s v="12:30"/>
    <n v="0"/>
    <s v="Oosterdok Oostzijde"/>
    <s v="3097"/>
    <s v="Ja"/>
    <m/>
    <m/>
    <s v="2164"/>
    <s v="karlien.jehee@sfmeurope.com"/>
    <s v="Jehee"/>
    <s v="karlien.jehee@sfmeurope.com"/>
    <s v="f"/>
    <s v="06 - 13 14 00 75"/>
    <s v="Karlien"/>
    <m/>
    <m/>
    <s v="K."/>
    <n v="189"/>
    <s v="16:30"/>
    <s v="Oosterdok"/>
    <s v="Monne de Miranda"/>
    <n v="211"/>
    <s v="Varend arrangement"/>
    <d v="2015-08-19T00:00:00"/>
    <s v="De Boelelaan 7"/>
    <s v="0613140075"/>
    <s v="0031613140075"/>
    <s v="0031613140075"/>
    <n v="2"/>
    <m/>
    <n v="2"/>
    <m/>
    <n v="6615"/>
    <n v="1"/>
    <m/>
    <s v="000136-001"/>
    <m/>
  </r>
  <r>
    <s v="VimpelCom Ltd."/>
    <s v="Monne de Miranda"/>
    <s v="Nee"/>
    <m/>
    <n v="35"/>
    <s v="Monne de Miranda"/>
    <n v="2439"/>
    <s v="Vuurwerk"/>
    <n v="35"/>
    <s v="Salon"/>
    <s v="Kudryashov A."/>
    <x v="44"/>
    <d v="2015-08-19T00:00:00"/>
    <x v="123"/>
    <s v="Gefactureerd"/>
    <m/>
    <s v="Spliet M.P.J."/>
    <s v="Ja"/>
    <s v="Monne de Miranda 2015"/>
    <s v="Gefactureerd (1/1 termijn)"/>
    <m/>
    <m/>
    <m/>
    <x v="4"/>
    <n v="22.5"/>
    <n v="41.5"/>
    <n v="0"/>
    <s v="20:30"/>
    <s v="20:30"/>
    <s v="Amsterdamse salonboten"/>
    <s v="Salon"/>
    <s v="H2U Consortium"/>
    <m/>
    <s v="05-08"/>
    <s v="2015.32"/>
    <s v="woensdag"/>
    <s v="19-08-2015 20:30"/>
    <d v="2015-08-05T11:19:26"/>
    <m/>
    <s v="elena.nepomnyashchikh@vimpelcom.com"/>
    <n v="1"/>
    <s v="Oosterdok (O01)"/>
    <m/>
    <m/>
    <m/>
    <s v="O06"/>
    <s v="Oosterdok (O01)"/>
    <s v="2015-08-19"/>
    <n v="4865"/>
    <n v="4865"/>
    <n v="5266.99"/>
    <m/>
    <s v="Claude Debussylaan 88"/>
    <s v="Amsterdam"/>
    <s v="1082 MD"/>
    <m/>
    <n v="21"/>
    <s v="Nee"/>
    <m/>
    <m/>
    <m/>
    <m/>
    <m/>
    <m/>
    <m/>
    <m/>
    <s v="20:00"/>
    <n v="5266.99"/>
    <s v="Oosterdok Oostzijde"/>
    <s v="6331"/>
    <s v="Ja"/>
    <m/>
    <m/>
    <m/>
    <m/>
    <m/>
    <s v="elena.nepomnyashchikh@vimpelcom.com"/>
    <m/>
    <m/>
    <m/>
    <s v="(020) 797 55 20"/>
    <m/>
    <m/>
    <n v="139"/>
    <s v="23:30"/>
    <s v="Oosterdok"/>
    <s v="Monne de Miranda"/>
    <n v="211"/>
    <s v="Varend arrangement"/>
    <d v="2015-08-19T00:00:00"/>
    <s v="Claude Debussylaan 88"/>
    <m/>
    <s v="(020) 797 55 20"/>
    <s v="(020) 797 55 20"/>
    <n v="1"/>
    <m/>
    <n v="0"/>
    <m/>
    <n v="4865"/>
    <n v="1"/>
    <m/>
    <s v="000136-003"/>
    <m/>
  </r>
  <r>
    <s v="Böhler-Uddeholm B.V"/>
    <s v="Morgana"/>
    <s v="Ja"/>
    <n v="100"/>
    <n v="60"/>
    <s v="Morgana"/>
    <n v="1720"/>
    <s v="Avond"/>
    <n v="60"/>
    <s v="Dock"/>
    <s v="Deen P."/>
    <x v="0"/>
    <d v="2015-08-22T00:00:00"/>
    <x v="117"/>
    <s v="100% Definitief"/>
    <d v="2015-05-07T00:00:00"/>
    <s v="Spliet M.P.J."/>
    <s v="Ja"/>
    <s v="Morgana2015"/>
    <s v="100% Definitief"/>
    <s v="08-07"/>
    <m/>
    <m/>
    <x v="11"/>
    <n v="26.13"/>
    <n v="34.15"/>
    <n v="14202.18"/>
    <s v="20:00"/>
    <s v="20:00"/>
    <s v="Traditionele charter schepen"/>
    <s v="Dock"/>
    <s v="H2U Consortium"/>
    <s v="Deen"/>
    <s v="30-04"/>
    <s v="2015.18"/>
    <s v="zaterdag"/>
    <s v="22-08-2015 20:00"/>
    <d v="2015-04-30T09:48:45"/>
    <s v="Paula.deen@bohler.nl"/>
    <s v="Paula.deen@bohler.nl"/>
    <n v="2"/>
    <s v="CH HKA (C06)"/>
    <s v="Groen"/>
    <n v="50"/>
    <m/>
    <s v="A24"/>
    <s v="CH HKB (D06)"/>
    <s v="2015-08-22"/>
    <n v="13140"/>
    <n v="13140"/>
    <n v="14202.18"/>
    <m/>
    <s v="Isolatorweg 30-32"/>
    <s v="Amsterdam"/>
    <s v="1014 AS"/>
    <n v="1.6"/>
    <n v="36"/>
    <s v="Nee"/>
    <s v="Paula Deen"/>
    <m/>
    <m/>
    <m/>
    <m/>
    <m/>
    <m/>
    <m/>
    <s v="18:00"/>
    <n v="0"/>
    <s v="Pier Westerhoofd"/>
    <s v="5926"/>
    <s v="Ja"/>
    <m/>
    <m/>
    <s v="3779"/>
    <s v="Paula.deen@bohler.nl"/>
    <s v="Deen"/>
    <s v="Paula.deen@bohler.nl"/>
    <s v="f"/>
    <m/>
    <s v="Paula"/>
    <s v="(020) 581 74 40"/>
    <m/>
    <s v="P."/>
    <n v="219"/>
    <s v="23:30"/>
    <m/>
    <s v="Morgana"/>
    <n v="54"/>
    <s v="Varend arrangement"/>
    <d v="2015-08-22T00:00:00"/>
    <s v="Isolatorweg 30-32"/>
    <s v="0205817440"/>
    <s v="0031651107014"/>
    <m/>
    <n v="2"/>
    <m/>
    <n v="0"/>
    <m/>
    <n v="13140"/>
    <n v="2"/>
    <m/>
    <s v="000031-011"/>
    <n v="6.5"/>
  </r>
  <r>
    <s v="Kiwitz"/>
    <s v="Morgana"/>
    <s v="Ja"/>
    <n v="100"/>
    <n v="60"/>
    <s v="Morgana"/>
    <n v="2349"/>
    <s v="Sail thank you parade"/>
    <n v="41"/>
    <s v="Dock"/>
    <s v="Kiwitz H."/>
    <x v="0"/>
    <d v="2015-08-23T00:00:00"/>
    <x v="178"/>
    <s v="100% Definitief"/>
    <d v="2015-07-17T00:00:00"/>
    <s v="Sterk L."/>
    <s v="Ja"/>
    <s v="Morgana2015"/>
    <s v="100% Definitief"/>
    <s v="28-07"/>
    <m/>
    <m/>
    <x v="11"/>
    <n v="26.13"/>
    <n v="34.15"/>
    <n v="9704.83"/>
    <s v="14:15"/>
    <s v="14:15"/>
    <s v="Traditionele charter schepen"/>
    <s v="Dock"/>
    <s v="H2U Consortium"/>
    <s v="Kiwitz "/>
    <s v="13-07"/>
    <s v="2015.29"/>
    <s v="zondag"/>
    <s v="23-08-2015 14:15"/>
    <d v="2015-07-13T13:27:47"/>
    <s v="hkiwitz@kiwitz.nl"/>
    <s v="hkiwitz@kiwitz.nl"/>
    <n v="1"/>
    <s v="CH HKA (C06)"/>
    <s v="Groen"/>
    <n v="50"/>
    <m/>
    <s v="A24"/>
    <s v="CH HKB (D06)"/>
    <s v="2015-08-23"/>
    <n v="8979"/>
    <n v="8979"/>
    <n v="9704.83"/>
    <m/>
    <m/>
    <s v="Ulft"/>
    <m/>
    <n v="1.6"/>
    <n v="36"/>
    <s v="Nee"/>
    <s v="Hanneke Kiwitz"/>
    <m/>
    <m/>
    <m/>
    <m/>
    <m/>
    <m/>
    <m/>
    <s v="13:30"/>
    <n v="0"/>
    <s v="Pier Westerhoofd"/>
    <s v="5917"/>
    <s v="Ja"/>
    <m/>
    <m/>
    <s v="3770"/>
    <s v="hkiwitz@kiwitz.nl"/>
    <s v="Kiwitz"/>
    <s v="hkiwitz@kiwitz.nl"/>
    <s v="f"/>
    <s v="06 - 51 89 90 21"/>
    <s v="Hanneke"/>
    <s v="(0315) 27 06 20"/>
    <m/>
    <s v="H."/>
    <n v="219"/>
    <s v="20:00"/>
    <m/>
    <s v="Morgana"/>
    <n v="54"/>
    <s v="Varend arrangement"/>
    <d v="2015-08-23T00:00:00"/>
    <s v="Postbus 120"/>
    <m/>
    <s v="0031651899021"/>
    <s v="(0315) 27 06 20"/>
    <n v="1"/>
    <m/>
    <n v="1"/>
    <m/>
    <n v="8979"/>
    <n v="2"/>
    <m/>
    <s v="000031-013"/>
    <n v="6.5"/>
  </r>
  <r>
    <s v="Succes Schoonmaak"/>
    <s v="Morgana"/>
    <s v="Ja"/>
    <n v="100"/>
    <n v="60"/>
    <s v="Morgana"/>
    <n v="621"/>
    <s v="Avond"/>
    <n v="60"/>
    <s v="Dock"/>
    <s v="Vonk N."/>
    <x v="0"/>
    <d v="2015-08-21T00:00:00"/>
    <x v="33"/>
    <s v="100% Definitief"/>
    <d v="2014-11-07T00:00:00"/>
    <s v="Sterk L."/>
    <s v="Ja"/>
    <s v="Morgana2015"/>
    <s v="100% Definitief"/>
    <s v="08-07"/>
    <s v="Vonk"/>
    <m/>
    <x v="11"/>
    <n v="26.13"/>
    <n v="34.15"/>
    <n v="14577.18"/>
    <s v="20:00"/>
    <s v="20:00"/>
    <s v="Traditionele charter schepen"/>
    <s v="Dock"/>
    <s v="H2U Consortium"/>
    <s v="Vonk"/>
    <s v="24-10"/>
    <s v="2014.43"/>
    <s v="vrijdag"/>
    <s v="21-08-2015 20:00"/>
    <d v="2014-10-24T12:32:45"/>
    <s v="n.vonk@succesvolendam.nl"/>
    <s v="n.vonk@succesvolendam.nl"/>
    <n v="6"/>
    <s v="CH HKA (C06)"/>
    <s v="Groen"/>
    <n v="50"/>
    <m/>
    <s v="A24"/>
    <s v="CH HKB (D06)"/>
    <s v="2015-08-21"/>
    <n v="13449.9"/>
    <n v="13449.9"/>
    <n v="14577.18"/>
    <s v="man"/>
    <s v="Mgr. C. Veermanlaan 10"/>
    <s v="Volendam"/>
    <s v="1131 KH"/>
    <n v="1.6"/>
    <n v="36"/>
    <s v="Ja"/>
    <s v="Nico Vonk"/>
    <m/>
    <m/>
    <m/>
    <m/>
    <m/>
    <m/>
    <m/>
    <s v="18:00"/>
    <n v="0"/>
    <s v="Pier Westerhoofd"/>
    <s v="2162"/>
    <s v="Nee"/>
    <s v="Ja"/>
    <s v="Parkeren"/>
    <s v="1491"/>
    <s v="n.vonk@succesvolendam.nl"/>
    <s v="Vonk"/>
    <s v="n.vonk@succesvolendam.nl"/>
    <s v="m"/>
    <s v="06 - 10 98 90 65"/>
    <s v="Nico"/>
    <m/>
    <m/>
    <s v="N."/>
    <n v="219"/>
    <s v="23:30"/>
    <m/>
    <s v="Morgana"/>
    <n v="54"/>
    <s v="Varend arrangement"/>
    <d v="2015-08-21T00:00:00"/>
    <s v="Mgr. C. Veermanlaan 10"/>
    <s v="06-10989065"/>
    <s v="0031610989065"/>
    <s v="0031610989065"/>
    <n v="3"/>
    <n v="15899.4"/>
    <n v="1"/>
    <m/>
    <n v="13449.9"/>
    <n v="2"/>
    <m/>
    <s v="000031-008"/>
    <n v="6.5"/>
  </r>
  <r>
    <s v="Van Keulen Hout en Bouwmaterialen"/>
    <s v="Morgana"/>
    <s v="Ja"/>
    <n v="100"/>
    <n v="60"/>
    <s v="Morgana"/>
    <n v="542"/>
    <s v="SAIL In"/>
    <n v="60"/>
    <s v="Dock"/>
    <s v="Visser J."/>
    <x v="0"/>
    <d v="2015-08-19T00:00:00"/>
    <x v="32"/>
    <s v="100% Definitief"/>
    <d v="2014-12-01T00:00:00"/>
    <s v="Spliet M.P.J."/>
    <s v="Ja"/>
    <s v="Morgana2015"/>
    <s v="100% Definitief"/>
    <s v="09-07"/>
    <m/>
    <m/>
    <x v="7"/>
    <n v="22.5"/>
    <n v="34.15"/>
    <n v="16131.33"/>
    <s v="08:00"/>
    <s v="08:00"/>
    <s v="Traditionele charter schepen"/>
    <s v="Dock"/>
    <s v="H2U Consortium"/>
    <m/>
    <s v="06-10"/>
    <s v="2014.41"/>
    <s v="woensdag"/>
    <s v="19-08-2015 07:30"/>
    <d v="2014-10-06T11:56:34"/>
    <s v="jan.visser@van-keulen.nl"/>
    <s v="jan.visser@van-keulen.nl"/>
    <n v="5"/>
    <s v="VanKeulen (vankeulen)"/>
    <m/>
    <n v="50"/>
    <s v="Van Keulen Hout en Bouwmaterialen"/>
    <s v="A24"/>
    <s v="VanKeulen (vankeulen)"/>
    <s v="2015-08-19"/>
    <n v="14940"/>
    <n v="14940"/>
    <n v="16131.33"/>
    <m/>
    <s v="Tt Vasumweg 151"/>
    <s v="Amsterdam"/>
    <s v="1033 SG"/>
    <n v="1.6"/>
    <n v="36"/>
    <s v="Nee"/>
    <s v="Jan Visser"/>
    <m/>
    <m/>
    <m/>
    <m/>
    <m/>
    <m/>
    <m/>
    <s v="07:30"/>
    <n v="0"/>
    <s v="Van Keulen - Tt. Vasumweg 151"/>
    <s v="2244"/>
    <s v="Ja"/>
    <m/>
    <m/>
    <s v="1599"/>
    <s v="jan.visser@van-keulen.nl"/>
    <s v="Visser"/>
    <s v="jan.visser@van-keulen.nl"/>
    <s v="m"/>
    <m/>
    <s v="Jan"/>
    <s v="(020) 460 43 00"/>
    <m/>
    <s v="J."/>
    <n v="249"/>
    <s v="16:00"/>
    <s v="VanKeulen"/>
    <s v="Morgana"/>
    <n v="54"/>
    <s v="Varend arrangement"/>
    <d v="2015-08-19T00:00:00"/>
    <s v="Tt Vasumweg 151"/>
    <s v="020 460 4300"/>
    <m/>
    <m/>
    <n v="3"/>
    <n v="18077.400000000001"/>
    <n v="1"/>
    <s v="Ja"/>
    <n v="14940"/>
    <n v="2"/>
    <m/>
    <s v="000031-001"/>
    <n v="6.5"/>
  </r>
  <r>
    <s v="Rabobank Trade and Commodity Finance"/>
    <s v="Morgenster"/>
    <s v="Ja"/>
    <n v="98.9"/>
    <n v="90"/>
    <s v="Morgenster"/>
    <n v="667"/>
    <s v="Middag"/>
    <n v="90"/>
    <s v="Classic"/>
    <s v="Buijs G."/>
    <x v="0"/>
    <d v="2015-08-20T00:00:00"/>
    <x v="83"/>
    <s v="100% Definitief"/>
    <d v="2014-11-18T00:00:00"/>
    <s v="Dijck S.N.D. van"/>
    <s v="Ja"/>
    <s v="Morgenster2015"/>
    <s v="100% Definitief"/>
    <s v="15-07"/>
    <s v="Buijs"/>
    <m/>
    <x v="15"/>
    <n v="20"/>
    <n v="51.75"/>
    <n v="28006.17"/>
    <s v="11:15"/>
    <s v="11:00"/>
    <s v="Nederlandse Tall Ships"/>
    <s v="Classic"/>
    <s v="Eigen catering schip"/>
    <s v="Buijs"/>
    <s v="11-11"/>
    <s v="2014.46"/>
    <s v="donderdag"/>
    <s v="20-08-2015 11:00"/>
    <d v="2014-11-11T15:14:27"/>
    <s v="Tessa.van.der.Kant@rabobank.com"/>
    <s v="gea.buijs-zuurmond@rabobank.com"/>
    <n v="7"/>
    <s v="CH HKA (C04)"/>
    <s v="Oranje"/>
    <n v="60"/>
    <m/>
    <s v="C04"/>
    <s v="CH HKA (C04)"/>
    <s v="2015-08-20"/>
    <n v="25985.25"/>
    <n v="25985.25"/>
    <n v="28318.65"/>
    <s v="vrouw"/>
    <s v="Croeselaan 18"/>
    <s v="Utrecht"/>
    <s v="3521 CB"/>
    <n v="1.3"/>
    <n v="49"/>
    <s v="Ja"/>
    <s v="Gea Buijs"/>
    <m/>
    <m/>
    <m/>
    <m/>
    <m/>
    <m/>
    <m/>
    <s v="10:15"/>
    <n v="312.48"/>
    <s v="Pier Westerhoofd"/>
    <s v="2010"/>
    <s v="Nee"/>
    <s v="Nee"/>
    <s v="Parkeren"/>
    <s v="4080"/>
    <s v="Tessa.van.der.Kant@rabobank.com"/>
    <s v="Buijs"/>
    <s v="gea.buijs-zuurmond@rabobank.com"/>
    <s v="f"/>
    <s v="06 - 22 51 73 80"/>
    <s v="Gea"/>
    <s v="(030) 712 14 39"/>
    <m/>
    <s v="G."/>
    <n v="259"/>
    <s v="16:15"/>
    <m/>
    <s v="Morgenster"/>
    <n v="27"/>
    <s v="Varend arrangement"/>
    <d v="2015-08-20T00:00:00"/>
    <s v="Croeselaan 18"/>
    <s v="+31 30 71 21439"/>
    <s v="613892800"/>
    <s v="(030) 712 14 39"/>
    <n v="3"/>
    <n v="28205.1"/>
    <n v="3"/>
    <m/>
    <n v="25985.25"/>
    <n v="1"/>
    <m/>
    <s v="000081-003"/>
    <n v="6.7"/>
  </r>
  <r>
    <s v="Amsterdam Capital Trading"/>
    <s v="Morgenster"/>
    <s v="Nee"/>
    <n v="92.82"/>
    <n v="90"/>
    <s v="Morgenster"/>
    <n v="704"/>
    <s v="SAIL In"/>
    <n v="92"/>
    <s v="Classic"/>
    <s v="Janssen J."/>
    <x v="0"/>
    <d v="2015-08-19T00:00:00"/>
    <x v="179"/>
    <s v="100% Definitief"/>
    <m/>
    <s v="Spliet M.P.J."/>
    <s v="Ja"/>
    <s v="Morgenster2015"/>
    <s v="100% Definitief"/>
    <s v="08-07"/>
    <m/>
    <m/>
    <x v="13"/>
    <n v="25"/>
    <n v="51.75"/>
    <n v="33764.46"/>
    <s v="07:15"/>
    <s v="07:00"/>
    <s v="Nederlandse Tall Ships"/>
    <s v="Classic"/>
    <s v="Eigen catering schip"/>
    <s v="Former K."/>
    <s v="19-11"/>
    <s v="2014.47"/>
    <s v="woensdag"/>
    <s v="19-08-2015 07:00"/>
    <d v="2014-11-19T11:40:07"/>
    <s v="kformer@group-act.com"/>
    <s v="jjansen@ac-trading.eu"/>
    <n v="8"/>
    <s v="CH HKA (C04)"/>
    <s v="Oranje"/>
    <n v="60"/>
    <m/>
    <s v="C04"/>
    <s v="CH HKA (C04)"/>
    <s v="2015-08-19"/>
    <n v="33554.6"/>
    <n v="33554.6"/>
    <n v="36377.11"/>
    <m/>
    <s v="Herengracht 469"/>
    <s v="Amsterdam"/>
    <s v="1017 BS"/>
    <n v="1.3"/>
    <n v="49"/>
    <s v="Nee"/>
    <s v="Karina Former"/>
    <m/>
    <m/>
    <m/>
    <m/>
    <m/>
    <m/>
    <m/>
    <s v="06:15"/>
    <n v="2612.65"/>
    <s v="Pier Westerhoofd"/>
    <s v="1954"/>
    <s v="Ja"/>
    <s v="Nee"/>
    <s v="Parkeren"/>
    <s v="3952"/>
    <s v="kformer@group-act.com"/>
    <s v="Former"/>
    <s v="kformer@group-act.com"/>
    <s v="f"/>
    <s v="06 - 21 50 32 45"/>
    <s v="Karina"/>
    <s v="(020) 891 17 83"/>
    <m/>
    <s v="K."/>
    <n v="346.5"/>
    <s v="14:30"/>
    <m/>
    <s v="Morgenster"/>
    <n v="27"/>
    <s v="Varend arrangement"/>
    <d v="2015-08-19T00:00:00"/>
    <s v="Herengracht 469"/>
    <s v="0208911781"/>
    <s v="0031621503245"/>
    <m/>
    <n v="4"/>
    <n v="38572.379999999997"/>
    <n v="9"/>
    <m/>
    <n v="33554.6"/>
    <n v="1"/>
    <m/>
    <s v="000081-001"/>
    <n v="6.7"/>
  </r>
  <r>
    <s v="Het PR Bureau"/>
    <s v="Morgenster"/>
    <s v="Ja"/>
    <n v="97.96"/>
    <n v="90"/>
    <s v="Morgenster"/>
    <n v="413"/>
    <s v="Avond"/>
    <n v="90"/>
    <s v="Classic"/>
    <s v="Hendrikx F."/>
    <x v="0"/>
    <d v="2015-08-21T00:00:00"/>
    <x v="102"/>
    <s v="100% Definitief"/>
    <d v="2014-11-12T00:00:00"/>
    <s v="Spliet M.P.J."/>
    <s v="Ja"/>
    <s v="Morgenster2015"/>
    <s v="100% Definitief"/>
    <s v="09-07"/>
    <s v="van der Wal"/>
    <m/>
    <x v="12"/>
    <n v="22"/>
    <n v="51.75"/>
    <n v="27024.7"/>
    <s v="18:30"/>
    <s v="18:00"/>
    <s v="Nederlandse Tall Ships"/>
    <s v="Classic"/>
    <s v="Eigen catering schip"/>
    <m/>
    <s v="09-09"/>
    <s v="2014.37"/>
    <s v="vrijdag"/>
    <s v="21-08-2015 18:00"/>
    <d v="2014-09-09T17:28:42"/>
    <s v="roeleke@hetprbureau.nl (contactpersoon)"/>
    <s v="ilse@hetprbureau.nl"/>
    <n v="6"/>
    <s v="CH HKA (C04)"/>
    <s v="Oranje"/>
    <n v="60"/>
    <m/>
    <s v="C04"/>
    <s v="CH HKA (C04)"/>
    <s v="2015-08-21"/>
    <n v="25574.85"/>
    <n v="25574.85"/>
    <n v="27587.17"/>
    <s v="vrouw"/>
    <s v="Henri Polaklaan 13"/>
    <s v="Amsterdam"/>
    <s v="1018 CP"/>
    <n v="1.3"/>
    <n v="49"/>
    <s v="Nee"/>
    <s v="Esther Berndsen"/>
    <m/>
    <m/>
    <m/>
    <m/>
    <m/>
    <m/>
    <m/>
    <s v="17:15"/>
    <n v="562.47"/>
    <s v="Pier Westerhoofd"/>
    <s v="1981"/>
    <s v="Ja"/>
    <s v="Nee"/>
    <s v="Parkeren"/>
    <s v="4207"/>
    <s v="esther.berndsen@hetprbureau.nl"/>
    <s v="Berndsen"/>
    <s v="esther.berndsen@hetprbureau.nl"/>
    <s v="f"/>
    <s v="06 - 28 89 53 33"/>
    <s v="Esther"/>
    <m/>
    <m/>
    <s v="E."/>
    <n v="279"/>
    <s v="23:15"/>
    <m/>
    <s v="Morgenster"/>
    <n v="27"/>
    <s v="Varend arrangement"/>
    <d v="2015-08-21T00:00:00"/>
    <s v="Henri Polaklaan 13"/>
    <s v="0206702232"/>
    <m/>
    <m/>
    <n v="3"/>
    <n v="30383.1"/>
    <n v="2"/>
    <m/>
    <n v="25574.85"/>
    <n v="1"/>
    <m/>
    <s v="000081-006"/>
    <n v="6.7"/>
  </r>
  <r>
    <s v="ING Nederland - MKB Landelijk"/>
    <s v="Morgenster"/>
    <s v="Nee"/>
    <m/>
    <n v="90"/>
    <s v="Morgenster"/>
    <n v="801"/>
    <s v="Avond"/>
    <n v="90"/>
    <s v="Dock"/>
    <s v="Goeij M. de"/>
    <x v="9"/>
    <d v="2015-08-20T00:00:00"/>
    <x v="37"/>
    <s v="Gefactureerd"/>
    <d v="2015-04-08T00:00:00"/>
    <s v="Straten F. van"/>
    <s v="Ja"/>
    <s v="Morgenster2015"/>
    <s v="Gefactureerd (1/0 termijn)"/>
    <m/>
    <m/>
    <m/>
    <x v="12"/>
    <n v="22"/>
    <n v="51.75"/>
    <n v="0"/>
    <s v="20:00"/>
    <s v="19:45"/>
    <s v="Nederlandse Tall Ships"/>
    <s v="Dock"/>
    <s v="H2U Consortium"/>
    <m/>
    <s v="16-12"/>
    <s v="2014.51"/>
    <s v="donderdag"/>
    <s v="20-08-2015 17:45"/>
    <d v="2014-12-16T12:00:30"/>
    <s v="ING MKB Landelijk"/>
    <m/>
    <n v="1"/>
    <s v="CH HKA (C10)"/>
    <s v="Paars"/>
    <n v="60"/>
    <m/>
    <s v="C04"/>
    <s v="CH HKA (C04)"/>
    <s v="2015-08-20"/>
    <n v="25110"/>
    <n v="18832.5"/>
    <n v="20268.53"/>
    <m/>
    <s v="Postbus 712"/>
    <s v="Amsterdam"/>
    <s v="1000 AS"/>
    <n v="1.3"/>
    <n v="49"/>
    <s v="Nee"/>
    <s v="Marcel de Goeij"/>
    <m/>
    <m/>
    <m/>
    <m/>
    <m/>
    <m/>
    <m/>
    <s v="17:45"/>
    <n v="20268.53"/>
    <s v="Pier Westerhoofd"/>
    <s v="3181"/>
    <s v="Ja"/>
    <m/>
    <m/>
    <s v="2284"/>
    <s v="ING MKB Landelijk"/>
    <s v="Goeij"/>
    <s v="ING MKB Landelijk"/>
    <s v="m"/>
    <m/>
    <s v="Marcel"/>
    <m/>
    <s v="de"/>
    <s v="M."/>
    <n v="279"/>
    <s v="23:15"/>
    <s v="CH HKA"/>
    <s v="Morgenster"/>
    <n v="27"/>
    <s v="Varend arrangement"/>
    <d v="2015-08-20T00:00:00"/>
    <s v="Postbus 712"/>
    <m/>
    <m/>
    <m/>
    <n v="1"/>
    <m/>
    <n v="1"/>
    <s v="Ja"/>
    <n v="25110"/>
    <n v="1"/>
    <m/>
    <s v="000081-004"/>
    <n v="6.7"/>
  </r>
  <r>
    <s v="FEBO BEHEER B.V._x000a_"/>
    <s v="MS Jordaan"/>
    <s v="Nee"/>
    <m/>
    <n v="0"/>
    <s v="MS Jordaan"/>
    <n v="2276"/>
    <s v="Avond"/>
    <n v="90"/>
    <s v="Houthaven"/>
    <s v="De Borst D."/>
    <x v="31"/>
    <d v="2015-08-21T00:00:00"/>
    <x v="137"/>
    <s v="Gefactureerd"/>
    <m/>
    <m/>
    <m/>
    <s v="MS Jordaan 2015"/>
    <s v="Gefactureerd (1/1 termijn)"/>
    <m/>
    <m/>
    <m/>
    <x v="8"/>
    <m/>
    <m/>
    <n v="0"/>
    <s v="00:00"/>
    <m/>
    <s v="Luxe motorschepen"/>
    <s v="Houthaven"/>
    <s v="Eigen catering schip"/>
    <m/>
    <s v="03-07"/>
    <s v="2015.27"/>
    <s v="vrijdag"/>
    <s v="21-08-2015 00:00"/>
    <d v="2015-07-03T17:03:27"/>
    <m/>
    <m/>
    <n v="1"/>
    <s v="Houthaven (H01)"/>
    <m/>
    <m/>
    <m/>
    <m/>
    <s v="Houthaven (H01)"/>
    <s v="2015-08-21"/>
    <n v="15300"/>
    <n v="15300"/>
    <n v="18513"/>
    <m/>
    <s v="Processorstraat 21"/>
    <s v="Amsterdam"/>
    <s v="1033 NZ"/>
    <m/>
    <m/>
    <s v="Nee"/>
    <m/>
    <m/>
    <m/>
    <m/>
    <m/>
    <m/>
    <m/>
    <m/>
    <m/>
    <n v="18513"/>
    <s v="Danzigerkade 5 Amsterdam"/>
    <s v="6201"/>
    <s v="Nee"/>
    <m/>
    <m/>
    <m/>
    <m/>
    <m/>
    <m/>
    <m/>
    <m/>
    <m/>
    <m/>
    <m/>
    <m/>
    <n v="170"/>
    <s v="23:30"/>
    <s v="Houthaven"/>
    <s v="MS Jordaan"/>
    <m/>
    <s v="Varend arrangement"/>
    <d v="2015-08-21T00:00:00"/>
    <s v="Processorstraat 21"/>
    <m/>
    <m/>
    <m/>
    <n v="1"/>
    <n v="18513"/>
    <n v="0"/>
    <m/>
    <n v="15300"/>
    <m/>
    <m/>
    <s v="000229-020"/>
    <m/>
  </r>
  <r>
    <s v="Pentair Thermal Management Netherlands B"/>
    <s v="MS Jordaan"/>
    <s v="Nee"/>
    <m/>
    <n v="0"/>
    <s v="MS Jordaan"/>
    <n v="2275"/>
    <s v="Avond"/>
    <n v="100"/>
    <s v="Houthaven"/>
    <s v="Helder T."/>
    <x v="31"/>
    <d v="2015-08-19T00:00:00"/>
    <x v="137"/>
    <s v="Gefactureerd"/>
    <m/>
    <m/>
    <m/>
    <s v="MS Jordaan 2015"/>
    <s v="Gefactureerd (1/1 termijn)"/>
    <m/>
    <m/>
    <m/>
    <x v="8"/>
    <m/>
    <m/>
    <n v="0"/>
    <s v="00:00"/>
    <m/>
    <s v="Luxe motorschepen"/>
    <s v="Houthaven"/>
    <s v="Eigen catering schip"/>
    <m/>
    <s v="03-07"/>
    <s v="2015.27"/>
    <s v="woensdag"/>
    <s v="19-08-2015 00:00"/>
    <d v="2015-07-03T17:02:58"/>
    <m/>
    <m/>
    <n v="1"/>
    <s v="Houthaven (H01)"/>
    <m/>
    <m/>
    <m/>
    <m/>
    <s v="Houthaven (H01)"/>
    <s v="2015-08-19"/>
    <n v="16500"/>
    <n v="16500"/>
    <n v="19965"/>
    <m/>
    <s v="Van Heuven Goedhartlaan 117"/>
    <s v="Amstelveen"/>
    <s v="1181 KK"/>
    <m/>
    <m/>
    <s v="Nee"/>
    <m/>
    <m/>
    <m/>
    <m/>
    <m/>
    <m/>
    <m/>
    <m/>
    <m/>
    <n v="19965"/>
    <s v="Danzigerkade 5 Amsterdam"/>
    <s v="6200"/>
    <s v="Nee"/>
    <m/>
    <m/>
    <m/>
    <m/>
    <m/>
    <m/>
    <m/>
    <m/>
    <m/>
    <m/>
    <m/>
    <m/>
    <n v="165"/>
    <s v="23:30"/>
    <s v="Houthaven"/>
    <s v="MS Jordaan"/>
    <m/>
    <s v="Varend arrangement"/>
    <d v="2015-08-19T00:00:00"/>
    <s v="Van Heuven Goedhartlaan 117"/>
    <m/>
    <m/>
    <m/>
    <n v="1"/>
    <n v="19965"/>
    <n v="0"/>
    <m/>
    <n v="16500"/>
    <m/>
    <m/>
    <s v="000229-019"/>
    <m/>
  </r>
  <r>
    <s v="Rabobank Amstel en Vecht"/>
    <s v="Nao Victoria"/>
    <s v="Ja"/>
    <n v="100"/>
    <n v="40"/>
    <s v="Nao Victoria"/>
    <n v="1213"/>
    <s v="Avond"/>
    <n v="40"/>
    <s v="Deck"/>
    <s v="Wu P.H."/>
    <x v="0"/>
    <d v="2015-08-20T00:00:00"/>
    <x v="131"/>
    <s v="100% Definitief"/>
    <d v="2015-04-08T00:00:00"/>
    <s v="Spliet M.P.J."/>
    <s v="Ja"/>
    <s v="Nao Victoria2015"/>
    <s v="100% Definitief"/>
    <s v="15-07"/>
    <m/>
    <m/>
    <x v="16"/>
    <n v="18.989999999999998"/>
    <n v="40"/>
    <n v="12236.43"/>
    <m/>
    <m/>
    <s v="Internationale Tall Ships"/>
    <s v="Deck"/>
    <s v="H2U Consortium"/>
    <s v="Verbeij"/>
    <s v="05-03"/>
    <s v="2015.10"/>
    <s v="donderdag"/>
    <s v="20-08-2015 00:00"/>
    <d v="2015-03-05T14:31:12"/>
    <s v="P.H.Wu@amstelenvecht.rabobank.nl"/>
    <s v="a.wagidhosain@amstelenvecht.rabobank.nl"/>
    <n v="5"/>
    <s v="Zandhaven (Z01)"/>
    <m/>
    <m/>
    <m/>
    <m/>
    <s v="Zandhaven (Z01)"/>
    <s v="2015-08-20"/>
    <n v="11469.9"/>
    <n v="11366.6"/>
    <n v="12236.43"/>
    <m/>
    <m/>
    <m/>
    <m/>
    <m/>
    <m/>
    <s v="Nee"/>
    <s v="Pui Wu"/>
    <m/>
    <m/>
    <m/>
    <m/>
    <m/>
    <m/>
    <m/>
    <m/>
    <n v="0"/>
    <s v="Zandhaven (Zeeburg)"/>
    <s v="2596"/>
    <s v="Ja"/>
    <s v="Nee"/>
    <s v="Parkeren"/>
    <s v="2283"/>
    <s v="P.H.Wu@amstelenvecht.rabobank.nl"/>
    <s v="Wu"/>
    <s v="P.H.Wu@amstelenvecht.rabobank.nl"/>
    <s v="f"/>
    <s v="06 - 22 50 48 44"/>
    <s v="Pui"/>
    <s v="(020) 454 81 22"/>
    <m/>
    <s v="P.H."/>
    <n v="279"/>
    <s v="23:15"/>
    <s v="Zandhaven"/>
    <s v="Nao Victoria"/>
    <n v="308"/>
    <s v="Dekken verhuur"/>
    <d v="2015-08-20T00:00:00"/>
    <m/>
    <s v="0204548122"/>
    <s v="0031651165545"/>
    <s v="(020) 454 82 03"/>
    <n v="2"/>
    <m/>
    <n v="2"/>
    <m/>
    <n v="11469.9"/>
    <m/>
    <m/>
    <s v="000147-003"/>
    <m/>
  </r>
  <r>
    <s v="201 BV"/>
    <s v="Nao Victoria"/>
    <s v="Ja"/>
    <n v="97.48"/>
    <n v="18"/>
    <s v="Nao Victoria"/>
    <n v="953"/>
    <s v="SAIL In"/>
    <n v="18"/>
    <s v="Deck"/>
    <s v="Hulst W."/>
    <x v="0"/>
    <d v="2015-08-19T00:00:00"/>
    <x v="100"/>
    <s v="100% Definitief"/>
    <d v="2015-02-06T00:00:00"/>
    <s v="Spliet M.P.J."/>
    <s v="Ja"/>
    <s v="Nao Victoria2015"/>
    <s v="100% Definitief"/>
    <s v="14-07"/>
    <s v="Hulst"/>
    <m/>
    <x v="17"/>
    <n v="23.22"/>
    <n v="40"/>
    <n v="6766.95"/>
    <s v="09:30"/>
    <s v="09:30"/>
    <s v="Internationale Tall Ships"/>
    <s v="Deck"/>
    <s v="H2U Consortium"/>
    <s v="Hulst"/>
    <s v="30-01"/>
    <s v="2015.05"/>
    <s v="woensdag"/>
    <s v="19-08-2015 09:30"/>
    <d v="2015-01-30T10:13:38"/>
    <s v="whulst@2-0-1.com"/>
    <s v="whulst@2-0-1.com"/>
    <n v="5"/>
    <s v="P Bazaar (Vissershaven)"/>
    <m/>
    <m/>
    <m/>
    <m/>
    <s v="IJhaven (IJ)"/>
    <s v="2015-08-19"/>
    <n v="6426.62"/>
    <n v="6426.62"/>
    <n v="6941.94"/>
    <s v="man"/>
    <s v="F Schubertlaan 8"/>
    <s v="Heemstede"/>
    <s v="2102 EL"/>
    <m/>
    <m/>
    <s v="Nee"/>
    <s v="Wouter Hulst"/>
    <m/>
    <m/>
    <m/>
    <m/>
    <m/>
    <m/>
    <m/>
    <s v="08:45"/>
    <n v="174.99"/>
    <s v="P Bazaar Beverwijk"/>
    <s v="2619"/>
    <s v="Nee"/>
    <s v="Nee"/>
    <s v="Parkeren"/>
    <s v="1837"/>
    <s v="whulst@2-0-1.com"/>
    <s v="Hulst"/>
    <s v="whulst@2-0-1.com"/>
    <s v="m"/>
    <s v="06 - 27 07 60 06"/>
    <s v="Wouter"/>
    <m/>
    <m/>
    <s v="W."/>
    <n v="349"/>
    <s v="16:45"/>
    <m/>
    <s v="Nao Victoria"/>
    <n v="308"/>
    <s v="Dekken verhuur"/>
    <d v="2015-08-19T00:00:00"/>
    <s v="F Schubertlaan 8"/>
    <s v="+31627076006"/>
    <s v="0031627076006"/>
    <m/>
    <n v="2"/>
    <n v="7601.22"/>
    <n v="1"/>
    <m/>
    <n v="6426.62"/>
    <m/>
    <m/>
    <s v="000147-001"/>
    <m/>
  </r>
  <r>
    <s v="Archie Europe bv"/>
    <s v="Nao Victoria"/>
    <s v="Nee"/>
    <m/>
    <n v="26"/>
    <s v="Nao Victoria"/>
    <n v="2228"/>
    <s v="Avond"/>
    <n v="26"/>
    <s v="Deck"/>
    <s v="Zandstra E.N."/>
    <x v="0"/>
    <d v="2015-08-19T00:00:00"/>
    <x v="53"/>
    <s v="100% Definitief"/>
    <m/>
    <s v="Straten F. van"/>
    <s v="Ja"/>
    <s v="Nao Victoria2015"/>
    <s v="100% Definitief"/>
    <s v="16-07"/>
    <m/>
    <m/>
    <x v="16"/>
    <n v="18.989999999999998"/>
    <n v="40"/>
    <n v="0"/>
    <s v="17:00"/>
    <s v="17:00"/>
    <s v="Internationale Tall Ships"/>
    <s v="Deck"/>
    <s v="H2U Consortium"/>
    <m/>
    <s v="26-06"/>
    <s v="2015.26"/>
    <s v="woensdag"/>
    <s v="19-08-2015 17:00"/>
    <d v="2015-06-26T11:14:24"/>
    <m/>
    <m/>
    <n v="2"/>
    <s v="Zandhaven (Z01)"/>
    <m/>
    <m/>
    <m/>
    <m/>
    <s v="Zandhaven (Z01)"/>
    <s v="2015-08-19"/>
    <n v="7936.5"/>
    <n v="6123"/>
    <n v="7330.84"/>
    <m/>
    <s v="Gorslaan 10"/>
    <s v="Purmerend"/>
    <s v="1441 AG"/>
    <m/>
    <m/>
    <s v="Nee"/>
    <s v="E.N. Zandstra"/>
    <m/>
    <m/>
    <m/>
    <m/>
    <m/>
    <m/>
    <m/>
    <s v="16:30"/>
    <n v="7330.84"/>
    <s v="Zandhaven (Zeeburg)"/>
    <s v="1347"/>
    <s v="Nee"/>
    <s v="Nee"/>
    <s v="Parkeren"/>
    <s v="1168"/>
    <m/>
    <s v="Zandstra"/>
    <s v="evelyn.zandstra@archie.nl"/>
    <s v="f"/>
    <m/>
    <m/>
    <m/>
    <m/>
    <s v="E.N."/>
    <n v="279"/>
    <s v="23:15"/>
    <s v="Zandhaven"/>
    <s v="Nao Victoria"/>
    <n v="308"/>
    <s v="Dekken verhuur"/>
    <d v="2015-08-19T00:00:00"/>
    <s v="Gorslaan 10"/>
    <m/>
    <m/>
    <m/>
    <n v="1"/>
    <m/>
    <n v="2"/>
    <m/>
    <n v="7936.5"/>
    <m/>
    <m/>
    <s v="000147-002"/>
    <m/>
  </r>
  <r>
    <s v="ABN AMRO, Bedrijven Amsterdam"/>
    <s v="Nieuwe Liefde"/>
    <s v="Ja"/>
    <n v="139.85"/>
    <n v="70"/>
    <s v="Nieuwe Liefde"/>
    <n v="397"/>
    <s v="Middag"/>
    <n v="70"/>
    <s v="Classic"/>
    <s v="Hooff M. van den"/>
    <x v="0"/>
    <d v="2015-08-20T00:00:00"/>
    <x v="102"/>
    <s v="100% Definitief"/>
    <d v="2014-09-16T00:00:00"/>
    <s v="NAUPAR"/>
    <s v="Ja"/>
    <s v="Nieuwe liefde2015"/>
    <s v="100% Definitief"/>
    <s v="16-07"/>
    <m/>
    <m/>
    <x v="0"/>
    <n v="20"/>
    <n v="41.4"/>
    <n v="25036.66"/>
    <s v="11:45"/>
    <s v="11:30"/>
    <s v="Luxe traditionele charter schepen"/>
    <s v="Classic"/>
    <s v="Eigen catering schip"/>
    <s v="Hooff van den"/>
    <s v="09-09"/>
    <s v="2014.37"/>
    <s v="donderdag"/>
    <s v="20-08-2015 11:30"/>
    <d v="2014-09-09T12:03:43"/>
    <s v="Julia@saileventpartners.nl"/>
    <s v="manon.van.den.hooff@nl.abnamro.com"/>
    <n v="6"/>
    <s v="CH HKA (C06)"/>
    <s v="Groen"/>
    <n v="80"/>
    <m/>
    <s v="A12"/>
    <s v="CH HKA (C06)"/>
    <s v="2015-08-20"/>
    <n v="16546.5"/>
    <n v="16546.5"/>
    <n v="17903.11"/>
    <m/>
    <s v="Foppingadreef 22"/>
    <s v="Amsterdam"/>
    <s v="1102 BS"/>
    <n v="1.5"/>
    <n v="54"/>
    <s v="Ja"/>
    <s v="Manon van den Hooff"/>
    <m/>
    <m/>
    <m/>
    <m/>
    <m/>
    <m/>
    <m/>
    <s v="10:45"/>
    <n v="-7133.55"/>
    <s v="Pier Westerhoofd"/>
    <s v="2113"/>
    <s v="Nee"/>
    <s v="Nee"/>
    <s v="Parkeren"/>
    <s v="1425"/>
    <s v="manon.van.den.hooff@nl.abnamro.com"/>
    <s v="Hooff"/>
    <s v="manon.van.den.hooff@nl.abnamro.com"/>
    <s v="f"/>
    <m/>
    <s v="Manon"/>
    <m/>
    <s v="van den"/>
    <s v="M."/>
    <n v="229"/>
    <s v="16:45"/>
    <m/>
    <s v="Nieuwe Liefde"/>
    <n v="39"/>
    <s v="Varend arrangement"/>
    <d v="2015-08-20T00:00:00"/>
    <s v="Foppingadreef 22"/>
    <m/>
    <s v="622920581"/>
    <m/>
    <n v="3"/>
    <n v="19396.3"/>
    <n v="2"/>
    <m/>
    <n v="16546.5"/>
    <n v="3"/>
    <m/>
    <s v="000045-003"/>
    <n v="7.2"/>
  </r>
  <r>
    <s v="Also Nederland B.V. "/>
    <s v="Nieuwe Liefde"/>
    <s v="Ja"/>
    <n v="100"/>
    <n v="70"/>
    <s v="Nieuwe Liefde"/>
    <n v="2065"/>
    <s v="Avond"/>
    <n v="70"/>
    <s v="Classic"/>
    <s v="Joosten D."/>
    <x v="0"/>
    <d v="2015-08-19T00:00:00"/>
    <x v="136"/>
    <s v="100% Definitief"/>
    <d v="2015-06-19T00:00:00"/>
    <s v="Haan R. de"/>
    <s v="Ja"/>
    <s v="Nieuwe liefde2015"/>
    <s v="100% Definitief"/>
    <s v="15-07"/>
    <m/>
    <m/>
    <x v="1"/>
    <n v="21"/>
    <n v="41.4"/>
    <n v="19652.84"/>
    <s v="19:00"/>
    <s v="18:30"/>
    <s v="Luxe traditionele charter schepen"/>
    <s v="Classic"/>
    <s v="Eigen catering schip"/>
    <s v="Joosten"/>
    <s v="12-06"/>
    <s v="2015.24"/>
    <s v="woensdag"/>
    <s v="19-08-2015 18:30"/>
    <d v="2015-06-12T09:44:40"/>
    <s v="dominick.joosten"/>
    <s v="dominick.joosten@also.com"/>
    <n v="2"/>
    <s v="CH HKA (C06)"/>
    <s v="Groen"/>
    <n v="80"/>
    <m/>
    <s v="A12"/>
    <s v="CH HKA (C06)"/>
    <s v="2015-08-19"/>
    <n v="18153.099999999999"/>
    <n v="18153.099999999999"/>
    <n v="19652.84"/>
    <m/>
    <s v="Archimedesbaan 26"/>
    <s v="Nieuwegein"/>
    <s v="3439 ME"/>
    <n v="1.5"/>
    <n v="54"/>
    <s v="Ja"/>
    <s v="Dominck Joosten"/>
    <m/>
    <m/>
    <m/>
    <m/>
    <m/>
    <m/>
    <m/>
    <s v="17:45"/>
    <n v="0"/>
    <s v="Pier Westerhoofd"/>
    <s v="3123"/>
    <s v="Ja"/>
    <s v="Ja"/>
    <s v="Parkeren"/>
    <s v="2218"/>
    <s v="dominick.joosten"/>
    <s v="Joosten"/>
    <s v="dominick.joosten@also.com"/>
    <s v="m"/>
    <m/>
    <s v="Dominck"/>
    <s v="(030) 608 47 00"/>
    <m/>
    <s v="D."/>
    <n v="249"/>
    <s v="23:45"/>
    <m/>
    <s v="Nieuwe Liefde"/>
    <n v="39"/>
    <s v="Varend arrangement"/>
    <d v="2015-08-19T00:00:00"/>
    <s v="Archimedesbaan 26"/>
    <s v="030 - 608 47 00"/>
    <s v="0031629522775"/>
    <s v="(030) 608 47 00"/>
    <n v="1"/>
    <m/>
    <n v="1"/>
    <m/>
    <n v="18153.099999999999"/>
    <n v="3"/>
    <m/>
    <s v="000045-002"/>
    <n v="7.2"/>
  </r>
  <r>
    <s v="Den Hartogh Liquid Logistics B.V."/>
    <s v="Nieuwe Liefde"/>
    <s v="Ja"/>
    <n v="100"/>
    <n v="70"/>
    <s v="Nieuwe Liefde"/>
    <n v="33"/>
    <s v="SAIL In"/>
    <n v="70"/>
    <s v="Classic"/>
    <s v="Hartogh K.P. den"/>
    <x v="0"/>
    <d v="2015-08-19T00:00:00"/>
    <x v="1"/>
    <s v="100% Definitief"/>
    <m/>
    <s v="NAUPAR"/>
    <s v="Ja"/>
    <s v="Nieuwe liefde2015"/>
    <s v="100% Definitief"/>
    <s v="08-07"/>
    <m/>
    <m/>
    <x v="2"/>
    <n v="23"/>
    <n v="41.4"/>
    <n v="22376.3"/>
    <s v="07:45"/>
    <s v="07:30"/>
    <s v="Luxe traditionele charter schepen"/>
    <s v="Classic"/>
    <s v="Eigen catering schip"/>
    <s v="Lap"/>
    <s v="19-08"/>
    <s v="2014.34"/>
    <s v="woensdag"/>
    <s v="19-08-2015 07:30"/>
    <d v="2014-08-19T22:24:26"/>
    <s v="elap@denhartogh.com"/>
    <m/>
    <n v="6"/>
    <s v="CH HKA (C06)"/>
    <s v="Groen"/>
    <n v="80"/>
    <m/>
    <s v="A12"/>
    <s v="CH HKA (C06)"/>
    <s v="2015-08-19"/>
    <n v="20694.849999999999"/>
    <n v="20694.849999999999"/>
    <n v="22376.3"/>
    <m/>
    <s v="Willingestraat 6"/>
    <s v="Rotterdam"/>
    <s v="3087 AN"/>
    <n v="1.5"/>
    <n v="54"/>
    <s v="Ja"/>
    <s v="K.P. den Hartogh"/>
    <m/>
    <m/>
    <m/>
    <m/>
    <m/>
    <m/>
    <m/>
    <s v="06:45"/>
    <n v="0"/>
    <s v="Pier Westerhoofd"/>
    <s v="2103"/>
    <s v="Nee"/>
    <s v="Ja"/>
    <s v="Parkeren"/>
    <s v="1511"/>
    <s v="elap@denhartogh.com"/>
    <s v="Hartogh"/>
    <s v="elap@denhartogh.com"/>
    <s v="m"/>
    <m/>
    <m/>
    <m/>
    <s v="den"/>
    <s v="K.P."/>
    <n v="289"/>
    <s v="15:00"/>
    <m/>
    <s v="Nieuwe Liefde"/>
    <n v="39"/>
    <s v="Varend arrangement"/>
    <d v="2015-08-19T00:00:00"/>
    <s v="Willingestraat 6"/>
    <m/>
    <s v="0031613130107"/>
    <m/>
    <n v="3"/>
    <n v="24478.3"/>
    <n v="3"/>
    <m/>
    <n v="20694.849999999999"/>
    <n v="3"/>
    <m/>
    <s v="000045-001"/>
    <n v="7.2"/>
  </r>
  <r>
    <s v="DG Grootverbruik B.V. "/>
    <s v="Nieuwe Liefde"/>
    <s v="Ja"/>
    <n v="100"/>
    <n v="70"/>
    <s v="Nieuwe Liefde"/>
    <n v="35"/>
    <s v="Avond"/>
    <n v="70"/>
    <s v="Classic"/>
    <s v="Groot J. de"/>
    <x v="0"/>
    <d v="2015-08-21T00:00:00"/>
    <x v="1"/>
    <s v="100% Definitief"/>
    <d v="2014-08-15T00:00:00"/>
    <s v="NAUPAR"/>
    <s v="Ja"/>
    <s v="Nieuwe liefde2015"/>
    <s v="100% Definitief"/>
    <s v="08-07"/>
    <m/>
    <m/>
    <x v="1"/>
    <n v="21"/>
    <n v="41.4"/>
    <n v="19240.36"/>
    <s v="19:00"/>
    <s v="18:30"/>
    <s v="Luxe traditionele charter schepen"/>
    <s v="Classic"/>
    <s v="Eigen catering schip"/>
    <s v="Groot de"/>
    <s v="19-08"/>
    <s v="2014.34"/>
    <s v="vrijdag"/>
    <s v="21-08-2015 18:30"/>
    <d v="2014-08-19T22:25:40"/>
    <s v="jdegroot@dggrootverbruik.nl"/>
    <m/>
    <n v="6"/>
    <s v="CH HKA (C06)"/>
    <s v="Groen"/>
    <n v="80"/>
    <m/>
    <s v="A12"/>
    <s v="CH HKA (C06)"/>
    <s v="2015-08-21"/>
    <n v="17812.21"/>
    <n v="17812.21"/>
    <n v="19240.36"/>
    <m/>
    <s v="Vrij-Harnasch 122"/>
    <s v="DEN HOORN"/>
    <s v="2635 BZ"/>
    <n v="1.5"/>
    <n v="54"/>
    <s v="Ja"/>
    <s v="J. de Groot"/>
    <m/>
    <m/>
    <m/>
    <m/>
    <m/>
    <m/>
    <m/>
    <s v="17:45"/>
    <n v="0"/>
    <s v="Pier Westerhoofd"/>
    <s v="2450"/>
    <s v="Ja"/>
    <s v="Ja"/>
    <s v="Parkeren"/>
    <s v="1711"/>
    <s v="jdegroot@dggrootverbruik.nl"/>
    <s v="Groot"/>
    <s v="jdegroot@dggrootverbruik.nl"/>
    <s v="f"/>
    <m/>
    <m/>
    <m/>
    <s v="de"/>
    <s v="J."/>
    <n v="249"/>
    <s v="23:45"/>
    <m/>
    <s v="Nieuwe Liefde"/>
    <n v="39"/>
    <s v="Varend arrangement"/>
    <d v="2015-08-21T00:00:00"/>
    <s v="Vrij-Harnasch 122"/>
    <m/>
    <s v="651277154"/>
    <m/>
    <n v="3"/>
    <n v="21090.3"/>
    <n v="1"/>
    <m/>
    <n v="17812.21"/>
    <n v="3"/>
    <m/>
    <s v="000045-006"/>
    <n v="7.2"/>
  </r>
  <r>
    <s v="Dutch Trading Solutions B.V."/>
    <s v="Nieuwe Liefde"/>
    <s v="Nee"/>
    <m/>
    <n v="70"/>
    <s v="Nieuwe Liefde"/>
    <n v="37"/>
    <s v="Avond"/>
    <n v="70"/>
    <s v="Classic"/>
    <s v="Klein A."/>
    <x v="0"/>
    <d v="2015-08-22T00:00:00"/>
    <x v="1"/>
    <s v="Optie"/>
    <m/>
    <s v="NAUPAR"/>
    <s v="Ja"/>
    <s v="Nieuwe liefde2015"/>
    <s v="Gefactureerd (1/1 termijn)"/>
    <m/>
    <m/>
    <m/>
    <x v="1"/>
    <n v="21"/>
    <n v="41.4"/>
    <n v="0"/>
    <s v="19:00"/>
    <s v="18:30"/>
    <s v="Luxe traditionele charter schepen"/>
    <s v="Classic"/>
    <s v="Eigen catering schip"/>
    <m/>
    <s v="19-08"/>
    <s v="2014.34"/>
    <s v="zaterdag"/>
    <s v="22-08-2015 18:30"/>
    <d v="2014-08-19T22:26:40"/>
    <s v="femke@sail.nl"/>
    <m/>
    <n v="3"/>
    <s v="CH HKA (C06)"/>
    <s v="Groen"/>
    <n v="80"/>
    <m/>
    <s v="A12"/>
    <s v="CH HKA (C06)"/>
    <s v="2015-08-22"/>
    <n v="17430"/>
    <n v="17430"/>
    <n v="18777.89"/>
    <m/>
    <s v="Korhoenlaan 1-16"/>
    <s v="Harderwijk"/>
    <s v="3847 LL"/>
    <n v="1.5"/>
    <n v="54"/>
    <s v="Nee"/>
    <s v="A. Klein"/>
    <m/>
    <m/>
    <m/>
    <m/>
    <m/>
    <m/>
    <m/>
    <s v="17:45"/>
    <n v="18777.89"/>
    <s v="Pier Westerhoofd"/>
    <s v="2173"/>
    <s v="Nee"/>
    <m/>
    <m/>
    <s v="1512"/>
    <s v="femke@sail.nl"/>
    <s v="Klein"/>
    <s v="aaldrik@me.com"/>
    <s v="m"/>
    <m/>
    <m/>
    <m/>
    <m/>
    <s v="A."/>
    <n v="249"/>
    <s v="23:45"/>
    <m/>
    <s v="Nieuwe Liefde"/>
    <n v="39"/>
    <s v="Varend arrangement"/>
    <d v="2015-08-22T00:00:00"/>
    <s v="Korhoenlaan 1-16"/>
    <s v="007899063298"/>
    <m/>
    <m/>
    <n v="1"/>
    <n v="21090.3"/>
    <n v="0"/>
    <m/>
    <n v="17430"/>
    <n v="3"/>
    <m/>
    <s v="000045-008"/>
    <n v="7.2"/>
  </r>
  <r>
    <s v="RWV Advocaten"/>
    <s v="Nieuwe Liefde"/>
    <s v="Ja"/>
    <n v="100"/>
    <n v="70"/>
    <s v="Nieuwe Liefde"/>
    <n v="36"/>
    <s v="Middag"/>
    <n v="70"/>
    <s v="Classic"/>
    <s v="Wijk M. van"/>
    <x v="0"/>
    <d v="2015-08-22T00:00:00"/>
    <x v="1"/>
    <s v="100% Definitief"/>
    <m/>
    <s v="NAUPAR"/>
    <s v="Ja"/>
    <s v="Nieuwe liefde2015"/>
    <s v="100% Definitief"/>
    <s v="09-07"/>
    <m/>
    <m/>
    <x v="0"/>
    <n v="20"/>
    <n v="41.4"/>
    <n v="17278.14"/>
    <s v="11:45"/>
    <s v="11:30"/>
    <s v="Luxe traditionele charter schepen"/>
    <s v="Classic"/>
    <s v="Eigen catering schip"/>
    <s v="Slot van der"/>
    <s v="19-08"/>
    <s v="2014.34"/>
    <s v="zaterdag"/>
    <s v="22-08-2015 11:30"/>
    <d v="2014-08-19T22:26:10"/>
    <s v="myrna.v.wijk@gmail.com"/>
    <s v="myrna.v.wijk@gmail.com"/>
    <n v="5"/>
    <s v="CH HKA (C06)"/>
    <s v="Groen"/>
    <n v="80"/>
    <m/>
    <s v="A12"/>
    <s v="CH HKA (C06)"/>
    <s v="2015-08-22"/>
    <n v="16030"/>
    <n v="16030"/>
    <n v="17278.14"/>
    <m/>
    <s v="P/a Tolhoren 45"/>
    <s v="Noordwijk"/>
    <s v="2201 VK"/>
    <n v="1.5"/>
    <n v="54"/>
    <s v="Ja"/>
    <s v="Myrna van Wijk"/>
    <m/>
    <m/>
    <m/>
    <m/>
    <m/>
    <m/>
    <m/>
    <s v="10:45"/>
    <n v="0"/>
    <s v="Pier Westerhoofd"/>
    <s v="2091"/>
    <s v="Nee"/>
    <m/>
    <m/>
    <s v="1399"/>
    <s v="myrna.v.wijk@gmail.com"/>
    <s v="Wijk"/>
    <s v="myrna.v.wijk@gmail.com"/>
    <s v="f"/>
    <m/>
    <s v="Myrna"/>
    <m/>
    <s v="van"/>
    <s v="M."/>
    <n v="229"/>
    <s v="16:45"/>
    <m/>
    <s v="Nieuwe Liefde"/>
    <n v="39"/>
    <s v="Varend arrangement"/>
    <d v="2015-08-22T00:00:00"/>
    <s v="P/a Tolhoren 45"/>
    <m/>
    <s v="0031612060739"/>
    <m/>
    <n v="3"/>
    <n v="19396.3"/>
    <n v="1"/>
    <m/>
    <n v="16030"/>
    <n v="3"/>
    <m/>
    <s v="000045-007"/>
    <n v="7.2"/>
  </r>
  <r>
    <s v="Simmons &amp; Simmons LLP "/>
    <s v="Nieuwe Liefde"/>
    <s v="Ja"/>
    <n v="100"/>
    <n v="70"/>
    <s v="Nieuwe Liefde"/>
    <n v="34"/>
    <s v="Avond"/>
    <n v="70"/>
    <s v="Classic"/>
    <s v="Baz E."/>
    <x v="0"/>
    <d v="2015-08-20T00:00:00"/>
    <x v="1"/>
    <s v="100% Definitief"/>
    <m/>
    <s v="NAUPAR"/>
    <s v="Ja"/>
    <s v="Nieuwe liefde2015"/>
    <s v="100% Definitief"/>
    <s v="08-07"/>
    <m/>
    <m/>
    <x v="1"/>
    <n v="21"/>
    <n v="41.4"/>
    <n v="19215.37"/>
    <s v="19:00"/>
    <s v="18:30"/>
    <s v="Luxe traditionele charter schepen"/>
    <s v="Classic"/>
    <s v="Eigen catering schip"/>
    <s v="Baz"/>
    <s v="19-08"/>
    <s v="2014.34"/>
    <s v="donderdag"/>
    <s v="20-08-2015 18:30"/>
    <d v="2014-08-19T22:25:01"/>
    <s v="echrak.baz@simmons-simmons.com"/>
    <s v="echrak.baz@simmons-simmons.com"/>
    <n v="6"/>
    <s v="CH HKA (C06)"/>
    <s v="Groen"/>
    <n v="80"/>
    <m/>
    <s v="A12"/>
    <s v="CH HKA (C06)"/>
    <s v="2015-08-20"/>
    <n v="17791.55"/>
    <n v="17791.55"/>
    <n v="19215.37"/>
    <m/>
    <s v="Claude Debussylaan 247"/>
    <s v="Amsterdam"/>
    <s v="1082 MC"/>
    <n v="1.5"/>
    <n v="54"/>
    <s v="Ja"/>
    <s v="Echrak Baz"/>
    <m/>
    <m/>
    <m/>
    <m/>
    <m/>
    <m/>
    <m/>
    <s v="17:45"/>
    <n v="0"/>
    <s v="Pier Westerhoofd"/>
    <s v="2076"/>
    <s v="Nee"/>
    <s v="Ja"/>
    <s v="Parkeren"/>
    <s v="1384"/>
    <s v="echrak.baz@simmons-simmons.com"/>
    <s v="Baz"/>
    <s v="echrak.baz@simmons-simmons.com"/>
    <s v="f"/>
    <m/>
    <s v="Echrak"/>
    <m/>
    <m/>
    <s v="E."/>
    <n v="249"/>
    <s v="23:45"/>
    <m/>
    <s v="Nieuwe Liefde"/>
    <n v="39"/>
    <s v="Varend arrangement"/>
    <d v="2015-08-20T00:00:00"/>
    <s v="Claude Debussylaan 247"/>
    <m/>
    <s v="610066710"/>
    <m/>
    <n v="3"/>
    <n v="21090.3"/>
    <n v="2"/>
    <m/>
    <n v="17791.55"/>
    <n v="3"/>
    <m/>
    <s v="000045-004"/>
    <n v="7.2"/>
  </r>
  <r>
    <s v="Van Lawick &amp; Co Vermogensbeheer BV"/>
    <s v="Nieuwe Liefde"/>
    <s v="Ja"/>
    <n v="100"/>
    <n v="70"/>
    <s v="Nieuwe Liefde"/>
    <n v="89"/>
    <s v="Middag"/>
    <n v="70"/>
    <s v="Classic"/>
    <s v="Steenbergen W. van"/>
    <x v="0"/>
    <d v="2015-08-21T00:00:00"/>
    <x v="31"/>
    <s v="100% Definitief"/>
    <m/>
    <s v="Dijck S.N.D. van"/>
    <s v="Ja"/>
    <s v="Nieuwe liefde2015"/>
    <s v="100% Definitief"/>
    <s v="08-07"/>
    <s v="Van Steenbergen"/>
    <m/>
    <x v="0"/>
    <n v="20"/>
    <n v="41.4"/>
    <n v="17778.11"/>
    <s v="11:45"/>
    <s v="11:30"/>
    <s v="Luxe traditionele charter schepen"/>
    <s v="Classic"/>
    <s v="Eigen catering schip"/>
    <s v="Dispa"/>
    <s v="20-08"/>
    <s v="2014.34"/>
    <s v="vrijdag"/>
    <s v="21-08-2015 11:30"/>
    <d v="2014-08-20T10:57:46"/>
    <s v="willemvansteenbergen@vanlawick.com"/>
    <s v="willemvansteenbergen@vanlawick.com"/>
    <n v="6"/>
    <s v="CH HKA (C06)"/>
    <s v="Groen"/>
    <n v="80"/>
    <m/>
    <s v="A12"/>
    <s v="CH HKA (C06)"/>
    <s v="2015-08-21"/>
    <n v="16443.2"/>
    <n v="16443.2"/>
    <n v="17778.11"/>
    <s v="man"/>
    <s v="Wassenaarseweg 18 A"/>
    <s v="Den Haag"/>
    <s v="2596 CH"/>
    <n v="1.5"/>
    <n v="54"/>
    <s v="Ja"/>
    <s v="Willem van Steenbergen"/>
    <m/>
    <m/>
    <m/>
    <m/>
    <m/>
    <m/>
    <m/>
    <s v="10:45"/>
    <n v="0"/>
    <s v="Pier Westerhoofd"/>
    <s v="2020"/>
    <s v="Ja"/>
    <s v="Ja"/>
    <s v="Parkeren"/>
    <s v="1304"/>
    <s v="willemvansteenbergen@vanlawick.com"/>
    <s v="Steenbergen"/>
    <s v="willemvansteenbergen@vanlawick.com"/>
    <s v="m"/>
    <s v="06 - 46 71 01 90"/>
    <s v="Willem"/>
    <m/>
    <s v="van"/>
    <s v="W."/>
    <n v="229"/>
    <s v="16:45"/>
    <m/>
    <s v="Nieuwe Liefde"/>
    <n v="39"/>
    <s v="Varend arrangement"/>
    <d v="2015-08-21T00:00:00"/>
    <s v="Wassenaarseweg 18 A"/>
    <s v="+31 6 46710190"/>
    <s v="613153548"/>
    <s v="0031646710190"/>
    <n v="3"/>
    <n v="19396.3"/>
    <n v="1"/>
    <m/>
    <n v="16443.2"/>
    <n v="3"/>
    <m/>
    <s v="000045-005"/>
    <n v="7.2"/>
  </r>
  <r>
    <s v="4 Seasons Spa"/>
    <s v="Nil Desperandum"/>
    <s v="Ja"/>
    <n v="100"/>
    <n v="50"/>
    <s v="Nil Desperandum"/>
    <n v="875"/>
    <s v="Avond"/>
    <n v="50"/>
    <s v="Classic"/>
    <s v="Kuipers W.J,"/>
    <x v="0"/>
    <d v="2015-08-19T00:00:00"/>
    <x v="180"/>
    <s v="100% Definitief"/>
    <d v="2015-01-26T00:00:00"/>
    <s v="Dijck S.N.D. van"/>
    <s v="Ja"/>
    <s v="Nil Desperandum2015"/>
    <s v="100% Definitief"/>
    <s v="21-07"/>
    <m/>
    <m/>
    <x v="5"/>
    <n v="21"/>
    <n v="33.74"/>
    <n v="12065.94"/>
    <s v="18:30"/>
    <s v="18:15"/>
    <s v="Traditionele charter schepen"/>
    <s v="Classic"/>
    <s v="H2U Consortium"/>
    <m/>
    <s v="16-01"/>
    <s v="2015.03"/>
    <s v="woensdag"/>
    <s v="19-08-2015 18:15"/>
    <d v="2015-01-16T12:10:34"/>
    <s v="d.vanoord@4seasonsspa.com"/>
    <s v="d.vanoord@4seasonsspa.com"/>
    <n v="6"/>
    <s v="CH HKA (C02)"/>
    <s v="Rood"/>
    <n v="50"/>
    <m/>
    <s v="A03"/>
    <s v="CH HKA (C02)"/>
    <s v="2015-08-19"/>
    <n v="11156.6"/>
    <n v="11156.6"/>
    <n v="12065.94"/>
    <m/>
    <s v="Van Salmstraat 40"/>
    <s v="Boxtel"/>
    <s v="5281 RR"/>
    <m/>
    <n v="37"/>
    <s v="Ja"/>
    <s v="Dianna van Oord"/>
    <m/>
    <m/>
    <m/>
    <m/>
    <m/>
    <m/>
    <m/>
    <s v="17:30"/>
    <n v="0"/>
    <s v="Pier Westerhoofd"/>
    <s v="2572"/>
    <s v="Nee"/>
    <s v="Ja"/>
    <s v="Parkeren"/>
    <s v="1791"/>
    <s v="d.vanoord@4seasonsspa.com"/>
    <s v="Oord"/>
    <s v="d.vanoord@4seasonsspa.com"/>
    <s v="f"/>
    <s v="06 - 24 60 45 64"/>
    <s v="Dianna"/>
    <m/>
    <m/>
    <s v="D."/>
    <n v="219"/>
    <s v="23:15"/>
    <m/>
    <s v="Nil Desperandum"/>
    <n v="84"/>
    <s v="Varend arrangement"/>
    <d v="2015-08-19T00:00:00"/>
    <s v="Van Salmstraat 40"/>
    <s v="020-5286656"/>
    <m/>
    <m/>
    <n v="3"/>
    <n v="13249.5"/>
    <n v="1"/>
    <m/>
    <n v="11156.6"/>
    <n v="2"/>
    <m/>
    <s v="000033-002"/>
    <m/>
  </r>
  <r>
    <s v="AppSense"/>
    <s v="Nil Desperandum"/>
    <s v="Nee"/>
    <n v="82.67"/>
    <n v="50"/>
    <s v="Nil Desperandum"/>
    <n v="172"/>
    <s v="Avond"/>
    <n v="50"/>
    <s v="Classic"/>
    <s v="Elteren A. van"/>
    <x v="45"/>
    <d v="2015-08-21T00:00:00"/>
    <x v="47"/>
    <s v="Gefactureerd"/>
    <m/>
    <s v="Straten F. van"/>
    <s v="Ja"/>
    <s v="Nil Desperandum2015"/>
    <s v="Gefactureerd (3/3 termijn)"/>
    <m/>
    <s v="van Elteren"/>
    <m/>
    <x v="5"/>
    <n v="21"/>
    <n v="33.74"/>
    <n v="10026.18"/>
    <s v="18:30"/>
    <s v="18:30"/>
    <s v="Traditionele charter schepen"/>
    <s v="Classic"/>
    <s v="H2U Consortium"/>
    <s v="Elteren van"/>
    <s v="21-08"/>
    <s v="2014.34"/>
    <s v="vrijdag"/>
    <s v="21-08-2015 18:15"/>
    <d v="2014-08-21T15:00:14"/>
    <s v="anja.vanelteren@appsense.com"/>
    <s v="Anja.vanelteren@appsense.com"/>
    <n v="6"/>
    <s v="CH HKA (C02)"/>
    <s v="Rood"/>
    <n v="50"/>
    <m/>
    <s v="A03"/>
    <s v="CH HKA (C02)"/>
    <s v="2015-08-21"/>
    <n v="11208.25"/>
    <n v="11208.25"/>
    <n v="12128.43"/>
    <s v="vrouw"/>
    <s v="Entrada 501"/>
    <s v="Amsterdam"/>
    <s v="1096 EH"/>
    <m/>
    <n v="37"/>
    <s v="Ja"/>
    <s v="Anja van Elteren"/>
    <m/>
    <m/>
    <m/>
    <m/>
    <m/>
    <m/>
    <m/>
    <s v="17:45"/>
    <n v="2102.25"/>
    <s v="Pier Westerhoofd"/>
    <s v="1957"/>
    <s v="Nee"/>
    <s v="Nee"/>
    <s v="Parkeren"/>
    <s v="1244"/>
    <s v="Anja.vanelteren@appsense.com"/>
    <s v="Elteren"/>
    <s v="Anja.vanelteren@appsense.com"/>
    <s v="f"/>
    <m/>
    <s v="Anja"/>
    <s v="0031634864406"/>
    <s v="van"/>
    <s v="A."/>
    <n v="219"/>
    <s v="23:45"/>
    <m/>
    <s v="Nil Desperandum"/>
    <n v="84"/>
    <s v="Varend arrangement"/>
    <d v="2015-08-21T00:00:00"/>
    <s v="Entrada 501"/>
    <s v="020-3701282"/>
    <s v="634864406"/>
    <m/>
    <n v="3"/>
    <n v="13249.5"/>
    <n v="1"/>
    <s v="Ja"/>
    <n v="11208.25"/>
    <n v="2"/>
    <m/>
    <s v="000033-006"/>
    <m/>
  </r>
  <r>
    <s v="Chairsupply.eu"/>
    <s v="Nil Desperandum"/>
    <s v="Ja"/>
    <n v="100"/>
    <n v="50"/>
    <s v="Nil Desperandum"/>
    <n v="997"/>
    <s v="SAIL In"/>
    <n v="50"/>
    <s v="Classic"/>
    <s v="Herber"/>
    <x v="0"/>
    <d v="2015-08-19T00:00:00"/>
    <x v="116"/>
    <s v="100% Definitief"/>
    <d v="2015-02-12T00:00:00"/>
    <s v="Spliet M.P.J."/>
    <s v="Ja"/>
    <s v="Nil Desperandum2015"/>
    <s v="100% Definitief"/>
    <s v="08-07"/>
    <s v="Herber"/>
    <m/>
    <x v="7"/>
    <n v="22.5"/>
    <n v="33.74"/>
    <n v="13818.8"/>
    <s v="07:15"/>
    <s v="07:15"/>
    <s v="Traditionele charter schepen"/>
    <s v="Classic"/>
    <s v="H2U Consortium"/>
    <s v="Westen van"/>
    <s v="04-02"/>
    <s v="2015.06"/>
    <s v="woensdag"/>
    <s v="19-08-2015 07:15"/>
    <d v="2015-02-04T14:11:09"/>
    <s v="estherherber@gmail.com"/>
    <s v="estherherber@gmail.com"/>
    <n v="5"/>
    <s v="CH HKA (C02)"/>
    <s v="Rood"/>
    <n v="50"/>
    <m/>
    <s v="A03"/>
    <s v="CH HKA (C02)"/>
    <s v="2015-08-19"/>
    <n v="12759.9"/>
    <n v="12759.9"/>
    <n v="13818.8"/>
    <s v="vrouw"/>
    <s v="De Factorij 12 a"/>
    <s v="Zwaag"/>
    <s v="1689 AL"/>
    <m/>
    <n v="37"/>
    <s v="Nee"/>
    <s v="Esther Herber"/>
    <m/>
    <m/>
    <m/>
    <m/>
    <m/>
    <m/>
    <m/>
    <s v="06:30"/>
    <n v="0"/>
    <s v="Pier Westerhoofd"/>
    <s v="2631"/>
    <s v="Ja"/>
    <s v="Ja"/>
    <s v="Parkeren"/>
    <s v="1865"/>
    <s v="estherherber@gmail.com"/>
    <s v="Herber"/>
    <s v="estherherber@gmail.com"/>
    <s v="f"/>
    <m/>
    <s v="Esther"/>
    <s v="06 - 41 73 74 67"/>
    <m/>
    <m/>
    <n v="249"/>
    <s v="14:30"/>
    <m/>
    <s v="Nil Desperandum"/>
    <n v="84"/>
    <s v="Varend arrangement"/>
    <d v="2015-08-19T00:00:00"/>
    <s v="De Factorij 12 a"/>
    <s v="+31641737467"/>
    <s v="627064830"/>
    <s v="06 - 41 73 74 67"/>
    <n v="2"/>
    <n v="15064.5"/>
    <n v="1"/>
    <m/>
    <n v="12759.9"/>
    <n v="2"/>
    <m/>
    <s v="000033-001"/>
    <m/>
  </r>
  <r>
    <s v="GreenBerg Nielsen"/>
    <s v="Nil Desperandum"/>
    <s v="Ja"/>
    <n v="96.81"/>
    <n v="50"/>
    <s v="Nil Desperandum"/>
    <n v="919"/>
    <s v="Middag"/>
    <n v="50"/>
    <s v="Classic"/>
    <s v="Engelsman D."/>
    <x v="0"/>
    <d v="2015-08-21T00:00:00"/>
    <x v="27"/>
    <s v="100% Definitief"/>
    <d v="2015-02-18T00:00:00"/>
    <s v="Spliet M.P.J."/>
    <s v="Ja"/>
    <s v="Nil Desperandum2015"/>
    <s v="100% Definitief"/>
    <s v="08-07"/>
    <s v="Engelsman"/>
    <m/>
    <x v="6"/>
    <n v="19"/>
    <n v="33.74"/>
    <n v="10921.92"/>
    <s v="11:15"/>
    <s v="11:15"/>
    <s v="Traditionele charter schepen"/>
    <s v="Classic"/>
    <s v="H2U Consortium"/>
    <s v="Vilder de"/>
    <s v="27-01"/>
    <s v="2015.05"/>
    <s v="vrijdag"/>
    <s v="21-08-2015 11:15"/>
    <d v="2015-01-27T14:14:23"/>
    <s v="douwe.engelsman@greenbergnielsen.nl"/>
    <s v="douwe.engelsman@greenbergnielsen.nl"/>
    <n v="6"/>
    <s v="CH HKA (C02)"/>
    <s v="Rood"/>
    <n v="50"/>
    <m/>
    <s v="A03"/>
    <s v="CH HKA (C02)"/>
    <s v="2015-08-21"/>
    <n v="10444.950000000001"/>
    <n v="10444.950000000001"/>
    <n v="11282.32"/>
    <s v="man"/>
    <s v="Strawinskylaan 381"/>
    <s v="Amsterdam"/>
    <s v="1077 XX"/>
    <m/>
    <n v="37"/>
    <s v="Ja"/>
    <s v="Douwe Engelsman"/>
    <m/>
    <m/>
    <m/>
    <m/>
    <m/>
    <m/>
    <m/>
    <s v="10:30"/>
    <n v="360.4"/>
    <s v="Pier Westerhoofd"/>
    <s v="2618"/>
    <s v="Nee"/>
    <s v="Ja"/>
    <s v="Parkeren"/>
    <s v="1836"/>
    <s v="douwe.engelsman@greenbergnielsen.nl"/>
    <s v="Engelsman"/>
    <s v="douwe.engelsman@greenbergnielsen.nl"/>
    <s v="m"/>
    <m/>
    <s v="Douwe"/>
    <s v="(020) 333 78 88"/>
    <m/>
    <s v="D."/>
    <n v="199"/>
    <s v="16:15"/>
    <m/>
    <s v="Nil Desperandum"/>
    <n v="84"/>
    <s v="Varend arrangement"/>
    <d v="2015-08-21T00:00:00"/>
    <s v="Strawinskylaan 381"/>
    <s v="+31 (0) 20 333 7888"/>
    <s v="612896938"/>
    <s v="(020) 333 78 88"/>
    <n v="2"/>
    <n v="12039.5"/>
    <n v="3"/>
    <m/>
    <n v="10444.950000000001"/>
    <n v="2"/>
    <m/>
    <s v="000033-005"/>
    <m/>
  </r>
  <r>
    <s v="Lantor"/>
    <s v="Nil Desperandum"/>
    <s v="Ja"/>
    <n v="100"/>
    <n v="50"/>
    <s v="Nil Desperandum"/>
    <n v="857"/>
    <s v="Avond"/>
    <n v="50"/>
    <s v="Classic"/>
    <s v="Baas J. den"/>
    <x v="0"/>
    <d v="2015-08-20T00:00:00"/>
    <x v="125"/>
    <s v="100% Definitief"/>
    <m/>
    <s v="Spliet M.P.J."/>
    <s v="Ja"/>
    <s v="Nil Desperandum2015"/>
    <s v="100% Definitief"/>
    <s v="15-07"/>
    <m/>
    <m/>
    <x v="5"/>
    <n v="21"/>
    <n v="33.74"/>
    <n v="41232.25"/>
    <s v="18:30"/>
    <s v="18:15"/>
    <s v="Traditionele charter schepen"/>
    <s v="Classic"/>
    <s v="H2U Consortium"/>
    <s v="Roseboom"/>
    <s v="12-01"/>
    <s v="2015.03"/>
    <s v="donderdag"/>
    <s v="20-08-2015 18:15"/>
    <d v="2015-01-12T16:29:56"/>
    <s v="hheckmann@lantor.com"/>
    <m/>
    <n v="6"/>
    <s v="CH HKA (C02)"/>
    <s v="Rood"/>
    <n v="50"/>
    <m/>
    <s v="A03"/>
    <s v="CH HKA (C02)"/>
    <s v="2015-08-20"/>
    <n v="35260.99"/>
    <n v="35260.99"/>
    <n v="41232.25"/>
    <m/>
    <s v="Verlaat 22"/>
    <s v="Veenendaal"/>
    <s v="3901 RG"/>
    <m/>
    <n v="37"/>
    <s v="Ja"/>
    <s v="Joost den Baas"/>
    <m/>
    <m/>
    <m/>
    <m/>
    <m/>
    <m/>
    <m/>
    <s v="17:30"/>
    <n v="0"/>
    <s v="Pier Westerhoofd"/>
    <s v="2476"/>
    <s v="Ja"/>
    <s v="Ja"/>
    <s v="Parkeren"/>
    <s v="4056"/>
    <s v="hheckmann@lantor.com"/>
    <s v="Baas"/>
    <s v="jbaas@lantor.com"/>
    <s v="m"/>
    <m/>
    <s v="Joost"/>
    <s v="eroseboom@lantor.com"/>
    <s v="den"/>
    <s v="J."/>
    <n v="219"/>
    <s v="23:15"/>
    <m/>
    <s v="Nil Desperandum"/>
    <n v="84"/>
    <s v="Varend arrangement"/>
    <d v="2015-08-20T00:00:00"/>
    <s v="Verlaat 22"/>
    <s v="(0)318 537 356"/>
    <s v="0031621555618"/>
    <s v="eroseboom@lantor.com"/>
    <n v="3"/>
    <n v="13249.5"/>
    <n v="10"/>
    <m/>
    <n v="35260.99"/>
    <n v="2"/>
    <m/>
    <s v="000033-004"/>
    <m/>
  </r>
  <r>
    <s v="TechAccess"/>
    <s v="Nil Desperandum"/>
    <s v="Ja"/>
    <n v="100"/>
    <n v="50"/>
    <s v="Nil Desperandum"/>
    <n v="826"/>
    <s v="Middag"/>
    <n v="50"/>
    <s v="Classic"/>
    <s v="Ven M. van de"/>
    <x v="0"/>
    <d v="2015-08-20T00:00:00"/>
    <x v="35"/>
    <s v="100% Definitief"/>
    <d v="2015-02-09T00:00:00"/>
    <s v="Spliet M.P.J."/>
    <s v="Ja"/>
    <s v="Nil Desperandum2015"/>
    <s v="100% Definitief"/>
    <s v="08-07"/>
    <s v="Van de Ven"/>
    <m/>
    <x v="6"/>
    <n v="19"/>
    <n v="33.74"/>
    <n v="11359.4"/>
    <s v="11:15"/>
    <s v="11:15"/>
    <s v="Traditionele charter schepen"/>
    <s v="Classic"/>
    <s v="H2U Consortium"/>
    <s v="Ven van de"/>
    <s v="06-01"/>
    <s v="2015.02"/>
    <s v="donderdag"/>
    <s v="20-08-2015 11:15"/>
    <d v="2015-01-06T15:02:39"/>
    <s v="mariellevdv@techaccess.nl"/>
    <s v="mariellevdv@techaccess.nl"/>
    <n v="5"/>
    <s v="CH HKA (C02)"/>
    <s v="Rood"/>
    <n v="50"/>
    <m/>
    <s v="A03"/>
    <s v="CH HKA (C02)"/>
    <s v="2015-08-20"/>
    <n v="10466.5"/>
    <n v="10466.5"/>
    <n v="11359.4"/>
    <s v="vrouw"/>
    <s v="Ekkersnijt 4601"/>
    <s v="Son en Breugel"/>
    <s v="5692 DR"/>
    <m/>
    <n v="37"/>
    <s v="Ja"/>
    <s v="Mareille van de Ven"/>
    <m/>
    <m/>
    <m/>
    <m/>
    <m/>
    <m/>
    <m/>
    <s v="10:30"/>
    <n v="0"/>
    <s v="Pier Westerhoofd"/>
    <s v="2485"/>
    <s v="Ja"/>
    <s v="Ja"/>
    <s v="Parkeren"/>
    <s v="1737"/>
    <s v="mariellevdv@techaccess.nl"/>
    <s v="Ven"/>
    <s v="mariellevdv@techaccess.nl"/>
    <s v="f"/>
    <s v="06 - 46 00 83 06"/>
    <s v="Mareille"/>
    <m/>
    <s v="van de"/>
    <s v="M."/>
    <n v="199"/>
    <s v="16:15"/>
    <m/>
    <s v="Nil Desperandum"/>
    <n v="84"/>
    <s v="Varend arrangement"/>
    <d v="2015-08-20T00:00:00"/>
    <s v="Ekkersnijt 4601"/>
    <s v="06-46008306"/>
    <s v="0031646008306"/>
    <m/>
    <n v="2"/>
    <n v="12039.5"/>
    <n v="1"/>
    <m/>
    <n v="10466.5"/>
    <n v="2"/>
    <m/>
    <s v="000033-003"/>
    <m/>
  </r>
  <r>
    <s v="TenneT TSO BV"/>
    <s v="Nil Desperandum"/>
    <s v="Ja"/>
    <n v="96.62"/>
    <n v="50"/>
    <s v="Nil Desperandum"/>
    <n v="677"/>
    <s v="Middag"/>
    <n v="50"/>
    <s v="Classic"/>
    <s v="Hartman L."/>
    <x v="0"/>
    <d v="2015-08-22T00:00:00"/>
    <x v="181"/>
    <s v="100% Definitief"/>
    <d v="2014-11-27T00:00:00"/>
    <s v="Dijck S.N.D. van"/>
    <s v="Ja"/>
    <s v="Nil Desperandum2015"/>
    <s v="100% Definitief"/>
    <s v="09-07"/>
    <m/>
    <m/>
    <x v="6"/>
    <n v="19"/>
    <n v="33.74"/>
    <n v="10734.43"/>
    <s v="11:15"/>
    <s v="11:15"/>
    <s v="Traditionele charter schepen"/>
    <s v="Classic"/>
    <s v="H2U Consortium"/>
    <s v="Kuijpers"/>
    <s v="13-11"/>
    <s v="2014.46"/>
    <s v="zaterdag"/>
    <s v="22-08-2015 11:15"/>
    <d v="2014-11-13T12:55:39"/>
    <s v="ursela.schennink@tennet.eu"/>
    <s v="nadine.de.boer@tennet.eu"/>
    <n v="8"/>
    <s v="CH HKA (C02)"/>
    <s v="Rood"/>
    <n v="50"/>
    <m/>
    <s v="A03"/>
    <s v="CH HKA (C02)"/>
    <s v="2015-08-22"/>
    <n v="10259.9"/>
    <n v="10259.9"/>
    <n v="11109.41"/>
    <m/>
    <s v="Utrechtseweg 310"/>
    <s v="Arnhem"/>
    <s v="6800 AS"/>
    <m/>
    <n v="37"/>
    <s v="Nee"/>
    <s v="Nadine de Boer"/>
    <m/>
    <m/>
    <m/>
    <m/>
    <m/>
    <m/>
    <m/>
    <s v="10:30"/>
    <n v="374.98"/>
    <s v="Pier Westerhoofd"/>
    <s v="2013"/>
    <s v="Nee"/>
    <s v="Nee"/>
    <s v="Parkeren"/>
    <s v="3965"/>
    <s v="ursela.schennink@tennet.eu"/>
    <s v="Boer"/>
    <s v="nadine.de.boer@tennet.eu"/>
    <s v="f"/>
    <m/>
    <s v="Nadine"/>
    <m/>
    <m/>
    <s v="N."/>
    <n v="199"/>
    <s v="16:15"/>
    <m/>
    <s v="Nil Desperandum"/>
    <n v="84"/>
    <s v="Varend arrangement"/>
    <d v="2015-08-22T00:00:00"/>
    <s v="Utrechtseweg 310"/>
    <s v="026 373 33 59"/>
    <s v="611752716"/>
    <m/>
    <n v="3"/>
    <n v="12039.5"/>
    <n v="1"/>
    <m/>
    <n v="10259.9"/>
    <n v="2"/>
    <m/>
    <s v="000033-007"/>
    <m/>
  </r>
  <r>
    <s v="Air Quality Improvement"/>
    <s v="Nirvana"/>
    <s v="Ja"/>
    <n v="100"/>
    <n v="225"/>
    <s v="Nirvana"/>
    <n v="1125"/>
    <s v="SAIL In"/>
    <n v="170"/>
    <s v="Classic Blaauw"/>
    <s v="Dijk D.E. van"/>
    <x v="0"/>
    <d v="2015-08-19T00:00:00"/>
    <x v="39"/>
    <s v="100% Definitief"/>
    <m/>
    <s v="NEB"/>
    <s v="Ja"/>
    <s v="Nirvana2015"/>
    <s v="100% Definitief"/>
    <s v="16-07"/>
    <m/>
    <m/>
    <x v="20"/>
    <n v="23"/>
    <n v="18"/>
    <n v="38623.699999999997"/>
    <s v="07:45"/>
    <s v="07:45"/>
    <s v="Luxe motorschepen"/>
    <s v="Classic Blaauw"/>
    <s v="Eigen catering schip"/>
    <s v="Dijk van"/>
    <s v="26-02"/>
    <s v="2015.09"/>
    <s v="woensdag"/>
    <s v="19-08-2015 07:45"/>
    <d v="2015-02-26T10:09:34"/>
    <s v="v.dijk@airquality.nl"/>
    <s v="v.dijk@airquality.nl"/>
    <n v="3"/>
    <s v="Cacaohaven (N01)"/>
    <s v="Rood"/>
    <n v="60"/>
    <m/>
    <s v="N01"/>
    <s v="Cacaohaven (N01)"/>
    <s v="2015-08-19"/>
    <n v="29332.31"/>
    <n v="35602.31"/>
    <n v="38623.699999999997"/>
    <m/>
    <s v="Manitobadreef 7C"/>
    <s v="Utrecht"/>
    <s v="3565 CH"/>
    <n v="1.6"/>
    <n v="49"/>
    <s v="Ja"/>
    <s v="D.E. van Dijk"/>
    <m/>
    <n v="1012.54"/>
    <n v="1466.3"/>
    <s v="110088"/>
    <n v="19043.3"/>
    <n v="29260"/>
    <n v="31738.84"/>
    <s v="07:00"/>
    <n v="0"/>
    <s v="Cacaohaven"/>
    <s v="2669"/>
    <s v="Ja"/>
    <s v="Ja"/>
    <s v="Parkeren"/>
    <s v="1915"/>
    <s v="v.dijk@airquality.nl"/>
    <s v="Dijk"/>
    <s v="v.dijk@airquality.nl"/>
    <s v="m"/>
    <m/>
    <m/>
    <s v="088 - 1233455"/>
    <s v="van"/>
    <s v="D.E."/>
    <n v="209"/>
    <s v="15:00"/>
    <m/>
    <s v="Nirvana"/>
    <n v="126"/>
    <s v="Varend arrangement"/>
    <d v="2015-08-19T00:00:00"/>
    <s v="Manitobadreef 7C"/>
    <m/>
    <s v="0031651338758"/>
    <s v="088 - 1233455"/>
    <n v="2"/>
    <n v="7586.7"/>
    <n v="3"/>
    <m/>
    <n v="29332.31"/>
    <n v="2"/>
    <m/>
    <s v="000181-001"/>
    <n v="7.2"/>
  </r>
  <r>
    <s v="TKP Pensioen B.V."/>
    <s v="Nirvana"/>
    <s v="Ja"/>
    <n v="100"/>
    <n v="225"/>
    <s v="Nirvana"/>
    <n v="1154"/>
    <s v="Middag"/>
    <n v="154"/>
    <s v="Classic Blaauw"/>
    <s v="Zunneberg-Veerkamp K."/>
    <x v="0"/>
    <d v="2015-08-22T00:00:00"/>
    <x v="39"/>
    <s v="100% Definitief"/>
    <m/>
    <s v="NEB"/>
    <s v="Ja"/>
    <s v="Nirvana2015"/>
    <s v="100% Definitief"/>
    <s v="09-07"/>
    <m/>
    <m/>
    <x v="21"/>
    <n v="20"/>
    <n v="13.95"/>
    <n v="26718.22"/>
    <s v="11:45"/>
    <s v="11:45"/>
    <s v="Luxe motorschepen"/>
    <s v="Classic Blaauw"/>
    <s v="Eigen catering schip"/>
    <s v="Zunneberg "/>
    <s v="26-02"/>
    <s v="2015.09"/>
    <s v="zaterdag"/>
    <s v="22-08-2015 11:45"/>
    <d v="2015-02-26T13:48:01"/>
    <s v="zunneberg.k@tkppensioen.nl"/>
    <s v="zunneberg.k@tkppensioen.nl"/>
    <n v="3"/>
    <s v="Cacaohaven (N01)"/>
    <s v="Rood"/>
    <n v="60"/>
    <m/>
    <s v="N01"/>
    <s v="Cacaohaven (N01)"/>
    <s v="2015-08-22"/>
    <n v="21568.3"/>
    <n v="24589.3"/>
    <n v="26718.22"/>
    <m/>
    <m/>
    <s v="Groningen"/>
    <m/>
    <n v="1.6"/>
    <n v="49"/>
    <s v="Ja"/>
    <s v="Karin Zunneberg-Veerkamp"/>
    <m/>
    <n v="785.01"/>
    <n v="1063.6099999999999"/>
    <s v="110150"/>
    <n v="13988.17"/>
    <n v="21465"/>
    <n v="23313.62"/>
    <s v="11:00"/>
    <n v="0"/>
    <s v="Cacaohaven"/>
    <s v="2590"/>
    <s v="Ja"/>
    <s v="Ja"/>
    <s v="Parkeren"/>
    <s v="1800"/>
    <s v="zunneberg.k@tkppensioen.nl"/>
    <s v="Zunneberg-Veerkamp"/>
    <s v="zunneberg.k@tkppensioen.nl"/>
    <s v="f"/>
    <m/>
    <s v="Karin"/>
    <s v="(050) 582 18 18"/>
    <m/>
    <s v="K."/>
    <n v="159"/>
    <s v="16:45"/>
    <m/>
    <s v="Nirvana"/>
    <n v="126"/>
    <s v="Varend arrangement"/>
    <d v="2015-08-22T00:00:00"/>
    <s v="Postbus 501"/>
    <m/>
    <s v="0031622470878"/>
    <s v="(050) 582 18 18"/>
    <n v="2"/>
    <n v="3655.41"/>
    <n v="3"/>
    <m/>
    <n v="21568.3"/>
    <n v="2"/>
    <m/>
    <s v="000181-007"/>
    <n v="7.2"/>
  </r>
  <r>
    <s v="Tradin Organic B.V."/>
    <s v="Nirvana"/>
    <s v="Ja"/>
    <n v="100"/>
    <n v="225"/>
    <s v="Nirvana"/>
    <n v="1515"/>
    <s v="Avond"/>
    <n v="170"/>
    <s v="Classic Blaauw"/>
    <s v="Kresinger Y."/>
    <x v="0"/>
    <d v="2015-08-21T00:00:00"/>
    <x v="142"/>
    <s v="100% Definitief"/>
    <m/>
    <s v="NEB"/>
    <s v="Ja"/>
    <s v="Nirvana2015"/>
    <s v="100% Definitief"/>
    <s v="16-07"/>
    <m/>
    <m/>
    <x v="15"/>
    <n v="22"/>
    <n v="13.95"/>
    <n v="33033.75"/>
    <s v="19:00"/>
    <s v="19:15"/>
    <s v="Luxe motorschepen"/>
    <s v="Classic Blaauw"/>
    <s v="Eigen catering schip"/>
    <s v="Titarsole Kresinger"/>
    <s v="07-04"/>
    <s v="2015.15"/>
    <s v="vrijdag"/>
    <s v="21-08-2015 18:45"/>
    <d v="2015-04-07T12:27:49"/>
    <s v="yvonne.kresinger@tradinorganic.com"/>
    <s v="Christina.Franken@tradinorganic.com"/>
    <n v="3"/>
    <s v="IJkantine (IJK01)"/>
    <m/>
    <n v="60"/>
    <s v="avond"/>
    <s v="N01"/>
    <s v="IJkantine (IJK01)"/>
    <s v="2015-08-21"/>
    <n v="19690"/>
    <n v="30430"/>
    <n v="33033.75"/>
    <m/>
    <s v="Prins Hendrikkade 61-65"/>
    <s v="Amsterdam"/>
    <s v="1012 AB"/>
    <n v="1.6"/>
    <n v="49"/>
    <s v="Nee"/>
    <s v="Christina Franken"/>
    <m/>
    <n v="694.62"/>
    <n v="982.94"/>
    <s v="110222"/>
    <n v="21367.56"/>
    <n v="19690"/>
    <n v="21367.56"/>
    <s v="19:15"/>
    <n v="0"/>
    <s v="Westelijke Steiger van de IJ-kantine"/>
    <s v="3080"/>
    <s v="Nee"/>
    <m/>
    <m/>
    <s v="4229"/>
    <s v="yvonne.kresinger@tradinorganic.com"/>
    <s v="Franken"/>
    <s v="Christina.Franken@tradinorganic.com"/>
    <s v="f"/>
    <m/>
    <s v="Christina"/>
    <s v="(020) 521 85 25"/>
    <m/>
    <s v="C."/>
    <n v="179"/>
    <s v="00:15"/>
    <s v="IJkantine"/>
    <s v="Nirvana"/>
    <n v="126"/>
    <s v="Varend arrangement"/>
    <d v="2015-08-21T00:00:00"/>
    <s v="Prins Hendrikkade 61-65"/>
    <m/>
    <s v="310613223745"/>
    <s v="(020) 521 85 25"/>
    <n v="3"/>
    <n v="12995.4"/>
    <n v="2"/>
    <s v="Ja"/>
    <n v="19690"/>
    <n v="2"/>
    <m/>
    <s v="000181-006"/>
    <n v="7.2"/>
  </r>
  <r>
    <s v="Bouwbedrijf M.J. de Nijs de Zonen B.V."/>
    <s v="Noorderlicht"/>
    <s v="Ja"/>
    <n v="100"/>
    <n v="100"/>
    <s v="Noorderlicht"/>
    <n v="320"/>
    <s v="Middag"/>
    <n v="100"/>
    <s v="Dock"/>
    <s v="Nijs M. de"/>
    <x v="0"/>
    <d v="2015-08-22T00:00:00"/>
    <x v="51"/>
    <s v="100% Definitief"/>
    <d v="2014-09-09T00:00:00"/>
    <s v="Spliet M.P.J."/>
    <s v="Ja"/>
    <s v="Noorderlicht2015"/>
    <s v="100% Definitief"/>
    <s v="08-07"/>
    <s v="de Nijs"/>
    <m/>
    <x v="10"/>
    <n v="22.85"/>
    <n v="33.630000000000003"/>
    <n v="22324.35"/>
    <s v="15:45"/>
    <s v="16:00"/>
    <s v="Traditionele charter schepen"/>
    <s v="Dock"/>
    <s v="H2U Consortium"/>
    <s v="Nijs de"/>
    <s v="02-09"/>
    <s v="2014.36"/>
    <s v="zaterdag"/>
    <s v="22-08-2015 16:00"/>
    <d v="2014-09-02T16:04:13"/>
    <s v="marjorie.de.nijs@denijs.nl"/>
    <s v="marjorie.de.nijs@denijs.nl"/>
    <n v="6"/>
    <s v="CH HKA (C04)"/>
    <s v="Oranje"/>
    <n v="70"/>
    <m/>
    <s v="A23"/>
    <s v="CH HKB (D04)"/>
    <s v="2015-08-22"/>
    <n v="20571.45"/>
    <n v="20571.45"/>
    <n v="22324.35"/>
    <s v="vrouw"/>
    <s v="Oudewal 21"/>
    <s v="Warmenhuizen"/>
    <s v="1749 CA"/>
    <m/>
    <n v="55"/>
    <s v="Ja"/>
    <s v="Marjorie de Nijs"/>
    <m/>
    <m/>
    <m/>
    <m/>
    <m/>
    <m/>
    <m/>
    <s v="14:00"/>
    <n v="0"/>
    <s v="Pier Westerhoofd"/>
    <s v="1970"/>
    <s v="Ja"/>
    <s v="Ja"/>
    <s v="Parkeren"/>
    <s v="1253"/>
    <s v="marjorie.de.nijs@mjdenijs.nl"/>
    <s v="Nijs"/>
    <s v="marjorie.de.nijs@mjdenijs.nl"/>
    <s v="f"/>
    <m/>
    <s v="Marjorie"/>
    <s v="(0226) 39 70 41"/>
    <s v="de"/>
    <s v="M."/>
    <n v="199"/>
    <s v="18:45"/>
    <m/>
    <s v="Noorderlicht"/>
    <n v="79"/>
    <s v="Varend arrangement"/>
    <d v="2015-08-22T00:00:00"/>
    <s v="Oudewal 21"/>
    <s v="0226-397041"/>
    <s v="613122496"/>
    <s v="(0226) 39 70 41"/>
    <n v="3"/>
    <n v="24079"/>
    <n v="2"/>
    <m/>
    <n v="20571.45"/>
    <n v="4"/>
    <m/>
    <s v="000052-010"/>
    <m/>
  </r>
  <r>
    <s v="ING Commercial Banking - ITEF &amp; SMEF"/>
    <s v="Noorderlicht"/>
    <s v="Nee"/>
    <m/>
    <n v="100"/>
    <s v="Noorderlicht"/>
    <n v="844"/>
    <s v="Avond"/>
    <n v="80"/>
    <s v="Dock"/>
    <s v="Vliet A. van"/>
    <x v="28"/>
    <d v="2015-08-20T00:00:00"/>
    <x v="141"/>
    <s v="Gefactureerd"/>
    <m/>
    <s v="Straten F. van"/>
    <s v="Ja"/>
    <s v="Noorderlicht2015"/>
    <s v="Gefactureerd (1/0 termijn)"/>
    <m/>
    <m/>
    <m/>
    <x v="11"/>
    <n v="26.13"/>
    <n v="33.630000000000003"/>
    <n v="0"/>
    <s v="20:30"/>
    <s v="20:30"/>
    <s v="Traditionele charter schepen"/>
    <s v="Dock"/>
    <s v="H2U Consortium"/>
    <m/>
    <s v="09-01"/>
    <s v="2015.02"/>
    <s v="donderdag"/>
    <s v="20-08-2015 20:30"/>
    <d v="2015-01-09T11:23:22"/>
    <m/>
    <m/>
    <n v="1"/>
    <s v="CH HKA (C04)"/>
    <s v="Oranje"/>
    <n v="70"/>
    <m/>
    <s v="A23"/>
    <s v="CH HKB (D04)"/>
    <s v="2015-08-20"/>
    <n v="17520"/>
    <n v="13140"/>
    <n v="14203.44"/>
    <m/>
    <s v="Bijlmerplein 888"/>
    <s v="Amsterdam"/>
    <s v="1102 MG"/>
    <m/>
    <n v="55"/>
    <s v="Nee"/>
    <s v="Anthony van Vliet"/>
    <m/>
    <m/>
    <m/>
    <m/>
    <m/>
    <m/>
    <m/>
    <s v="18:30"/>
    <n v="14203.44"/>
    <s v="Pier Westerhoofd"/>
    <s v="3184"/>
    <s v="Ja"/>
    <m/>
    <m/>
    <s v="2444"/>
    <m/>
    <s v="Vliet"/>
    <m/>
    <s v="m"/>
    <m/>
    <s v="Anthony"/>
    <m/>
    <s v="van"/>
    <s v="A."/>
    <n v="219"/>
    <s v="00:00"/>
    <m/>
    <s v="Noorderlicht"/>
    <n v="79"/>
    <s v="Varend arrangement"/>
    <d v="2015-08-20T00:00:00"/>
    <s v="Bijlmerplein 888"/>
    <m/>
    <m/>
    <m/>
    <n v="1"/>
    <m/>
    <n v="0"/>
    <m/>
    <n v="17520"/>
    <n v="4"/>
    <m/>
    <s v="000052-005"/>
    <m/>
  </r>
  <r>
    <s v="ING Nederland - GB&amp;I Landelijk (muv NW)"/>
    <s v="Noorderlicht"/>
    <s v="Nee"/>
    <m/>
    <n v="100"/>
    <s v="Noorderlicht"/>
    <n v="781"/>
    <s v="SAIL In"/>
    <n v="85"/>
    <s v="Dock"/>
    <s v="Kolk A."/>
    <x v="46"/>
    <d v="2015-08-19T00:00:00"/>
    <x v="14"/>
    <s v="Gefactureerd"/>
    <d v="2014-12-18T00:00:00"/>
    <s v="Straten F. van"/>
    <s v="Ja"/>
    <s v="Noorderlicht2015"/>
    <s v="Gefactureerd (1/0 termijn)"/>
    <m/>
    <m/>
    <m/>
    <x v="7"/>
    <n v="22.5"/>
    <n v="33.630000000000003"/>
    <n v="0"/>
    <s v="08:15"/>
    <s v="08:00"/>
    <s v="Traditionele charter schepen"/>
    <s v="Dock"/>
    <s v="H2U Consortium"/>
    <m/>
    <s v="11-12"/>
    <s v="2014.50"/>
    <s v="woensdag"/>
    <s v="19-08-2015 07:15"/>
    <d v="2014-12-11T22:38:07"/>
    <s v="ING - GB&amp;I LANDELIJK"/>
    <m/>
    <n v="1"/>
    <s v="CH HKA (C04)"/>
    <s v="Oranje"/>
    <n v="70"/>
    <m/>
    <s v="A23"/>
    <s v="CH HKB (D04)"/>
    <s v="2015-08-19"/>
    <n v="21165"/>
    <n v="15873.75"/>
    <n v="17141.259999999998"/>
    <m/>
    <s v="Bijlmerdreef 24"/>
    <s v="Amsterdam"/>
    <s v="1102 CT"/>
    <m/>
    <n v="55"/>
    <s v="Nee"/>
    <s v="Annemein Kolk"/>
    <m/>
    <m/>
    <m/>
    <m/>
    <m/>
    <m/>
    <m/>
    <s v="07:15"/>
    <n v="17141.259999999998"/>
    <s v="Pier Westerhoofd"/>
    <s v="3178"/>
    <s v="Ja"/>
    <m/>
    <m/>
    <s v="2280"/>
    <s v="ING - GB&amp;I LANDELIJK"/>
    <s v="Kolk"/>
    <s v="ING - GB&amp;I LANDELIJK"/>
    <s v="f"/>
    <m/>
    <s v="Annemein"/>
    <m/>
    <m/>
    <s v="A."/>
    <n v="249"/>
    <s v="16:30"/>
    <m/>
    <s v="Noorderlicht"/>
    <n v="79"/>
    <s v="Varend arrangement"/>
    <d v="2015-08-19T00:00:00"/>
    <s v="Bijlmerdreef 24"/>
    <m/>
    <m/>
    <m/>
    <n v="1"/>
    <m/>
    <n v="0"/>
    <s v="Ja"/>
    <n v="21165"/>
    <n v="4"/>
    <m/>
    <s v="000052-001"/>
    <m/>
  </r>
  <r>
    <s v="Vereniging Achmea"/>
    <s v="Ocularis"/>
    <s v="Ja"/>
    <n v="100"/>
    <n v="20"/>
    <s v="Ocularis"/>
    <n v="2178"/>
    <s v="SAIL In"/>
    <n v="20"/>
    <s v="Houthaven"/>
    <s v="Luijendijk B."/>
    <x v="0"/>
    <d v="2015-08-19T00:00:00"/>
    <x v="133"/>
    <s v="100% Definitief"/>
    <m/>
    <s v="Straten F. van"/>
    <s v="Ja"/>
    <s v="Ocularis2015"/>
    <s v="100% Definitief"/>
    <s v="22-07"/>
    <m/>
    <m/>
    <x v="8"/>
    <m/>
    <m/>
    <n v="2783"/>
    <s v="08:00"/>
    <s v="07:45"/>
    <s v="Luxe charter schepen (max. 24p)"/>
    <s v="Houthaven"/>
    <s v="Geen catering"/>
    <m/>
    <s v="22-06"/>
    <s v="2015.26"/>
    <s v="woensdag"/>
    <s v="19-08-2015 07:45"/>
    <d v="2015-06-22T17:48:10"/>
    <m/>
    <m/>
    <n v="1"/>
    <s v="Houthaven (H01)"/>
    <m/>
    <m/>
    <m/>
    <m/>
    <s v="Houthaven (H01)"/>
    <s v="2015-08-19"/>
    <n v="2300"/>
    <n v="2300"/>
    <n v="2783"/>
    <m/>
    <s v="Handelsweg 2"/>
    <s v="Zeist"/>
    <s v="3707 NH"/>
    <m/>
    <m/>
    <s v="Nee"/>
    <s v="Birgita Luijendijk"/>
    <m/>
    <m/>
    <m/>
    <m/>
    <m/>
    <m/>
    <m/>
    <s v="07:00"/>
    <n v="0"/>
    <s v="Danzigerkade 5 Amsterdam"/>
    <s v="6130"/>
    <s v="Nee"/>
    <m/>
    <m/>
    <s v="4061"/>
    <m/>
    <s v="Luijendijk"/>
    <s v="birgita.luijendijk@verenigingachmea.nl"/>
    <s v="f"/>
    <m/>
    <s v="Birgita"/>
    <m/>
    <m/>
    <s v="B."/>
    <n v="115"/>
    <s v="15:30"/>
    <s v="Houthaven"/>
    <s v="Ocularis"/>
    <n v="505"/>
    <s v="Varend arrangement"/>
    <d v="2015-08-19T00:00:00"/>
    <s v="Handelsweg 2"/>
    <m/>
    <m/>
    <m/>
    <n v="1"/>
    <n v="2783"/>
    <n v="0"/>
    <m/>
    <n v="2300"/>
    <m/>
    <m/>
    <s v="000228-001"/>
    <m/>
  </r>
  <r>
    <s v="Vereniging Achmea"/>
    <s v="Ocularis"/>
    <s v="Ja"/>
    <n v="100"/>
    <n v="20"/>
    <s v="Ocularis"/>
    <n v="2179"/>
    <s v="Avond"/>
    <n v="20"/>
    <s v="Houthaven"/>
    <s v="Luijendijk B."/>
    <x v="0"/>
    <d v="2015-08-19T00:00:00"/>
    <x v="133"/>
    <s v="100% Definitief"/>
    <m/>
    <s v="Straten F. van"/>
    <s v="Ja"/>
    <s v="Ocularis2015"/>
    <s v="100% Definitief"/>
    <s v="22-07"/>
    <m/>
    <m/>
    <x v="8"/>
    <m/>
    <m/>
    <n v="2783"/>
    <s v="18:30"/>
    <s v="18:15"/>
    <s v="Luxe charter schepen (max. 24p)"/>
    <s v="Houthaven"/>
    <s v="Geen catering"/>
    <m/>
    <s v="22-06"/>
    <s v="2015.26"/>
    <s v="woensdag"/>
    <s v="19-08-2015 18:15"/>
    <d v="2015-06-22T17:49:14"/>
    <m/>
    <m/>
    <n v="1"/>
    <s v="Houthaven (H01)"/>
    <m/>
    <m/>
    <m/>
    <m/>
    <s v="Houthaven (H01)"/>
    <s v="2015-08-19"/>
    <n v="2300"/>
    <n v="2300"/>
    <n v="2783"/>
    <m/>
    <s v="Handelsweg 2"/>
    <s v="Zeist"/>
    <s v="3707 NH"/>
    <m/>
    <m/>
    <s v="Nee"/>
    <s v="Birgita Luijendijk"/>
    <m/>
    <m/>
    <m/>
    <m/>
    <m/>
    <m/>
    <m/>
    <s v="17:30"/>
    <n v="0"/>
    <s v="Danzigerkade 5 Amsterdam"/>
    <s v="6130"/>
    <s v="Nee"/>
    <m/>
    <m/>
    <s v="4061"/>
    <m/>
    <s v="Luijendijk"/>
    <s v="birgita.luijendijk@verenigingachmea.nl"/>
    <s v="f"/>
    <m/>
    <s v="Birgita"/>
    <m/>
    <m/>
    <s v="B."/>
    <n v="115"/>
    <s v="24:00"/>
    <s v="Houthaven"/>
    <s v="Ocularis"/>
    <n v="505"/>
    <s v="Varend arrangement"/>
    <d v="2015-08-19T00:00:00"/>
    <s v="Handelsweg 2"/>
    <m/>
    <m/>
    <m/>
    <n v="1"/>
    <n v="2783"/>
    <n v="0"/>
    <m/>
    <n v="2300"/>
    <m/>
    <m/>
    <s v="000228-002"/>
    <m/>
  </r>
  <r>
    <s v="Vereniging Achmea"/>
    <s v="Ocularis"/>
    <s v="Ja"/>
    <n v="100"/>
    <n v="20"/>
    <s v="Ocularis"/>
    <n v="2180"/>
    <s v="Middag"/>
    <n v="20"/>
    <s v="Houthaven"/>
    <s v="Luijendijk B."/>
    <x v="0"/>
    <d v="2015-08-20T00:00:00"/>
    <x v="133"/>
    <s v="100% Definitief"/>
    <m/>
    <s v="Straten F. van"/>
    <s v="Ja"/>
    <s v="Ocularis2015"/>
    <s v="100% Definitief"/>
    <s v="22-07"/>
    <m/>
    <m/>
    <x v="8"/>
    <m/>
    <m/>
    <n v="2783"/>
    <s v="11:15"/>
    <s v="11:00"/>
    <s v="Luxe charter schepen (max. 24p)"/>
    <s v="Houthaven"/>
    <s v="Geen catering"/>
    <m/>
    <s v="22-06"/>
    <s v="2015.26"/>
    <s v="donderdag"/>
    <s v="20-08-2015 11:00"/>
    <d v="2015-06-22T17:49:58"/>
    <m/>
    <m/>
    <n v="1"/>
    <s v="Houthaven (H01)"/>
    <m/>
    <m/>
    <m/>
    <m/>
    <s v="Houthaven (H01)"/>
    <s v="2015-08-20"/>
    <n v="2300"/>
    <n v="2300"/>
    <n v="2783"/>
    <m/>
    <s v="Handelsweg 2"/>
    <s v="Zeist"/>
    <s v="3707 NH"/>
    <m/>
    <m/>
    <s v="Nee"/>
    <s v="Birgita Luijendijk"/>
    <m/>
    <m/>
    <m/>
    <m/>
    <m/>
    <m/>
    <m/>
    <s v="10:15"/>
    <n v="0"/>
    <s v="Danzigerkade 5 Amsterdam"/>
    <s v="6130"/>
    <s v="Nee"/>
    <m/>
    <m/>
    <s v="4061"/>
    <m/>
    <s v="Luijendijk"/>
    <s v="birgita.luijendijk@verenigingachmea.nl"/>
    <s v="f"/>
    <m/>
    <s v="Birgita"/>
    <m/>
    <m/>
    <s v="B."/>
    <n v="115"/>
    <s v="17:00"/>
    <s v="Houthaven"/>
    <s v="Ocularis"/>
    <n v="505"/>
    <s v="Varend arrangement"/>
    <d v="2015-08-20T00:00:00"/>
    <s v="Handelsweg 2"/>
    <m/>
    <m/>
    <m/>
    <n v="1"/>
    <n v="2783"/>
    <n v="0"/>
    <m/>
    <n v="2300"/>
    <m/>
    <m/>
    <s v="000228-003"/>
    <m/>
  </r>
  <r>
    <s v="Vereniging Achmea"/>
    <s v="Ocularis"/>
    <s v="Ja"/>
    <n v="100"/>
    <n v="20"/>
    <s v="Ocularis"/>
    <n v="2181"/>
    <s v="Avond"/>
    <n v="20"/>
    <s v="Houthaven"/>
    <s v="Luijendijk B."/>
    <x v="0"/>
    <d v="2015-08-20T00:00:00"/>
    <x v="133"/>
    <s v="100% Definitief"/>
    <m/>
    <s v="Straten F. van"/>
    <s v="Ja"/>
    <s v="Ocularis2015"/>
    <s v="100% Definitief"/>
    <s v="22-07"/>
    <m/>
    <m/>
    <x v="8"/>
    <m/>
    <m/>
    <n v="2783"/>
    <s v="18:30"/>
    <s v="18:15"/>
    <s v="Luxe charter schepen (max. 24p)"/>
    <s v="Houthaven"/>
    <s v="Geen catering"/>
    <m/>
    <s v="22-06"/>
    <s v="2015.26"/>
    <s v="donderdag"/>
    <s v="20-08-2015 18:15"/>
    <d v="2015-06-22T17:50:39"/>
    <m/>
    <m/>
    <n v="1"/>
    <s v="Houthaven (H01)"/>
    <m/>
    <m/>
    <m/>
    <m/>
    <s v="Houthaven (H01)"/>
    <s v="2015-08-20"/>
    <n v="2300"/>
    <n v="2300"/>
    <n v="2783"/>
    <m/>
    <s v="Handelsweg 2"/>
    <s v="Zeist"/>
    <s v="3707 NH"/>
    <m/>
    <m/>
    <s v="Nee"/>
    <s v="Birgita Luijendijk"/>
    <m/>
    <m/>
    <m/>
    <m/>
    <m/>
    <m/>
    <m/>
    <s v="17:30"/>
    <n v="0"/>
    <s v="Danzigerkade 5 Amsterdam"/>
    <s v="6130"/>
    <s v="Nee"/>
    <m/>
    <m/>
    <s v="4061"/>
    <m/>
    <s v="Luijendijk"/>
    <s v="birgita.luijendijk@verenigingachmea.nl"/>
    <s v="f"/>
    <m/>
    <s v="Birgita"/>
    <m/>
    <m/>
    <s v="B."/>
    <n v="115"/>
    <s v="24:00"/>
    <s v="Houthaven"/>
    <s v="Ocularis"/>
    <n v="505"/>
    <s v="Varend arrangement"/>
    <d v="2015-08-20T00:00:00"/>
    <s v="Handelsweg 2"/>
    <m/>
    <m/>
    <m/>
    <n v="1"/>
    <n v="2783"/>
    <n v="0"/>
    <m/>
    <n v="2300"/>
    <m/>
    <m/>
    <s v="000228-004"/>
    <m/>
  </r>
  <r>
    <s v="Vereniging Achmea"/>
    <s v="Ocularis"/>
    <s v="Ja"/>
    <n v="100"/>
    <n v="20"/>
    <s v="Ocularis"/>
    <n v="2183"/>
    <s v="Middag"/>
    <n v="20"/>
    <s v="Houthaven"/>
    <s v="Luijendijk B."/>
    <x v="0"/>
    <d v="2015-08-21T00:00:00"/>
    <x v="133"/>
    <s v="100% Definitief"/>
    <m/>
    <s v="Straten F. van"/>
    <s v="Ja"/>
    <s v="Ocularis2015"/>
    <s v="100% Definitief"/>
    <s v="22-07"/>
    <m/>
    <m/>
    <x v="8"/>
    <m/>
    <m/>
    <n v="2783"/>
    <s v="11:30"/>
    <s v="11:15"/>
    <s v="Luxe charter schepen (max. 24p)"/>
    <s v="Houthaven"/>
    <s v="Geen catering"/>
    <m/>
    <s v="22-06"/>
    <s v="2015.26"/>
    <s v="vrijdag"/>
    <s v="21-08-2015 11:15"/>
    <d v="2015-06-22T17:52:50"/>
    <m/>
    <m/>
    <n v="1"/>
    <s v="Houthaven (H01)"/>
    <m/>
    <m/>
    <m/>
    <m/>
    <s v="Houthaven (H01)"/>
    <s v="2015-08-21"/>
    <n v="2300"/>
    <n v="2300"/>
    <n v="2783"/>
    <m/>
    <s v="Handelsweg 2"/>
    <s v="Zeist"/>
    <s v="3707 NH"/>
    <m/>
    <m/>
    <s v="Nee"/>
    <s v="Birgita Luijendijk"/>
    <m/>
    <m/>
    <m/>
    <m/>
    <m/>
    <m/>
    <m/>
    <s v="10:30"/>
    <n v="0"/>
    <s v="Danzigerkade 5 Amsterdam"/>
    <s v="6130"/>
    <s v="Nee"/>
    <m/>
    <m/>
    <s v="4061"/>
    <m/>
    <s v="Luijendijk"/>
    <s v="birgita.luijendijk@verenigingachmea.nl"/>
    <s v="f"/>
    <m/>
    <s v="Birgita"/>
    <m/>
    <m/>
    <s v="B."/>
    <n v="115"/>
    <s v="17:00"/>
    <s v="Houthaven"/>
    <s v="Ocularis"/>
    <n v="505"/>
    <s v="Varend arrangement"/>
    <d v="2015-08-21T00:00:00"/>
    <s v="Handelsweg 2"/>
    <m/>
    <m/>
    <m/>
    <n v="1"/>
    <n v="2783"/>
    <n v="0"/>
    <m/>
    <n v="2300"/>
    <m/>
    <m/>
    <s v="000228-005"/>
    <m/>
  </r>
  <r>
    <s v="Vereniging Achmea"/>
    <s v="Ocularis"/>
    <s v="Ja"/>
    <n v="100"/>
    <n v="20"/>
    <s v="Ocularis"/>
    <n v="2184"/>
    <s v="Avond"/>
    <n v="20"/>
    <s v="Houthaven"/>
    <s v="Luijendijk B."/>
    <x v="0"/>
    <d v="2015-08-21T00:00:00"/>
    <x v="133"/>
    <s v="100% Definitief"/>
    <m/>
    <s v="Straten F. van"/>
    <s v="Ja"/>
    <s v="Ocularis2015"/>
    <s v="100% Definitief"/>
    <s v="22-07"/>
    <m/>
    <m/>
    <x v="8"/>
    <m/>
    <m/>
    <n v="2783"/>
    <s v="18:30"/>
    <s v="18:15"/>
    <s v="Luxe charter schepen (max. 24p)"/>
    <s v="Houthaven"/>
    <s v="Geen catering"/>
    <m/>
    <s v="22-06"/>
    <s v="2015.26"/>
    <s v="vrijdag"/>
    <s v="21-08-2015 18:15"/>
    <d v="2015-06-22T17:53:26"/>
    <m/>
    <m/>
    <n v="1"/>
    <s v="Houthaven (H01)"/>
    <m/>
    <m/>
    <m/>
    <m/>
    <s v="Houthaven (H01)"/>
    <s v="2015-08-21"/>
    <n v="2300"/>
    <n v="2300"/>
    <n v="2783"/>
    <m/>
    <s v="Handelsweg 2"/>
    <s v="Zeist"/>
    <s v="3707 NH"/>
    <m/>
    <m/>
    <s v="Nee"/>
    <s v="Birgita Luijendijk"/>
    <m/>
    <m/>
    <m/>
    <m/>
    <m/>
    <m/>
    <m/>
    <s v="17:30"/>
    <n v="0"/>
    <s v="Danzigerkade 5 Amsterdam"/>
    <s v="6130"/>
    <s v="Nee"/>
    <m/>
    <m/>
    <s v="4061"/>
    <m/>
    <s v="Luijendijk"/>
    <s v="birgita.luijendijk@verenigingachmea.nl"/>
    <s v="f"/>
    <m/>
    <s v="Birgita"/>
    <m/>
    <m/>
    <s v="B."/>
    <n v="115"/>
    <s v="24:00"/>
    <s v="Houthaven"/>
    <s v="Ocularis"/>
    <n v="505"/>
    <s v="Varend arrangement"/>
    <d v="2015-08-21T00:00:00"/>
    <s v="Handelsweg 2"/>
    <m/>
    <m/>
    <m/>
    <n v="1"/>
    <n v="2783"/>
    <n v="0"/>
    <m/>
    <n v="2300"/>
    <m/>
    <m/>
    <s v="000228-006"/>
    <m/>
  </r>
  <r>
    <s v="Vereniging Achmea"/>
    <s v="Ocularis"/>
    <s v="Ja"/>
    <n v="100"/>
    <n v="20"/>
    <s v="Ocularis"/>
    <n v="2185"/>
    <s v="Middag"/>
    <n v="20"/>
    <s v="Houthaven"/>
    <s v="Luijendijk B."/>
    <x v="0"/>
    <d v="2015-08-22T00:00:00"/>
    <x v="133"/>
    <s v="100% Definitief"/>
    <m/>
    <s v="Straten F. van"/>
    <s v="Ja"/>
    <s v="Ocularis2015"/>
    <s v="100% Definitief"/>
    <s v="22-07"/>
    <m/>
    <m/>
    <x v="8"/>
    <m/>
    <m/>
    <n v="2783"/>
    <s v="11:30"/>
    <s v="11:15"/>
    <s v="Luxe charter schepen (max. 24p)"/>
    <s v="Houthaven"/>
    <s v="Geen catering"/>
    <m/>
    <s v="22-06"/>
    <s v="2015.26"/>
    <s v="zaterdag"/>
    <s v="22-08-2015 11:15"/>
    <d v="2015-06-22T17:54:02"/>
    <m/>
    <m/>
    <n v="1"/>
    <s v="Houthaven (H01)"/>
    <m/>
    <m/>
    <m/>
    <m/>
    <s v="Houthaven (H01)"/>
    <s v="2015-08-22"/>
    <n v="2300"/>
    <n v="2300"/>
    <n v="2783"/>
    <m/>
    <s v="Handelsweg 2"/>
    <s v="Zeist"/>
    <s v="3707 NH"/>
    <m/>
    <m/>
    <s v="Nee"/>
    <s v="Birgita Luijendijk"/>
    <m/>
    <m/>
    <m/>
    <m/>
    <m/>
    <m/>
    <m/>
    <s v="10:30"/>
    <n v="0"/>
    <s v="Danzigerkade 5 Amsterdam"/>
    <s v="6130"/>
    <s v="Nee"/>
    <m/>
    <m/>
    <s v="4061"/>
    <m/>
    <s v="Luijendijk"/>
    <s v="birgita.luijendijk@verenigingachmea.nl"/>
    <s v="f"/>
    <m/>
    <s v="Birgita"/>
    <m/>
    <m/>
    <s v="B."/>
    <n v="115"/>
    <s v="17:00"/>
    <s v="Houthaven"/>
    <s v="Ocularis"/>
    <n v="505"/>
    <s v="Varend arrangement"/>
    <d v="2015-08-22T00:00:00"/>
    <s v="Handelsweg 2"/>
    <m/>
    <m/>
    <m/>
    <n v="1"/>
    <n v="2783"/>
    <n v="0"/>
    <m/>
    <n v="2300"/>
    <m/>
    <m/>
    <s v="000228-007"/>
    <m/>
  </r>
  <r>
    <s v="Vereniging Achmea"/>
    <s v="Ocularis"/>
    <s v="Ja"/>
    <n v="100"/>
    <n v="20"/>
    <s v="Ocularis"/>
    <n v="2186"/>
    <s v="Avond"/>
    <n v="20"/>
    <s v="Houthaven"/>
    <s v="Luijendijk B."/>
    <x v="0"/>
    <d v="2015-08-22T00:00:00"/>
    <x v="133"/>
    <s v="100% Definitief"/>
    <m/>
    <s v="Straten F. van"/>
    <s v="Ja"/>
    <s v="Ocularis2015"/>
    <s v="100% Definitief"/>
    <s v="22-07"/>
    <m/>
    <m/>
    <x v="8"/>
    <m/>
    <m/>
    <n v="2783"/>
    <s v="18:30"/>
    <s v="18:15"/>
    <s v="Luxe charter schepen (max. 24p)"/>
    <s v="Houthaven"/>
    <s v="Geen catering"/>
    <m/>
    <s v="22-06"/>
    <s v="2015.26"/>
    <s v="zaterdag"/>
    <s v="22-08-2015 18:15"/>
    <d v="2015-06-22T17:55:04"/>
    <m/>
    <m/>
    <n v="1"/>
    <s v="Houthaven (H01)"/>
    <m/>
    <m/>
    <m/>
    <m/>
    <s v="Houthaven (H01)"/>
    <s v="2015-08-22"/>
    <n v="2300"/>
    <n v="2300"/>
    <n v="2783"/>
    <m/>
    <s v="Handelsweg 2"/>
    <s v="Zeist"/>
    <s v="3707 NH"/>
    <m/>
    <m/>
    <s v="Nee"/>
    <s v="Birgita Luijendijk"/>
    <m/>
    <m/>
    <m/>
    <m/>
    <m/>
    <m/>
    <m/>
    <s v="17:30"/>
    <n v="0"/>
    <s v="Danzigerkade 5 Amsterdam"/>
    <s v="6130"/>
    <s v="Nee"/>
    <m/>
    <m/>
    <s v="4061"/>
    <m/>
    <s v="Luijendijk"/>
    <s v="birgita.luijendijk@verenigingachmea.nl"/>
    <s v="f"/>
    <m/>
    <s v="Birgita"/>
    <m/>
    <m/>
    <s v="B."/>
    <n v="115"/>
    <s v="24:00"/>
    <s v="Houthaven"/>
    <s v="Ocularis"/>
    <n v="505"/>
    <s v="Varend arrangement"/>
    <d v="2015-08-22T00:00:00"/>
    <s v="Handelsweg 2"/>
    <m/>
    <m/>
    <m/>
    <n v="1"/>
    <n v="2783"/>
    <n v="0"/>
    <m/>
    <n v="2300"/>
    <m/>
    <m/>
    <s v="000228-008"/>
    <m/>
  </r>
  <r>
    <s v="Vereniging Achmea"/>
    <s v="Ocularis"/>
    <s v="Ja"/>
    <n v="100"/>
    <n v="20"/>
    <s v="Ocularis"/>
    <n v="2187"/>
    <s v="Sail thank you parade"/>
    <n v="20"/>
    <s v="Houthaven"/>
    <s v="Luijendijk B."/>
    <x v="0"/>
    <d v="2015-08-23T00:00:00"/>
    <x v="133"/>
    <s v="100% Definitief"/>
    <m/>
    <s v="Straten F. van"/>
    <s v="Ja"/>
    <s v="Ocularis2015"/>
    <s v="100% Definitief"/>
    <s v="22-07"/>
    <m/>
    <m/>
    <x v="8"/>
    <m/>
    <m/>
    <n v="2783"/>
    <s v="14:30"/>
    <s v="14:15"/>
    <s v="Luxe charter schepen (max. 24p)"/>
    <s v="Houthaven"/>
    <s v="Geen catering"/>
    <m/>
    <s v="22-06"/>
    <s v="2015.26"/>
    <s v="zondag"/>
    <s v="23-08-2015 14:15"/>
    <d v="2015-06-22T17:55:44"/>
    <m/>
    <m/>
    <n v="1"/>
    <s v="Houthaven (H01)"/>
    <m/>
    <m/>
    <m/>
    <m/>
    <s v="Houthaven (H01)"/>
    <s v="2015-08-23"/>
    <n v="2300"/>
    <n v="2300"/>
    <n v="2783"/>
    <m/>
    <s v="Handelsweg 2"/>
    <s v="Zeist"/>
    <s v="3707 NH"/>
    <m/>
    <m/>
    <s v="Nee"/>
    <s v="Birgita Luijendijk"/>
    <m/>
    <m/>
    <m/>
    <m/>
    <m/>
    <m/>
    <m/>
    <s v="13:30"/>
    <n v="0"/>
    <s v="Danzigerkade 5 Amsterdam"/>
    <s v="6130"/>
    <s v="Nee"/>
    <m/>
    <m/>
    <s v="4061"/>
    <m/>
    <s v="Luijendijk"/>
    <s v="birgita.luijendijk@verenigingachmea.nl"/>
    <s v="f"/>
    <m/>
    <s v="Birgita"/>
    <m/>
    <m/>
    <s v="B."/>
    <n v="115"/>
    <s v="20:00"/>
    <s v="Houthaven"/>
    <s v="Ocularis"/>
    <n v="505"/>
    <s v="Varend arrangement"/>
    <d v="2015-08-23T00:00:00"/>
    <s v="Handelsweg 2"/>
    <m/>
    <m/>
    <m/>
    <n v="1"/>
    <n v="2783"/>
    <n v="0"/>
    <m/>
    <n v="2300"/>
    <m/>
    <m/>
    <s v="000228-009"/>
    <m/>
  </r>
  <r>
    <s v="American Women's Club of Amsterdam"/>
    <s v="Old Queen"/>
    <s v="Ja"/>
    <n v="100"/>
    <n v="50"/>
    <s v="Old Queen"/>
    <n v="1792"/>
    <s v="Vuurwerk"/>
    <n v="50"/>
    <s v="Salon"/>
    <s v="Lewis A."/>
    <x v="0"/>
    <d v="2015-08-22T00:00:00"/>
    <x v="106"/>
    <s v="100% Definitief"/>
    <d v="2015-05-19T00:00:00"/>
    <s v="Spliet M.P.J."/>
    <s v="Ja"/>
    <s v="Old Queen 2015"/>
    <s v="100% Definitief"/>
    <s v="09-07"/>
    <m/>
    <m/>
    <x v="4"/>
    <n v="22.5"/>
    <n v="41.5"/>
    <n v="7524.28"/>
    <s v="20:30"/>
    <s v="20:30"/>
    <s v="Amsterdamse salonboten"/>
    <s v="Salon"/>
    <s v="H2U Consortium"/>
    <m/>
    <s v="12-05"/>
    <s v="2015.20"/>
    <s v="zaterdag"/>
    <s v="22-08-2015 20:30"/>
    <d v="2015-05-12T17:13:30"/>
    <s v="Adeline.lewis@gmail.com"/>
    <m/>
    <n v="2"/>
    <s v="Oosterdok (O01)"/>
    <m/>
    <m/>
    <m/>
    <s v="O11"/>
    <s v="Oosterdok (O01)"/>
    <s v="2015-08-22"/>
    <n v="6950"/>
    <n v="6950"/>
    <n v="7524.28"/>
    <m/>
    <s v="Bloemgracht 129"/>
    <s v="Amsterdam"/>
    <s v="1016 KL"/>
    <m/>
    <n v="17"/>
    <s v="Nee"/>
    <s v="Adeline Lewis"/>
    <m/>
    <m/>
    <m/>
    <m/>
    <m/>
    <m/>
    <m/>
    <s v="20:00"/>
    <n v="0"/>
    <s v="Oosterdok Oostzijde"/>
    <s v="5963"/>
    <s v="Nee"/>
    <m/>
    <m/>
    <s v="3841"/>
    <s v="Adeline.lewis@gmail.com"/>
    <s v="Lewis"/>
    <s v="adeline.lewis@gmail.com"/>
    <s v="f"/>
    <s v="06 - 28 61 94 07"/>
    <s v="Adeline"/>
    <m/>
    <m/>
    <s v="A."/>
    <n v="139"/>
    <s v="23:30"/>
    <s v="Oosterdok"/>
    <s v="Old Queen"/>
    <n v="212"/>
    <s v="Varend arrangement"/>
    <d v="2015-08-22T00:00:00"/>
    <s v="Bloemgracht 129"/>
    <s v="+31 (0)628 619 407"/>
    <m/>
    <m/>
    <n v="2"/>
    <m/>
    <n v="0"/>
    <m/>
    <n v="6950"/>
    <n v="1"/>
    <m/>
    <s v="000194-015"/>
    <m/>
  </r>
  <r>
    <s v="BNP Paribas Securities Services"/>
    <s v="Old Queen"/>
    <s v="Ja"/>
    <n v="100"/>
    <n v="50"/>
    <s v="Old Queen"/>
    <n v="2105"/>
    <s v="Welcome the Tall Ships"/>
    <n v="50"/>
    <s v="Salon"/>
    <s v="Vries N. de"/>
    <x v="0"/>
    <d v="2015-08-19T00:00:00"/>
    <x v="54"/>
    <s v="100% Definitief"/>
    <d v="2015-06-19T00:00:00"/>
    <s v="Haan R. de"/>
    <s v="Ja"/>
    <s v="Old Queen 2015"/>
    <s v="100% Definitief"/>
    <s v="09-07"/>
    <m/>
    <m/>
    <x v="3"/>
    <n v="26.25"/>
    <n v="70"/>
    <n v="10188"/>
    <s v="13:00"/>
    <s v="13:00"/>
    <s v="Amsterdamse salonboten"/>
    <s v="Salon"/>
    <s v="H2U Consortium"/>
    <m/>
    <s v="15-06"/>
    <s v="2015.25"/>
    <s v="woensdag"/>
    <s v="19-08-2015 13:00"/>
    <d v="2015-06-15T14:29:12"/>
    <s v="nathaly.devries@bnpparibas.com"/>
    <s v="nathaly.devries@bnpparibas.com"/>
    <n v="1"/>
    <s v="Oosterdok (O01)"/>
    <m/>
    <m/>
    <m/>
    <s v="O11"/>
    <s v="Oosterdok (O01)"/>
    <s v="2015-08-19"/>
    <n v="9450"/>
    <n v="9450"/>
    <n v="10188"/>
    <m/>
    <s v="Herengracht 595"/>
    <s v="Amsterdam"/>
    <s v="1017 CE"/>
    <m/>
    <n v="17"/>
    <s v="Nee"/>
    <s v="Nathaly de Vries"/>
    <m/>
    <m/>
    <m/>
    <m/>
    <m/>
    <m/>
    <m/>
    <s v="12:30"/>
    <n v="0"/>
    <s v="Oosterdok Oostzijde"/>
    <s v="6103"/>
    <s v="Ja"/>
    <m/>
    <m/>
    <s v="4016"/>
    <s v="nathaly.devries@bnpparibas.com"/>
    <s v="Vries"/>
    <s v="nathaly.devries@bnpparibas.com"/>
    <s v="f"/>
    <m/>
    <s v="Nathaly"/>
    <s v="088 - 7380276"/>
    <s v="de"/>
    <s v="N."/>
    <n v="189"/>
    <s v="16:30"/>
    <s v="Oosterdok"/>
    <s v="Old Queen"/>
    <n v="212"/>
    <s v="Varend arrangement"/>
    <d v="2015-08-19T00:00:00"/>
    <s v="Herengracht 595"/>
    <m/>
    <s v="088 - 7380276"/>
    <s v="088 - 7380276"/>
    <n v="1"/>
    <m/>
    <n v="0"/>
    <m/>
    <n v="9450"/>
    <n v="1"/>
    <m/>
    <s v="000194-001"/>
    <m/>
  </r>
  <r>
    <s v="EP&amp;C Intellectual Property Experts"/>
    <s v="Old Queen"/>
    <s v="Ja"/>
    <n v="100"/>
    <n v="50"/>
    <s v="Old Queen"/>
    <n v="1562"/>
    <s v="Borrel"/>
    <n v="50"/>
    <s v="Salon"/>
    <s v="Waldekker P."/>
    <x v="0"/>
    <d v="2015-08-21T00:00:00"/>
    <x v="97"/>
    <s v="100% Definitief"/>
    <m/>
    <s v="Koning A."/>
    <s v="Ja"/>
    <s v="Old Queen 2015"/>
    <s v="100% Definitief"/>
    <s v="09-07"/>
    <m/>
    <m/>
    <x v="4"/>
    <n v="18.75"/>
    <n v="41.5"/>
    <n v="6964.2"/>
    <s v="16:30"/>
    <s v="16:30"/>
    <s v="Amsterdamse salonboten"/>
    <s v="Salon"/>
    <s v="H2U Consortium"/>
    <s v="Tol"/>
    <s v="13-04"/>
    <s v="2015.16"/>
    <s v="vrijdag"/>
    <s v="21-08-2015 16:30"/>
    <d v="2015-04-13T12:55:07"/>
    <s v="paul.waldekker@epc.nl"/>
    <s v="bd@epc.nl"/>
    <n v="2"/>
    <s v="Oosterdok (O01)"/>
    <m/>
    <m/>
    <m/>
    <s v="O11"/>
    <s v="Oosterdok (O01)"/>
    <s v="2015-08-21"/>
    <n v="6450"/>
    <n v="6450"/>
    <n v="6964.2"/>
    <m/>
    <s v="Postbus 3241"/>
    <s v="Rijswijk"/>
    <s v="2280 GE"/>
    <m/>
    <n v="17"/>
    <s v="Nee"/>
    <s v="Paul Waldekker"/>
    <m/>
    <m/>
    <m/>
    <m/>
    <m/>
    <m/>
    <m/>
    <s v="16:00"/>
    <n v="0"/>
    <s v="Oosterdok Oostzijde"/>
    <s v="3101"/>
    <s v="Ja"/>
    <m/>
    <m/>
    <s v="2173"/>
    <s v="paul.waldekker@epc.nl"/>
    <s v="Waldekker"/>
    <s v="bd@epc.nl"/>
    <s v="m"/>
    <m/>
    <s v="Paul"/>
    <s v="(070) 414 54 54"/>
    <m/>
    <s v="P."/>
    <n v="129"/>
    <s v="19:00"/>
    <s v="Oosterdok"/>
    <s v="Old Queen"/>
    <n v="212"/>
    <s v="Varend arrangement"/>
    <d v="2015-08-21T00:00:00"/>
    <s v="Postbus 3241"/>
    <m/>
    <s v="0031622442665"/>
    <s v="(070) 414 54 54"/>
    <n v="2"/>
    <m/>
    <n v="1"/>
    <m/>
    <n v="6450"/>
    <n v="1"/>
    <m/>
    <s v="000194-010"/>
    <m/>
  </r>
  <r>
    <s v="G&amp;S Vastgoed_x000a_"/>
    <s v="Old Queen"/>
    <s v="Ja"/>
    <n v="100"/>
    <n v="50"/>
    <s v="Old Queen"/>
    <n v="1787"/>
    <s v="Borrel"/>
    <n v="50"/>
    <s v="Salon"/>
    <s v="Blackmore J."/>
    <x v="0"/>
    <d v="2015-08-20T00:00:00"/>
    <x v="106"/>
    <s v="100% Definitief"/>
    <m/>
    <s v="Sterk L."/>
    <s v="Ja"/>
    <s v="Old Queen 2015"/>
    <s v="100% Definitief"/>
    <s v="16-07"/>
    <s v="Bergema"/>
    <m/>
    <x v="4"/>
    <n v="18.75"/>
    <n v="41.5"/>
    <n v="6964.2"/>
    <s v="16:30"/>
    <s v="16:30"/>
    <s v="Amsterdamse salonboten"/>
    <s v="Salon"/>
    <s v="H2U Consortium"/>
    <m/>
    <s v="12-05"/>
    <s v="2015.20"/>
    <s v="donderdag"/>
    <s v="20-08-2015 16:30"/>
    <d v="2015-05-12T14:18:27"/>
    <s v="e.bergema@gensvastgoed.nl"/>
    <s v="e.bergema@gensvastgoed.nl"/>
    <n v="2"/>
    <s v="Oosterdok (O01)"/>
    <m/>
    <m/>
    <m/>
    <s v="O11"/>
    <s v="Oosterdok (O01)"/>
    <s v="2015-08-20"/>
    <n v="6450"/>
    <n v="6450"/>
    <n v="6964.2"/>
    <s v="vrouw"/>
    <s v="Gustav Mahlerlaan 34"/>
    <s v="Amsterdam"/>
    <s v="1082 MC"/>
    <m/>
    <n v="17"/>
    <s v="Nee"/>
    <s v="Elsemiek Bergema"/>
    <m/>
    <m/>
    <m/>
    <m/>
    <m/>
    <m/>
    <m/>
    <s v="16:00"/>
    <n v="0"/>
    <s v="Oosterdok Oostzijde"/>
    <s v="5928"/>
    <s v="Ja"/>
    <m/>
    <m/>
    <s v="3781"/>
    <s v="e.bergema@gensvastgoed.nl"/>
    <s v="Bergema"/>
    <s v="e.bergema@gensvastgoed.nl"/>
    <s v="f"/>
    <m/>
    <s v="Elsemiek"/>
    <s v="(020) 673 37 79"/>
    <m/>
    <s v="E."/>
    <n v="129"/>
    <s v="19:00"/>
    <s v="Oosterdok"/>
    <s v="Old Queen"/>
    <n v="212"/>
    <s v="Varend arrangement"/>
    <d v="2015-08-20T00:00:00"/>
    <s v="Gustav Mahlerlaan 34"/>
    <s v="0206733779"/>
    <s v="(020) 673 37 79"/>
    <s v="(020) 673 37 79"/>
    <n v="2"/>
    <m/>
    <n v="0"/>
    <m/>
    <n v="6450"/>
    <n v="1"/>
    <m/>
    <s v="000194-006"/>
    <m/>
  </r>
  <r>
    <s v="Painting Holland Groep _x000a_"/>
    <s v="Old Queen"/>
    <s v="Ja"/>
    <n v="100"/>
    <n v="50"/>
    <s v="Old Queen"/>
    <n v="1660"/>
    <s v="Lunch"/>
    <n v="50"/>
    <s v="Salon"/>
    <s v="Zirschky H."/>
    <x v="0"/>
    <d v="2015-08-21T00:00:00"/>
    <x v="108"/>
    <s v="100% Definitief"/>
    <d v="2015-04-28T00:00:00"/>
    <s v="Sterk L."/>
    <s v="Ja"/>
    <s v="Old Queen 2015"/>
    <s v="100% Definitief"/>
    <s v="09-07"/>
    <m/>
    <m/>
    <x v="3"/>
    <n v="18.75"/>
    <n v="41.5"/>
    <n v="8031.7"/>
    <s v="12:30"/>
    <s v="12:30"/>
    <s v="Amsterdamse salonboten"/>
    <s v="Salon"/>
    <s v="H2U Consortium"/>
    <m/>
    <s v="21-04"/>
    <s v="2015.17"/>
    <s v="vrijdag"/>
    <s v="21-08-2015 12:30"/>
    <d v="2015-04-21T16:51:26"/>
    <s v="M.Mul"/>
    <s v="secretariaat@paintinghollandgroep.nl"/>
    <n v="2"/>
    <s v="Oosterdok (O01)"/>
    <m/>
    <m/>
    <m/>
    <s v="O11"/>
    <s v="Oosterdok (O01)"/>
    <s v="2015-08-21"/>
    <n v="7450"/>
    <n v="7450"/>
    <n v="8031.7"/>
    <m/>
    <s v="Sluispolderweg 5"/>
    <s v="Zaandam"/>
    <s v="1505 HJ"/>
    <m/>
    <n v="17"/>
    <s v="Nee"/>
    <s v="Margo Mul"/>
    <m/>
    <m/>
    <m/>
    <m/>
    <m/>
    <m/>
    <m/>
    <s v="12:00"/>
    <n v="0"/>
    <s v="Oosterdok Oostzijde"/>
    <s v="5918"/>
    <s v="Ja"/>
    <m/>
    <m/>
    <s v="3771"/>
    <s v="M.Mul"/>
    <s v="Mul"/>
    <s v="secretariaat@paintinghollandgroep.nl"/>
    <s v="f"/>
    <m/>
    <s v="Margo"/>
    <s v="(075) 631 31 60"/>
    <m/>
    <s v="M."/>
    <n v="149"/>
    <s v="15:00"/>
    <s v="Oosterdok"/>
    <s v="Old Queen"/>
    <n v="212"/>
    <s v="Varend arrangement"/>
    <d v="2015-08-21T00:00:00"/>
    <s v="Sluispolderweg 5"/>
    <m/>
    <s v="(075) 631 31 60"/>
    <s v="(075) 631 31 60"/>
    <n v="2"/>
    <m/>
    <n v="0"/>
    <m/>
    <n v="7450"/>
    <n v="1"/>
    <m/>
    <s v="000194-009"/>
    <m/>
  </r>
  <r>
    <s v="Painting Holland Groep _x000a_"/>
    <s v="Old Queen"/>
    <s v="Ja"/>
    <n v="100"/>
    <n v="50"/>
    <s v="Old Queen"/>
    <n v="1661"/>
    <s v="Vuurwerk"/>
    <n v="50"/>
    <s v="Salon"/>
    <s v="Mul M."/>
    <x v="0"/>
    <d v="2015-08-21T00:00:00"/>
    <x v="108"/>
    <s v="100% Definitief"/>
    <d v="2015-04-28T00:00:00"/>
    <s v="Sterk L."/>
    <s v="Ja"/>
    <s v="Old Queen 2015"/>
    <s v="100% Definitief"/>
    <s v="09-07"/>
    <m/>
    <m/>
    <x v="4"/>
    <n v="22.5"/>
    <n v="41.5"/>
    <n v="7524.28"/>
    <s v="20:30"/>
    <s v="20:30"/>
    <s v="Amsterdamse salonboten"/>
    <s v="Salon"/>
    <s v="H2U Consortium"/>
    <m/>
    <s v="21-04"/>
    <s v="2015.17"/>
    <s v="vrijdag"/>
    <s v="21-08-2015 20:30"/>
    <d v="2015-04-21T16:53:22"/>
    <s v="M.Mul"/>
    <s v="secretariaat@paintinghollandgroep.nl"/>
    <n v="2"/>
    <s v="Oosterdok (O01)"/>
    <m/>
    <m/>
    <m/>
    <s v="O11"/>
    <s v="Oosterdok (O01)"/>
    <s v="2015-08-21"/>
    <n v="6950"/>
    <n v="6950"/>
    <n v="7524.28"/>
    <m/>
    <s v="Sluispolderweg 5"/>
    <s v="Zaandam"/>
    <s v="1505 HJ"/>
    <m/>
    <n v="17"/>
    <s v="Ja"/>
    <s v="Margo Mul"/>
    <m/>
    <m/>
    <m/>
    <m/>
    <m/>
    <m/>
    <m/>
    <s v="20:00"/>
    <n v="0"/>
    <s v="Oosterdok Oostzijde"/>
    <s v="5918"/>
    <s v="Ja"/>
    <m/>
    <m/>
    <s v="3771"/>
    <s v="M.Mul"/>
    <s v="Mul"/>
    <s v="secretariaat@paintinghollandgroep.nl"/>
    <s v="f"/>
    <m/>
    <s v="Margo"/>
    <s v="(075) 631 31 60"/>
    <m/>
    <s v="M."/>
    <n v="139"/>
    <s v="23:30"/>
    <s v="Oosterdok"/>
    <s v="Old Queen"/>
    <n v="212"/>
    <s v="Varend arrangement"/>
    <d v="2015-08-21T00:00:00"/>
    <s v="Sluispolderweg 5"/>
    <m/>
    <s v="(075) 631 31 60"/>
    <s v="(075) 631 31 60"/>
    <n v="2"/>
    <m/>
    <n v="0"/>
    <m/>
    <n v="6950"/>
    <n v="1"/>
    <m/>
    <s v="000194-011"/>
    <m/>
  </r>
  <r>
    <s v="Expert Bushoff BV"/>
    <s v="Ondine"/>
    <s v="Ja"/>
    <n v="100"/>
    <n v="20"/>
    <s v="Ondine"/>
    <n v="1959"/>
    <s v="Lunch"/>
    <n v="20"/>
    <s v="Salon"/>
    <s v="Bushoff G."/>
    <x v="0"/>
    <d v="2015-08-22T00:00:00"/>
    <x v="63"/>
    <s v="100% Definitief"/>
    <d v="2015-06-09T00:00:00"/>
    <s v="Sterk L."/>
    <s v="Ja"/>
    <s v="Ondine2015"/>
    <s v="100% Definitief"/>
    <s v="14-07"/>
    <m/>
    <m/>
    <x v="3"/>
    <n v="18.75"/>
    <n v="59"/>
    <n v="3633.98"/>
    <s v="12:30"/>
    <s v="12:30"/>
    <s v="Amsterdamse salonboten"/>
    <s v="Salon"/>
    <s v="H2U Consortium"/>
    <m/>
    <s v="02-06"/>
    <s v="2015.23"/>
    <s v="zaterdag"/>
    <s v="22-08-2015 12:30"/>
    <d v="2015-06-02T16:41:09"/>
    <s v="amsterdam boats"/>
    <s v="Gerard@Bushoff.nl"/>
    <n v="1"/>
    <s v="Oosterdok (O01)"/>
    <m/>
    <m/>
    <m/>
    <s v="O17"/>
    <s v="Oosterdok (O01)"/>
    <s v="2015-08-22"/>
    <n v="3380"/>
    <n v="3380"/>
    <n v="3633.98"/>
    <m/>
    <s v="A.J. Ernststraat 733"/>
    <s v="Amsterdam"/>
    <s v="1082 LJ"/>
    <m/>
    <n v="15"/>
    <s v="Nee"/>
    <s v="Gerard Bushoff"/>
    <m/>
    <m/>
    <m/>
    <m/>
    <m/>
    <m/>
    <m/>
    <s v="12:00"/>
    <n v="0"/>
    <s v="Oosterdok Oostzijde"/>
    <s v="6097"/>
    <s v="Ja"/>
    <m/>
    <m/>
    <s v="4009"/>
    <s v="amsterdam boats"/>
    <s v="Bushoff"/>
    <s v="Gerard@Bushoff.nl"/>
    <s v="m"/>
    <m/>
    <s v="Gerard"/>
    <s v="(020) 442 12 99"/>
    <m/>
    <s v="G."/>
    <n v="169"/>
    <s v="15:00"/>
    <s v="Oosterdok"/>
    <s v="Ondine"/>
    <n v="213"/>
    <s v="Varend arrangement"/>
    <d v="2015-08-22T00:00:00"/>
    <s v="A.J. Ernststraat 733"/>
    <m/>
    <s v="(020) 442 12 99"/>
    <s v="(020) 442 12 99"/>
    <n v="1"/>
    <m/>
    <n v="1"/>
    <m/>
    <n v="3380"/>
    <n v="1"/>
    <m/>
    <s v="000127-013"/>
    <m/>
  </r>
  <r>
    <s v="Koppes Bouwkunde"/>
    <s v="Ondine"/>
    <s v="Ja"/>
    <n v="100"/>
    <n v="20"/>
    <s v="Ondine"/>
    <n v="1442"/>
    <s v="Vuurwerk"/>
    <n v="20"/>
    <s v="Salon"/>
    <s v="Koppes J."/>
    <x v="0"/>
    <d v="2015-08-22T00:00:00"/>
    <x v="22"/>
    <s v="100% Definitief"/>
    <d v="2015-04-07T00:00:00"/>
    <s v="Sterk L."/>
    <s v="Ja"/>
    <s v="Ondine2015"/>
    <s v="100% Definitief"/>
    <s v="09-07"/>
    <m/>
    <m/>
    <x v="4"/>
    <n v="22.5"/>
    <n v="59"/>
    <n v="3430.65"/>
    <s v="20:30"/>
    <s v="20:30"/>
    <s v="Amsterdamse salonboten"/>
    <s v="Salon"/>
    <s v="H2U Consortium"/>
    <m/>
    <s v="31-03"/>
    <s v="2015.14"/>
    <s v="zaterdag"/>
    <s v="22-08-2015 20:30"/>
    <d v="2015-03-31T09:41:28"/>
    <s v="dfjkoppes@hetnet.nl"/>
    <s v="dfjkoppes@hetnet.nl"/>
    <n v="2"/>
    <s v="Oosterdok (O01)"/>
    <m/>
    <m/>
    <m/>
    <s v="O17"/>
    <s v="Oosterdok (O01)"/>
    <s v="2015-08-22"/>
    <n v="3180"/>
    <n v="3180"/>
    <n v="3430.65"/>
    <m/>
    <s v="J. Duikerweg 9 b"/>
    <s v="Heerhugowaard"/>
    <s v="1703 DH"/>
    <m/>
    <n v="15"/>
    <s v="Nee"/>
    <s v="Judith Koppes"/>
    <m/>
    <m/>
    <m/>
    <m/>
    <m/>
    <m/>
    <m/>
    <s v="20:00"/>
    <n v="0"/>
    <s v="Oosterdok Oostzijde"/>
    <s v="3104"/>
    <s v="Ja"/>
    <m/>
    <m/>
    <s v="2178"/>
    <s v="dfjkoppes@hetnet.nl"/>
    <s v="Koppes"/>
    <s v="dfjkoppes@hetnet.nl"/>
    <s v="f"/>
    <m/>
    <s v="Judith"/>
    <s v="(072) 534 01 15"/>
    <m/>
    <s v="J."/>
    <n v="159"/>
    <s v="23:30"/>
    <s v="Oosterdok"/>
    <s v="Ondine"/>
    <n v="213"/>
    <s v="Varend arrangement"/>
    <d v="2015-08-22T00:00:00"/>
    <s v="J. Duikerweg 9 b"/>
    <m/>
    <s v="(072) 534 01 15"/>
    <s v="(072) 534 01 15"/>
    <n v="2"/>
    <m/>
    <n v="1"/>
    <m/>
    <n v="3180"/>
    <n v="1"/>
    <m/>
    <s v="000127-015"/>
    <m/>
  </r>
  <r>
    <s v="Magnitude Consulting"/>
    <s v="Ondine"/>
    <s v="Ja"/>
    <n v="100"/>
    <n v="30"/>
    <s v="Ondine"/>
    <n v="1812"/>
    <s v="Borrel"/>
    <n v="30"/>
    <s v="Salon"/>
    <s v="Doosje S."/>
    <x v="0"/>
    <d v="2015-08-20T00:00:00"/>
    <x v="112"/>
    <s v="100% Definitief"/>
    <m/>
    <s v="Koning A."/>
    <s v="Ja"/>
    <s v="Ondine2015"/>
    <s v="100% Definitief"/>
    <s v="09-07"/>
    <m/>
    <m/>
    <x v="4"/>
    <n v="18.75"/>
    <n v="59"/>
    <n v="4810.97"/>
    <s v="16:30"/>
    <s v="16:30"/>
    <s v="Amsterdamse salonboten"/>
    <s v="Salon"/>
    <s v="H2U Consortium"/>
    <m/>
    <s v="15-05"/>
    <s v="2015.20"/>
    <s v="donderdag"/>
    <s v="20-08-2015 16:30"/>
    <d v="2015-05-15T10:59:26"/>
    <s v="saskia doosje"/>
    <s v="saskia.doosje@magnitude.nl"/>
    <n v="2"/>
    <s v="Oosterdok (O01)"/>
    <m/>
    <m/>
    <m/>
    <s v="O17"/>
    <s v="Oosterdok (O01)"/>
    <s v="2015-08-20"/>
    <n v="4470"/>
    <n v="4470"/>
    <n v="4810.97"/>
    <m/>
    <s v="Boulevard 3"/>
    <s v="Zeist"/>
    <s v="3707 BK"/>
    <m/>
    <n v="15"/>
    <s v="Nee"/>
    <s v="Saskia Doosje"/>
    <m/>
    <m/>
    <m/>
    <m/>
    <m/>
    <m/>
    <m/>
    <s v="16:00"/>
    <n v="0"/>
    <s v="Oosterdok Oostzijde"/>
    <s v="3141"/>
    <s v="Ja"/>
    <m/>
    <m/>
    <s v="2239"/>
    <s v="saskia doosje"/>
    <s v="Doosje"/>
    <s v="saskia.doosje@magnitude.nl"/>
    <s v="f"/>
    <m/>
    <s v="Saskia"/>
    <s v="(030) 693 47 00"/>
    <m/>
    <s v="S."/>
    <n v="149"/>
    <s v="19:00"/>
    <s v="Oosterdok"/>
    <s v="Ondine"/>
    <n v="213"/>
    <s v="Varend arrangement"/>
    <d v="2015-08-20T00:00:00"/>
    <s v="Boulevard 3"/>
    <m/>
    <s v="(030) 693 47 00"/>
    <s v="(030) 693 47 00"/>
    <n v="2"/>
    <m/>
    <n v="0"/>
    <m/>
    <n v="4470"/>
    <n v="1"/>
    <m/>
    <s v="000127-006"/>
    <m/>
  </r>
  <r>
    <s v="Publicitas B.V."/>
    <s v="Ondine"/>
    <s v="Ja"/>
    <n v="100"/>
    <n v="20"/>
    <s v="Ondine"/>
    <n v="2020"/>
    <s v="Vuurwerk"/>
    <n v="20"/>
    <s v="Salon"/>
    <s v="Venema M."/>
    <x v="0"/>
    <d v="2015-08-21T00:00:00"/>
    <x v="78"/>
    <s v="100% Definitief"/>
    <d v="2015-06-25T00:00:00"/>
    <s v="Sterk L."/>
    <s v="Ja"/>
    <s v="Ondine2015"/>
    <s v="100% Definitief"/>
    <s v="14-07"/>
    <m/>
    <m/>
    <x v="4"/>
    <n v="22.5"/>
    <n v="59"/>
    <n v="3430.65"/>
    <s v="20:30"/>
    <s v="20:30"/>
    <s v="Amsterdamse salonboten"/>
    <s v="Salon"/>
    <s v="H2U Consortium"/>
    <s v="Venema"/>
    <s v="09-06"/>
    <s v="2015.24"/>
    <s v="vrijdag"/>
    <s v="21-08-2015 20:30"/>
    <d v="2015-06-09T11:15:56"/>
    <s v="femke van A'dam Boats"/>
    <s v="marga.venema@publicitas.com"/>
    <n v="1"/>
    <s v="Oosterdok (O01)"/>
    <m/>
    <m/>
    <m/>
    <s v="O17"/>
    <s v="Oosterdok (O01)"/>
    <s v="2015-08-21"/>
    <n v="3180"/>
    <n v="3180"/>
    <n v="3430.65"/>
    <m/>
    <s v="Frankemaheerd 2"/>
    <s v="Amsterdam-Zuidoost"/>
    <s v="1102 AN"/>
    <m/>
    <n v="15"/>
    <s v="Nee"/>
    <s v="Marga Venema"/>
    <m/>
    <m/>
    <m/>
    <m/>
    <m/>
    <m/>
    <m/>
    <s v="20:00"/>
    <n v="0"/>
    <s v="Oosterdok Oostzijde"/>
    <s v="6166"/>
    <s v="Ja"/>
    <m/>
    <m/>
    <s v="4093"/>
    <s v="femke van A'dam Boats"/>
    <s v="Venema"/>
    <s v="marga.venema@publicitas.com"/>
    <s v="f"/>
    <s v="06 - 51 66 83 12"/>
    <s v="Marga"/>
    <s v="(020) 311 97 14"/>
    <m/>
    <s v="M."/>
    <n v="159"/>
    <s v="23:30"/>
    <s v="Oosterdok"/>
    <s v="Ondine"/>
    <n v="213"/>
    <s v="Varend arrangement"/>
    <d v="2015-08-21T00:00:00"/>
    <s v="Frankemaheerd 2"/>
    <m/>
    <s v="0031651668312"/>
    <s v="(020) 311 97 14"/>
    <n v="1"/>
    <m/>
    <n v="1"/>
    <m/>
    <n v="3180"/>
    <n v="1"/>
    <m/>
    <s v="000127-011"/>
    <m/>
  </r>
  <r>
    <s v="Scheffer"/>
    <s v="Ondine"/>
    <s v="Ja"/>
    <n v="100"/>
    <n v="30"/>
    <s v="Ondine"/>
    <n v="1756"/>
    <s v="Borrel"/>
    <n v="30"/>
    <s v="Salon"/>
    <s v="Scheffer L.C."/>
    <x v="0"/>
    <d v="2015-08-21T00:00:00"/>
    <x v="182"/>
    <s v="100% Definitief"/>
    <m/>
    <s v="Sterk L."/>
    <s v="Ja"/>
    <s v="Ondine2015"/>
    <s v="100% Definitief"/>
    <s v="09-07"/>
    <m/>
    <m/>
    <x v="4"/>
    <n v="18.75"/>
    <n v="59"/>
    <n v="4810.97"/>
    <s v="16:30"/>
    <s v="16:30"/>
    <s v="Amsterdamse salonboten"/>
    <s v="Salon"/>
    <s v="H2U Consortium"/>
    <m/>
    <s v="06-05"/>
    <s v="2015.19"/>
    <s v="vrijdag"/>
    <s v="21-08-2015 16:30"/>
    <d v="2015-05-06T15:52:25"/>
    <s v="'lscheffer@outlook.com'"/>
    <s v="lscheffer@outlook.com"/>
    <n v="2"/>
    <s v="Oosterdok (O01)"/>
    <m/>
    <m/>
    <m/>
    <s v="O17"/>
    <s v="Oosterdok (O01)"/>
    <s v="2015-08-21"/>
    <n v="4470"/>
    <n v="4470"/>
    <n v="4810.97"/>
    <m/>
    <s v="Eerste Boomdwarsstraat 3 B"/>
    <s v="Amsterdam"/>
    <s v="1015 NC"/>
    <m/>
    <n v="15"/>
    <s v="Nee"/>
    <s v="L.C. Scheffer"/>
    <m/>
    <m/>
    <m/>
    <m/>
    <m/>
    <m/>
    <m/>
    <s v="16:00"/>
    <n v="0"/>
    <s v="Oosterdok Oostzijde"/>
    <s v="5942"/>
    <s v="Ja"/>
    <m/>
    <m/>
    <s v="3800"/>
    <s v="'lscheffer@outlook.com'"/>
    <s v="Scheffer"/>
    <s v="lscheffer@outlook.com"/>
    <s v="f"/>
    <s v="06 - 50 21 74 17"/>
    <m/>
    <m/>
    <m/>
    <s v="L.C."/>
    <n v="149"/>
    <s v="19:00"/>
    <s v="Oosterdok"/>
    <s v="Ondine"/>
    <n v="213"/>
    <s v="Varend arrangement"/>
    <d v="2015-08-21T00:00:00"/>
    <s v="Eerste Boomdwarsstraat 3 B"/>
    <m/>
    <m/>
    <m/>
    <n v="2"/>
    <m/>
    <n v="0"/>
    <m/>
    <n v="4470"/>
    <n v="1"/>
    <m/>
    <s v="000127-010"/>
    <m/>
  </r>
  <r>
    <s v="Talisman Software"/>
    <s v="Ondine"/>
    <s v="Ja"/>
    <n v="100"/>
    <n v="20"/>
    <s v="Ondine"/>
    <n v="2159"/>
    <s v="Vuurwerk"/>
    <n v="20"/>
    <s v="Salon"/>
    <s v="Kops B."/>
    <x v="0"/>
    <d v="2015-08-19T00:00:00"/>
    <x v="98"/>
    <s v="100% Definitief"/>
    <d v="2015-07-02T00:00:00"/>
    <s v="Sterk L."/>
    <s v="Ja"/>
    <s v="Ondine2015"/>
    <s v="100% Definitief"/>
    <s v="14-07"/>
    <m/>
    <m/>
    <x v="4"/>
    <n v="22.5"/>
    <n v="59"/>
    <n v="3430.65"/>
    <s v="20:30"/>
    <s v="20:30"/>
    <s v="Amsterdamse salonboten"/>
    <s v="Salon"/>
    <s v="H2U Consortium"/>
    <s v="Kops"/>
    <s v="18-06"/>
    <s v="2015.25"/>
    <s v="woensdag"/>
    <s v="19-08-2015 20:30"/>
    <d v="2015-06-18T17:26:30"/>
    <s v="FEMKE"/>
    <s v="barbara.kops@talisman-software.nl"/>
    <n v="1"/>
    <s v="Oosterdok (O01)"/>
    <m/>
    <m/>
    <m/>
    <s v="O17"/>
    <s v="Oosterdok (O01)"/>
    <s v="2015-08-19"/>
    <n v="3180"/>
    <n v="3180"/>
    <n v="3430.65"/>
    <m/>
    <s v="A. Leeuwenhoekweg 38 d14"/>
    <s v="ALPHEN AAN DEN RIJN"/>
    <s v="2408 AN"/>
    <m/>
    <n v="15"/>
    <s v="Nee"/>
    <s v="Barbara Kops"/>
    <m/>
    <m/>
    <m/>
    <m/>
    <m/>
    <m/>
    <m/>
    <s v="20:00"/>
    <n v="0"/>
    <s v="Oosterdok Oostzijde"/>
    <s v="6196"/>
    <s v="Ja"/>
    <m/>
    <m/>
    <s v="4125"/>
    <s v="FEMKE"/>
    <s v="Kops"/>
    <s v="barbara.kops@talisman-software.nl"/>
    <s v="f"/>
    <m/>
    <s v="Barbara"/>
    <s v="(0172) 76 60 70"/>
    <m/>
    <s v="B."/>
    <n v="159"/>
    <s v="23:30"/>
    <s v="Oosterdok"/>
    <s v="Ondine"/>
    <n v="213"/>
    <s v="Varend arrangement"/>
    <d v="2015-08-19T00:00:00"/>
    <s v="A. Leeuwenhoekweg 38 d14"/>
    <m/>
    <s v="614433624"/>
    <s v="(0172) 76 60 70"/>
    <n v="1"/>
    <m/>
    <n v="0"/>
    <m/>
    <n v="3180"/>
    <n v="1"/>
    <m/>
    <s v="000127-003"/>
    <m/>
  </r>
  <r>
    <s v="The USP Company"/>
    <s v="Ondine"/>
    <s v="Ja"/>
    <n v="100"/>
    <n v="20"/>
    <s v="Ondine"/>
    <n v="1819"/>
    <s v="Vuurwerk"/>
    <n v="20"/>
    <s v="Salon"/>
    <s v="Harrewijen W. van"/>
    <x v="0"/>
    <d v="2015-08-20T00:00:00"/>
    <x v="143"/>
    <s v="100% Definitief"/>
    <d v="2015-05-26T00:00:00"/>
    <s v="Haan R. de"/>
    <s v="Ja"/>
    <s v="Ondine2015"/>
    <s v="100% Definitief"/>
    <s v="09-07"/>
    <m/>
    <m/>
    <x v="4"/>
    <n v="22.5"/>
    <n v="59"/>
    <n v="3430.65"/>
    <s v="20:30"/>
    <s v="20:30"/>
    <s v="Amsterdamse salonboten"/>
    <s v="Salon"/>
    <s v="H2U Consortium"/>
    <m/>
    <s v="18-05"/>
    <s v="2015.21"/>
    <s v="donderdag"/>
    <s v="20-08-2015 20:30"/>
    <d v="2015-05-18T11:41:46"/>
    <s v="willem@theuspcompany.nl"/>
    <s v="willem@theuspcompany.nl"/>
    <n v="1"/>
    <s v="Oosterdok (O01)"/>
    <m/>
    <m/>
    <m/>
    <s v="O17"/>
    <s v="Oosterdok (O01)"/>
    <s v="2015-08-20"/>
    <n v="3180"/>
    <n v="3180"/>
    <n v="3430.65"/>
    <m/>
    <s v="Korte Papaverweg 7 N"/>
    <s v="Amsterdam"/>
    <s v="1032 KA"/>
    <m/>
    <n v="15"/>
    <s v="Nee"/>
    <s v="Willem van Harrewijen"/>
    <m/>
    <m/>
    <m/>
    <m/>
    <m/>
    <m/>
    <m/>
    <s v="20:00"/>
    <n v="0"/>
    <s v="Oosterdok Oostzijde"/>
    <s v="5960"/>
    <s v="Ja"/>
    <m/>
    <m/>
    <s v="3837"/>
    <s v="willem@theuspcompany.nl"/>
    <s v="Harrewijen"/>
    <s v="willem@theuspcompany.nl"/>
    <s v="m"/>
    <m/>
    <s v="Willem"/>
    <s v="06 - 42 21 89 04"/>
    <s v="van"/>
    <s v="W."/>
    <n v="159"/>
    <s v="23:30"/>
    <s v="Oosterdok"/>
    <s v="Ondine"/>
    <n v="213"/>
    <s v="Varend arrangement"/>
    <d v="2015-08-20T00:00:00"/>
    <s v="Korte Papaverweg 7 N"/>
    <m/>
    <s v="06 - 42 21 89 04"/>
    <s v="06 - 42 21 89 04"/>
    <n v="1"/>
    <m/>
    <n v="1"/>
    <m/>
    <n v="3180"/>
    <n v="1"/>
    <m/>
    <s v="000127-007"/>
    <m/>
  </r>
  <r>
    <s v="TSYS Card Tech Limited"/>
    <s v="Ondine"/>
    <s v="Ja"/>
    <n v="100"/>
    <n v="20"/>
    <s v="Ondine"/>
    <n v="1580"/>
    <s v="Lunch"/>
    <n v="20"/>
    <s v="Salon"/>
    <s v="Hudson R."/>
    <x v="0"/>
    <d v="2015-08-20T00:00:00"/>
    <x v="19"/>
    <s v="100% Definitief"/>
    <d v="2015-05-06T00:00:00"/>
    <s v="Dijck S.N.D. van"/>
    <s v="Ja"/>
    <s v="Ondine2015"/>
    <s v="100% Definitief"/>
    <s v="09-07"/>
    <m/>
    <m/>
    <x v="3"/>
    <n v="18.75"/>
    <n v="59"/>
    <n v="3633.98"/>
    <s v="12:30"/>
    <s v="12:30"/>
    <s v="Amsterdamse salonboten"/>
    <s v="Salon"/>
    <s v="H2U Consortium"/>
    <m/>
    <s v="14-04"/>
    <s v="2015.16"/>
    <s v="donderdag"/>
    <s v="20-08-2015 12:30"/>
    <d v="2015-04-14T10:02:24"/>
    <s v="VictoriaWinn@tsys.com"/>
    <s v="victoriawinn@tsys.com"/>
    <n v="2"/>
    <s v="Oosterdok (O01)"/>
    <m/>
    <m/>
    <m/>
    <s v="O17"/>
    <s v="Oosterdok (O01)"/>
    <s v="2015-08-20"/>
    <n v="3380"/>
    <n v="3380"/>
    <n v="3633.98"/>
    <m/>
    <s v="Fulford Road"/>
    <s v="York"/>
    <s v="YO10 4EY"/>
    <m/>
    <n v="15"/>
    <s v="Nee"/>
    <s v="Victoria Winn"/>
    <m/>
    <m/>
    <m/>
    <m/>
    <m/>
    <m/>
    <m/>
    <s v="12:00"/>
    <n v="0"/>
    <s v="Oosterdok Oostzijde"/>
    <s v="3159"/>
    <s v="Nee"/>
    <m/>
    <m/>
    <s v="2258"/>
    <s v="VictoriaWinn@tsys.com"/>
    <s v="Winn"/>
    <s v="victoriawinn@tsys.com"/>
    <s v="f"/>
    <s v="+44 79 19 48 68 56"/>
    <s v="Victoria"/>
    <s v="+44 19 04 56 25 77"/>
    <m/>
    <s v="V."/>
    <n v="169"/>
    <s v="15:00"/>
    <s v="Oosterdok"/>
    <s v="Ondine"/>
    <n v="213"/>
    <s v="Varend arrangement"/>
    <d v="2015-08-20T00:00:00"/>
    <s v="Fulford Road"/>
    <m/>
    <s v="+44 19 04 56 25 77"/>
    <s v="+44 19 04 56 25 77"/>
    <n v="2"/>
    <m/>
    <n v="0"/>
    <m/>
    <n v="3380"/>
    <n v="1"/>
    <m/>
    <s v="000127-005"/>
    <m/>
  </r>
  <r>
    <s v="Zakkencentrale B.V"/>
    <s v="Ondine"/>
    <s v="Ja"/>
    <n v="100"/>
    <n v="20"/>
    <s v="Ondine"/>
    <n v="1559"/>
    <s v="Welcome the Tall Ships"/>
    <n v="20"/>
    <s v="Salon"/>
    <s v="Peters H.W.T."/>
    <x v="0"/>
    <d v="2015-08-19T00:00:00"/>
    <x v="97"/>
    <s v="100% Definitief"/>
    <d v="2015-04-20T00:00:00"/>
    <s v="Sterk L."/>
    <s v="Ja"/>
    <s v="Ondine2015"/>
    <s v="100% Definitief"/>
    <s v="09-07"/>
    <m/>
    <m/>
    <x v="3"/>
    <n v="26.25"/>
    <n v="90"/>
    <n v="4280.96"/>
    <s v="13:00"/>
    <s v="13:00"/>
    <s v="Amsterdamse salonboten"/>
    <s v="Salon"/>
    <s v="H2U Consortium"/>
    <m/>
    <s v="13-04"/>
    <s v="2015.16"/>
    <s v="woensdag"/>
    <s v="19-08-2015 13:00"/>
    <d v="2015-04-13T12:29:12"/>
    <s v="Harm.Peters@zakkencentrale.nl"/>
    <s v="Harm.Peters@zakkencentrale.nl"/>
    <n v="2"/>
    <s v="Oosterdok (O01)"/>
    <m/>
    <m/>
    <m/>
    <s v="O17"/>
    <s v="Oosterdok (O01)"/>
    <s v="2015-08-19"/>
    <n v="3980"/>
    <n v="3980"/>
    <n v="4280.96"/>
    <m/>
    <s v="Cairostraat 50"/>
    <s v="Rotterdam"/>
    <s v="3047 BC"/>
    <m/>
    <n v="15"/>
    <s v="Nee"/>
    <s v="H.W.T. Peters"/>
    <m/>
    <m/>
    <m/>
    <m/>
    <m/>
    <m/>
    <m/>
    <s v="12:30"/>
    <n v="0"/>
    <s v="Oosterdok Oostzijde"/>
    <s v="3150"/>
    <s v="Ja"/>
    <m/>
    <m/>
    <s v="2247"/>
    <s v="Harm.Peters@zakkencentrale.nl"/>
    <s v="Peters"/>
    <s v="Harm.Peters@zakkencentrale.nl"/>
    <s v="m"/>
    <m/>
    <m/>
    <s v="(010) 446 14 40"/>
    <m/>
    <s v="H.W.T."/>
    <n v="199"/>
    <s v="16:30"/>
    <s v="Oosterdok"/>
    <s v="Ondine"/>
    <n v="213"/>
    <s v="Varend arrangement"/>
    <d v="2015-08-19T00:00:00"/>
    <s v="Cairostraat 50"/>
    <m/>
    <s v="(010) 446 14 40"/>
    <s v="(010) 446 14 40"/>
    <n v="2"/>
    <m/>
    <n v="0"/>
    <m/>
    <n v="3980"/>
    <n v="1"/>
    <m/>
    <s v="000127-001"/>
    <m/>
  </r>
  <r>
    <s v="Rabobank IJmond"/>
    <s v="Oosterschelde"/>
    <s v="Ja"/>
    <n v="99.46"/>
    <n v="120"/>
    <s v="Oosterschelde"/>
    <n v="1007"/>
    <s v="Avond"/>
    <n v="115"/>
    <s v="Classic"/>
    <s v="Lensen-Beentjes J."/>
    <x v="0"/>
    <d v="2015-08-20T00:00:00"/>
    <x v="116"/>
    <s v="100% Definitief"/>
    <d v="2015-02-11T00:00:00"/>
    <s v="Spliet M.P.J."/>
    <s v="Ja"/>
    <s v="Oosterschelde2015"/>
    <s v="100% Definitief"/>
    <s v="08-07"/>
    <m/>
    <m/>
    <x v="12"/>
    <n v="22"/>
    <n v="58.49"/>
    <n v="34503.449999999997"/>
    <s v="19:30"/>
    <s v="19:00"/>
    <s v="Nederlandse Tall Ships"/>
    <s v="Classic"/>
    <s v="Eigen catering schip"/>
    <s v="Lensen"/>
    <s v="05-02"/>
    <s v="2015.06"/>
    <s v="donderdag"/>
    <s v="20-08-2015 19:00"/>
    <d v="2015-02-05T15:45:50"/>
    <s v="J.A.M.Lensen@ijmond.rabobank.nl"/>
    <s v="aoc@ijmond.rabobank.nl"/>
    <n v="3"/>
    <s v="CH HKA (C04)"/>
    <s v="Oranje"/>
    <n v="60"/>
    <m/>
    <s v="A24"/>
    <s v="CH HKA (C04)"/>
    <s v="2015-08-20"/>
    <n v="32239.95"/>
    <n v="32239.95"/>
    <n v="34690.94"/>
    <m/>
    <m/>
    <s v="SANTPOORT-NOORD"/>
    <m/>
    <n v="2"/>
    <n v="50"/>
    <s v="Nee"/>
    <s v="Jolanda Lensen-Beentjes"/>
    <m/>
    <m/>
    <m/>
    <m/>
    <m/>
    <m/>
    <m/>
    <s v="18:15"/>
    <n v="187.49"/>
    <s v="Pier Westerhoofd"/>
    <s v="2655"/>
    <s v="Nee"/>
    <s v="Nee"/>
    <s v="Parkeren"/>
    <s v="1904"/>
    <s v="J.A.M.Lensen@ijmond.rabobank.nl"/>
    <s v="Lensen-Beentjes"/>
    <s v="J.A.M.Lensen@ijmond.rabobank.nl"/>
    <s v="f"/>
    <s v="06 - 13 39 00 45"/>
    <s v="Jolanda"/>
    <s v="(023) 513 35 00"/>
    <m/>
    <s v="J."/>
    <n v="279"/>
    <s v="00:15"/>
    <m/>
    <s v="Oosterschelde"/>
    <n v="40"/>
    <s v="Varend arrangement"/>
    <d v="2015-08-20T00:00:00"/>
    <s v="Postbus 505"/>
    <m/>
    <s v="0031613390045"/>
    <m/>
    <n v="2"/>
    <n v="38822.85"/>
    <n v="1"/>
    <m/>
    <n v="32239.95"/>
    <n v="5"/>
    <m/>
    <s v="000034-004"/>
    <n v="7.5"/>
  </r>
  <r>
    <s v="De Staffing Groep B.V. "/>
    <s v="Oosterschelde"/>
    <s v="Ja"/>
    <n v="100"/>
    <n v="120"/>
    <s v="Oosterschelde"/>
    <n v="464"/>
    <s v="Middag"/>
    <n v="120"/>
    <s v="Classic"/>
    <s v="Kuijlen J."/>
    <x v="0"/>
    <d v="2015-08-21T00:00:00"/>
    <x v="114"/>
    <s v="100% Definitief"/>
    <m/>
    <s v="Spliet M.P.J."/>
    <s v="Ja"/>
    <s v="Oosterschelde2015"/>
    <s v="100% Definitief"/>
    <s v="08-07"/>
    <m/>
    <m/>
    <x v="15"/>
    <n v="20"/>
    <n v="58.49"/>
    <n v="34287.93"/>
    <s v="12:15"/>
    <s v="12:00"/>
    <s v="Nederlandse Tall Ships"/>
    <s v="Classic"/>
    <s v="Eigen catering schip"/>
    <s v="Zeitveld van"/>
    <s v="16-09"/>
    <s v="2014.38"/>
    <s v="vrijdag"/>
    <s v="21-08-2015 12:00"/>
    <d v="2014-09-16T15:24:13"/>
    <s v="jeroen.kuijlen@destaffinggroep.nl"/>
    <s v="jeroen.kuijlen@destaffinggroep.nl"/>
    <n v="6"/>
    <s v="CH HKA (C04)"/>
    <s v="Oranje"/>
    <n v="60"/>
    <m/>
    <s v="A24"/>
    <s v="CH HKA (C04)"/>
    <s v="2015-08-21"/>
    <n v="31803.1"/>
    <n v="31803.1"/>
    <n v="34287.93"/>
    <m/>
    <s v="Fultonbaan 2"/>
    <s v="Nieuwegein"/>
    <s v="3439 NE"/>
    <n v="2"/>
    <n v="50"/>
    <s v="Nee"/>
    <s v="Jeroen Kuijlen"/>
    <m/>
    <m/>
    <m/>
    <m/>
    <m/>
    <m/>
    <m/>
    <s v="11:15"/>
    <n v="0"/>
    <s v="Pier Westerhoofd"/>
    <s v="2134"/>
    <s v="Nee"/>
    <s v="Ja"/>
    <s v="Parkeren"/>
    <s v="1458"/>
    <s v="jeroen.kuijlen@destaffinggroep.nl"/>
    <s v="Kuijlen"/>
    <s v="jeroen.kuijlen@destaffinggroep.nl"/>
    <s v="m"/>
    <m/>
    <s v="Jeroen"/>
    <s v="(030) 600 11 00"/>
    <m/>
    <s v="J."/>
    <n v="259"/>
    <s v="17:15"/>
    <m/>
    <s v="Oosterschelde"/>
    <n v="40"/>
    <s v="Varend arrangement"/>
    <d v="2015-08-21T00:00:00"/>
    <s v="Fultonbaan 2"/>
    <m/>
    <s v="625025457"/>
    <s v="(030) 600 11 00"/>
    <n v="3"/>
    <n v="37606.800000000003"/>
    <n v="1"/>
    <m/>
    <n v="31803.1"/>
    <n v="5"/>
    <m/>
    <s v="000034-005"/>
    <n v="7.5"/>
  </r>
  <r>
    <s v="Den Hartogh Liquid Logistics B.V."/>
    <s v="Oosterschelde"/>
    <s v="Ja"/>
    <n v="100"/>
    <n v="120"/>
    <s v="Oosterschelde"/>
    <n v="259"/>
    <s v="Avond"/>
    <n v="120"/>
    <s v="Classic"/>
    <s v="Hartogh K.P. den"/>
    <x v="0"/>
    <d v="2015-08-22T00:00:00"/>
    <x v="183"/>
    <s v="100% Definitief"/>
    <d v="2014-09-07T00:00:00"/>
    <s v="NAUPAR"/>
    <s v="Ja"/>
    <s v="Oosterschelde2015"/>
    <s v="100% Definitief"/>
    <s v="08-07"/>
    <m/>
    <m/>
    <x v="12"/>
    <n v="22"/>
    <n v="58.49"/>
    <n v="36691.06"/>
    <s v="19:30"/>
    <s v="19:00"/>
    <s v="Nederlandse Tall Ships"/>
    <s v="Classic"/>
    <s v="Eigen catering schip"/>
    <s v="Lap"/>
    <s v="29-08"/>
    <s v="2014.35"/>
    <s v="zaterdag"/>
    <s v="22-08-2015 19:00"/>
    <d v="2014-08-29T14:05:17"/>
    <s v="e.lap@denhartogh.com"/>
    <m/>
    <n v="6"/>
    <s v="CH HKA (C04)"/>
    <s v="Oranje"/>
    <n v="60"/>
    <m/>
    <s v="A24"/>
    <s v="CH HKA (C04)"/>
    <s v="2015-08-22"/>
    <n v="34048.15"/>
    <n v="34048.15"/>
    <n v="36691.06"/>
    <m/>
    <s v="Willingestraat 6"/>
    <s v="Rotterdam"/>
    <s v="3087 AN"/>
    <n v="2"/>
    <n v="50"/>
    <s v="Ja"/>
    <s v="K.P. den Hartogh"/>
    <m/>
    <m/>
    <m/>
    <m/>
    <m/>
    <m/>
    <m/>
    <s v="18:15"/>
    <n v="0"/>
    <s v="Pier Westerhoofd"/>
    <s v="2103"/>
    <s v="Nee"/>
    <s v="Ja"/>
    <s v="Parkeren"/>
    <s v="1511"/>
    <s v="e.lap@denhartogh.com"/>
    <s v="Hartogh"/>
    <s v="elap@denhartogh.com"/>
    <s v="m"/>
    <m/>
    <m/>
    <m/>
    <s v="den"/>
    <s v="K.P."/>
    <n v="279"/>
    <s v="00:15"/>
    <m/>
    <s v="Oosterschelde"/>
    <n v="40"/>
    <s v="Varend arrangement"/>
    <d v="2015-08-22T00:00:00"/>
    <s v="Willingestraat 6"/>
    <m/>
    <s v="0031613130107"/>
    <m/>
    <n v="3"/>
    <n v="40510.800000000003"/>
    <n v="3"/>
    <m/>
    <n v="34048.15"/>
    <n v="5"/>
    <m/>
    <s v="000034-008"/>
    <n v="7.5"/>
  </r>
  <r>
    <s v="ING Commercial Banking - Financial Institutions"/>
    <s v="Oosterschelde"/>
    <s v="Nee"/>
    <m/>
    <n v="120"/>
    <s v="Oosterschelde"/>
    <n v="790"/>
    <s v="Middag"/>
    <n v="120"/>
    <s v="Classic"/>
    <s v="Schmeetz B."/>
    <x v="46"/>
    <d v="2015-08-20T00:00:00"/>
    <x v="37"/>
    <s v="Gefactureerd"/>
    <m/>
    <s v="Straten F. van"/>
    <s v="Ja"/>
    <s v="Oosterschelde2015"/>
    <s v="Gefactureerd (1/1 termijn)"/>
    <m/>
    <m/>
    <m/>
    <x v="15"/>
    <n v="20"/>
    <n v="58.49"/>
    <n v="0"/>
    <s v="13:45"/>
    <s v="13:45"/>
    <s v="Nederlandse Tall Ships"/>
    <s v="Classic"/>
    <s v="Eigen catering schip"/>
    <m/>
    <s v="16-12"/>
    <s v="2014.51"/>
    <s v="donderdag"/>
    <s v="20-08-2015 12:00"/>
    <d v="2014-12-16T10:53:16"/>
    <s v="ING - Financial Institutions"/>
    <m/>
    <n v="1"/>
    <s v="CH HKA (C04)"/>
    <s v="Oranje"/>
    <n v="60"/>
    <m/>
    <s v="A24"/>
    <s v="CH HKA (C04)"/>
    <s v="2015-08-20"/>
    <n v="31080"/>
    <n v="23310"/>
    <n v="25059.74"/>
    <m/>
    <s v="Bijlmer plein 888"/>
    <s v="Amsterdam"/>
    <s v="1102 MG"/>
    <n v="2"/>
    <n v="50"/>
    <s v="Nee"/>
    <s v="Bart Schmeetz"/>
    <m/>
    <m/>
    <m/>
    <m/>
    <m/>
    <m/>
    <m/>
    <s v="13:00"/>
    <n v="25059.74"/>
    <s v="Pier Westerhoofd"/>
    <s v="3180"/>
    <s v="Ja"/>
    <m/>
    <m/>
    <s v="2282"/>
    <s v="ING - Financial Institutions"/>
    <s v="Schmeetz"/>
    <s v="ING - Financial Institutions"/>
    <s v="m"/>
    <m/>
    <s v="Bart"/>
    <m/>
    <m/>
    <s v="B."/>
    <n v="259"/>
    <s v="17:15"/>
    <m/>
    <s v="Oosterschelde"/>
    <n v="40"/>
    <s v="Varend arrangement"/>
    <d v="2015-08-20T00:00:00"/>
    <s v="Bijlmer plein 888"/>
    <m/>
    <m/>
    <m/>
    <n v="1"/>
    <n v="28205.1"/>
    <n v="1"/>
    <s v="Ja"/>
    <n v="31080"/>
    <n v="5"/>
    <m/>
    <s v="000034-003"/>
    <n v="7.5"/>
  </r>
  <r>
    <s v="ING Private Wealth Management"/>
    <s v="Oosterschelde"/>
    <s v="Nee"/>
    <m/>
    <n v="120"/>
    <s v="Oosterschelde"/>
    <n v="789"/>
    <s v="SAIL In"/>
    <n v="120"/>
    <s v="Classic"/>
    <s v="Stal C."/>
    <x v="46"/>
    <d v="2015-08-19T00:00:00"/>
    <x v="37"/>
    <s v="Bevestigd"/>
    <m/>
    <s v="Straten F. van"/>
    <s v="Ja"/>
    <s v="Oosterschelde2015"/>
    <s v="Bevestigd"/>
    <m/>
    <m/>
    <m/>
    <x v="13"/>
    <n v="25"/>
    <n v="58.49"/>
    <m/>
    <s v="14:15"/>
    <s v="14:15"/>
    <s v="Nederlandse Tall Ships"/>
    <s v="Classic"/>
    <s v="Eigen catering schip"/>
    <m/>
    <s v="16-12"/>
    <s v="2014.51"/>
    <s v="woensdag"/>
    <s v="19-08-2015 14:15"/>
    <d v="2014-12-16T10:48:40"/>
    <s v="Heidy.van.Harten@ing.nl"/>
    <m/>
    <n v="0"/>
    <s v="CH HKA (C04)"/>
    <s v="Oranje"/>
    <n v="60"/>
    <s v="tijden kloppen zo met hetgeen met klant is afgesproken"/>
    <s v="A24"/>
    <s v="CH HKA (C04)"/>
    <s v="2015-08-19"/>
    <n v="40680"/>
    <m/>
    <m/>
    <m/>
    <s v="Herengracht 580"/>
    <s v="Amsterdam"/>
    <s v="1017 CJ"/>
    <n v="2"/>
    <n v="50"/>
    <s v="Nee"/>
    <s v="Carl Stal"/>
    <m/>
    <m/>
    <m/>
    <m/>
    <m/>
    <m/>
    <m/>
    <s v="12:30"/>
    <m/>
    <s v="Pier Westerhoofd"/>
    <s v="5923"/>
    <s v="Ja"/>
    <m/>
    <m/>
    <s v="3777"/>
    <s v="Heidy.van.Harten@ing.nl"/>
    <s v="Stal"/>
    <s v="Heidy.van.Harten@ing.nl"/>
    <s v="m"/>
    <m/>
    <s v="Carl"/>
    <m/>
    <m/>
    <s v="C."/>
    <n v="339"/>
    <s v="17:30"/>
    <m/>
    <s v="Oosterschelde"/>
    <n v="40"/>
    <s v="Varend arrangement"/>
    <d v="2015-08-19T00:00:00"/>
    <s v="Herengracht 580"/>
    <m/>
    <m/>
    <m/>
    <n v="0"/>
    <m/>
    <n v="1"/>
    <s v="Ja"/>
    <n v="40680"/>
    <n v="5"/>
    <m/>
    <s v="000034-001"/>
    <n v="7.5"/>
  </r>
  <r>
    <s v="KAS BANK N.V.  "/>
    <s v="Oosterschelde"/>
    <s v="Ja"/>
    <n v="100"/>
    <n v="120"/>
    <s v="Oosterschelde"/>
    <n v="108"/>
    <s v="Avond"/>
    <n v="120"/>
    <s v="Classic"/>
    <s v="Katwijk S. van"/>
    <x v="0"/>
    <d v="2015-08-19T00:00:00"/>
    <x v="31"/>
    <s v="100% Definitief"/>
    <d v="2014-12-05T00:00:00"/>
    <s v="Spliet M.P.J."/>
    <s v="Ja"/>
    <s v="Oosterschelde2015"/>
    <s v="100% Definitief"/>
    <s v="09-07"/>
    <m/>
    <m/>
    <x v="12"/>
    <n v="22"/>
    <n v="58.49"/>
    <n v="36753.56"/>
    <s v="19:30"/>
    <s v="19:00"/>
    <s v="Nederlandse Tall Ships"/>
    <s v="Classic"/>
    <s v="Eigen catering schip"/>
    <s v="Jonge de"/>
    <s v="20-08"/>
    <s v="2014.34"/>
    <s v="woensdag"/>
    <s v="19-08-2015 19:00"/>
    <d v="2014-08-20T11:52:34"/>
    <s v="wouter.de.jonge@kasbank.com"/>
    <s v="wouter.de.jonge@kasbank.com"/>
    <n v="6"/>
    <s v="CH HKA (C04)"/>
    <s v="Oranje"/>
    <n v="60"/>
    <m/>
    <s v="A24"/>
    <s v="CH HKA (C04)"/>
    <s v="2015-08-19"/>
    <n v="34099.800000000003"/>
    <n v="34099.800000000003"/>
    <n v="36753.56"/>
    <m/>
    <s v="Nieuwezijds Voorburgwal 225"/>
    <s v="Amsterdam"/>
    <s v="1012 RL"/>
    <n v="2"/>
    <n v="50"/>
    <s v="Ja"/>
    <s v="Wouter de Jonge"/>
    <m/>
    <m/>
    <m/>
    <m/>
    <m/>
    <m/>
    <m/>
    <s v="18:15"/>
    <n v="0"/>
    <s v="Pier Westerhoofd"/>
    <s v="2135"/>
    <s v="Ja"/>
    <s v="Ja"/>
    <s v="Parkeren"/>
    <s v="1459"/>
    <s v="wouter.de.jonge@kasbank.com"/>
    <s v="Jonge"/>
    <s v="wouter.de.jonge@kasbank.com"/>
    <s v="m"/>
    <m/>
    <s v="Wouter"/>
    <s v="(020) 557 51 40"/>
    <s v="van"/>
    <s v="W."/>
    <n v="279"/>
    <s v="00:15"/>
    <m/>
    <s v="Oosterschelde"/>
    <n v="40"/>
    <s v="Varend arrangement"/>
    <d v="2015-08-19T00:00:00"/>
    <s v="Nieuwezijds Voorburgwal 225"/>
    <s v="020 557 5429"/>
    <s v="616195481"/>
    <s v="(020) 557 51 40"/>
    <n v="3"/>
    <n v="40510.800000000003"/>
    <n v="3"/>
    <m/>
    <n v="34099.800000000003"/>
    <n v="5"/>
    <m/>
    <s v="000034-002"/>
    <n v="7.5"/>
  </r>
  <r>
    <s v="Koninklijke Vopak NV"/>
    <s v="Oosterschelde"/>
    <s v="Nee"/>
    <m/>
    <n v="120"/>
    <s v="Oosterschelde"/>
    <n v="1276"/>
    <s v="Sail thank you parade"/>
    <n v="120"/>
    <s v="Classic"/>
    <s v="Hoogerwaard P."/>
    <x v="36"/>
    <d v="2015-08-23T00:00:00"/>
    <x v="55"/>
    <s v="Gefactureerd"/>
    <m/>
    <s v="Straten F. van"/>
    <s v="Ja"/>
    <s v="Oosterschelde2015"/>
    <s v="Gefactureerd (2/2 termijn)"/>
    <m/>
    <m/>
    <m/>
    <x v="8"/>
    <m/>
    <m/>
    <n v="0"/>
    <s v="15:00"/>
    <s v="14:45"/>
    <s v="Nederlandse Tall Ships"/>
    <s v="Classic"/>
    <s v="Eigen catering schip"/>
    <s v="Geer van de"/>
    <s v="16-03"/>
    <s v="2015.12"/>
    <s v="zondag"/>
    <s v="23-08-2015 14:45"/>
    <d v="2015-03-16T14:02:08"/>
    <m/>
    <s v="gabrielle@theovaloffice.be"/>
    <n v="3"/>
    <s v="CH HKA (C04)"/>
    <s v="Oranje"/>
    <n v="60"/>
    <m/>
    <s v="A24"/>
    <s v="CH HKA (C04)"/>
    <s v="2015-08-23"/>
    <n v="33490.33"/>
    <n v="33490.33"/>
    <n v="35501.300000000003"/>
    <m/>
    <s v="Westerlaan 10"/>
    <s v="Rotterdam"/>
    <s v="3016 CK"/>
    <n v="2"/>
    <n v="50"/>
    <s v="Nee"/>
    <s v="Gabrielle van de Geer"/>
    <m/>
    <m/>
    <m/>
    <m/>
    <m/>
    <m/>
    <m/>
    <s v="14:00"/>
    <n v="35501.300000000003"/>
    <s v="Pier Westerhoofd"/>
    <s v="1552"/>
    <s v="Ja"/>
    <s v="Nee"/>
    <s v="Parkeren"/>
    <s v="3985"/>
    <m/>
    <s v="Geer"/>
    <s v="gabrielle@theovaloffice.be"/>
    <s v="f"/>
    <m/>
    <s v="Gabrielle"/>
    <m/>
    <m/>
    <s v="G."/>
    <n v="279"/>
    <s v="20:30"/>
    <m/>
    <s v="Oosterschelde"/>
    <n v="40"/>
    <s v="Varend arrangement"/>
    <d v="2015-08-23T00:00:00"/>
    <s v="Westerlaan 10"/>
    <m/>
    <s v="0032493254846"/>
    <m/>
    <n v="2"/>
    <n v="40510.800000000003"/>
    <n v="2"/>
    <m/>
    <n v="33490.33"/>
    <n v="5"/>
    <m/>
    <s v="000034-013"/>
    <n v="7.5"/>
  </r>
  <r>
    <s v="NautaDutilh N.V."/>
    <s v="Oosterschelde"/>
    <s v="Ja"/>
    <n v="100"/>
    <n v="120"/>
    <s v="Oosterschelde"/>
    <n v="972"/>
    <s v="Avond"/>
    <n v="120"/>
    <s v="Classic"/>
    <s v="Geerling E."/>
    <x v="0"/>
    <d v="2015-08-21T00:00:00"/>
    <x v="59"/>
    <s v="100% Definitief"/>
    <d v="2015-02-10T00:00:00"/>
    <s v="Dijck S.N.D. van"/>
    <s v="Ja"/>
    <s v="Oosterschelde2015"/>
    <s v="100% Definitief"/>
    <s v="31-07"/>
    <m/>
    <m/>
    <x v="12"/>
    <n v="22"/>
    <n v="58.49"/>
    <n v="37253.53"/>
    <s v="19:30"/>
    <s v="19:00"/>
    <s v="Nederlandse Tall Ships"/>
    <s v="Classic"/>
    <s v="Eigen catering schip"/>
    <s v="Zwart"/>
    <s v="02-02"/>
    <s v="2015.06"/>
    <s v="vrijdag"/>
    <s v="21-08-2015 19:00"/>
    <d v="2015-02-02T11:43:50"/>
    <s v="Kyra.Zwart@nautadutilh.com"/>
    <s v="kyra.zwart@nautadutilh.com"/>
    <n v="5"/>
    <s v="CH HKA (C04)"/>
    <s v="Oranje"/>
    <n v="60"/>
    <m/>
    <s v="A24"/>
    <s v="CH HKA (C04)"/>
    <s v="2015-08-21"/>
    <n v="34513"/>
    <n v="34513"/>
    <n v="37253.53"/>
    <m/>
    <s v="Strawinskylaan 1999"/>
    <s v="Amsterdam"/>
    <s v="1077 XV"/>
    <n v="2"/>
    <n v="50"/>
    <s v="Ja"/>
    <s v="Kyra Zwart"/>
    <m/>
    <m/>
    <m/>
    <m/>
    <m/>
    <m/>
    <m/>
    <s v="18:15"/>
    <n v="0"/>
    <s v="Pier Westerhoofd"/>
    <s v="2603"/>
    <s v="Nee"/>
    <s v="Ja"/>
    <s v="Parkeren"/>
    <s v="1817"/>
    <s v="Kyra.Zwart@nautadutilh.com"/>
    <s v="Zwart"/>
    <s v="kyra.zwart@nautadutilh.com"/>
    <s v="f"/>
    <m/>
    <s v="Kyra"/>
    <s v="(020) 717 15 63"/>
    <m/>
    <s v="K."/>
    <n v="279"/>
    <s v="00:15"/>
    <m/>
    <s v="Oosterschelde"/>
    <n v="40"/>
    <s v="Varend arrangement"/>
    <d v="2015-08-21T00:00:00"/>
    <s v="Strawinskylaan 1999"/>
    <m/>
    <s v="0031653623990"/>
    <s v="(020) 717 15 63"/>
    <n v="2"/>
    <n v="40510.800000000003"/>
    <n v="2"/>
    <m/>
    <n v="34513"/>
    <n v="5"/>
    <m/>
    <s v="000034-006"/>
    <n v="7.5"/>
  </r>
  <r>
    <s v="Bark Verpakkingen B.V."/>
    <s v="Oostvogel"/>
    <s v="Ja"/>
    <n v="100"/>
    <n v="75"/>
    <s v="Oostvogel"/>
    <n v="85"/>
    <s v="SAIL In"/>
    <n v="75"/>
    <s v="Classic"/>
    <s v="Plas B."/>
    <x v="0"/>
    <d v="2015-08-19T00:00:00"/>
    <x v="31"/>
    <s v="100% Definitief"/>
    <m/>
    <s v="NAUPAR"/>
    <s v="Ja"/>
    <s v="Oostvogel2015"/>
    <s v="100% Definitief"/>
    <s v="08-07"/>
    <m/>
    <m/>
    <x v="2"/>
    <n v="23"/>
    <n v="39.340000000000003"/>
    <n v="24192.05"/>
    <s v="08:15"/>
    <s v="08:15"/>
    <s v="Luxe traditionele charter schepen"/>
    <s v="Classic"/>
    <s v="Eigen catering schip"/>
    <s v="Plas"/>
    <s v="20-08"/>
    <s v="2014.34"/>
    <s v="woensdag"/>
    <s v="19-08-2015 08:15"/>
    <d v="2014-08-20T09:45:56"/>
    <s v="b.plas@bark-verpakkingen.com"/>
    <s v="b.plas@bark-verpakkingen.com"/>
    <n v="6"/>
    <s v="CH HKB (D04)"/>
    <s v="Oranje"/>
    <n v="50"/>
    <m/>
    <s v="A23"/>
    <s v="CH HKA (C03)"/>
    <s v="2015-08-19"/>
    <n v="22346.45"/>
    <n v="22346.45"/>
    <n v="24192.05"/>
    <m/>
    <s v="Coldenhovenstraat 79"/>
    <s v="Eerbeek"/>
    <s v="6961 CE"/>
    <m/>
    <n v="40"/>
    <s v="Ja"/>
    <s v="B. Plas"/>
    <m/>
    <m/>
    <m/>
    <m/>
    <m/>
    <m/>
    <m/>
    <s v="07:30"/>
    <n v="0"/>
    <s v="Pier Azië"/>
    <s v="2077"/>
    <s v="Nee"/>
    <s v="Ja"/>
    <s v="Parkeren"/>
    <s v="1385"/>
    <s v="b.plas@bark-verpakkingen.com"/>
    <s v="Plas"/>
    <s v="b.plas@bark-verpakkingen.com"/>
    <s v="m"/>
    <m/>
    <m/>
    <m/>
    <m/>
    <s v="B."/>
    <n v="289"/>
    <s v="16:45"/>
    <m/>
    <s v="Oostvogel"/>
    <n v="13"/>
    <s v="Varend arrangement"/>
    <d v="2015-08-19T00:00:00"/>
    <s v="Coldenhovenstraat 79"/>
    <m/>
    <s v="653399913"/>
    <m/>
    <n v="3"/>
    <n v="26226.75"/>
    <n v="2"/>
    <s v="Ja"/>
    <n v="22346.45"/>
    <n v="6"/>
    <m/>
    <s v="000063-001"/>
    <m/>
  </r>
  <r>
    <s v="Hay Group B.V."/>
    <s v="Oostvogel"/>
    <s v="Ja"/>
    <n v="100"/>
    <n v="75"/>
    <s v="Oostvogel"/>
    <n v="446"/>
    <s v="Avond"/>
    <n v="75"/>
    <s v="Classic"/>
    <s v="Vlissingen N. van"/>
    <x v="0"/>
    <d v="2015-08-20T00:00:00"/>
    <x v="34"/>
    <s v="100% Definitief"/>
    <m/>
    <s v="Spliet M.P.J."/>
    <s v="Ja"/>
    <s v="Oostvogel2015"/>
    <s v="100% Definitief"/>
    <s v="08-07"/>
    <m/>
    <m/>
    <x v="1"/>
    <n v="21"/>
    <n v="39.340000000000003"/>
    <n v="20600.669999999998"/>
    <s v="19:30"/>
    <s v="19:15"/>
    <s v="Luxe traditionele charter schepen"/>
    <s v="Classic"/>
    <s v="Eigen catering schip"/>
    <s v="Hoogenvest van"/>
    <s v="12-09"/>
    <s v="2014.37"/>
    <s v="donderdag"/>
    <s v="20-08-2015 19:15"/>
    <d v="2014-09-12T17:05:40"/>
    <s v="Hay group"/>
    <s v="nienke.van.vlissingen@haygroup.com"/>
    <n v="6"/>
    <s v="CH HKA (C03)"/>
    <s v="Oranje"/>
    <n v="50"/>
    <m/>
    <s v="A23"/>
    <s v="CH HKA (C03)"/>
    <s v="2015-08-20"/>
    <n v="19067.54"/>
    <n v="19067.54"/>
    <n v="20600.669999999998"/>
    <m/>
    <s v="Piet Heinkade 61-135"/>
    <s v="Amsterdam"/>
    <s v="1019 GM"/>
    <m/>
    <n v="40"/>
    <s v="Nee"/>
    <s v="Nienke van Vlissingen"/>
    <m/>
    <m/>
    <m/>
    <m/>
    <m/>
    <m/>
    <m/>
    <s v="18:30"/>
    <n v="0"/>
    <s v="Pier Westerhoofd"/>
    <s v="1979"/>
    <s v="Ja"/>
    <s v="Ja"/>
    <s v="Parkeren"/>
    <s v="4176"/>
    <s v="nienke.van.vlissingen@haygroup.com"/>
    <s v="Vlissingen"/>
    <s v="nienke.van.vlissingen@haygroup.com"/>
    <s v="f"/>
    <s v="06 - 51 49 66 27"/>
    <s v="Nienke"/>
    <m/>
    <s v="van"/>
    <s v="N."/>
    <n v="249"/>
    <s v="00:15"/>
    <m/>
    <s v="Oostvogel"/>
    <n v="13"/>
    <s v="Varend arrangement"/>
    <d v="2015-08-20T00:00:00"/>
    <s v="Piet Heinkade 61-135"/>
    <s v="030 69 29 250"/>
    <s v="620148027"/>
    <m/>
    <n v="3"/>
    <n v="22596.75"/>
    <n v="2"/>
    <m/>
    <n v="19067.54"/>
    <n v="6"/>
    <m/>
    <s v="000063-004"/>
    <m/>
  </r>
  <r>
    <s v="Marvesa Holding N.V"/>
    <s v="Oostvogel"/>
    <s v="Ja"/>
    <n v="100"/>
    <n v="75"/>
    <s v="Oostvogel"/>
    <n v="1876"/>
    <s v="Avond"/>
    <n v="75"/>
    <s v="Classic"/>
    <s v="Bruyn H. de"/>
    <x v="0"/>
    <d v="2015-08-21T00:00:00"/>
    <x v="144"/>
    <s v="100% Definitief"/>
    <d v="2015-06-02T00:00:00"/>
    <s v="Spliet M.P.J."/>
    <s v="Ja"/>
    <s v="Oostvogel2015"/>
    <s v="100% Definitief"/>
    <s v="08-07"/>
    <m/>
    <m/>
    <x v="1"/>
    <n v="21"/>
    <n v="39.340000000000003"/>
    <n v="20625.66"/>
    <s v="19:30"/>
    <s v="19:15"/>
    <s v="Luxe traditionele charter schepen"/>
    <s v="Classic"/>
    <s v="Eigen catering schip"/>
    <s v="Bruyn de"/>
    <s v="26-05"/>
    <s v="2015.22"/>
    <s v="vrijdag"/>
    <s v="21-08-2015 19:15"/>
    <d v="2015-05-26T16:00:54"/>
    <s v="henk.de.bruyn@marvesa.com"/>
    <m/>
    <n v="2"/>
    <s v="CH HKA (C03)"/>
    <s v="Oranje"/>
    <n v="50"/>
    <m/>
    <s v="A23"/>
    <s v="CH HKA (C03)"/>
    <s v="2015-08-21"/>
    <n v="19088.2"/>
    <n v="19088.2"/>
    <n v="20625.66"/>
    <m/>
    <s v="Parklaan 1"/>
    <s v="Rotterdam"/>
    <s v="3016 BA"/>
    <m/>
    <n v="40"/>
    <s v="Ja"/>
    <s v="Henk de Bruyn"/>
    <m/>
    <m/>
    <m/>
    <m/>
    <m/>
    <m/>
    <m/>
    <s v="18:30"/>
    <n v="0"/>
    <s v="Pier Westerhoofd"/>
    <s v="6004"/>
    <s v="Ja"/>
    <s v="Ja"/>
    <s v="Parkeren"/>
    <s v="3883"/>
    <s v="henk.de.bruyn@marvesa.com"/>
    <s v="Bruyn"/>
    <s v="henk.de.bruyn@marvesa.com"/>
    <s v="m"/>
    <m/>
    <s v="Henk"/>
    <s v="(010) 820 99 42"/>
    <s v="de"/>
    <s v="H."/>
    <n v="249"/>
    <s v="00:15"/>
    <m/>
    <s v="Oostvogel"/>
    <n v="13"/>
    <s v="Varend arrangement"/>
    <d v="2015-08-21T00:00:00"/>
    <s v="Parklaan 1"/>
    <s v="0031653528189"/>
    <s v="0031653528189"/>
    <s v="06 - 53 52 81 89"/>
    <n v="1"/>
    <m/>
    <n v="1"/>
    <m/>
    <n v="19088.2"/>
    <n v="6"/>
    <m/>
    <s v="000063-006"/>
    <m/>
  </r>
  <r>
    <s v="Tschenett BV"/>
    <s v="Oostvogel"/>
    <s v="Ja"/>
    <n v="100"/>
    <n v="75"/>
    <s v="Oostvogel"/>
    <n v="1937"/>
    <s v="Avond"/>
    <n v="75"/>
    <s v="Classic"/>
    <s v="Brunsmann M.S."/>
    <x v="0"/>
    <d v="2015-08-22T00:00:00"/>
    <x v="74"/>
    <s v="100% Definitief"/>
    <d v="2015-06-05T00:00:00"/>
    <s v="Koning A."/>
    <s v="Ja"/>
    <s v="Oostvogel2015"/>
    <s v="100% Definitief"/>
    <s v="08-07"/>
    <m/>
    <m/>
    <x v="1"/>
    <n v="21"/>
    <n v="39.340000000000003"/>
    <n v="20125.689999999999"/>
    <s v="19:30"/>
    <s v="19:15"/>
    <s v="Luxe traditionele charter schepen"/>
    <s v="Classic"/>
    <s v="Eigen catering schip"/>
    <s v="Tschenett  "/>
    <s v="01-06"/>
    <s v="2015.23"/>
    <s v="zaterdag"/>
    <s v="22-08-2015 19:15"/>
    <d v="2015-06-01T13:21:45"/>
    <s v="d"/>
    <s v="kusa@xs4all.nl"/>
    <n v="1"/>
    <s v="CH HKA (C03)"/>
    <s v="Oranje"/>
    <n v="50"/>
    <m/>
    <s v="A23"/>
    <s v="CH HKA (C03)"/>
    <s v="2015-08-22"/>
    <n v="18675"/>
    <n v="18675"/>
    <n v="20125.689999999999"/>
    <m/>
    <s v="Keizersgracht 327"/>
    <s v="Amsterdam"/>
    <s v="1015 EE"/>
    <m/>
    <n v="40"/>
    <s v="Nee"/>
    <s v="M.S. Brunsmann"/>
    <s v="Tschenett BV"/>
    <m/>
    <m/>
    <m/>
    <m/>
    <m/>
    <m/>
    <s v="18:30"/>
    <n v="0"/>
    <s v="Pier Westerhoofd"/>
    <s v="6031"/>
    <s v="Ja"/>
    <m/>
    <m/>
    <s v="3918"/>
    <s v="d"/>
    <s v="Brunsmann"/>
    <s v="kusa@xs4all.nl"/>
    <s v="f"/>
    <s v="d"/>
    <m/>
    <s v="(020) 620 06 83"/>
    <m/>
    <s v="M.S."/>
    <n v="249"/>
    <s v="00:15"/>
    <m/>
    <s v="Oostvogel"/>
    <n v="13"/>
    <s v="Varend arrangement"/>
    <d v="2015-08-22T00:00:00"/>
    <s v="Keizersgracht 327"/>
    <m/>
    <s v="0031652314227"/>
    <s v="(020) 620 06 83"/>
    <n v="1"/>
    <m/>
    <n v="2"/>
    <m/>
    <n v="18675"/>
    <n v="6"/>
    <m/>
    <s v="000063-008"/>
    <m/>
  </r>
  <r>
    <s v="Xeed"/>
    <s v="Oostvogel"/>
    <s v="Nee"/>
    <m/>
    <n v="75"/>
    <s v="Oostvogel"/>
    <n v="1390"/>
    <s v="Middag"/>
    <n v="75"/>
    <s v="Classic"/>
    <s v="Swarte J."/>
    <x v="0"/>
    <d v="2015-08-21T00:00:00"/>
    <x v="68"/>
    <s v="100% Definitief"/>
    <m/>
    <s v="Straten F. van"/>
    <s v="Ja"/>
    <s v="Oostvogel2015"/>
    <s v="100% Definitief"/>
    <s v="16-07"/>
    <m/>
    <m/>
    <x v="0"/>
    <n v="20"/>
    <n v="39.340000000000003"/>
    <n v="0"/>
    <s v="12:15"/>
    <s v="12:15"/>
    <s v="Luxe traditionele charter schepen"/>
    <s v="Classic"/>
    <s v="Eigen catering schip"/>
    <s v="Swarte"/>
    <s v="25-03"/>
    <s v="2015.13"/>
    <s v="vrijdag"/>
    <s v="21-08-2015 12:15"/>
    <d v="2015-03-25T10:17:38"/>
    <m/>
    <s v="jiska.swarte@xeed.nl"/>
    <n v="1"/>
    <s v="CH HKA (C03)"/>
    <s v="Oranje"/>
    <n v="50"/>
    <m/>
    <s v="A23"/>
    <s v="CH HKA (C03)"/>
    <s v="2015-08-21"/>
    <m/>
    <n v="0"/>
    <n v="0"/>
    <m/>
    <s v="Orteliuslaan 21"/>
    <s v="Utrecht"/>
    <s v="3528 BA"/>
    <m/>
    <n v="40"/>
    <s v="Nee"/>
    <s v="J. Swarte"/>
    <m/>
    <m/>
    <m/>
    <m/>
    <m/>
    <m/>
    <m/>
    <s v="11:30"/>
    <m/>
    <s v="Pier Westerhoofd"/>
    <s v="1887"/>
    <s v="Nee"/>
    <s v="Ja"/>
    <s v="Parkeren"/>
    <s v="1016"/>
    <m/>
    <s v="Swarte"/>
    <s v="jiska.swarte@xeed.nl"/>
    <s v="f"/>
    <m/>
    <m/>
    <s v="06 - 14 96 20 90"/>
    <m/>
    <s v="J."/>
    <n v="229"/>
    <s v="17:15"/>
    <m/>
    <s v="Oostvogel"/>
    <n v="13"/>
    <s v="Varend arrangement"/>
    <d v="2015-08-21T00:00:00"/>
    <s v="Orteliuslaan 21"/>
    <m/>
    <s v="0031614962090"/>
    <m/>
    <n v="1"/>
    <m/>
    <n v="1"/>
    <m/>
    <n v="17175"/>
    <n v="6"/>
    <m/>
    <s v="000063-005"/>
    <m/>
  </r>
  <r>
    <s v="ING Nederland - GB&amp;I Landelijk (muv NW)"/>
    <s v="Pedro Doncker"/>
    <s v="Nee"/>
    <m/>
    <n v="100"/>
    <s v="Pedro Doncker"/>
    <n v="843"/>
    <s v="Avond"/>
    <n v="100"/>
    <s v="Classic"/>
    <s v="Kolk A."/>
    <x v="28"/>
    <d v="2015-08-20T00:00:00"/>
    <x v="141"/>
    <s v="Gefactureerd"/>
    <m/>
    <s v="Straten F. van"/>
    <s v="Ja"/>
    <s v="Pedro Doncker2015"/>
    <s v="Gefactureerd (1/0 termijn)"/>
    <m/>
    <m/>
    <m/>
    <x v="12"/>
    <n v="22"/>
    <n v="56.93"/>
    <n v="0"/>
    <s v="18:15"/>
    <s v="18:00"/>
    <s v="Nederlandse Tall Ships"/>
    <s v="Classic"/>
    <s v="Eigen catering schip"/>
    <m/>
    <s v="09-01"/>
    <s v="2015.02"/>
    <s v="donderdag"/>
    <s v="20-08-2015 18:00"/>
    <d v="2015-01-09T11:21:37"/>
    <s v="ING GB&amp;I Landelijk"/>
    <m/>
    <n v="2"/>
    <s v="CH HKA (C03)"/>
    <s v="Oranje"/>
    <n v="60"/>
    <m/>
    <s v="C03"/>
    <s v="CH HKA (C03)"/>
    <s v="2015-08-20"/>
    <n v="35079.35"/>
    <n v="28104.35"/>
    <n v="31193.31"/>
    <m/>
    <s v="Bijlmerdreef 24"/>
    <s v="Amsterdam"/>
    <s v="1102 CT"/>
    <n v="1.5"/>
    <n v="42"/>
    <s v="Nee"/>
    <s v="Annemein Kolk"/>
    <m/>
    <m/>
    <m/>
    <m/>
    <m/>
    <m/>
    <m/>
    <s v="17:15"/>
    <n v="31193.31"/>
    <s v="Pier Westerhoofd"/>
    <s v="3178"/>
    <s v="Ja"/>
    <s v="Nee"/>
    <s v="Parkeren"/>
    <s v="2280"/>
    <s v="ING GB&amp;I Landelijk"/>
    <s v="Kolk"/>
    <s v="ING GB&amp;I Landelijk"/>
    <s v="f"/>
    <m/>
    <s v="Annemein"/>
    <m/>
    <m/>
    <s v="A."/>
    <n v="279"/>
    <s v="23:15"/>
    <m/>
    <s v="Pedro Doncker"/>
    <n v="28"/>
    <s v="Varend arrangement"/>
    <d v="2015-08-20T00:00:00"/>
    <s v="Bijlmerdreef 24"/>
    <m/>
    <m/>
    <m/>
    <n v="1"/>
    <m/>
    <n v="3"/>
    <m/>
    <n v="35079.35"/>
    <n v="1"/>
    <m/>
    <s v="000035-004"/>
    <n v="7.5"/>
  </r>
  <r>
    <s v="LEF Marketing &amp; Events"/>
    <s v="Pedro Doncker"/>
    <s v="Ja"/>
    <n v="100"/>
    <n v="100"/>
    <s v="Pedro Doncker"/>
    <n v="580"/>
    <s v="SAIL In"/>
    <n v="100"/>
    <s v="Classic"/>
    <s v="Vugt W. van"/>
    <x v="0"/>
    <d v="2015-08-19T00:00:00"/>
    <x v="184"/>
    <s v="100% Definitief"/>
    <d v="2014-11-14T00:00:00"/>
    <s v="Dijck S.N.D. van"/>
    <s v="Ja"/>
    <s v="Pedro Doncker2015"/>
    <s v="100% Definitief"/>
    <s v="09-07"/>
    <m/>
    <m/>
    <x v="13"/>
    <n v="25"/>
    <n v="56.93"/>
    <n v="37753.629999999997"/>
    <s v="08:15"/>
    <s v="08:15"/>
    <s v="Nederlandse Tall Ships"/>
    <s v="Classic"/>
    <s v="Eigen catering schip"/>
    <s v="Vugt van"/>
    <s v="14-10"/>
    <s v="2014.42"/>
    <s v="woensdag"/>
    <s v="19-08-2015 07:00"/>
    <d v="2014-10-14T10:06:08"/>
    <s v="wvanvugt@lefmarketing.com"/>
    <s v="wvanvugt@lefmarketing.com"/>
    <n v="6"/>
    <s v="CH HKA (C04)"/>
    <s v="Oranje"/>
    <n v="60"/>
    <m/>
    <s v="C03"/>
    <s v="CH HKA (C04)"/>
    <s v="2015-08-19"/>
    <n v="34933"/>
    <n v="34933"/>
    <n v="37753.629999999997"/>
    <m/>
    <s v="Rijksweg 55B"/>
    <s v="Ede"/>
    <s v="4529 JB"/>
    <n v="1.5"/>
    <n v="42"/>
    <s v="Ja"/>
    <s v="Willem van Vugt"/>
    <s v="EMC en VMware"/>
    <m/>
    <m/>
    <m/>
    <m/>
    <m/>
    <m/>
    <s v="07:30"/>
    <n v="0"/>
    <s v="Pier Westerhoofd"/>
    <s v="2136"/>
    <s v="Ja"/>
    <s v="Ja"/>
    <s v="Parkeren"/>
    <s v="1461"/>
    <s v="wvanvugt@lefmarketing.com"/>
    <s v="Vugt"/>
    <s v="wvanvugt@lefmarketing.com"/>
    <s v="m"/>
    <s v="06 - 12 16 04 82"/>
    <s v="Willem"/>
    <s v="(0117) 71 26 06"/>
    <s v="van"/>
    <s v="W."/>
    <n v="339"/>
    <s v="15:30"/>
    <s v="CH HKA"/>
    <s v="Pedro Doncker"/>
    <n v="28"/>
    <s v="Varend arrangement"/>
    <d v="2015-08-19T00:00:00"/>
    <s v="Rijksweg 55B"/>
    <s v="06-12160482"/>
    <s v="0031612160482"/>
    <s v="(0117) 71 26 06"/>
    <n v="3"/>
    <n v="41019"/>
    <n v="3"/>
    <s v="Ja"/>
    <n v="34933"/>
    <n v="1"/>
    <m/>
    <s v="000035-001"/>
    <n v="7.5"/>
  </r>
  <r>
    <s v="Linklaters LLP"/>
    <s v="Pedro Doncker"/>
    <s v="Ja"/>
    <n v="75.87"/>
    <n v="100"/>
    <s v="Pedro Doncker"/>
    <n v="1476"/>
    <s v="Avond"/>
    <n v="100"/>
    <s v="Classic"/>
    <s v="Alarie M."/>
    <x v="0"/>
    <d v="2015-08-19T00:00:00"/>
    <x v="26"/>
    <s v="100% Definitief"/>
    <d v="2015-04-01T00:00:00"/>
    <s v="Spliet M.P.J."/>
    <s v="Ja"/>
    <s v="Pedro Doncker2015"/>
    <s v="100% Definitief"/>
    <s v="09-07"/>
    <m/>
    <m/>
    <x v="12"/>
    <n v="22"/>
    <n v="56.93"/>
    <n v="30008.400000000001"/>
    <s v="18:30"/>
    <s v="18:00"/>
    <s v="Nederlandse Tall Ships"/>
    <s v="Classic"/>
    <s v="Eigen catering schip"/>
    <s v="Bottram P."/>
    <s v="02-04"/>
    <s v="2015.14"/>
    <s v="woensdag"/>
    <s v="19-08-2015 18:00"/>
    <d v="2015-04-02T10:13:01"/>
    <s v="yvon@novytijd.nl"/>
    <s v="yvon@novytijd.nl"/>
    <n v="5"/>
    <s v="CH HKA (C03)"/>
    <s v="Oranje"/>
    <n v="60"/>
    <m/>
    <s v="C03"/>
    <s v="CH HKA (C03)"/>
    <s v="2015-08-19"/>
    <n v="35963.199999999997"/>
    <n v="35963.199999999997"/>
    <n v="39552.17"/>
    <m/>
    <s v="Zuidplein 180"/>
    <s v="Amsterdam"/>
    <s v="1077 XV"/>
    <n v="1.5"/>
    <n v="42"/>
    <s v="Ja"/>
    <s v="Yvon Verwoerd"/>
    <m/>
    <m/>
    <m/>
    <m/>
    <m/>
    <m/>
    <m/>
    <s v="17:15"/>
    <n v="9543.77"/>
    <s v="Pier Westerhoofd"/>
    <s v="3059"/>
    <s v="Nee"/>
    <s v="Nee"/>
    <s v="Parkeren"/>
    <s v="3971"/>
    <s v="yvon@novytijd.nl"/>
    <s v="Verwoerd"/>
    <s v="yvon@novytijd.nl"/>
    <s v="f"/>
    <s v="06 - 43 51 42 67"/>
    <s v="Yvon"/>
    <m/>
    <m/>
    <s v="Y."/>
    <n v="279"/>
    <s v="23:15"/>
    <m/>
    <s v="Pedro Doncker"/>
    <n v="28"/>
    <s v="Varend arrangement"/>
    <d v="2015-08-19T00:00:00"/>
    <s v="Zuidplein 180"/>
    <s v="+31(0)6 43514267"/>
    <s v="06 - 46 06 49 91"/>
    <m/>
    <n v="2"/>
    <m/>
    <n v="9"/>
    <m/>
    <n v="35963.199999999997"/>
    <n v="1"/>
    <m/>
    <s v="000035-002"/>
    <n v="7.5"/>
  </r>
  <r>
    <s v="Prowareness Group"/>
    <s v="Pedro Doncker"/>
    <s v="Ja"/>
    <n v="100"/>
    <n v="100"/>
    <s v="Pedro Doncker"/>
    <n v="1853"/>
    <s v="Avond"/>
    <n v="100"/>
    <s v="Classic"/>
    <s v="Mooren A. van der"/>
    <x v="0"/>
    <d v="2015-08-21T00:00:00"/>
    <x v="176"/>
    <s v="100% Definitief"/>
    <m/>
    <s v="Koning A."/>
    <s v="Ja"/>
    <s v="Pedro Doncker2015"/>
    <s v="100% Definitief"/>
    <s v="04-08"/>
    <m/>
    <m/>
    <x v="12"/>
    <n v="22"/>
    <n v="56.93"/>
    <n v="30633.37"/>
    <s v="18:15"/>
    <s v="18:00"/>
    <s v="Nederlandse Tall Ships"/>
    <s v="Classic"/>
    <s v="Eigen catering schip"/>
    <s v="Mooren A. van der"/>
    <s v="21-05"/>
    <s v="2015.21"/>
    <s v="vrijdag"/>
    <s v="21-08-2015 18:00"/>
    <d v="2015-05-21T10:27:33"/>
    <s v="a.vandermooren@prowareness.nl"/>
    <s v="a.vandermooren@prowareness.nl"/>
    <n v="2"/>
    <s v="CH HKA (C03)"/>
    <s v="Oranje"/>
    <n v="60"/>
    <m/>
    <s v="C03"/>
    <s v="CH HKA (C03)"/>
    <s v="2015-08-21"/>
    <n v="28416.5"/>
    <n v="28416.5"/>
    <n v="30633.37"/>
    <m/>
    <s v="Brassersplein 1"/>
    <s v="Delft"/>
    <s v="2612 CT"/>
    <n v="1.5"/>
    <n v="42"/>
    <s v="Ja"/>
    <s v="Andrea van der Mooren"/>
    <m/>
    <m/>
    <m/>
    <m/>
    <m/>
    <m/>
    <m/>
    <s v="17:15"/>
    <n v="0"/>
    <s v="Pier Westerhoofd"/>
    <s v="5983"/>
    <s v="Ja"/>
    <s v="Ja"/>
    <s v="Parkeren"/>
    <s v="3868"/>
    <s v="a.vandermooren@prowareness.nl"/>
    <s v="Mooren"/>
    <s v="a.vandermooren@prowareness.nl"/>
    <s v="f"/>
    <s v="06 - 55 23 75 48"/>
    <s v="Andrea"/>
    <s v="(015) 241 18 00"/>
    <s v="van der"/>
    <s v="A."/>
    <n v="279"/>
    <s v="23:15"/>
    <m/>
    <s v="Pedro Doncker"/>
    <n v="28"/>
    <s v="Varend arrangement"/>
    <d v="2015-08-21T00:00:00"/>
    <s v="Brassersplein 1"/>
    <m/>
    <s v="(015) 241 18 00"/>
    <s v="(015) 241 18 00"/>
    <n v="1"/>
    <m/>
    <n v="2"/>
    <m/>
    <n v="28416.5"/>
    <n v="1"/>
    <m/>
    <s v="000035-006"/>
    <n v="7.5"/>
  </r>
  <r>
    <s v="Uxus Europe b.v."/>
    <s v="Pedro Doncker"/>
    <s v="Nee"/>
    <m/>
    <n v="100"/>
    <s v="Pedro Doncker"/>
    <n v="1906"/>
    <s v="Avond"/>
    <n v="80"/>
    <s v="Classic"/>
    <s v="Finaughty N."/>
    <x v="6"/>
    <d v="2015-08-22T00:00:00"/>
    <x v="28"/>
    <s v="Gefactureerd"/>
    <d v="2015-06-24T00:00:00"/>
    <s v="Sterk L."/>
    <s v="Ja"/>
    <s v="Pedro Doncker2015"/>
    <s v="Gefactureerd (1/1 termijn)"/>
    <m/>
    <m/>
    <m/>
    <x v="12"/>
    <n v="22"/>
    <n v="56.93"/>
    <n v="0"/>
    <s v="18:15"/>
    <s v="18:00"/>
    <s v="Nederlandse Tall Ships"/>
    <s v="Classic"/>
    <s v="Eigen catering schip"/>
    <m/>
    <s v="28-05"/>
    <s v="2015.22"/>
    <s v="zaterdag"/>
    <s v="22-08-2015 18:00"/>
    <d v="2015-05-28T14:55:39"/>
    <s v="Optie van de Pedro Doncker:"/>
    <s v="neil@uxusdesign.com"/>
    <n v="1"/>
    <s v="CH HKA (C03)"/>
    <s v="Oranje"/>
    <n v="60"/>
    <m/>
    <s v="C03"/>
    <s v="CH HKA (C03)"/>
    <s v="2015-08-22"/>
    <n v="16000"/>
    <n v="16000"/>
    <n v="17440"/>
    <m/>
    <s v="Keizersgracht 174"/>
    <s v="Amsterdam"/>
    <s v="1016 DW"/>
    <n v="1.5"/>
    <n v="42"/>
    <s v="Ja"/>
    <s v="Neil Finaughty"/>
    <m/>
    <m/>
    <m/>
    <m/>
    <m/>
    <m/>
    <m/>
    <s v="17:15"/>
    <n v="17440"/>
    <s v="Pier Westerhoofd"/>
    <s v="6018"/>
    <s v="Ja"/>
    <m/>
    <m/>
    <s v="3903"/>
    <s v="Optie van de Pedro Doncker:"/>
    <s v="Finaughty"/>
    <s v="neil@uxusdesign.com"/>
    <s v="m"/>
    <m/>
    <s v="Neil"/>
    <s v="(020) 623 31 14"/>
    <m/>
    <s v="N."/>
    <n v="200"/>
    <s v="23:15"/>
    <m/>
    <s v="Pedro Doncker"/>
    <n v="28"/>
    <s v="Varend arrangement"/>
    <d v="2015-08-22T00:00:00"/>
    <s v="Keizersgracht 174"/>
    <m/>
    <s v="(020) 623 31 14"/>
    <s v="(020) 623 31 14"/>
    <n v="1"/>
    <m/>
    <n v="1"/>
    <m/>
    <n v="16000"/>
    <n v="1"/>
    <m/>
    <s v="000035-008"/>
    <n v="7.5"/>
  </r>
  <r>
    <s v="ALH Van Herwijnen Accountants"/>
    <s v="Pelikaan"/>
    <s v="Ja"/>
    <n v="100"/>
    <n v="20"/>
    <s v="Pelikaan"/>
    <n v="902"/>
    <s v="Middag"/>
    <n v="20"/>
    <s v="Dock"/>
    <s v="Groen L. de"/>
    <x v="0"/>
    <d v="2015-08-21T00:00:00"/>
    <x v="185"/>
    <s v="100% Definitief"/>
    <d v="2015-01-30T00:00:00"/>
    <s v="Spliet M.P.J."/>
    <s v="Ja"/>
    <s v="Pelikaan2015"/>
    <s v="100% Definitief"/>
    <s v="08-07"/>
    <m/>
    <m/>
    <x v="10"/>
    <n v="22.85"/>
    <n v="52.79"/>
    <n v="5581.27"/>
    <s v="15:45"/>
    <s v="16:00"/>
    <s v="Luxe charter schepen (max. 24p)"/>
    <s v="Dock"/>
    <s v="H2U Consortium"/>
    <s v="Groen  de"/>
    <s v="23-01"/>
    <s v="2015.04"/>
    <s v="vrijdag"/>
    <s v="21-08-2015 16:00"/>
    <d v="2015-01-23T09:20:00"/>
    <s v="lea@van-herwijnen.nl"/>
    <m/>
    <n v="7"/>
    <s v="CH HKA (C01)"/>
    <s v="Rood"/>
    <n v="30"/>
    <m/>
    <s v="A29"/>
    <s v="CH HKB (D01)"/>
    <s v="2015-08-21"/>
    <n v="5180"/>
    <n v="5180"/>
    <n v="5581.27"/>
    <m/>
    <s v="Stephensonstraat 19"/>
    <s v="Tiel"/>
    <s v="4004 JA"/>
    <n v="1.7"/>
    <n v="22"/>
    <s v="Nee"/>
    <s v="Lea de Groen"/>
    <m/>
    <m/>
    <m/>
    <m/>
    <m/>
    <m/>
    <m/>
    <s v="14:00"/>
    <n v="0"/>
    <s v="Pier Westerhoofd"/>
    <s v="2622"/>
    <s v="Ja"/>
    <m/>
    <m/>
    <s v="1842"/>
    <s v="lea@van-herwijnen.nl"/>
    <s v="Groen"/>
    <s v="lea@van-herwijnen.nl"/>
    <s v="f"/>
    <s v="06 - 25 46 68 80"/>
    <s v="Lea"/>
    <s v="(0344) 62 12 22"/>
    <s v="de"/>
    <s v="L."/>
    <n v="259"/>
    <s v="18:45"/>
    <m/>
    <s v="Pelikaan"/>
    <n v="65"/>
    <s v="Varend arrangement"/>
    <d v="2015-08-21T00:00:00"/>
    <s v="Stephensonstraat 19"/>
    <s v="0344-621222"/>
    <s v="0031625466880"/>
    <s v="(0344) 62 12 22"/>
    <n v="3"/>
    <n v="6267.8"/>
    <n v="1"/>
    <m/>
    <n v="5180"/>
    <n v="4"/>
    <m/>
    <s v="000036-007"/>
    <n v="5"/>
  </r>
  <r>
    <s v="Double Paid B.V."/>
    <s v="Pelikaan"/>
    <s v="Ja"/>
    <n v="100"/>
    <n v="20"/>
    <s v="Pelikaan"/>
    <n v="1174"/>
    <s v="Avond"/>
    <n v="20"/>
    <s v="Dock"/>
    <s v="Braas H."/>
    <x v="0"/>
    <d v="2015-08-20T00:00:00"/>
    <x v="79"/>
    <s v="100% Definitief"/>
    <d v="2015-03-06T00:00:00"/>
    <s v="Sterk L."/>
    <s v="Ja"/>
    <s v="Pelikaan2015"/>
    <s v="100% Definitief"/>
    <s v="08-07"/>
    <m/>
    <m/>
    <x v="11"/>
    <n v="26.13"/>
    <n v="52.79"/>
    <n v="6014.1"/>
    <s v="20:30"/>
    <s v="20:30"/>
    <s v="Luxe charter schepen (max. 24p)"/>
    <s v="Dock"/>
    <s v="H2U Consortium"/>
    <s v="Braas "/>
    <s v="27-02"/>
    <s v="2015.09"/>
    <s v="donderdag"/>
    <s v="20-08-2015 20:30"/>
    <d v="2015-02-27T09:59:08"/>
    <s v="henk.braas@doublepaid.nl"/>
    <s v="henk.braas@doublepaid.nl"/>
    <n v="4"/>
    <s v="CH HKA (C01)"/>
    <s v="Rood"/>
    <n v="30"/>
    <m/>
    <s v="A29"/>
    <s v="CH HKB (D01)"/>
    <s v="2015-08-20"/>
    <n v="5580"/>
    <n v="5580"/>
    <n v="6014.1"/>
    <m/>
    <s v="Schoffel 67"/>
    <s v="De Goorn"/>
    <s v="1648 GG"/>
    <n v="1.7"/>
    <n v="22"/>
    <s v="Ja"/>
    <s v="Henk Braas"/>
    <m/>
    <m/>
    <m/>
    <m/>
    <m/>
    <m/>
    <m/>
    <s v="18:30"/>
    <n v="0"/>
    <s v="Pier Westerhoofd"/>
    <s v="2742"/>
    <s v="Ja"/>
    <m/>
    <m/>
    <s v="1988"/>
    <s v="henk.braas@doublepaid.nl"/>
    <s v="Braas"/>
    <s v="henk.braas@doublepaid.nl"/>
    <s v="m"/>
    <m/>
    <s v="Henk"/>
    <s v="(0229) 87 01 41"/>
    <m/>
    <s v="H."/>
    <n v="279"/>
    <s v="00:00"/>
    <m/>
    <s v="Pelikaan"/>
    <n v="65"/>
    <s v="Varend arrangement"/>
    <d v="2015-08-20T00:00:00"/>
    <s v="Schoffel 67"/>
    <m/>
    <s v="0031653428883"/>
    <s v="(0229) 87 01 41"/>
    <n v="2"/>
    <n v="6751.8"/>
    <n v="0"/>
    <m/>
    <n v="5580"/>
    <n v="4"/>
    <m/>
    <s v="000036-005"/>
    <n v="5"/>
  </r>
  <r>
    <s v="ESG Europaische Sonder Geruestbau GmbH"/>
    <s v="Pelikaan"/>
    <s v="Ja"/>
    <n v="100"/>
    <n v="20"/>
    <s v="Pelikaan"/>
    <n v="176"/>
    <s v="Avond"/>
    <n v="20"/>
    <s v="Dock"/>
    <s v="Weelden J. van"/>
    <x v="0"/>
    <d v="2015-08-21T00:00:00"/>
    <x v="57"/>
    <s v="100% Definitief"/>
    <m/>
    <s v="Straten F. van"/>
    <s v="Ja"/>
    <s v="Pelikaan2015"/>
    <s v="100% Definitief"/>
    <s v="08-07"/>
    <s v="van Weelden"/>
    <m/>
    <x v="11"/>
    <n v="26.13"/>
    <n v="52.79"/>
    <n v="6114.09"/>
    <s v="20:30"/>
    <s v="20:30"/>
    <s v="Luxe charter schepen (max. 24p)"/>
    <s v="Dock"/>
    <s v="H2U Consortium"/>
    <s v="Weelden van"/>
    <s v="22-08"/>
    <s v="2014.34"/>
    <s v="vrijdag"/>
    <s v="21-08-2015 20:30"/>
    <d v="2014-08-22T10:39:15"/>
    <s v="j.vanweelden@esg-geruestbau.de"/>
    <s v="j.vanweelden@esg-geruestbau.de"/>
    <n v="6"/>
    <s v="CH HKA (C01)"/>
    <s v="Rood"/>
    <n v="30"/>
    <m/>
    <s v="A29"/>
    <s v="CH HKB (D01)"/>
    <s v="2015-08-21"/>
    <n v="5662.64"/>
    <n v="5662.64"/>
    <n v="6114.09"/>
    <s v="man"/>
    <s v="Muellereiweg 2"/>
    <s v="Buettel"/>
    <m/>
    <n v="1.7"/>
    <n v="22"/>
    <s v="Ja"/>
    <s v="Johannes van Weelden"/>
    <m/>
    <m/>
    <m/>
    <m/>
    <m/>
    <m/>
    <m/>
    <s v="18:30"/>
    <n v="0"/>
    <s v="Pier Westerhoofd"/>
    <s v="1978"/>
    <s v="Nee"/>
    <s v="Ja"/>
    <s v="Parkeren"/>
    <s v="1260"/>
    <s v="j.vanweelden@esg-geruestbau.de"/>
    <s v="Weelden"/>
    <s v="j.vanweelden@esg-geruestbau.de"/>
    <s v="m"/>
    <m/>
    <s v="Johannes"/>
    <m/>
    <s v="van"/>
    <s v="J."/>
    <n v="279"/>
    <s v="00:00"/>
    <m/>
    <s v="Pelikaan"/>
    <n v="65"/>
    <s v="Varend arrangement"/>
    <d v="2015-08-21T00:00:00"/>
    <s v="Muellereiweg 2"/>
    <s v="0049 162 2050081"/>
    <s v="00491622050081"/>
    <m/>
    <n v="3"/>
    <n v="6751.8"/>
    <n v="1"/>
    <m/>
    <n v="5662.64"/>
    <n v="4"/>
    <m/>
    <s v="000036-008"/>
    <n v="5"/>
  </r>
  <r>
    <s v="Infradata"/>
    <s v="Pelikaan"/>
    <s v="Ja"/>
    <n v="95.71"/>
    <n v="20"/>
    <s v="Pelikaan"/>
    <n v="996"/>
    <s v="Middag"/>
    <n v="20"/>
    <s v="Dock"/>
    <s v="Teeuwen S."/>
    <x v="0"/>
    <d v="2015-08-20T00:00:00"/>
    <x v="116"/>
    <s v="100% Definitief"/>
    <m/>
    <s v="Dijck S.N.D. van"/>
    <s v="Ja"/>
    <s v="Pelikaan2015"/>
    <s v="100% Definitief"/>
    <s v="08-07"/>
    <m/>
    <m/>
    <x v="10"/>
    <n v="22.85"/>
    <n v="52.79"/>
    <n v="5581.28"/>
    <s v="15:45"/>
    <s v="16:00"/>
    <s v="Luxe charter schepen (max. 24p)"/>
    <s v="Dock"/>
    <s v="H2U Consortium"/>
    <s v="Kersten"/>
    <s v="04-02"/>
    <s v="2015.06"/>
    <s v="donderdag"/>
    <s v="20-08-2015 16:00"/>
    <d v="2015-02-04T12:27:43"/>
    <s v="marloes@infradata.nl"/>
    <s v="marloes@infradata.nl"/>
    <n v="4"/>
    <s v="CH HKA (C01)"/>
    <s v="Rood"/>
    <n v="30"/>
    <m/>
    <s v="A29"/>
    <s v="CH HKB (D01)"/>
    <s v="2015-08-20"/>
    <n v="5386.6"/>
    <n v="5386.6"/>
    <n v="5831.27"/>
    <m/>
    <s v="Nieuwenhuizenweg 3"/>
    <s v="Leiden"/>
    <s v="2314 XP"/>
    <n v="1.7"/>
    <n v="22"/>
    <s v="Ja"/>
    <s v="Marloes Kersten"/>
    <m/>
    <m/>
    <m/>
    <m/>
    <m/>
    <m/>
    <m/>
    <s v="14:00"/>
    <n v="249.99"/>
    <s v="Pier Westerhoofd"/>
    <s v="2611"/>
    <s v="Nee"/>
    <s v="Nee"/>
    <s v="Parkeren"/>
    <s v="1826"/>
    <s v="marloes@infradata.nl"/>
    <s v="Kersten"/>
    <s v="marloes@infradata.nl"/>
    <s v="f"/>
    <m/>
    <s v="Marloes"/>
    <s v="(071) 750 15 25"/>
    <m/>
    <s v="M."/>
    <n v="259"/>
    <s v="18:45"/>
    <m/>
    <s v="Pelikaan"/>
    <n v="65"/>
    <s v="Varend arrangement"/>
    <d v="2015-08-20T00:00:00"/>
    <s v="Nieuwenhuizenweg 3"/>
    <m/>
    <s v="642213928"/>
    <s v="(071) 750 15 25"/>
    <n v="1"/>
    <n v="6267.8"/>
    <n v="1"/>
    <m/>
    <n v="5386.6"/>
    <n v="4"/>
    <m/>
    <s v="000036-004"/>
    <n v="5"/>
  </r>
  <r>
    <s v="Nutricia Advanced Medical Nutrition"/>
    <s v="Pelikaan"/>
    <s v="Ja"/>
    <n v="100"/>
    <n v="20"/>
    <s v="Pelikaan"/>
    <n v="1871"/>
    <s v="Avond"/>
    <n v="20"/>
    <s v="Dock"/>
    <s v="Amier A."/>
    <x v="0"/>
    <d v="2015-08-19T00:00:00"/>
    <x v="186"/>
    <s v="100% Definitief"/>
    <d v="2015-06-03T00:00:00"/>
    <s v="Spliet M.P.J."/>
    <s v="Ja"/>
    <s v="Pelikaan2015"/>
    <s v="100% Definitief"/>
    <s v="08-07"/>
    <s v="Amier"/>
    <m/>
    <x v="11"/>
    <n v="26.13"/>
    <n v="52.79"/>
    <n v="6139.09"/>
    <s v="20:30"/>
    <s v="20:30"/>
    <s v="Luxe charter schepen (max. 24p)"/>
    <s v="Dock"/>
    <s v="H2U Consortium"/>
    <s v="Amier"/>
    <s v="24-05"/>
    <s v="2015.21"/>
    <s v="woensdag"/>
    <s v="19-08-2015 20:30"/>
    <d v="2015-05-24T12:04:36"/>
    <s v="arnold.amier@nutricia.com"/>
    <s v="arnold.amier@nutricia.com"/>
    <n v="2"/>
    <s v="CH HKA (C01)"/>
    <s v="Rood"/>
    <n v="30"/>
    <m/>
    <s v="A29"/>
    <s v="CH HKB (D01)"/>
    <s v="2015-08-19"/>
    <n v="5683.3"/>
    <n v="5683.3"/>
    <n v="6139.09"/>
    <s v="man"/>
    <m/>
    <s v="Zoetermeer"/>
    <m/>
    <n v="1.7"/>
    <n v="22"/>
    <s v="Nee"/>
    <s v="Arnold Amier"/>
    <m/>
    <m/>
    <m/>
    <m/>
    <m/>
    <m/>
    <m/>
    <s v="18:30"/>
    <n v="0"/>
    <s v="Pier Westerhoofd"/>
    <s v="5989"/>
    <s v="Ja"/>
    <s v="Ja"/>
    <s v="Parkeren"/>
    <s v="3876"/>
    <s v="arnold.amier@nutricia.com"/>
    <s v="Amier"/>
    <s v="arnold.amier@nutricia.com"/>
    <s v="m"/>
    <s v="06 - 55 87 00 47"/>
    <s v="Arnold"/>
    <m/>
    <m/>
    <s v="A."/>
    <n v="279"/>
    <s v="00:00"/>
    <m/>
    <s v="Pelikaan"/>
    <n v="65"/>
    <s v="Varend arrangement"/>
    <d v="2015-08-19T00:00:00"/>
    <s v="Postbus 445"/>
    <s v="0655870047"/>
    <s v="0031655870047"/>
    <m/>
    <n v="1"/>
    <m/>
    <n v="1"/>
    <m/>
    <n v="5683.3"/>
    <n v="4"/>
    <m/>
    <s v="000036-002"/>
    <n v="5"/>
  </r>
  <r>
    <s v="Selecta Benelux"/>
    <s v="Pelikaan"/>
    <s v="Ja"/>
    <n v="100"/>
    <n v="20"/>
    <s v="Pelikaan"/>
    <n v="1472"/>
    <s v="Brunch"/>
    <n v="20"/>
    <s v="Dock"/>
    <s v="Leeuw D."/>
    <x v="0"/>
    <d v="2015-08-22T00:00:00"/>
    <x v="187"/>
    <s v="100% Definitief"/>
    <m/>
    <s v="Koning A."/>
    <s v="Ja"/>
    <s v="Pelikaan2015"/>
    <s v="100% Definitief"/>
    <s v="08-07"/>
    <m/>
    <m/>
    <x v="23"/>
    <n v="23.17"/>
    <n v="52.79"/>
    <n v="5284.19"/>
    <s v="11:45"/>
    <s v="11:45"/>
    <s v="Luxe charter schepen (max. 24p)"/>
    <s v="Dock"/>
    <s v="H2U Consortium"/>
    <s v="Orsouw van"/>
    <s v="01-04"/>
    <s v="2015.14"/>
    <s v="zaterdag"/>
    <s v="22-08-2015 11:45"/>
    <d v="2015-04-01T13:02:03"/>
    <s v="Noortje.Bron@nl.selecta.com"/>
    <s v="Noortje.Bron@nl.selecta.com"/>
    <n v="3"/>
    <s v="CH HKA (C11)"/>
    <s v="Zwart"/>
    <n v="30"/>
    <m/>
    <s v="A29"/>
    <s v="CH HKA (C11)"/>
    <s v="2015-08-22"/>
    <n v="4883.3"/>
    <n v="4883.3"/>
    <n v="5284.19"/>
    <m/>
    <s v="Koeweistraat 10"/>
    <s v="Waardenburg"/>
    <s v="4181 CD"/>
    <n v="1.7"/>
    <n v="22"/>
    <s v="Nee"/>
    <s v="Noortje Bron"/>
    <m/>
    <m/>
    <m/>
    <m/>
    <m/>
    <m/>
    <m/>
    <s v="09:45"/>
    <n v="0"/>
    <s v="Pier Westerhoofd"/>
    <s v="3111"/>
    <s v="Ja"/>
    <s v="Ja"/>
    <s v="Parkeren"/>
    <s v="2190"/>
    <s v="Noortje.Bron@nl.selecta.com"/>
    <s v="Bron"/>
    <s v="Noortje.Bron@nl.selecta.com"/>
    <s v="f"/>
    <s v="06 - 15 86 85 81"/>
    <s v="Noortje"/>
    <s v="(0418) 65 78 05"/>
    <m/>
    <s v="N."/>
    <n v="239"/>
    <s v="14:30"/>
    <s v="CH HKA"/>
    <s v="Pelikaan"/>
    <n v="65"/>
    <s v="Varend arrangement"/>
    <d v="2015-08-22T00:00:00"/>
    <s v="Koeweistraat 10"/>
    <m/>
    <s v="610946426"/>
    <s v="(0418) 65 78 05"/>
    <n v="2"/>
    <m/>
    <n v="1"/>
    <m/>
    <n v="4883.3"/>
    <n v="4"/>
    <m/>
    <s v="000036-009"/>
    <n v="5"/>
  </r>
  <r>
    <s v="Stichting Evenementen Valkenbrug a/d Geu"/>
    <s v="Pelikaan"/>
    <s v="Ja"/>
    <n v="100"/>
    <n v="20"/>
    <s v="Pelikaan"/>
    <n v="662"/>
    <s v="Middag"/>
    <n v="20"/>
    <s v="Dock"/>
    <s v="Hendriks C."/>
    <x v="0"/>
    <d v="2015-08-22T00:00:00"/>
    <x v="83"/>
    <s v="100% Definitief"/>
    <d v="2014-11-18T00:00:00"/>
    <s v="Spliet M.P.J."/>
    <s v="Ja"/>
    <s v="Pelikaan2015"/>
    <s v="100% Definitief"/>
    <s v="08-07"/>
    <s v="Hendriks"/>
    <m/>
    <x v="10"/>
    <n v="22.85"/>
    <n v="52.79"/>
    <n v="5581.27"/>
    <s v="15:45"/>
    <s v="16:00"/>
    <s v="Luxe charter schepen (max. 24p)"/>
    <s v="Dock"/>
    <s v="H2U Consortium"/>
    <s v="Hendriks"/>
    <s v="11-11"/>
    <s v="2014.46"/>
    <s v="zaterdag"/>
    <s v="22-08-2015 16:00"/>
    <d v="2014-11-11T14:38:46"/>
    <s v="chrisairways@europe.com"/>
    <s v="chrisairways@europe.com"/>
    <n v="5"/>
    <s v="CH HKA (C01)"/>
    <s v="Rood"/>
    <n v="30"/>
    <m/>
    <s v="A29"/>
    <s v="CH HKB (D01)"/>
    <s v="2015-08-22"/>
    <n v="5180"/>
    <n v="5180"/>
    <n v="5581.27"/>
    <s v="man"/>
    <s v="P.A. Valkenburgerstraat 3 B"/>
    <s v="Bergen Terblijt"/>
    <s v="6325 BK"/>
    <n v="1.7"/>
    <n v="22"/>
    <s v="Ja"/>
    <s v="Chris Hendriks"/>
    <m/>
    <m/>
    <m/>
    <m/>
    <m/>
    <m/>
    <m/>
    <s v="14:00"/>
    <n v="0"/>
    <s v="Pier Westerhoofd"/>
    <s v="2186"/>
    <s v="Nee"/>
    <m/>
    <m/>
    <s v="1528"/>
    <s v="chrisairways@europe.com"/>
    <s v="Hendriks"/>
    <s v="chrisairways@europe.com"/>
    <s v="m"/>
    <m/>
    <s v="Chris"/>
    <s v="(043) 311 48 55"/>
    <m/>
    <s v="C."/>
    <n v="259"/>
    <s v="18:45"/>
    <m/>
    <s v="Pelikaan"/>
    <n v="65"/>
    <s v="Varend arrangement"/>
    <d v="2015-08-22T00:00:00"/>
    <s v="P.A. Valkenburgerstraat 3 B"/>
    <s v="043-3114855 / 06-53226851"/>
    <s v="653226851"/>
    <m/>
    <n v="3"/>
    <n v="6267.8"/>
    <n v="0"/>
    <m/>
    <n v="5180"/>
    <n v="4"/>
    <m/>
    <s v="000036-010"/>
    <n v="5"/>
  </r>
  <r>
    <s v="Stichting Hervormd Centrum Pennemes"/>
    <s v="Pelikaan"/>
    <s v="Ja"/>
    <n v="100"/>
    <n v="20"/>
    <s v="Pelikaan"/>
    <n v="718"/>
    <s v="SAIL In"/>
    <n v="20"/>
    <s v="Dock"/>
    <s v="Groenendaal L.F.G."/>
    <x v="0"/>
    <d v="2015-08-19T00:00:00"/>
    <x v="188"/>
    <s v="100% Definitief"/>
    <d v="2014-12-09T00:00:00"/>
    <s v="Dijck S.N.D. van"/>
    <s v="Ja"/>
    <s v="Pelikaan2015"/>
    <s v="100% Definitief"/>
    <s v="16-07"/>
    <s v="Groenendaal"/>
    <m/>
    <x v="9"/>
    <n v="25"/>
    <n v="52.79"/>
    <n v="7391.07"/>
    <s v="08:00"/>
    <s v="08:00"/>
    <s v="Luxe charter schepen (max. 24p)"/>
    <s v="Dock"/>
    <s v="H2U Consortium"/>
    <s v="Groenendaal"/>
    <s v="25-11"/>
    <s v="2014.48"/>
    <s v="woensdag"/>
    <s v="19-08-2015 08:00"/>
    <d v="2014-11-25T11:51:40"/>
    <s v="l.groenendaal@pennemes.nl"/>
    <s v="l.groenendaal@pennemes.nl"/>
    <n v="6"/>
    <s v="CH HKB (D01)"/>
    <s v="Rood"/>
    <n v="30"/>
    <m/>
    <s v="A29"/>
    <s v="CH HKB (D01)"/>
    <s v="2015-08-19"/>
    <n v="6852.31"/>
    <n v="6852.31"/>
    <n v="7391.07"/>
    <m/>
    <s v="Pennemes 7"/>
    <s v="Zaandam"/>
    <s v="1502 WV"/>
    <n v="1.7"/>
    <n v="22"/>
    <s v="Nee"/>
    <s v="Leo Groenendaal"/>
    <m/>
    <m/>
    <m/>
    <m/>
    <m/>
    <m/>
    <m/>
    <s v="07:15"/>
    <n v="0"/>
    <s v="Pier Azië"/>
    <s v="2083"/>
    <s v="Nee"/>
    <s v="Ja"/>
    <s v="Parkeren"/>
    <s v="1390"/>
    <s v="l.groenendaal@pennemes.nl"/>
    <s v="Groenendaal"/>
    <s v="l.groenendaal@pennemes.nl"/>
    <s v="m"/>
    <m/>
    <s v="Leo"/>
    <m/>
    <m/>
    <s v="L.F.G."/>
    <n v="339"/>
    <s v="15:00"/>
    <s v="CH HKB"/>
    <s v="Pelikaan"/>
    <n v="65"/>
    <s v="Varend arrangement"/>
    <d v="2015-08-19T00:00:00"/>
    <s v="Pennemes 7"/>
    <s v="075 650 41 10"/>
    <s v="652713331"/>
    <m/>
    <n v="3"/>
    <n v="8203.7999999999993"/>
    <n v="1"/>
    <m/>
    <n v="6852.31"/>
    <n v="4"/>
    <m/>
    <s v="000036-001"/>
    <n v="5"/>
  </r>
  <r>
    <s v="Tema B.V."/>
    <s v="Pelikaan"/>
    <s v="Ja"/>
    <n v="100"/>
    <n v="20"/>
    <s v="Pelikaan"/>
    <n v="1465"/>
    <s v="Avond"/>
    <n v="20"/>
    <s v="Dock"/>
    <s v="Aller R. van"/>
    <x v="0"/>
    <d v="2015-08-22T00:00:00"/>
    <x v="22"/>
    <s v="100% Definitief"/>
    <d v="2015-04-07T00:00:00"/>
    <s v="Haan R. de"/>
    <s v="Ja"/>
    <s v="Pelikaan2015"/>
    <s v="100% Definitief"/>
    <s v="08-07"/>
    <m/>
    <m/>
    <x v="11"/>
    <n v="26.13"/>
    <n v="52.79"/>
    <n v="6939.29"/>
    <s v="20:30"/>
    <s v="20:30"/>
    <s v="Luxe charter schepen (max. 24p)"/>
    <s v="Dock"/>
    <s v="H2U Consortium"/>
    <s v="Kimman"/>
    <s v="31-03"/>
    <s v="2015.14"/>
    <s v="zaterdag"/>
    <s v="22-08-2015 20:30"/>
    <d v="2015-03-31T18:47:42"/>
    <s v="I.Schijf@temabv.nl"/>
    <s v="r.vanAller@temabv.nl"/>
    <n v="2"/>
    <s v="CH HKA (C01)"/>
    <s v="Rood"/>
    <n v="30"/>
    <m/>
    <s v="A29"/>
    <s v="CH HKB (D01)"/>
    <s v="2015-08-22"/>
    <n v="5734.95"/>
    <n v="5734.95"/>
    <n v="6939.29"/>
    <m/>
    <s v="Debbemeerstraat 5"/>
    <s v="Hoofddorp"/>
    <s v="2131 HE"/>
    <n v="1.7"/>
    <n v="22"/>
    <s v="Ja"/>
    <s v="Irene Schijf"/>
    <s v="Naam scherm - Kimberley"/>
    <m/>
    <m/>
    <m/>
    <m/>
    <m/>
    <m/>
    <s v="18:30"/>
    <n v="0"/>
    <s v="Pier Westerhoofd"/>
    <s v="2823"/>
    <s v="Ja"/>
    <s v="Ja"/>
    <s v="Parkeren"/>
    <s v="3967"/>
    <s v="I.Schijf@temabv.nl"/>
    <s v="Schijf"/>
    <s v="I.Schijf@temabv.nl"/>
    <s v="f"/>
    <m/>
    <s v="Irene"/>
    <s v="(023) 568 00 00"/>
    <s v="van"/>
    <s v="I."/>
    <n v="279"/>
    <s v="00:00"/>
    <m/>
    <s v="Pelikaan"/>
    <n v="65"/>
    <s v="Varend arrangement"/>
    <d v="2015-08-22T00:00:00"/>
    <s v="Debbemeerstraat 5"/>
    <m/>
    <s v="0031651241762"/>
    <s v="(023) 568 00 00"/>
    <n v="1"/>
    <n v="6751.8"/>
    <n v="2"/>
    <m/>
    <n v="5734.95"/>
    <n v="4"/>
    <m/>
    <s v="000036-011"/>
    <n v="5"/>
  </r>
  <r>
    <s v="Expeditors International"/>
    <s v="Rederijker"/>
    <s v="Ja"/>
    <n v="100"/>
    <n v="55"/>
    <s v="Rederijker"/>
    <n v="1205"/>
    <s v="Avond"/>
    <n v="50"/>
    <s v="Classic Blaauw"/>
    <s v="Blom F."/>
    <x v="0"/>
    <d v="2015-08-21T00:00:00"/>
    <x v="155"/>
    <s v="100% Definitief"/>
    <m/>
    <s v="NEB"/>
    <s v="Ja"/>
    <s v="Rederijker2015"/>
    <s v="100% Definitief"/>
    <s v="08-07"/>
    <m/>
    <m/>
    <x v="14"/>
    <n v="22"/>
    <n v="45"/>
    <n v="12880.75"/>
    <s v="18:45"/>
    <s v="18:45"/>
    <s v="Luxe traditionele charter schepen"/>
    <s v="Classic Blaauw"/>
    <s v="Eigen catering schip"/>
    <s v="Tosari "/>
    <s v="04-03"/>
    <s v="2015.10"/>
    <s v="vrijdag"/>
    <s v="21-08-2015 18:45"/>
    <d v="2015-03-04T17:38:46"/>
    <s v="fleur.blom@expeditors.com"/>
    <s v="fleur.blom@expeditors.com"/>
    <n v="1"/>
    <s v="Cacaohaven (N05)"/>
    <s v="Geel"/>
    <n v="40"/>
    <m/>
    <s v="N05"/>
    <s v="Cacaohaven (N05)"/>
    <s v="2015-08-21"/>
    <n v="11950"/>
    <n v="11950"/>
    <n v="12880.75"/>
    <m/>
    <s v="Ganderweg 1"/>
    <s v="Schiphol"/>
    <s v="1118 LH"/>
    <n v="1.5"/>
    <n v="26"/>
    <s v="Ja"/>
    <s v="Fleur Blom"/>
    <m/>
    <n v="299.25"/>
    <n v="631.5"/>
    <s v="110058"/>
    <n v="7728.46"/>
    <n v="11950"/>
    <n v="12880.75"/>
    <s v="18:00"/>
    <n v="0"/>
    <s v="Cacaohaven"/>
    <s v="2761"/>
    <s v="Ja"/>
    <s v="Ja"/>
    <s v="Parkeren"/>
    <s v="2012"/>
    <s v="fleur.blom@expeditors.com"/>
    <s v="Blom"/>
    <s v="fleur.blom@expeditors.com"/>
    <s v="f"/>
    <m/>
    <s v="Fleur"/>
    <s v="(020) 655 61 00"/>
    <m/>
    <s v="F."/>
    <n v="234"/>
    <s v="00:00"/>
    <m/>
    <s v="Rederijker"/>
    <n v="106"/>
    <s v="Varend arrangement"/>
    <d v="2015-08-21T00:00:00"/>
    <s v="Ganderweg 1"/>
    <m/>
    <s v="0031612995006"/>
    <s v="(020) 655 61 00"/>
    <n v="1"/>
    <m/>
    <n v="2"/>
    <m/>
    <n v="11950"/>
    <n v="2"/>
    <m/>
    <s v="000168-006"/>
    <n v="6"/>
  </r>
  <r>
    <s v="Lemsteraak.org"/>
    <s v="Rederijker"/>
    <s v="Ja"/>
    <n v="100"/>
    <n v="55"/>
    <s v="Rederijker"/>
    <n v="1513"/>
    <s v="Avond"/>
    <n v="50"/>
    <s v="Classic Blaauw"/>
    <s v="Duisterhoff S."/>
    <x v="0"/>
    <d v="2015-08-20T00:00:00"/>
    <x v="142"/>
    <s v="100% Definitief"/>
    <m/>
    <s v="NEB"/>
    <s v="Ja"/>
    <s v="Rederijker2015"/>
    <s v="100% Definitief"/>
    <s v="15-07"/>
    <m/>
    <m/>
    <x v="14"/>
    <n v="22"/>
    <n v="45"/>
    <n v="13187.24"/>
    <s v="18:45"/>
    <s v="18:45"/>
    <s v="Luxe traditionele charter schepen"/>
    <s v="Classic Blaauw"/>
    <s v="Eigen catering schip"/>
    <m/>
    <s v="07-04"/>
    <s v="2015.15"/>
    <s v="donderdag"/>
    <s v="20-08-2015 18:45"/>
    <d v="2015-04-07T12:13:59"/>
    <s v="sandra@lemsteraak.org"/>
    <s v="info@denieuwemelkfabriek.nl"/>
    <n v="2"/>
    <s v="Cacaohaven (N05)"/>
    <s v="Geel"/>
    <n v="40"/>
    <m/>
    <s v="N05"/>
    <s v="Cacaohaven (N05)"/>
    <s v="2015-08-20"/>
    <n v="12203.3"/>
    <n v="12203.3"/>
    <n v="13187.24"/>
    <m/>
    <s v="P/a Boendersveld 10"/>
    <s v="Enkhuizen"/>
    <s v="1602 DK"/>
    <n v="1.5"/>
    <n v="26"/>
    <s v="Ja"/>
    <s v="S. Duisterhoff"/>
    <m/>
    <n v="330.75"/>
    <n v="631.5"/>
    <s v="110167"/>
    <n v="7837.35"/>
    <n v="12100"/>
    <n v="13062.25"/>
    <s v="18:00"/>
    <n v="0"/>
    <s v="Cacaohaven"/>
    <s v="3070"/>
    <s v="Ja"/>
    <s v="Ja"/>
    <s v="Parkeren"/>
    <s v="2137"/>
    <s v="sandra@lemsteraak.org"/>
    <s v="Duisterhoff"/>
    <s v="info@denieuwemelkfabriek.nl"/>
    <s v="f"/>
    <s v="06 - 38 42 77 00"/>
    <m/>
    <m/>
    <m/>
    <s v="S."/>
    <n v="234"/>
    <s v="00:00"/>
    <m/>
    <s v="Rederijker"/>
    <n v="106"/>
    <s v="Varend arrangement"/>
    <d v="2015-08-20T00:00:00"/>
    <s v="P/a Boendersveld 10"/>
    <m/>
    <m/>
    <m/>
    <n v="1"/>
    <m/>
    <n v="2"/>
    <m/>
    <n v="12203.3"/>
    <n v="2"/>
    <m/>
    <s v="000168-004"/>
    <n v="6"/>
  </r>
  <r>
    <s v="Mentha Capital B.V."/>
    <s v="Rederijker"/>
    <s v="Ja"/>
    <n v="98.47"/>
    <n v="55"/>
    <s v="Rederijker"/>
    <n v="1250"/>
    <s v="SAIL In"/>
    <n v="55"/>
    <s v="Classic Blaauw"/>
    <s v="Quaegebeur J."/>
    <x v="0"/>
    <d v="2015-08-19T00:00:00"/>
    <x v="73"/>
    <s v="100% Definitief"/>
    <m/>
    <s v="NEB"/>
    <s v="Ja"/>
    <s v="Rederijker2015"/>
    <s v="100% Definitief"/>
    <s v="14-07"/>
    <m/>
    <m/>
    <x v="2"/>
    <n v="25"/>
    <n v="59"/>
    <n v="17700.810000000001"/>
    <s v="07:45"/>
    <s v="07:45"/>
    <s v="Luxe traditionele charter schepen"/>
    <s v="Classic Blaauw"/>
    <s v="Eigen catering schip"/>
    <m/>
    <s v="11-03"/>
    <s v="2015.11"/>
    <s v="woensdag"/>
    <s v="19-08-2015 07:45"/>
    <d v="2015-03-11T10:31:46"/>
    <s v="jq@menthacapital.com"/>
    <s v="jq@menthacapital.com"/>
    <n v="3"/>
    <s v="Cacaohaven (N05)"/>
    <s v="Geel"/>
    <n v="40"/>
    <m/>
    <s v="N05"/>
    <s v="Cacaohaven (N05)"/>
    <s v="2015-08-19"/>
    <n v="15177.26"/>
    <n v="16672.259999999998"/>
    <n v="17975.79"/>
    <m/>
    <s v="Nieuwendammerdijk 538"/>
    <s v="Amsterdam"/>
    <s v="1023 BX"/>
    <n v="1.5"/>
    <n v="26"/>
    <s v="Ja"/>
    <s v="Barbara Daam"/>
    <m/>
    <n v="341.46"/>
    <n v="799.44"/>
    <s v="110079"/>
    <n v="16090.9"/>
    <n v="14950"/>
    <n v="16090.9"/>
    <s v="07:00"/>
    <n v="274.98"/>
    <s v="Cacaohaven"/>
    <s v="2790"/>
    <s v="Ja"/>
    <s v="Nee"/>
    <s v="Parkeren"/>
    <s v="4173"/>
    <s v="bd@menthacapital.com"/>
    <s v="Daam"/>
    <s v="bd@menthacapital.com"/>
    <s v="f"/>
    <m/>
    <s v="Barbara"/>
    <s v="(020) 636 31 40"/>
    <m/>
    <m/>
    <n v="299"/>
    <s v="15:00"/>
    <m/>
    <s v="Rederijker"/>
    <n v="106"/>
    <s v="Varend arrangement"/>
    <d v="2015-08-19T00:00:00"/>
    <s v="Nieuwendammerdijk 538"/>
    <m/>
    <s v="(020) 636 31 40"/>
    <s v="(020) 636 31 40"/>
    <n v="2"/>
    <n v="1808.95"/>
    <n v="4"/>
    <m/>
    <n v="15177.26"/>
    <n v="2"/>
    <m/>
    <s v="000168-001"/>
    <n v="6"/>
  </r>
  <r>
    <s v="Sogeti Nederland B.V."/>
    <s v="Rederijker"/>
    <s v="Ja"/>
    <n v="100"/>
    <n v="55"/>
    <s v="Rederijker"/>
    <n v="1640"/>
    <s v="Avond"/>
    <n v="55"/>
    <s v="Classic Blaauw"/>
    <s v="Jong L. de"/>
    <x v="0"/>
    <d v="2015-08-19T00:00:00"/>
    <x v="66"/>
    <s v="100% Definitief"/>
    <m/>
    <s v="NEB"/>
    <s v="Ja"/>
    <s v="Rederijker2015"/>
    <s v="100% Definitief"/>
    <s v="09-07"/>
    <m/>
    <m/>
    <x v="14"/>
    <n v="22"/>
    <n v="45"/>
    <n v="15944.31"/>
    <s v="18:45"/>
    <s v="18:45"/>
    <s v="Luxe traditionele charter schepen"/>
    <s v="Classic Blaauw"/>
    <s v="Eigen catering schip"/>
    <m/>
    <s v="16-04"/>
    <s v="2015.16"/>
    <s v="woensdag"/>
    <s v="19-08-2015 18:45"/>
    <d v="2015-04-16T18:05:20"/>
    <m/>
    <s v="laura.de.jong@sogeti.com"/>
    <n v="1"/>
    <s v="Cacaohaven (N05)"/>
    <s v="Geel"/>
    <n v="40"/>
    <m/>
    <s v="N05"/>
    <s v="Cacaohaven (N05)"/>
    <s v="2015-08-19"/>
    <n v="14795"/>
    <n v="14795"/>
    <n v="15944.31"/>
    <m/>
    <m/>
    <s v="Vianen"/>
    <m/>
    <n v="1.5"/>
    <n v="26"/>
    <s v="Nee"/>
    <s v="L. de Jong"/>
    <m/>
    <n v="366.25"/>
    <n v="783.06"/>
    <s v="110219"/>
    <n v="15944.31"/>
    <n v="14795"/>
    <n v="15944.31"/>
    <s v="18:00"/>
    <n v="0"/>
    <s v="Cacaohaven"/>
    <s v="3077"/>
    <s v="Nee"/>
    <s v="Ja"/>
    <s v="Parkeren"/>
    <s v="2144"/>
    <m/>
    <s v="Jong"/>
    <s v="laura.de.jong@sogeti.com"/>
    <s v="f"/>
    <m/>
    <m/>
    <s v="088 - 6606600"/>
    <s v="de"/>
    <s v="L."/>
    <n v="234"/>
    <s v="00:00"/>
    <m/>
    <s v="Rederijker"/>
    <n v="106"/>
    <s v="Varend arrangement"/>
    <d v="2015-08-19T00:00:00"/>
    <s v="Postbus 76"/>
    <m/>
    <s v="088 - 6606600"/>
    <s v="088 - 6606600"/>
    <n v="1"/>
    <m/>
    <n v="2"/>
    <m/>
    <n v="14795"/>
    <n v="2"/>
    <m/>
    <s v="000168-002"/>
    <n v="6"/>
  </r>
  <r>
    <s v="VvAA Groep B.V."/>
    <s v="Rederijker"/>
    <s v="Nee"/>
    <m/>
    <n v="55"/>
    <s v="Rederijker"/>
    <n v="2445"/>
    <s v="Sail thank you parade"/>
    <n v="50"/>
    <s v="Classic Blaauw"/>
    <s v="Westdijk P."/>
    <x v="22"/>
    <d v="2015-08-23T00:00:00"/>
    <x v="150"/>
    <s v="Gefactureerd"/>
    <m/>
    <s v="Dijck S.N.D. van"/>
    <m/>
    <s v="Rederijker2015"/>
    <s v="Gefactureerd (1/1 termijn)"/>
    <m/>
    <m/>
    <m/>
    <x v="5"/>
    <n v="22"/>
    <n v="54"/>
    <n v="0"/>
    <s v="14:00"/>
    <s v="14:00"/>
    <s v="Luxe traditionele charter schepen"/>
    <s v="Classic Blaauw"/>
    <s v="Eigen catering schip"/>
    <m/>
    <s v="06-08"/>
    <s v="2015.32"/>
    <s v="zondag"/>
    <s v="23-08-2015 14:00"/>
    <d v="2015-08-06T12:51:24"/>
    <s v="patricia.westdijk@vvaa.nl"/>
    <s v="patricia.westdijk@vvaa.nl"/>
    <n v="1"/>
    <s v="Cacaohaven (N05)"/>
    <s v="Geel"/>
    <n v="40"/>
    <m/>
    <s v="N05"/>
    <s v="Cacaohaven (N05)"/>
    <s v="2015-08-23"/>
    <n v="13450"/>
    <n v="13450"/>
    <n v="14477.05"/>
    <m/>
    <m/>
    <s v="Utrecht"/>
    <m/>
    <n v="1.5"/>
    <n v="26"/>
    <s v="Nee"/>
    <s v="Patricia Westdijk"/>
    <m/>
    <m/>
    <m/>
    <m/>
    <m/>
    <m/>
    <m/>
    <s v="13:15"/>
    <n v="14477.05"/>
    <s v="Cacaohaven"/>
    <s v="2708"/>
    <s v="Nee"/>
    <m/>
    <m/>
    <s v="4192"/>
    <s v="patricia.westdijk@vvaa.nl"/>
    <s v="Westdijk"/>
    <s v="patricia.westdijk@vvaa.nl"/>
    <s v="f"/>
    <m/>
    <s v="Patricia"/>
    <s v="(030) 247 41 99"/>
    <m/>
    <s v="P."/>
    <n v="269"/>
    <s v="19:45"/>
    <m/>
    <s v="Rederijker"/>
    <n v="106"/>
    <s v="Varend arrangement"/>
    <d v="2015-08-23T00:00:00"/>
    <s v="Postbus 8153"/>
    <m/>
    <s v="(030) 247 41 99"/>
    <s v="(030) 247 41 99"/>
    <n v="1"/>
    <m/>
    <n v="1"/>
    <m/>
    <n v="13450"/>
    <n v="2"/>
    <m/>
    <s v="000168-009"/>
    <n v="6"/>
  </r>
  <r>
    <s v="DeepOcean Group Holding BV"/>
    <s v="Regina Maris"/>
    <s v="Ja"/>
    <n v="100"/>
    <n v="80"/>
    <s v="Regina Maris"/>
    <n v="519"/>
    <s v="SAIL In"/>
    <n v="80"/>
    <s v="Classic"/>
    <s v="Vreede D. de"/>
    <x v="0"/>
    <d v="2015-08-19T00:00:00"/>
    <x v="189"/>
    <s v="100% Definitief"/>
    <d v="2014-10-03T00:00:00"/>
    <s v="Sterk L."/>
    <s v="Ja"/>
    <s v="Regina Maris2015"/>
    <s v="100% Definitief"/>
    <s v="08-07"/>
    <s v="De Vreede"/>
    <m/>
    <x v="2"/>
    <n v="23"/>
    <n v="43.99"/>
    <n v="24920.35"/>
    <s v="08:15"/>
    <s v="08:00"/>
    <s v="Luxe traditionele charter schepen"/>
    <s v="Classic"/>
    <s v="Eigen catering schip"/>
    <s v="Vreede de"/>
    <s v="26-09"/>
    <s v="2014.39"/>
    <s v="woensdag"/>
    <s v="19-08-2015 08:00"/>
    <d v="2014-09-26T14:35:08"/>
    <s v="ddevreede@deepoceangroup.com"/>
    <s v="ddevreede@deepoceangroup.com"/>
    <n v="5"/>
    <s v="CH HKA (C05)"/>
    <s v="Geel"/>
    <n v="60"/>
    <m/>
    <s v="A10"/>
    <s v="CH HKA (C05)"/>
    <s v="2015-08-19"/>
    <n v="23120"/>
    <n v="23120"/>
    <n v="24920.35"/>
    <s v="man"/>
    <s v="Herengracht 433"/>
    <s v="Amsterdam"/>
    <s v="1017 BR"/>
    <m/>
    <n v="48"/>
    <s v="Ja"/>
    <s v="Dennis de Vreede"/>
    <m/>
    <m/>
    <m/>
    <m/>
    <m/>
    <m/>
    <m/>
    <s v="07:15"/>
    <n v="0"/>
    <s v="Pier Westerhoofd"/>
    <s v="2105"/>
    <s v="Nee"/>
    <m/>
    <m/>
    <s v="1417"/>
    <s v="ddevreede@deepoceangroup.com"/>
    <s v="Vreede"/>
    <s v="ddevreede@deepoceangroup.com"/>
    <s v="m"/>
    <s v="06 - 13 48 33 99"/>
    <s v="Dennis"/>
    <m/>
    <s v="de"/>
    <s v="D."/>
    <n v="289"/>
    <s v="15:30"/>
    <m/>
    <s v="Regina Maris"/>
    <n v="29"/>
    <s v="Varend arrangement"/>
    <d v="2015-08-19T00:00:00"/>
    <s v="Herengracht 433"/>
    <s v="0613483399"/>
    <s v="0031613483399"/>
    <s v="0031613483399"/>
    <n v="3"/>
    <n v="27975.200000000001"/>
    <n v="1"/>
    <m/>
    <n v="23120"/>
    <n v="5"/>
    <m/>
    <s v="000053-001"/>
    <m/>
  </r>
  <r>
    <s v="Lubbers Transport Group"/>
    <s v="Regina Maris"/>
    <s v="Ja"/>
    <n v="100"/>
    <n v="80"/>
    <s v="Regina Maris"/>
    <n v="450"/>
    <s v="Avond"/>
    <n v="80"/>
    <s v="Classic"/>
    <s v="Water A. van de"/>
    <x v="0"/>
    <d v="2015-08-20T00:00:00"/>
    <x v="190"/>
    <s v="100% Definitief"/>
    <d v="2014-09-22T00:00:00"/>
    <s v="Dijck S.N.D. van"/>
    <s v="Ja"/>
    <s v="Regina Maris2015"/>
    <s v="100% Definitief"/>
    <s v="08-07"/>
    <s v="Engelsman"/>
    <m/>
    <x v="1"/>
    <n v="21"/>
    <n v="43.99"/>
    <n v="22672.94"/>
    <s v="19:30"/>
    <s v="19:00"/>
    <s v="Luxe traditionele charter schepen"/>
    <s v="Classic"/>
    <s v="Eigen catering schip"/>
    <s v="Water van de"/>
    <s v="15-09"/>
    <s v="2014.38"/>
    <s v="donderdag"/>
    <s v="20-08-2015 19:00"/>
    <d v="2014-09-15T12:20:23"/>
    <s v="anouk@leonora-em.nl"/>
    <s v="anouk@leonora-em.nl"/>
    <n v="7"/>
    <s v="CH HKA (C05)"/>
    <s v="Geel"/>
    <n v="60"/>
    <m/>
    <s v="A10"/>
    <s v="CH HKA (C05)"/>
    <s v="2015-08-20"/>
    <n v="21013.200000000001"/>
    <n v="21013.200000000001"/>
    <n v="22672.94"/>
    <s v="vrouw"/>
    <s v="Klaverakker 1"/>
    <s v="Schoonebeek"/>
    <s v="7761 RA"/>
    <m/>
    <n v="48"/>
    <s v="Ja"/>
    <s v="A. Mulder"/>
    <m/>
    <m/>
    <m/>
    <m/>
    <m/>
    <m/>
    <m/>
    <s v="18:15"/>
    <n v="0"/>
    <s v="Pier Westerhoofd"/>
    <s v="2035"/>
    <s v="Nee"/>
    <s v="Ja"/>
    <s v="Parkeren"/>
    <s v="4044"/>
    <s v="a.mulder@lubbers.net"/>
    <s v="Mulder"/>
    <s v="a.mulder@lubbers.net"/>
    <s v="m"/>
    <m/>
    <m/>
    <m/>
    <s v="van de"/>
    <s v="A."/>
    <n v="249"/>
    <s v="00:15"/>
    <m/>
    <s v="Regina Maris"/>
    <n v="29"/>
    <s v="Varend arrangement"/>
    <d v="2015-08-20T00:00:00"/>
    <s v="Klaverakker 1"/>
    <s v="06-21884684"/>
    <s v="621884684"/>
    <m/>
    <n v="3"/>
    <n v="24103.200000000001"/>
    <n v="4"/>
    <m/>
    <n v="21013.200000000001"/>
    <n v="5"/>
    <m/>
    <s v="000053-004"/>
    <m/>
  </r>
  <r>
    <s v="Pluripharm"/>
    <s v="Regina Maris"/>
    <s v="Ja"/>
    <n v="100"/>
    <n v="80"/>
    <s v="Regina Maris"/>
    <n v="1057"/>
    <s v="Avond"/>
    <n v="80"/>
    <s v="Classic"/>
    <s v="Van Baars D."/>
    <x v="0"/>
    <d v="2015-08-21T00:00:00"/>
    <x v="115"/>
    <s v="100% Definitief"/>
    <d v="2015-02-24T00:00:00"/>
    <s v="Spliet M.P.J."/>
    <s v="Ja"/>
    <s v="Regina Maris2015"/>
    <s v="100% Definitief"/>
    <s v="08-07"/>
    <s v="a.thijssens@plurifarm.nl"/>
    <m/>
    <x v="1"/>
    <n v="21"/>
    <n v="43.99"/>
    <n v="21952.13"/>
    <s v="19:30"/>
    <s v="19:00"/>
    <s v="Luxe traditionele charter schepen"/>
    <s v="Classic"/>
    <s v="Eigen catering schip"/>
    <s v="Oversteeg van"/>
    <s v="17-02"/>
    <s v="2015.08"/>
    <s v="vrijdag"/>
    <s v="21-08-2015 19:00"/>
    <d v="2015-02-17T12:41:20"/>
    <s v="pluriform s.v.oversteeg@pluripharm.nl"/>
    <s v="a.thijssens@pluripham.nl"/>
    <n v="5"/>
    <s v="CH HKA (C05)"/>
    <s v="Geel"/>
    <n v="60"/>
    <m/>
    <s v="A10"/>
    <s v="CH HKA (C05)"/>
    <s v="2015-08-21"/>
    <n v="20333.2"/>
    <n v="20333.2"/>
    <n v="21952.13"/>
    <m/>
    <m/>
    <s v="Alkmaar"/>
    <m/>
    <m/>
    <n v="48"/>
    <s v="Ja"/>
    <s v="Sophie van Oversteeg"/>
    <m/>
    <m/>
    <m/>
    <m/>
    <m/>
    <m/>
    <m/>
    <s v="18:15"/>
    <n v="0"/>
    <s v="Pier Westerhoofd"/>
    <s v="2695"/>
    <s v="Ja"/>
    <s v="Ja"/>
    <s v="Parkeren"/>
    <s v="4177"/>
    <s v="s.v.oversteeg@pluripharm.nl"/>
    <s v="Oversteeg"/>
    <s v="s.v.oversteeg@pluripharm.nl"/>
    <s v="f"/>
    <m/>
    <s v="Sophie"/>
    <s v="0031725760300"/>
    <m/>
    <s v="S."/>
    <n v="249"/>
    <s v="00:15"/>
    <m/>
    <s v="Regina Maris"/>
    <n v="29"/>
    <s v="Varend arrangement"/>
    <d v="2015-08-21T00:00:00"/>
    <s v="Postbus 1014"/>
    <s v="0725760300"/>
    <s v="654300443"/>
    <m/>
    <n v="2"/>
    <n v="24103.200000000001"/>
    <n v="1"/>
    <m/>
    <n v="20333.2"/>
    <n v="5"/>
    <m/>
    <s v="000053-006"/>
    <m/>
  </r>
  <r>
    <s v="The Walt Disney Company"/>
    <s v="Regina Maris"/>
    <s v="Ja"/>
    <n v="100"/>
    <n v="80"/>
    <s v="Regina Maris"/>
    <n v="2356"/>
    <s v="Avond"/>
    <n v="50"/>
    <s v="Classic"/>
    <s v="Liguori M."/>
    <x v="0"/>
    <d v="2015-08-22T00:00:00"/>
    <x v="191"/>
    <s v="100% Definitief"/>
    <m/>
    <s v="Sterk L."/>
    <s v="Ja"/>
    <s v="Regina Maris2015"/>
    <s v="100% Definitief"/>
    <s v="06-08"/>
    <m/>
    <m/>
    <x v="1"/>
    <n v="21"/>
    <n v="43.99"/>
    <n v="15278.57"/>
    <s v="17:30"/>
    <s v="17:15"/>
    <s v="Luxe traditionele charter schepen"/>
    <s v="Classic"/>
    <s v="Eigen catering schip"/>
    <m/>
    <s v="15-07"/>
    <s v="2015.29"/>
    <s v="zaterdag"/>
    <s v="22-08-2015 19:00"/>
    <d v="2015-07-15T16:40:58"/>
    <m/>
    <s v="hanneke.van.willigenburg@Disney.com"/>
    <n v="2"/>
    <s v="CH HKA (C08)"/>
    <s v="Blauw"/>
    <n v="60"/>
    <m/>
    <s v="A10"/>
    <s v="CH HKA (C05)"/>
    <s v="2015-08-22"/>
    <n v="14847.5"/>
    <n v="14225"/>
    <n v="15278.57"/>
    <m/>
    <s v="Taurusavenue 9"/>
    <s v="Hoofddorp"/>
    <s v="2132 LS"/>
    <m/>
    <n v="48"/>
    <s v="Nee"/>
    <s v="Hanneke van Willigenburg"/>
    <m/>
    <m/>
    <m/>
    <m/>
    <m/>
    <m/>
    <m/>
    <s v="16:45"/>
    <n v="0"/>
    <s v="Pier Westerhoofd"/>
    <s v="6118"/>
    <s v="Nee"/>
    <m/>
    <m/>
    <s v="4050"/>
    <m/>
    <s v="Willigenburg"/>
    <s v="hanneke.van.willigenburg@Disney.com"/>
    <s v="f"/>
    <m/>
    <s v="Hanneke"/>
    <s v="(023) 799 34 55"/>
    <m/>
    <s v="H."/>
    <n v="249"/>
    <s v="00:15"/>
    <m/>
    <s v="Regina Maris"/>
    <n v="29"/>
    <s v="Varend arrangement"/>
    <d v="2015-08-22T00:00:00"/>
    <s v="Taurusavenue 9"/>
    <m/>
    <s v="(023) 799 34 55"/>
    <s v="(023) 799 34 55"/>
    <n v="1"/>
    <m/>
    <n v="2"/>
    <s v="Ja"/>
    <n v="14847.5"/>
    <n v="5"/>
    <m/>
    <s v="000053-008"/>
    <m/>
  </r>
  <r>
    <s v="Berg Hortimotive"/>
    <s v="Res Nova"/>
    <s v="Ja"/>
    <n v="100"/>
    <n v="25"/>
    <s v="Res Nova"/>
    <n v="2124"/>
    <s v="Middag"/>
    <n v="25"/>
    <s v="Classic"/>
    <s v="Vijverberg A."/>
    <x v="0"/>
    <d v="2015-08-21T00:00:00"/>
    <x v="173"/>
    <s v="100% Definitief"/>
    <d v="2015-06-23T00:00:00"/>
    <s v="Sterk L."/>
    <s v="Ja"/>
    <s v="Res Nova2015"/>
    <s v="100% Definitief"/>
    <s v="16-07"/>
    <m/>
    <m/>
    <x v="6"/>
    <n v="19"/>
    <n v="31.38"/>
    <n v="5494.79"/>
    <s v="11:45"/>
    <s v="11:45"/>
    <s v="Traditionele charter schepen"/>
    <s v="Classic"/>
    <s v="Eigen catering schip"/>
    <s v="Loomans"/>
    <s v="16-06"/>
    <s v="2015.25"/>
    <s v="vrijdag"/>
    <s v="21-08-2015 11:45"/>
    <d v="2015-06-16T15:34:53"/>
    <s v="anjavijverberg@berghortimotive.nl"/>
    <s v="anjavijverberg@berghortimotive.nl"/>
    <n v="2"/>
    <s v="CH HKA (C03)"/>
    <s v="Oranje"/>
    <n v="40"/>
    <m/>
    <s v="A17"/>
    <s v="CH HKA (C03)"/>
    <s v="2015-08-21"/>
    <n v="5078.3"/>
    <n v="5078.3"/>
    <n v="5494.79"/>
    <m/>
    <s v="Burg. Crezeelaan 42 A"/>
    <s v="De Lier"/>
    <s v="2678 KZ"/>
    <n v="1.65"/>
    <n v="29"/>
    <s v="Ja"/>
    <s v="Anja Vijverberg"/>
    <m/>
    <m/>
    <m/>
    <m/>
    <m/>
    <m/>
    <m/>
    <s v="11:00"/>
    <n v="0"/>
    <s v="Pier Westerhoofd"/>
    <s v="6023"/>
    <s v="Ja"/>
    <s v="Ja"/>
    <s v="Parkeren"/>
    <s v="3911"/>
    <s v="anjavijverberg@berghortimotive.nl"/>
    <s v="Vijverberg"/>
    <s v="anjavijverberg@berghortimotive.nl"/>
    <s v="f"/>
    <m/>
    <s v="Anja"/>
    <s v="(0174) 51 77 00"/>
    <m/>
    <s v="A."/>
    <n v="199"/>
    <s v="16:45"/>
    <m/>
    <s v="Res Nova"/>
    <n v="14"/>
    <s v="Varend arrangement"/>
    <d v="2015-08-21T00:00:00"/>
    <s v="Burg. Crezeelaan 42 A"/>
    <m/>
    <s v="622077450"/>
    <s v="(0174) 51 77 00"/>
    <n v="1"/>
    <m/>
    <n v="1"/>
    <m/>
    <n v="5078.3"/>
    <n v="4"/>
    <m/>
    <s v="000195-005"/>
    <n v="5"/>
  </r>
  <r>
    <s v="Centraal Beheer Achmea"/>
    <s v="Res Nova"/>
    <s v="Ja"/>
    <n v="100"/>
    <n v="25"/>
    <s v="Res Nova"/>
    <n v="1231"/>
    <s v="Avond"/>
    <n v="25"/>
    <s v="Classic"/>
    <s v="Halfwerk M."/>
    <x v="0"/>
    <d v="2015-08-20T00:00:00"/>
    <x v="23"/>
    <s v="100% Definitief"/>
    <d v="2015-03-16T00:00:00"/>
    <s v="NAUPAR"/>
    <s v="Ja"/>
    <s v="Res Nova2015"/>
    <s v="100% Definitief"/>
    <s v="31-07"/>
    <m/>
    <m/>
    <x v="5"/>
    <n v="21"/>
    <n v="31.38"/>
    <n v="6073.13"/>
    <s v="19:00"/>
    <s v="18:45"/>
    <s v="Traditionele charter schepen"/>
    <s v="Classic"/>
    <s v="Eigen catering schip"/>
    <s v="Koops"/>
    <s v="09-03"/>
    <s v="2015.11"/>
    <s v="donderdag"/>
    <s v="20-08-2015 18:45"/>
    <d v="2015-03-09T12:38:17"/>
    <s v="Mirjam.halfwerk@achmea.nl"/>
    <s v="Mirjam.halfwerk@achmea.nl"/>
    <n v="3"/>
    <s v="CH HKA (C03)"/>
    <s v="Oranje"/>
    <n v="40"/>
    <m/>
    <s v="A17"/>
    <s v="CH HKA (C03)"/>
    <s v="2015-08-20"/>
    <n v="5609.29"/>
    <n v="5609.29"/>
    <n v="6073.13"/>
    <m/>
    <s v="Postbus 9150"/>
    <s v="Apeldoorn"/>
    <s v="7300 HZ"/>
    <n v="1.65"/>
    <n v="29"/>
    <s v="Nee"/>
    <s v="Mirjam Halfwerk"/>
    <m/>
    <m/>
    <m/>
    <m/>
    <m/>
    <m/>
    <m/>
    <s v="18:00"/>
    <n v="0"/>
    <s v="Pier Westerhoofd"/>
    <s v="3045"/>
    <s v="Ja"/>
    <s v="Ja"/>
    <s v="Parkeren"/>
    <s v="2113"/>
    <s v="Mirjam.halfwerk@achmea.nl"/>
    <s v="Halfwerk"/>
    <s v="facturen@achmea.nl"/>
    <s v="f"/>
    <m/>
    <s v="Mirjam"/>
    <s v="(055) 579 80 00"/>
    <m/>
    <s v="M."/>
    <n v="219"/>
    <s v="23:45"/>
    <m/>
    <s v="Res Nova"/>
    <n v="14"/>
    <s v="Varend arrangement"/>
    <d v="2015-08-20T00:00:00"/>
    <s v="Postbus 9150"/>
    <s v="055-5798000"/>
    <s v="651016371"/>
    <s v="(055) 579 80 00"/>
    <n v="2"/>
    <m/>
    <n v="1"/>
    <m/>
    <n v="5609.29"/>
    <n v="4"/>
    <m/>
    <s v="000195-004"/>
    <n v="5"/>
  </r>
  <r>
    <s v="Eyescan"/>
    <s v="Res Nova"/>
    <s v="Ja"/>
    <n v="100"/>
    <n v="25"/>
    <s v="Res Nova"/>
    <n v="1232"/>
    <s v="Avond"/>
    <n v="25"/>
    <s v="Classic"/>
    <s v="Lapikas M."/>
    <x v="0"/>
    <d v="2015-08-21T00:00:00"/>
    <x v="16"/>
    <s v="100% Definitief"/>
    <d v="2015-04-03T00:00:00"/>
    <s v="NAUPAR"/>
    <s v="Ja"/>
    <s v="Res Nova2015"/>
    <s v="100% Definitief"/>
    <s v="21-07"/>
    <m/>
    <m/>
    <x v="5"/>
    <n v="21"/>
    <n v="31.38"/>
    <n v="6060.63"/>
    <s v="19:00"/>
    <s v="18:45"/>
    <s v="Traditionele charter schepen"/>
    <s v="Classic"/>
    <s v="Eigen catering schip"/>
    <s v="Lafeber"/>
    <s v="09-03"/>
    <s v="2015.11"/>
    <s v="vrijdag"/>
    <s v="21-08-2015 18:45"/>
    <d v="2015-03-09T12:59:20"/>
    <s v="m.lapikas@eyescan.nl"/>
    <s v="m.lapikas@eyescan.nl"/>
    <n v="3"/>
    <s v="CH HKA (C03)"/>
    <s v="Oranje"/>
    <n v="40"/>
    <m/>
    <s v="A17"/>
    <s v="CH HKA (C03)"/>
    <s v="2015-08-21"/>
    <n v="5598.96"/>
    <n v="5598.96"/>
    <n v="6060.63"/>
    <m/>
    <s v="Lucasbolwerk 10"/>
    <s v="Utrecht"/>
    <s v="3512 EH"/>
    <n v="1.65"/>
    <n v="29"/>
    <s v="Ja"/>
    <s v="M. Lapikas"/>
    <m/>
    <m/>
    <m/>
    <m/>
    <m/>
    <m/>
    <m/>
    <s v="18:00"/>
    <n v="0"/>
    <s v="Pier Westerhoofd"/>
    <s v="3125"/>
    <s v="Ja"/>
    <s v="Ja"/>
    <s v="Parkeren"/>
    <s v="2221"/>
    <s v="m.lapikas@eyescan.nl"/>
    <s v="Lapikas"/>
    <s v="m.lapikas@eyescan.nl"/>
    <s v="f"/>
    <m/>
    <m/>
    <s v="(030) 232 30 20"/>
    <m/>
    <s v="M."/>
    <n v="219"/>
    <s v="23:45"/>
    <m/>
    <s v="Res Nova"/>
    <n v="14"/>
    <s v="Varend arrangement"/>
    <d v="2015-08-21T00:00:00"/>
    <s v="Lucasbolwerk 10"/>
    <s v="030-2323020"/>
    <s v="0031622420221"/>
    <s v="(030) 232 30 20"/>
    <n v="2"/>
    <m/>
    <n v="1"/>
    <m/>
    <n v="5598.96"/>
    <n v="4"/>
    <m/>
    <s v="000195-006"/>
    <n v="5"/>
  </r>
  <r>
    <s v="ING Nederland - ING Real Estate Finance"/>
    <s v="Res Nova"/>
    <s v="Nee"/>
    <m/>
    <n v="25"/>
    <s v="Res Nova"/>
    <n v="1158"/>
    <s v="SAIL In"/>
    <n v="25"/>
    <s v="Classic"/>
    <s v="Gobel P."/>
    <x v="36"/>
    <d v="2015-08-19T00:00:00"/>
    <x v="39"/>
    <s v="Gefactureerd"/>
    <m/>
    <s v="Straten F. van"/>
    <s v="Ja"/>
    <s v="Res Nova2015"/>
    <s v="Gefactureerd (1/0 termijn)"/>
    <m/>
    <m/>
    <m/>
    <x v="7"/>
    <n v="22.5"/>
    <n v="31.38"/>
    <n v="0"/>
    <s v="07:45"/>
    <s v="07:45"/>
    <s v="Traditionele charter schepen"/>
    <s v="Classic"/>
    <s v="Eigen catering schip"/>
    <m/>
    <s v="26-02"/>
    <s v="2015.09"/>
    <s v="woensdag"/>
    <s v="19-08-2015 07:45"/>
    <d v="2015-02-26T13:51:47"/>
    <s v="ING"/>
    <m/>
    <n v="1"/>
    <s v="CH HKA (C03)"/>
    <s v="Oranje"/>
    <n v="40"/>
    <m/>
    <s v="A17"/>
    <s v="CH HKA (C03)"/>
    <s v="2015-08-19"/>
    <n v="6225"/>
    <n v="4668.75"/>
    <n v="5043.68"/>
    <m/>
    <s v="Bijlmer dreef 241"/>
    <s v="Amsterdam"/>
    <s v="1102 CT"/>
    <n v="1.65"/>
    <n v="29"/>
    <s v="Nee"/>
    <s v="Peter Gobel"/>
    <m/>
    <m/>
    <m/>
    <m/>
    <m/>
    <m/>
    <m/>
    <s v="07:00"/>
    <n v="5043.68"/>
    <s v="Pier Westerhoofd"/>
    <s v="3183"/>
    <s v="Ja"/>
    <m/>
    <m/>
    <s v="2286"/>
    <s v="ING"/>
    <s v="Gobel"/>
    <s v="ING"/>
    <s v="m"/>
    <m/>
    <s v="Peter"/>
    <m/>
    <m/>
    <s v="P."/>
    <n v="249"/>
    <s v="15:00"/>
    <m/>
    <s v="Res Nova"/>
    <n v="14"/>
    <s v="Varend arrangement"/>
    <d v="2015-08-19T00:00:00"/>
    <s v="Bijlmer dreef 241"/>
    <m/>
    <m/>
    <m/>
    <n v="1"/>
    <m/>
    <n v="0"/>
    <m/>
    <n v="6225"/>
    <n v="4"/>
    <m/>
    <s v="000195-001"/>
    <n v="5"/>
  </r>
  <r>
    <s v="Intralinks"/>
    <s v="Res Nova"/>
    <s v="Ja"/>
    <n v="100"/>
    <n v="25"/>
    <s v="Res Nova"/>
    <n v="1946"/>
    <s v="Avond"/>
    <n v="25"/>
    <s v="Classic"/>
    <s v="Kolk K. van der"/>
    <x v="0"/>
    <d v="2015-08-19T00:00:00"/>
    <x v="74"/>
    <s v="100% Definitief"/>
    <d v="2015-06-08T00:00:00"/>
    <s v="Spliet M.P.J."/>
    <s v="Ja"/>
    <s v="Res Nova2015"/>
    <s v="100% Definitief"/>
    <s v="28-07"/>
    <s v="Hoekstra"/>
    <m/>
    <x v="5"/>
    <n v="21"/>
    <n v="31.38"/>
    <n v="5910.64"/>
    <s v="19:00"/>
    <s v="18:45"/>
    <s v="Traditionele charter schepen"/>
    <s v="Classic"/>
    <s v="Eigen catering schip"/>
    <m/>
    <s v="01-06"/>
    <s v="2015.23"/>
    <s v="woensdag"/>
    <s v="19-08-2015 18:45"/>
    <d v="2015-06-01T17:28:19"/>
    <s v="kvanderkolk@intralinks.com"/>
    <s v="shoekstra@intralinks.com"/>
    <n v="1"/>
    <s v="CH HKA (C03)"/>
    <s v="Oranje"/>
    <n v="40"/>
    <m/>
    <s v="A17"/>
    <s v="CH HKA (C03)"/>
    <s v="2015-08-19"/>
    <n v="5475"/>
    <n v="5475"/>
    <n v="5910.64"/>
    <m/>
    <s v="Herengracht 448-450"/>
    <s v="Amsterdam"/>
    <s v="1017 CA"/>
    <n v="1.65"/>
    <n v="29"/>
    <s v="Ja"/>
    <s v="Shelley Hoekstra"/>
    <m/>
    <m/>
    <m/>
    <m/>
    <m/>
    <m/>
    <m/>
    <s v="18:00"/>
    <n v="0"/>
    <s v="Pier Westerhoofd"/>
    <s v="6039"/>
    <s v="Ja"/>
    <m/>
    <m/>
    <s v="3950"/>
    <s v="kvanderkolk@intralinks.com"/>
    <s v="Hoekstra"/>
    <s v="shoekstra@intralinks.com"/>
    <s v="f"/>
    <s v="06 - 46 62 82 01"/>
    <s v="Shelley"/>
    <m/>
    <s v="van der"/>
    <s v="S."/>
    <n v="219"/>
    <s v="23:45"/>
    <m/>
    <s v="Res Nova"/>
    <n v="14"/>
    <s v="Varend arrangement"/>
    <d v="2015-08-19T00:00:00"/>
    <s v="Herengracht 448-450"/>
    <s v="06-46628201"/>
    <m/>
    <m/>
    <n v="1"/>
    <m/>
    <n v="0"/>
    <m/>
    <n v="5475"/>
    <n v="4"/>
    <m/>
    <s v="000195-002"/>
    <n v="5"/>
  </r>
  <r>
    <s v="Slokker Personeelsvereniging "/>
    <s v="Res Nova"/>
    <s v="Ja"/>
    <n v="97.73"/>
    <n v="25"/>
    <s v="Res Nova"/>
    <n v="1811"/>
    <s v="Middag"/>
    <n v="25"/>
    <s v="Classic"/>
    <s v="Keijer W."/>
    <x v="0"/>
    <d v="2015-08-22T00:00:00"/>
    <x v="112"/>
    <s v="100% Definitief"/>
    <d v="2015-05-22T00:00:00"/>
    <s v="Sterk L."/>
    <s v="Ja"/>
    <s v="Res Nova2015"/>
    <s v="100% Definitief"/>
    <s v="08-07"/>
    <m/>
    <m/>
    <x v="6"/>
    <n v="19"/>
    <n v="31.38"/>
    <n v="5369.8"/>
    <s v="11:45"/>
    <s v="11:45"/>
    <s v="Traditionele charter schepen"/>
    <s v="Classic"/>
    <s v="Eigen catering schip"/>
    <s v="Bloemena"/>
    <s v="15-05"/>
    <s v="2015.20"/>
    <s v="zaterdag"/>
    <s v="22-08-2015 11:45"/>
    <d v="2015-05-15T10:30:52"/>
    <s v="h.bloemena@slokkervastgoed.com"/>
    <s v="h.bloemena@slokkervastgoed.com"/>
    <n v="4"/>
    <s v="CH HKA (C03)"/>
    <s v="Oranje"/>
    <n v="40"/>
    <m/>
    <s v="A17"/>
    <s v="CH HKA (C03)"/>
    <s v="2015-08-22"/>
    <n v="5078.3"/>
    <n v="5078.3"/>
    <n v="5494.79"/>
    <m/>
    <s v="Lindenlaan 75"/>
    <s v="Huizen"/>
    <s v="1271 AW"/>
    <n v="1.65"/>
    <n v="29"/>
    <s v="Ja"/>
    <s v="Heleen Bloemena"/>
    <m/>
    <m/>
    <m/>
    <m/>
    <m/>
    <m/>
    <m/>
    <s v="11:00"/>
    <n v="124.99"/>
    <s v="Pier Westerhoofd"/>
    <s v="4037"/>
    <s v="Ja"/>
    <s v="Nee"/>
    <s v="Parkeren"/>
    <s v="3818"/>
    <s v="h.bloemena@slokkervastgoed.com"/>
    <s v="Bloemena"/>
    <s v="h.bloemena@slokkervastgoed.com"/>
    <s v="f"/>
    <m/>
    <s v="Heleen"/>
    <s v="(035) 528 44 60"/>
    <m/>
    <s v="H."/>
    <n v="199"/>
    <s v="16:45"/>
    <m/>
    <s v="Res Nova"/>
    <n v="14"/>
    <s v="Varend arrangement"/>
    <d v="2015-08-22T00:00:00"/>
    <s v="Lindenlaan 75"/>
    <m/>
    <s v="615068274"/>
    <s v="(035) 528 44 60"/>
    <n v="2"/>
    <m/>
    <n v="3"/>
    <m/>
    <n v="5078.3"/>
    <n v="4"/>
    <m/>
    <s v="000195-007"/>
    <n v="5"/>
  </r>
  <r>
    <s v="Luba Groep bv"/>
    <s v="Rupel"/>
    <s v="Nee"/>
    <n v="100"/>
    <n v="21"/>
    <s v="Rupel"/>
    <n v="2385"/>
    <s v="Avond"/>
    <n v="21"/>
    <s v="Deck"/>
    <s v="Westdijk A."/>
    <x v="18"/>
    <d v="2015-08-21T00:00:00"/>
    <x v="25"/>
    <s v="Gefactureerd"/>
    <m/>
    <m/>
    <m/>
    <s v="Rupel2015"/>
    <s v="Gefactureerd (0/0 termijn)"/>
    <m/>
    <m/>
    <m/>
    <x v="8"/>
    <m/>
    <m/>
    <n v="2159.85"/>
    <s v="18:30"/>
    <s v="18:30"/>
    <s v="Internationale Tall Ships"/>
    <s v="Deck"/>
    <s v="Eigen catering schip"/>
    <m/>
    <s v="21-07"/>
    <s v="2015.30"/>
    <s v="vrijdag"/>
    <s v="21-08-2015 00:00"/>
    <d v="2015-07-21T12:24:56"/>
    <m/>
    <m/>
    <n v="1"/>
    <s v="Zandhaven (Z01)"/>
    <m/>
    <m/>
    <m/>
    <m/>
    <s v="Zandhaven (Z01)"/>
    <s v="2015-08-21"/>
    <n v="1785"/>
    <n v="1785"/>
    <n v="2159.85"/>
    <m/>
    <s v="Eschertoren 1 a"/>
    <s v="Leiden"/>
    <s v="2316 ET"/>
    <m/>
    <m/>
    <s v="Nee"/>
    <s v="Astrid Westdijk"/>
    <m/>
    <m/>
    <m/>
    <m/>
    <m/>
    <m/>
    <m/>
    <s v="18:00"/>
    <n v="0"/>
    <s v="Zandhaven (Zeeburg)"/>
    <s v="6271"/>
    <s v="Nee"/>
    <s v="Ja"/>
    <s v="Parkeren"/>
    <s v="4251"/>
    <m/>
    <s v="Westdijk"/>
    <s v="awestdijk@luba.nl"/>
    <s v="f"/>
    <m/>
    <s v="Astrid"/>
    <s v="(071) 516 30 30"/>
    <m/>
    <s v="A."/>
    <m/>
    <s v="23:30"/>
    <s v="Zandhaven"/>
    <s v="Rupel"/>
    <m/>
    <s v="Dekken verhuur"/>
    <d v="2015-08-21T00:00:00"/>
    <s v="Eschertoren 1 a"/>
    <m/>
    <m/>
    <m/>
    <n v="0"/>
    <m/>
    <n v="2"/>
    <s v="Ja"/>
    <n v="1785"/>
    <m/>
    <m/>
    <s v="000240-001"/>
    <m/>
  </r>
  <r>
    <s v="Luba Groep bv"/>
    <s v="Rupel"/>
    <s v="Nee"/>
    <n v="100"/>
    <n v="21"/>
    <s v="Rupel"/>
    <n v="2386"/>
    <s v="Avond"/>
    <n v="21"/>
    <s v="Deck"/>
    <s v="Westdijk A."/>
    <x v="18"/>
    <d v="2015-08-22T00:00:00"/>
    <x v="25"/>
    <s v="Gefactureerd"/>
    <m/>
    <m/>
    <s v="Ja"/>
    <s v="Rupel2015"/>
    <s v="Gefactureerd (0/0 termijn)"/>
    <m/>
    <m/>
    <m/>
    <x v="8"/>
    <m/>
    <m/>
    <n v="2159.85"/>
    <s v="18:30"/>
    <s v="18:30"/>
    <s v="Internationale Tall Ships"/>
    <s v="Deck"/>
    <s v="Eigen catering schip"/>
    <m/>
    <s v="21-07"/>
    <s v="2015.30"/>
    <s v="zaterdag"/>
    <s v="22-08-2015 00:00"/>
    <d v="2015-07-21T12:27:36"/>
    <m/>
    <m/>
    <n v="1"/>
    <s v="Zandhaven (Z01)"/>
    <m/>
    <m/>
    <m/>
    <m/>
    <s v="Zandhaven (Z01)"/>
    <s v="2015-08-22"/>
    <n v="1785"/>
    <n v="1785"/>
    <n v="2159.85"/>
    <m/>
    <s v="Eschertoren 1 a"/>
    <s v="Leiden"/>
    <s v="2316 ET"/>
    <m/>
    <m/>
    <s v="Nee"/>
    <s v="Astrid Westdijk"/>
    <m/>
    <m/>
    <m/>
    <m/>
    <m/>
    <m/>
    <m/>
    <s v="18:00"/>
    <n v="0"/>
    <s v="Zandhaven (Zeeburg)"/>
    <s v="6271"/>
    <s v="Nee"/>
    <s v="Ja"/>
    <s v="Parkeren"/>
    <s v="4251"/>
    <m/>
    <s v="Westdijk"/>
    <s v="awestdijk@luba.nl"/>
    <s v="f"/>
    <m/>
    <s v="Astrid"/>
    <s v="(071) 516 30 30"/>
    <m/>
    <s v="A."/>
    <m/>
    <s v="23:30"/>
    <s v="Zandhaven"/>
    <s v="Rupel"/>
    <m/>
    <s v="Dekken verhuur"/>
    <d v="2015-08-22T00:00:00"/>
    <s v="Eschertoren 1 a"/>
    <m/>
    <m/>
    <m/>
    <n v="0"/>
    <m/>
    <n v="2"/>
    <s v="Ja"/>
    <n v="1785"/>
    <m/>
    <m/>
    <s v="000240-002"/>
    <m/>
  </r>
  <r>
    <s v="H.H. van Velzen Beheer b.v."/>
    <s v="Saeftinghe"/>
    <s v="Nee"/>
    <m/>
    <n v="12"/>
    <s v="Saeftinghe"/>
    <n v="2423"/>
    <s v="Sail thank you parade"/>
    <n v="12"/>
    <s v="Dock"/>
    <s v="Velzen H. van"/>
    <x v="21"/>
    <d v="2015-08-23T00:00:00"/>
    <x v="192"/>
    <s v="Gefactureerd"/>
    <m/>
    <s v="Sterk L."/>
    <s v="Ja"/>
    <s v="Saeftinghe2015"/>
    <s v="Gefactureerd (1/1 termijn)"/>
    <m/>
    <m/>
    <m/>
    <x v="11"/>
    <n v="26.13"/>
    <n v="63.14"/>
    <n v="0"/>
    <s v="14:15"/>
    <s v="14:15"/>
    <s v="Luxe charter schepen (max. 24p)"/>
    <s v="Dock"/>
    <s v="H2U Consortium"/>
    <s v="Velzen H. van"/>
    <s v="03-08"/>
    <s v="2015.32"/>
    <s v="zondag"/>
    <s v="23-08-2015 14:15"/>
    <d v="2015-08-03T11:44:55"/>
    <s v="haraldvanvelzen@hotmail.com"/>
    <s v="haroldvanvelzen@hotmail.com"/>
    <n v="1"/>
    <s v="CH HKA (C02)"/>
    <s v="Rood"/>
    <n v="30"/>
    <m/>
    <s v="A29"/>
    <s v="CH HKB (D02)"/>
    <s v="2015-08-23"/>
    <n v="3348"/>
    <n v="3348"/>
    <n v="3603.99"/>
    <m/>
    <s v="Pelmolenlaan 6"/>
    <s v="IJsselstein"/>
    <s v="3404 DC"/>
    <n v="2"/>
    <n v="21"/>
    <s v="Nee"/>
    <s v="Harold van Velzen"/>
    <m/>
    <m/>
    <m/>
    <m/>
    <m/>
    <m/>
    <m/>
    <s v="13:30"/>
    <n v="3603.99"/>
    <s v="Pier Westerhoofd"/>
    <s v="6322"/>
    <s v="Ja"/>
    <m/>
    <m/>
    <s v="4995"/>
    <s v="haraldvanvelzen@hotmail.com"/>
    <s v="Velzen"/>
    <s v="haroldvanvelzen@hotmail.com"/>
    <s v="m"/>
    <s v="06 - 50 69 36 34"/>
    <s v="Harold"/>
    <m/>
    <s v="van"/>
    <s v="H."/>
    <n v="279"/>
    <s v="20:00"/>
    <m/>
    <s v="Saeftinghe"/>
    <n v="66"/>
    <s v="Varend arrangement"/>
    <d v="2015-08-23T00:00:00"/>
    <s v="Pelmolenlaan 6"/>
    <m/>
    <m/>
    <m/>
    <n v="1"/>
    <m/>
    <n v="0"/>
    <m/>
    <n v="3348"/>
    <n v="2"/>
    <m/>
    <s v="000077-013"/>
    <n v="6"/>
  </r>
  <r>
    <s v="JT International Company Netherlands B.V."/>
    <s v="Saeftinghe"/>
    <s v="Nee"/>
    <n v="80.66"/>
    <n v="12"/>
    <s v="Saeftinghe"/>
    <n v="296"/>
    <s v="SAIL In"/>
    <n v="12"/>
    <s v="Dock"/>
    <s v="Bouwer M."/>
    <x v="47"/>
    <d v="2015-08-19T00:00:00"/>
    <x v="151"/>
    <s v="Gefactureerd"/>
    <d v="2014-09-08T00:00:00"/>
    <s v="Spliet M.P.J."/>
    <s v="Ja"/>
    <s v="Saeftinghe2015"/>
    <s v="Gefactureerd (3/3 termijn)"/>
    <m/>
    <s v="Bouwer"/>
    <m/>
    <x v="9"/>
    <n v="25"/>
    <n v="63.14"/>
    <n v="3651.45"/>
    <s v="07:30"/>
    <s v="07:30"/>
    <s v="Luxe charter schepen (max. 24p)"/>
    <s v="Dock"/>
    <s v="H2U Consortium"/>
    <s v="Cramer"/>
    <s v="01-09"/>
    <s v="2014.36"/>
    <s v="woensdag"/>
    <s v="19-08-2015 07:30"/>
    <d v="2014-09-01T15:37:25"/>
    <s v="marleen.bouwer@jti.com"/>
    <s v="marleen.bouwer@jti.com"/>
    <n v="6"/>
    <s v="CH HKB (D02)"/>
    <s v="Rood"/>
    <n v="30"/>
    <m/>
    <s v="A29"/>
    <s v="CH HKB (D02)"/>
    <s v="2015-08-19"/>
    <n v="4191.96"/>
    <n v="4191.96"/>
    <n v="4526.82"/>
    <s v="vrouw"/>
    <s v="Bella Donna 4"/>
    <s v="Amstelveen"/>
    <s v="1181 RM"/>
    <n v="2"/>
    <n v="21"/>
    <s v="Ja"/>
    <s v="Marleen Bouwer"/>
    <m/>
    <m/>
    <m/>
    <m/>
    <m/>
    <m/>
    <m/>
    <s v="06:45"/>
    <n v="875.37"/>
    <s v="Pier Azië"/>
    <s v="1994"/>
    <s v="Nee"/>
    <s v="Ja"/>
    <s v="Parkeren"/>
    <s v="1277"/>
    <s v="marleen.bouwer@jti.com"/>
    <s v="Bouwer"/>
    <s v="marleen.bouwer@jti.com"/>
    <s v="f"/>
    <m/>
    <s v="Marleen"/>
    <s v="(020) 721 35 91"/>
    <m/>
    <s v="M."/>
    <n v="339"/>
    <s v="14:30"/>
    <s v="CH HKB"/>
    <s v="Saeftinghe"/>
    <n v="66"/>
    <s v="Varend arrangement"/>
    <d v="2015-08-19T00:00:00"/>
    <s v="Bella Donna 4"/>
    <s v="020-7213500"/>
    <s v="620131779"/>
    <s v="(020) 721 35 91"/>
    <n v="3"/>
    <n v="4922.28"/>
    <n v="1"/>
    <m/>
    <n v="4191.96"/>
    <n v="2"/>
    <m/>
    <s v="000077-001"/>
    <n v="6"/>
  </r>
  <r>
    <s v="JT International Company Netherlands B.V."/>
    <s v="Saeftinghe"/>
    <s v="Nee"/>
    <n v="80.8"/>
    <n v="12"/>
    <s v="Saeftinghe"/>
    <n v="297"/>
    <s v="Avond"/>
    <n v="12"/>
    <s v="Dock"/>
    <s v="Bouwer M."/>
    <x v="47"/>
    <d v="2015-08-19T00:00:00"/>
    <x v="151"/>
    <s v="Gefactureerd"/>
    <d v="2014-09-08T00:00:00"/>
    <s v="Spliet M.P.J."/>
    <s v="Ja"/>
    <s v="Saeftinghe2015"/>
    <s v="Gefactureerd (3/3 termijn)"/>
    <m/>
    <s v="Bouwer"/>
    <m/>
    <x v="11"/>
    <n v="26.13"/>
    <n v="63.14"/>
    <n v="3033.19"/>
    <s v="20:00"/>
    <s v="20:00"/>
    <s v="Luxe charter schepen (max. 24p)"/>
    <s v="Dock"/>
    <s v="H2U Consortium"/>
    <s v="Cramer"/>
    <s v="01-09"/>
    <s v="2014.36"/>
    <s v="woensdag"/>
    <s v="19-08-2015 20:00"/>
    <d v="2014-09-01T15:37:25"/>
    <s v="marleen.bouwer@jti.com"/>
    <s v="marleen.bouwer@jti.com"/>
    <n v="6"/>
    <s v="CH HKA (C02)"/>
    <s v="Rood"/>
    <n v="30"/>
    <m/>
    <s v="A29"/>
    <s v="CH HKB (D02)"/>
    <s v="2015-08-19"/>
    <n v="3471.96"/>
    <n v="3471.96"/>
    <n v="3753.99"/>
    <s v="vrouw"/>
    <s v="Bella Donna 4"/>
    <s v="Amstelveen"/>
    <s v="1181 RM"/>
    <n v="2"/>
    <n v="21"/>
    <s v="Ja"/>
    <s v="Marleen Bouwer"/>
    <m/>
    <m/>
    <m/>
    <m/>
    <m/>
    <m/>
    <m/>
    <s v="18:00"/>
    <n v="720.8"/>
    <s v="Pier Westerhoofd"/>
    <s v="1994"/>
    <s v="Nee"/>
    <s v="Ja"/>
    <s v="Parkeren"/>
    <s v="1277"/>
    <s v="marleen.bouwer@jti.com"/>
    <s v="Bouwer"/>
    <s v="marleen.bouwer@jti.com"/>
    <s v="f"/>
    <m/>
    <s v="Marleen"/>
    <s v="(020) 721 35 91"/>
    <m/>
    <s v="M."/>
    <n v="279"/>
    <s v="23:30"/>
    <m/>
    <s v="Saeftinghe"/>
    <n v="66"/>
    <s v="Varend arrangement"/>
    <d v="2015-08-19T00:00:00"/>
    <s v="Bella Donna 4"/>
    <s v="020-7213500"/>
    <s v="620131779"/>
    <s v="(020) 721 35 91"/>
    <n v="3"/>
    <n v="4051.08"/>
    <n v="1"/>
    <m/>
    <n v="3471.96"/>
    <n v="2"/>
    <m/>
    <s v="000077-002"/>
    <n v="6"/>
  </r>
  <r>
    <s v="JT International Company Netherlands B.V."/>
    <s v="Saeftinghe"/>
    <s v="Nee"/>
    <n v="80.8"/>
    <n v="12"/>
    <s v="Saeftinghe"/>
    <n v="298"/>
    <s v="Avond"/>
    <n v="12"/>
    <s v="Dock"/>
    <s v="Bouwer M."/>
    <x v="47"/>
    <d v="2015-08-21T00:00:00"/>
    <x v="151"/>
    <s v="Gefactureerd"/>
    <d v="2014-09-08T00:00:00"/>
    <s v="Spliet M.P.J."/>
    <s v="Ja"/>
    <s v="Saeftinghe2015"/>
    <s v="Gefactureerd (3/3 termijn)"/>
    <m/>
    <s v="Bouwer"/>
    <m/>
    <x v="11"/>
    <n v="26.13"/>
    <n v="63.14"/>
    <n v="3033.19"/>
    <s v="20:00"/>
    <s v="20:00"/>
    <s v="Luxe charter schepen (max. 24p)"/>
    <s v="Dock"/>
    <s v="H2U Consortium"/>
    <s v="Cramer"/>
    <s v="01-09"/>
    <s v="2014.36"/>
    <s v="vrijdag"/>
    <s v="21-08-2015 20:00"/>
    <d v="2014-09-01T15:37:25"/>
    <s v="marleen.bouwer@jti.com"/>
    <s v="marleen.bouwer@jti.com"/>
    <n v="6"/>
    <s v="CH HKA (C02)"/>
    <s v="Rood"/>
    <n v="30"/>
    <m/>
    <s v="A29"/>
    <s v="CH HKB (D02)"/>
    <s v="2015-08-21"/>
    <n v="3471.96"/>
    <n v="3471.96"/>
    <n v="3753.99"/>
    <s v="vrouw"/>
    <s v="Bella Donna 4"/>
    <s v="Amstelveen"/>
    <s v="1181 RM"/>
    <n v="2"/>
    <n v="21"/>
    <s v="Ja"/>
    <s v="Marleen Bouwer"/>
    <m/>
    <m/>
    <m/>
    <m/>
    <m/>
    <m/>
    <m/>
    <s v="18:00"/>
    <n v="720.8"/>
    <s v="Pier Westerhoofd"/>
    <s v="1994"/>
    <s v="Nee"/>
    <s v="Ja"/>
    <s v="Parkeren"/>
    <s v="1277"/>
    <s v="marleen.bouwer@jti.com"/>
    <s v="Bouwer"/>
    <s v="marleen.bouwer@jti.com"/>
    <s v="f"/>
    <m/>
    <s v="Marleen"/>
    <s v="(020) 721 35 91"/>
    <m/>
    <s v="M."/>
    <n v="279"/>
    <s v="23:30"/>
    <m/>
    <s v="Saeftinghe"/>
    <n v="66"/>
    <s v="Varend arrangement"/>
    <d v="2015-08-21T00:00:00"/>
    <s v="Bella Donna 4"/>
    <s v="020-7213500"/>
    <s v="620131779"/>
    <s v="(020) 721 35 91"/>
    <n v="3"/>
    <n v="4051.08"/>
    <n v="1"/>
    <m/>
    <n v="3471.96"/>
    <n v="2"/>
    <m/>
    <s v="000077-008"/>
    <n v="6"/>
  </r>
  <r>
    <s v="JT International Company Netherlands B.V."/>
    <s v="Saeftinghe"/>
    <s v="Nee"/>
    <n v="42.77"/>
    <n v="12"/>
    <s v="Saeftinghe"/>
    <n v="299"/>
    <s v="Middag"/>
    <n v="12"/>
    <s v="Dock"/>
    <s v="Bouwer M."/>
    <x v="47"/>
    <d v="2015-08-22T00:00:00"/>
    <x v="151"/>
    <s v="Gefactureerd"/>
    <d v="2014-09-08T00:00:00"/>
    <s v="Spliet M.P.J."/>
    <s v="Ja"/>
    <s v="Saeftinghe2015"/>
    <s v="Gefactureerd (3/3 termijn)"/>
    <m/>
    <s v="Bouwer"/>
    <m/>
    <x v="10"/>
    <n v="22.85"/>
    <n v="63.14"/>
    <n v="1494.53"/>
    <s v="15:15"/>
    <s v="15:30"/>
    <s v="Luxe charter schepen (max. 24p)"/>
    <s v="Dock"/>
    <s v="H2U Consortium"/>
    <s v="Cramer"/>
    <s v="01-09"/>
    <s v="2014.36"/>
    <s v="zaterdag"/>
    <s v="22-08-2015 15:30"/>
    <d v="2014-09-01T15:37:25"/>
    <s v="marleen.bouwer@jti.com"/>
    <s v="marleen.bouwer@jti.com"/>
    <n v="6"/>
    <s v="CH HKA (C02)"/>
    <s v="Rood"/>
    <n v="30"/>
    <m/>
    <s v="A29"/>
    <s v="CH HKB (D02)"/>
    <s v="2015-08-22"/>
    <n v="3231.96"/>
    <n v="3231.96"/>
    <n v="3494.22"/>
    <s v="vrouw"/>
    <s v="Bella Donna 4"/>
    <s v="Amstelveen"/>
    <s v="1181 RM"/>
    <n v="2"/>
    <n v="21"/>
    <s v="Ja"/>
    <s v="Marleen Bouwer"/>
    <m/>
    <m/>
    <m/>
    <m/>
    <m/>
    <m/>
    <m/>
    <s v="13:30"/>
    <n v="1999.69"/>
    <s v="Pier Westerhoofd"/>
    <s v="1994"/>
    <s v="Nee"/>
    <s v="Ja"/>
    <s v="Parkeren"/>
    <s v="1277"/>
    <s v="marleen.bouwer@jti.com"/>
    <s v="Bouwer"/>
    <s v="marleen.bouwer@jti.com"/>
    <s v="f"/>
    <m/>
    <s v="Marleen"/>
    <s v="(020) 721 35 91"/>
    <m/>
    <s v="M."/>
    <n v="259"/>
    <s v="18:15"/>
    <m/>
    <s v="Saeftinghe"/>
    <n v="66"/>
    <s v="Varend arrangement"/>
    <d v="2015-08-22T00:00:00"/>
    <s v="Bella Donna 4"/>
    <s v="020-7213500"/>
    <s v="620131779"/>
    <s v="(020) 721 35 91"/>
    <n v="3"/>
    <n v="3760.68"/>
    <n v="1"/>
    <m/>
    <n v="3231.96"/>
    <n v="2"/>
    <m/>
    <s v="000077-010"/>
    <n v="6"/>
  </r>
  <r>
    <s v="JT International Company Netherlands B.V."/>
    <s v="Saeftinghe"/>
    <s v="Nee"/>
    <n v="42.4"/>
    <n v="12"/>
    <s v="Saeftinghe"/>
    <n v="300"/>
    <s v="Avond"/>
    <n v="12"/>
    <s v="Dock"/>
    <s v="Bouwer M."/>
    <x v="47"/>
    <d v="2015-08-22T00:00:00"/>
    <x v="151"/>
    <s v="Gefactureerd"/>
    <d v="2014-09-08T00:00:00"/>
    <s v="Spliet M.P.J."/>
    <s v="Ja"/>
    <s v="Saeftinghe2015"/>
    <s v="Gefactureerd (3/3 termijn)"/>
    <m/>
    <s v="Cramer"/>
    <m/>
    <x v="11"/>
    <n v="26.13"/>
    <n v="63.14"/>
    <n v="1591.59"/>
    <s v="20:00"/>
    <s v="20:00"/>
    <s v="Luxe charter schepen (max. 24p)"/>
    <s v="Dock"/>
    <s v="H2U Consortium"/>
    <s v="Cramer"/>
    <s v="01-09"/>
    <s v="2014.36"/>
    <s v="zaterdag"/>
    <s v="22-08-2015 20:00"/>
    <d v="2014-09-01T15:42:36"/>
    <s v="peter.cramer@jti.com"/>
    <s v="marleen.bouwer@jti.com"/>
    <n v="6"/>
    <s v="CH HKA (C02)"/>
    <s v="Rood"/>
    <n v="30"/>
    <m/>
    <s v="A29"/>
    <s v="CH HKB (D02)"/>
    <s v="2015-08-22"/>
    <n v="3471.96"/>
    <n v="3471.96"/>
    <n v="3753.99"/>
    <s v="man"/>
    <s v="Bella Donna 4"/>
    <s v="Amstelveen"/>
    <s v="1181 RM"/>
    <n v="2"/>
    <n v="21"/>
    <s v="Ja"/>
    <s v="Marleen Bouwer"/>
    <m/>
    <m/>
    <m/>
    <m/>
    <m/>
    <m/>
    <m/>
    <s v="18:00"/>
    <n v="2162.4"/>
    <s v="Pier Westerhoofd"/>
    <s v="1994"/>
    <s v="Ja"/>
    <s v="Ja"/>
    <s v="Parkeren"/>
    <s v="1277"/>
    <s v="marleen.bouwer@jti.com"/>
    <s v="Bouwer"/>
    <s v="marleen.bouwer@jti.com"/>
    <s v="f"/>
    <m/>
    <s v="Marleen"/>
    <s v="(020) 721 35 91"/>
    <m/>
    <s v="M."/>
    <n v="279"/>
    <s v="23:30"/>
    <m/>
    <s v="Saeftinghe"/>
    <n v="66"/>
    <s v="Varend arrangement"/>
    <d v="2015-08-22T00:00:00"/>
    <s v="Bella Donna 4"/>
    <s v="020-7213500"/>
    <s v="620131779"/>
    <s v="(020) 721 35 91"/>
    <n v="3"/>
    <n v="4051.08"/>
    <n v="1"/>
    <m/>
    <n v="3471.96"/>
    <n v="2"/>
    <m/>
    <s v="000077-011"/>
    <n v="6"/>
  </r>
  <r>
    <s v="Koninklijke Verkade"/>
    <s v="Saeftinghe"/>
    <s v="Nee"/>
    <m/>
    <n v="12"/>
    <s v="Saeftinghe"/>
    <n v="2404"/>
    <s v="Middag"/>
    <n v="12"/>
    <s v="Dock"/>
    <s v="Zomerdijk J."/>
    <x v="48"/>
    <d v="2015-08-21T00:00:00"/>
    <x v="193"/>
    <s v="Gefactureerd"/>
    <m/>
    <s v="Sterk L."/>
    <s v="Ja"/>
    <s v="Saeftinghe2015"/>
    <s v="Gefactureerd (1/1 termijn)"/>
    <m/>
    <m/>
    <m/>
    <x v="10"/>
    <n v="22.85"/>
    <n v="63.14"/>
    <n v="0"/>
    <s v="15:15"/>
    <s v="15:30"/>
    <s v="Luxe charter schepen (max. 24p)"/>
    <s v="Dock"/>
    <s v="H2U Consortium"/>
    <s v="Zomerdijk J."/>
    <s v="28-07"/>
    <s v="2015.31"/>
    <s v="vrijdag"/>
    <s v="21-08-2015 15:30"/>
    <d v="2015-07-28T12:16:49"/>
    <s v="Sylvia Arentsen-Brand &lt;sylvia.arentsen@unitedbiscuits.com&gt;"/>
    <m/>
    <n v="1"/>
    <s v="CH HKA (C02)"/>
    <s v="Rood"/>
    <n v="30"/>
    <m/>
    <s v="A29"/>
    <s v="CH HKB (D02)"/>
    <s v="2015-08-21"/>
    <n v="3108"/>
    <n v="3108"/>
    <n v="3344.23"/>
    <m/>
    <s v="Westzijde 103"/>
    <s v="Zaandam"/>
    <s v="1506 GA"/>
    <n v="2"/>
    <n v="21"/>
    <s v="Nee"/>
    <s v="Sylvia Arentsen-Brand"/>
    <m/>
    <m/>
    <m/>
    <m/>
    <m/>
    <m/>
    <m/>
    <s v="13:30"/>
    <n v="3344.23"/>
    <s v="Pier Westerhoofd"/>
    <s v="5478"/>
    <s v="Ja"/>
    <m/>
    <m/>
    <s v="4974"/>
    <s v="Sylvia Arentsen-Brand &lt;sylvia.arentsen@unitedbiscuits.com&gt;"/>
    <s v="Arentsen-Brand"/>
    <s v="Sylvia.Arentsen@unitedbiscuits.com"/>
    <s v="f"/>
    <m/>
    <s v="Sylvia"/>
    <s v="(075) 655 61 11"/>
    <m/>
    <s v="S."/>
    <n v="259"/>
    <s v="18:15"/>
    <m/>
    <s v="Saeftinghe"/>
    <n v="66"/>
    <s v="Varend arrangement"/>
    <d v="2015-08-21T00:00:00"/>
    <s v="Westzijde 103"/>
    <m/>
    <s v="(075) 655 61 11"/>
    <s v="(075) 655 61 11"/>
    <n v="1"/>
    <m/>
    <n v="0"/>
    <m/>
    <n v="3108"/>
    <n v="2"/>
    <m/>
    <s v="000077-007"/>
    <n v="6"/>
  </r>
  <r>
    <s v="Ortec Finance"/>
    <s v="Saeftinghe"/>
    <s v="Ja"/>
    <n v="98.63"/>
    <n v="12"/>
    <s v="Saeftinghe"/>
    <n v="458"/>
    <s v="Avond"/>
    <n v="12"/>
    <s v="Dock"/>
    <s v="Jones A."/>
    <x v="0"/>
    <d v="2015-08-20T00:00:00"/>
    <x v="114"/>
    <s v="100% Definitief"/>
    <d v="2014-09-22T00:00:00"/>
    <s v="Dijck S.N.D. van"/>
    <s v="Ja"/>
    <s v="Saeftinghe2015"/>
    <s v="100% Definitief"/>
    <s v="09-07"/>
    <s v="Jones"/>
    <m/>
    <x v="11"/>
    <n v="26.13"/>
    <n v="63.14"/>
    <n v="3604"/>
    <s v="20:00"/>
    <s v="20:00"/>
    <s v="Luxe charter schepen (max. 24p)"/>
    <s v="Dock"/>
    <s v="H2U Consortium"/>
    <s v="Vermeij"/>
    <s v="16-09"/>
    <s v="2014.38"/>
    <s v="donderdag"/>
    <s v="20-08-2015 20:00"/>
    <d v="2014-09-16T10:49:20"/>
    <s v="Loes.Meulmeester@ortec-finance.com"/>
    <s v="Loes.Meulmeester@ortec-finance.com"/>
    <n v="6"/>
    <s v="CH HKA (C02)"/>
    <s v="Rood"/>
    <n v="30"/>
    <m/>
    <s v="A29"/>
    <s v="CH HKB (D02)"/>
    <s v="2015-08-20"/>
    <n v="3389.32"/>
    <n v="3389.32"/>
    <n v="3654"/>
    <s v="vrouw"/>
    <s v="Boompjes 40"/>
    <s v="Rotterdam"/>
    <s v="3011 XB"/>
    <n v="2"/>
    <n v="21"/>
    <s v="Ja"/>
    <s v="Loes Meulmeester"/>
    <m/>
    <m/>
    <m/>
    <m/>
    <m/>
    <m/>
    <m/>
    <s v="18:00"/>
    <n v="50"/>
    <s v="Pier Westerhoofd"/>
    <s v="2009"/>
    <s v="Ja"/>
    <s v="Nee"/>
    <s v="Parkeren"/>
    <s v="3813"/>
    <s v="Loes.Meulmeester@ortec-finance.com"/>
    <s v="Meulmeester"/>
    <s v="Loes.Meulmeester@ortec-finance.com"/>
    <s v="f"/>
    <m/>
    <s v="Loes"/>
    <m/>
    <m/>
    <s v="L."/>
    <n v="279"/>
    <s v="23:30"/>
    <m/>
    <s v="Saeftinghe"/>
    <n v="66"/>
    <s v="Varend arrangement"/>
    <d v="2015-08-20T00:00:00"/>
    <s v="Boompjes 40"/>
    <s v="0107005000"/>
    <s v="612449192"/>
    <m/>
    <n v="3"/>
    <n v="4051.08"/>
    <n v="1"/>
    <m/>
    <n v="3389.32"/>
    <n v="2"/>
    <m/>
    <s v="000077-005"/>
    <n v="6"/>
  </r>
  <r>
    <s v="Spruijt Administratie en Advies"/>
    <s v="Saeftinghe"/>
    <s v="Ja"/>
    <n v="100"/>
    <n v="12"/>
    <s v="Saeftinghe"/>
    <n v="487"/>
    <s v="Brunch"/>
    <n v="12"/>
    <s v="Dock"/>
    <s v="Spruijt G."/>
    <x v="0"/>
    <d v="2015-08-21T00:00:00"/>
    <x v="113"/>
    <s v="100% Definitief"/>
    <d v="2014-09-25T00:00:00"/>
    <s v="Spliet M.P.J."/>
    <s v="Ja"/>
    <s v="Saeftinghe2015"/>
    <s v="100% Definitief"/>
    <s v="08-07"/>
    <s v="Spruijt"/>
    <m/>
    <x v="23"/>
    <n v="23.17"/>
    <n v="63.14"/>
    <n v="3090.52"/>
    <s v="11:45"/>
    <s v="11:45"/>
    <s v="Luxe charter schepen (max. 24p)"/>
    <s v="Dock"/>
    <s v="H2U Consortium"/>
    <s v="Spruijt"/>
    <s v="19-09"/>
    <s v="2014.38"/>
    <s v="vrijdag"/>
    <s v="21-08-2015 11:45"/>
    <d v="2014-09-19T21:06:17"/>
    <s v="info@spruijtadviseurs.nl"/>
    <s v="info@spruijtadviseurs.nl"/>
    <n v="5"/>
    <s v="CH HKA (C11)"/>
    <s v="Zwart"/>
    <n v="30"/>
    <m/>
    <s v="A29"/>
    <s v="CH HKA (C11)"/>
    <s v="2015-08-21"/>
    <n v="2868"/>
    <n v="2868"/>
    <n v="3090.52"/>
    <s v="man"/>
    <s v="Postbus 102"/>
    <s v="Monster"/>
    <m/>
    <n v="2"/>
    <n v="21"/>
    <s v="Ja"/>
    <s v="Gerard Spruijt"/>
    <m/>
    <m/>
    <m/>
    <m/>
    <m/>
    <m/>
    <m/>
    <s v="09:45"/>
    <n v="0"/>
    <s v="Pier Westerhoofd"/>
    <s v="2057"/>
    <s v="Ja"/>
    <m/>
    <m/>
    <s v="1358"/>
    <s v="info@spruijtadviseurs.nl"/>
    <s v="Spruijt"/>
    <s v="info@spruijtadviseurs.nl"/>
    <s v="m"/>
    <m/>
    <s v="Gerard"/>
    <s v="(0174) 24 49 37"/>
    <m/>
    <s v="G."/>
    <n v="239"/>
    <s v="14:30"/>
    <s v="CH HKA"/>
    <s v="Saeftinghe"/>
    <n v="66"/>
    <s v="Varend arrangement"/>
    <d v="2015-08-21T00:00:00"/>
    <s v="Postbus 102"/>
    <s v="0174244937"/>
    <s v="620557474"/>
    <s v="(0174) 24 49 37"/>
    <n v="3"/>
    <n v="3470.28"/>
    <n v="0"/>
    <m/>
    <n v="2868"/>
    <n v="2"/>
    <m/>
    <s v="000077-006"/>
    <n v="6"/>
  </r>
  <r>
    <s v="Vos Vastgoed Ondernemingen B.V"/>
    <s v="Saeftinghe"/>
    <s v="Ja"/>
    <n v="100"/>
    <n v="12"/>
    <s v="Saeftinghe"/>
    <n v="2393"/>
    <s v="Middag"/>
    <n v="12"/>
    <s v="Dock"/>
    <s v="Vos K."/>
    <x v="0"/>
    <d v="2015-08-20T00:00:00"/>
    <x v="42"/>
    <s v="100% Definitief"/>
    <d v="2015-07-30T00:00:00"/>
    <s v="Sterk L."/>
    <s v="Ja"/>
    <s v="Saeftinghe2015"/>
    <s v="100% Definitief"/>
    <s v="04-08"/>
    <m/>
    <m/>
    <x v="10"/>
    <n v="22.85"/>
    <n v="63.14"/>
    <n v="3344.23"/>
    <s v="15:15"/>
    <s v="15:30"/>
    <s v="Luxe charter schepen (max. 24p)"/>
    <s v="Dock"/>
    <s v="H2U Consortium"/>
    <m/>
    <s v="23-07"/>
    <s v="2015.30"/>
    <s v="donderdag"/>
    <s v="20-08-2015 15:30"/>
    <d v="2015-07-23T11:32:43"/>
    <s v="kees@vosgroep.com"/>
    <s v="kees@vosgroep.com"/>
    <n v="1"/>
    <s v="CH HKA (C02)"/>
    <s v="Rood"/>
    <n v="30"/>
    <m/>
    <s v="A29"/>
    <s v="CH HKB (D02)"/>
    <s v="2015-08-20"/>
    <n v="3108"/>
    <n v="3108"/>
    <n v="3344.23"/>
    <m/>
    <s v="Elburgerweg 15"/>
    <s v="Wenum-Wiesel"/>
    <s v="7345 ED"/>
    <n v="2"/>
    <n v="21"/>
    <s v="Nee"/>
    <s v="Kees Vos"/>
    <m/>
    <m/>
    <m/>
    <m/>
    <m/>
    <m/>
    <m/>
    <s v="13:30"/>
    <n v="0"/>
    <s v="Pier Westerhoofd"/>
    <s v="6279"/>
    <s v="Ja"/>
    <m/>
    <m/>
    <s v="4258"/>
    <s v="kees@vosgroep.com"/>
    <s v="Vos"/>
    <s v="kees@vosgroep.com"/>
    <s v="m"/>
    <s v="06 - 54 92 48 85"/>
    <s v="Kees"/>
    <s v="(055) 312 04 32"/>
    <m/>
    <s v="K."/>
    <n v="259"/>
    <s v="18:15"/>
    <m/>
    <s v="Saeftinghe"/>
    <n v="66"/>
    <s v="Varend arrangement"/>
    <d v="2015-08-20T00:00:00"/>
    <s v="Elburgerweg 15"/>
    <m/>
    <s v="(055) 312 04 32"/>
    <s v="(055) 312 04 32"/>
    <n v="1"/>
    <m/>
    <n v="0"/>
    <m/>
    <n v="3108"/>
    <n v="2"/>
    <m/>
    <s v="000077-004"/>
    <n v="6"/>
  </r>
  <r>
    <s v="Between"/>
    <s v="Saffier"/>
    <s v="Ja"/>
    <n v="100"/>
    <n v="40"/>
    <s v="Saffier"/>
    <n v="1393"/>
    <s v="SAIL In"/>
    <n v="35"/>
    <s v="Classic Blaauw"/>
    <s v="Daalen J. van"/>
    <x v="0"/>
    <d v="2015-08-19T00:00:00"/>
    <x v="68"/>
    <s v="100% Definitief"/>
    <m/>
    <s v="NEB"/>
    <s v="Ja"/>
    <s v="Saffier2015"/>
    <s v="100% Definitief"/>
    <s v="08-07"/>
    <m/>
    <m/>
    <x v="2"/>
    <n v="25"/>
    <n v="59"/>
    <n v="11263.63"/>
    <s v="08:15"/>
    <s v="08:00"/>
    <s v="Luxe traditionele charter schepen"/>
    <s v="Classic Blaauw"/>
    <s v="Eigen catering schip"/>
    <m/>
    <s v="25-03"/>
    <s v="2015.13"/>
    <s v="woensdag"/>
    <s v="19-08-2015 08:00"/>
    <d v="2015-03-25T15:23:32"/>
    <s v="joris.van.daalen@between.nl"/>
    <s v="joris.van.daalen@between.nl"/>
    <n v="1"/>
    <s v="Cacaohaven (N03)"/>
    <s v="Oranje"/>
    <n v="35"/>
    <m/>
    <s v="N03"/>
    <s v="Cacaohaven (N03)"/>
    <s v="2015-08-19"/>
    <n v="10465"/>
    <n v="10465"/>
    <n v="11263.63"/>
    <m/>
    <s v="Wisselwerking 42"/>
    <s v="Diemen"/>
    <s v="1112 XR"/>
    <n v="1.4"/>
    <n v="24"/>
    <s v="Ja"/>
    <s v="Joris van Daalen"/>
    <m/>
    <n v="239.02"/>
    <n v="559.61"/>
    <s v="110076"/>
    <n v="6758.18"/>
    <n v="10465"/>
    <n v="11263.63"/>
    <s v="07:15"/>
    <n v="0"/>
    <s v="Cacaohaven"/>
    <s v="3056"/>
    <s v="Ja"/>
    <s v="Ja"/>
    <s v="Parkeren"/>
    <s v="3865"/>
    <s v="joris.van.daalen@between.nl"/>
    <s v="Daalen"/>
    <s v="joris.van.daalen@between.nl"/>
    <s v="m"/>
    <s v="06 - 42 31 31 89"/>
    <s v="Joris"/>
    <s v="(020) 584 08 57"/>
    <s v="van"/>
    <s v="J."/>
    <n v="264"/>
    <s v="15:30"/>
    <m/>
    <s v="Saffier"/>
    <n v="113"/>
    <s v="Varend arrangement"/>
    <d v="2015-08-19T00:00:00"/>
    <s v="Wisselwerking 42"/>
    <m/>
    <s v="(020) 584 08 57"/>
    <s v="(020) 584 08 57"/>
    <n v="1"/>
    <m/>
    <n v="2"/>
    <m/>
    <n v="10465"/>
    <n v="3"/>
    <m/>
    <s v="000174-001"/>
    <n v="5"/>
  </r>
  <r>
    <s v="Eternit"/>
    <s v="Saffier"/>
    <s v="Ja"/>
    <n v="100"/>
    <n v="40"/>
    <s v="Saffier"/>
    <n v="1386"/>
    <s v="Middag"/>
    <n v="35"/>
    <s v="Classic Blaauw"/>
    <s v="Baenst T. de"/>
    <x v="0"/>
    <d v="2015-08-21T00:00:00"/>
    <x v="65"/>
    <s v="100% Definitief"/>
    <d v="2015-03-31T00:00:00"/>
    <s v="Dijck S.N.D. van"/>
    <s v="Ja"/>
    <s v="Saffier2015"/>
    <s v="100% Definitief"/>
    <s v="16-07"/>
    <m/>
    <m/>
    <x v="6"/>
    <n v="21"/>
    <n v="45"/>
    <n v="9015.89"/>
    <s v="12:15"/>
    <s v="12:00"/>
    <s v="Luxe traditionele charter schepen"/>
    <s v="Classic Blaauw"/>
    <s v="Eigen catering schip"/>
    <s v="Heumen van"/>
    <s v="24-03"/>
    <s v="2015.13"/>
    <s v="vrijdag"/>
    <s v="21-08-2015 12:00"/>
    <d v="2015-03-24T17:30:58"/>
    <s v="sarah.leysen@eternit.be"/>
    <s v="marco.van.heumen@eternit.nl"/>
    <n v="3"/>
    <s v="Cacaohaven (N03)"/>
    <s v="Oranje"/>
    <n v="35"/>
    <m/>
    <s v="N03"/>
    <s v="Cacaohaven (N03)"/>
    <s v="2015-08-21"/>
    <n v="8324.9"/>
    <n v="8324.9"/>
    <n v="9015.89"/>
    <m/>
    <s v="Kuiermansstraat 1"/>
    <s v="Kapelle-op-den-Bos"/>
    <s v="1880"/>
    <n v="1.4"/>
    <n v="24"/>
    <s v="Ja"/>
    <s v="Tom de Baenst"/>
    <m/>
    <m/>
    <m/>
    <m/>
    <m/>
    <m/>
    <m/>
    <s v="11:15"/>
    <n v="0"/>
    <s v="Cacaohaven"/>
    <s v="3066"/>
    <s v="Nee"/>
    <s v="Ja"/>
    <s v="Parkeren"/>
    <s v="2179"/>
    <s v="sarah.leysen@eternit.be"/>
    <s v="Baenst"/>
    <s v="marco.van.heumen@eternit.nl"/>
    <s v="m"/>
    <m/>
    <s v="Tom"/>
    <s v="+32 15 71 73 71"/>
    <s v="de"/>
    <s v="T."/>
    <n v="229"/>
    <s v="17:15"/>
    <m/>
    <s v="Saffier"/>
    <n v="113"/>
    <s v="Varend arrangement"/>
    <d v="2015-08-21T00:00:00"/>
    <s v="Kuiermansstraat 1"/>
    <m/>
    <s v="620073093"/>
    <s v="+32 15 71 73 71"/>
    <n v="2"/>
    <m/>
    <n v="1"/>
    <m/>
    <n v="8324.9"/>
    <n v="3"/>
    <m/>
    <s v="000174-005"/>
    <n v="5"/>
  </r>
  <r>
    <s v="Kijlstra Betonmortel Amsterdam B.V."/>
    <s v="Saffier"/>
    <s v="Ja"/>
    <n v="100"/>
    <n v="40"/>
    <s v="Saffier"/>
    <n v="1885"/>
    <s v="Middag"/>
    <n v="40"/>
    <s v="Classic Blaauw"/>
    <s v="Haan F. den"/>
    <x v="0"/>
    <d v="2015-08-20T00:00:00"/>
    <x v="81"/>
    <s v="100% Definitief"/>
    <d v="2015-06-03T00:00:00"/>
    <s v="Haan R. de"/>
    <s v="Ja"/>
    <s v="Saffier2015"/>
    <s v="100% Definitief"/>
    <s v="08-07"/>
    <s v="den Haan"/>
    <m/>
    <x v="6"/>
    <n v="21"/>
    <n v="45"/>
    <n v="9875.32"/>
    <s v="12:15"/>
    <s v="12:00"/>
    <s v="Luxe traditionele charter schepen"/>
    <s v="Classic Blaauw"/>
    <s v="Eigen catering schip"/>
    <s v="Haan den"/>
    <s v="27-05"/>
    <s v="2015.22"/>
    <s v="donderdag"/>
    <s v="20-08-2015 12:00"/>
    <d v="2015-05-27T12:47:13"/>
    <s v="f.den.haan@kijlstraamsterdam.nl"/>
    <s v="f.den.haan@kijlstraamsterdam.nl"/>
    <n v="1"/>
    <s v="Cacaohaven (N03)"/>
    <s v="Oranje"/>
    <n v="35"/>
    <m/>
    <s v="N03"/>
    <s v="Cacaohaven (N03)"/>
    <s v="2015-08-20"/>
    <n v="9160"/>
    <n v="9160"/>
    <n v="9875.32"/>
    <s v="man"/>
    <s v="Postbus 455"/>
    <s v="Drachten"/>
    <s v="9200 AL"/>
    <n v="1.4"/>
    <n v="24"/>
    <s v="Ja"/>
    <s v="Frenklin den Haan"/>
    <m/>
    <m/>
    <m/>
    <m/>
    <m/>
    <m/>
    <m/>
    <s v="11:15"/>
    <n v="0"/>
    <s v="Cacaohaven"/>
    <s v="6007"/>
    <s v="Ja"/>
    <m/>
    <m/>
    <s v="3887"/>
    <s v="f.den.haan@kijlstraamsterdam.nl"/>
    <s v="Haan"/>
    <s v="f.den.haan@kijlstraamsterdam.nl"/>
    <s v="m"/>
    <m/>
    <s v="Frenklin"/>
    <s v="06 - 21 57 55 57"/>
    <s v="den"/>
    <s v="F."/>
    <n v="229"/>
    <s v="17:15"/>
    <m/>
    <s v="Saffier"/>
    <n v="113"/>
    <s v="Varend arrangement"/>
    <d v="2015-08-20T00:00:00"/>
    <s v="Postbus 455"/>
    <s v="06-21575557"/>
    <s v="0031621575557"/>
    <s v="06 - 21 57 55 57"/>
    <n v="1"/>
    <m/>
    <n v="1"/>
    <m/>
    <n v="9160"/>
    <n v="3"/>
    <m/>
    <s v="000174-003"/>
    <n v="5"/>
  </r>
  <r>
    <s v="Mama Roux Vof"/>
    <s v="Saffier"/>
    <s v="Ja"/>
    <n v="100"/>
    <n v="40"/>
    <s v="Saffier"/>
    <n v="1198"/>
    <s v="Sail thank you parade"/>
    <n v="35"/>
    <s v="Classic Blaauw"/>
    <s v="Versluijs C.J."/>
    <x v="0"/>
    <d v="2015-08-23T00:00:00"/>
    <x v="155"/>
    <s v="100% Definitief"/>
    <m/>
    <s v="NEB"/>
    <s v="Ja"/>
    <s v="Saffier2015"/>
    <s v="100% Definitief"/>
    <s v="14-07"/>
    <m/>
    <m/>
    <x v="5"/>
    <n v="22"/>
    <n v="54"/>
    <n v="9757.2099999999991"/>
    <s v="14:30"/>
    <s v="14:15"/>
    <s v="Luxe traditionele charter schepen"/>
    <s v="Classic Blaauw"/>
    <s v="Eigen catering schip"/>
    <m/>
    <s v="04-03"/>
    <s v="2015.10"/>
    <s v="zondag"/>
    <s v="23-08-2015 14:15"/>
    <d v="2015-03-04T17:25:40"/>
    <s v="c.j.versluijs@online.nl"/>
    <s v="c.j.versluijs@online.nl"/>
    <n v="1"/>
    <s v="Cacaohaven (N03)"/>
    <s v="Oranje"/>
    <n v="35"/>
    <m/>
    <s v="N03"/>
    <s v="Cacaohaven (N03)"/>
    <s v="2015-08-23"/>
    <n v="9065"/>
    <n v="9065"/>
    <n v="9757.2099999999991"/>
    <m/>
    <s v="Rozemarijnsteeg 13"/>
    <s v="Amersfoort"/>
    <s v="3811 KL"/>
    <n v="1.4"/>
    <n v="24"/>
    <s v="Nee"/>
    <s v="C.J. Versluijs"/>
    <m/>
    <n v="207.64"/>
    <n v="484.58"/>
    <s v="110126"/>
    <n v="5854.33"/>
    <n v="9065"/>
    <n v="9757.2199999999993"/>
    <s v="13:30"/>
    <n v="0"/>
    <s v="Cacaohaven"/>
    <s v="2758"/>
    <s v="Ja"/>
    <s v="Ja"/>
    <s v="Parkeren"/>
    <s v="2009"/>
    <s v="c.j.versluijs@online.nl"/>
    <s v="Versluijs"/>
    <s v="c.j.versluijs@online.nl"/>
    <s v="m"/>
    <s v="06 - 46 08 82 42"/>
    <m/>
    <m/>
    <m/>
    <s v="C.J."/>
    <m/>
    <s v="20:15"/>
    <m/>
    <s v="Saffier"/>
    <n v="113"/>
    <s v="Varend arrangement"/>
    <d v="2015-08-23T00:00:00"/>
    <s v="Rozemarijnsteeg 13"/>
    <m/>
    <m/>
    <m/>
    <n v="1"/>
    <m/>
    <n v="2"/>
    <m/>
    <n v="9065"/>
    <n v="3"/>
    <m/>
    <s v="000174-009"/>
    <n v="5"/>
  </r>
  <r>
    <s v="Rendon"/>
    <s v="Saffier"/>
    <s v="Ja"/>
    <n v="100"/>
    <n v="40"/>
    <s v="Saffier"/>
    <n v="1196"/>
    <s v="Avond"/>
    <n v="40"/>
    <s v="Classic Blaauw"/>
    <s v="Martens D."/>
    <x v="0"/>
    <d v="2015-08-20T00:00:00"/>
    <x v="155"/>
    <s v="100% Definitief"/>
    <m/>
    <s v="NEB"/>
    <s v="Ja"/>
    <s v="Saffier2015"/>
    <s v="100% Definitief"/>
    <s v="16-07"/>
    <m/>
    <m/>
    <x v="14"/>
    <n v="22"/>
    <n v="45"/>
    <n v="10304.61"/>
    <s v="19:15"/>
    <s v="19:00"/>
    <s v="Luxe traditionele charter schepen"/>
    <s v="Classic Blaauw"/>
    <s v="Eigen catering schip"/>
    <s v="Kruk  van der"/>
    <s v="04-03"/>
    <s v="2015.10"/>
    <s v="donderdag"/>
    <s v="20-08-2015 19:00"/>
    <d v="2015-03-04T17:22:34"/>
    <s v="didier.martens@rendon.nl"/>
    <s v="didier.martens@rendon.nl"/>
    <n v="2"/>
    <s v="Cacaohaven (N03)"/>
    <s v="Oranje"/>
    <n v="35"/>
    <m/>
    <s v="N03"/>
    <s v="Cacaohaven (N03)"/>
    <s v="2015-08-20"/>
    <n v="8365"/>
    <n v="9560"/>
    <n v="10304.61"/>
    <m/>
    <s v="Prinses Irenelaan 81"/>
    <s v="Voorburg"/>
    <s v="2273 DH"/>
    <n v="1.4"/>
    <n v="24"/>
    <s v="Ja"/>
    <s v="Didier Martens"/>
    <m/>
    <n v="209.48"/>
    <n v="442.05"/>
    <s v="110152"/>
    <n v="5409.92"/>
    <n v="8365"/>
    <n v="9016.5300000000007"/>
    <s v="18:15"/>
    <n v="0"/>
    <s v="Cacaohaven"/>
    <s v="2756"/>
    <s v="Ja"/>
    <s v="Ja"/>
    <s v="Parkeren"/>
    <s v="2007"/>
    <s v="didier.martens@rendon.nl"/>
    <s v="Martens"/>
    <s v="didier.martens@rendon.nl"/>
    <s v="m"/>
    <m/>
    <s v="Didier"/>
    <s v="(0183) 56 31 11"/>
    <m/>
    <s v="D."/>
    <n v="239"/>
    <s v="00:30"/>
    <m/>
    <s v="Saffier"/>
    <n v="113"/>
    <s v="Varend arrangement"/>
    <d v="2015-08-20T00:00:00"/>
    <s v="Prinses Irenelaan 81"/>
    <m/>
    <s v="0031622666567"/>
    <s v="(0183) 56 31 11"/>
    <n v="2"/>
    <n v="1445.95"/>
    <n v="2"/>
    <m/>
    <n v="8365"/>
    <n v="3"/>
    <m/>
    <s v="000174-004"/>
    <n v="5"/>
  </r>
  <r>
    <s v="Stamhuis Groep"/>
    <s v="Saffier"/>
    <s v="Ja"/>
    <n v="100"/>
    <n v="40"/>
    <s v="Saffier"/>
    <n v="1152"/>
    <s v="Avond"/>
    <n v="35"/>
    <s v="Classic Blaauw"/>
    <s v="Werner L."/>
    <x v="0"/>
    <d v="2015-08-21T00:00:00"/>
    <x v="39"/>
    <s v="100% Definitief"/>
    <m/>
    <s v="NEB"/>
    <s v="Ja"/>
    <s v="Saffier2015"/>
    <s v="100% Definitief"/>
    <s v="08-07"/>
    <m/>
    <m/>
    <x v="14"/>
    <n v="22"/>
    <n v="45"/>
    <n v="9016.5300000000007"/>
    <s v="19:15"/>
    <s v="19:00"/>
    <s v="Luxe traditionele charter schepen"/>
    <s v="Classic Blaauw"/>
    <s v="Eigen catering schip"/>
    <m/>
    <s v="26-02"/>
    <s v="2015.09"/>
    <s v="vrijdag"/>
    <s v="21-08-2015 19:00"/>
    <d v="2015-02-26T13:35:57"/>
    <s v="l.werner@stamhuis.nl"/>
    <s v="l.werner@stamhuis.nl"/>
    <n v="1"/>
    <s v="Cacaohaven (N03)"/>
    <s v="Oranje"/>
    <n v="35"/>
    <m/>
    <s v="N03"/>
    <s v="Cacaohaven (N03)"/>
    <s v="2015-08-21"/>
    <n v="8365"/>
    <n v="8365"/>
    <n v="9016.5300000000007"/>
    <m/>
    <m/>
    <s v="Utrecht"/>
    <m/>
    <n v="1.4"/>
    <n v="24"/>
    <s v="Ja"/>
    <s v="L. Werner"/>
    <m/>
    <n v="209.48"/>
    <n v="442.05"/>
    <s v="110054"/>
    <n v="5409.92"/>
    <n v="8365"/>
    <n v="9016.5300000000007"/>
    <s v="18:15"/>
    <n v="0"/>
    <s v="Cacaohaven"/>
    <s v="2719"/>
    <s v="Ja"/>
    <s v="Ja"/>
    <s v="Parkeren"/>
    <s v="1962"/>
    <s v="l.werner@stamhuis.nl"/>
    <s v="Werner"/>
    <s v="l.werner@stamhuis.nl"/>
    <s v="f"/>
    <m/>
    <m/>
    <s v="(030) 241 71 02"/>
    <m/>
    <s v="L."/>
    <n v="234"/>
    <s v="00:30"/>
    <m/>
    <s v="Saffier"/>
    <n v="113"/>
    <s v="Varend arrangement"/>
    <d v="2015-08-21T00:00:00"/>
    <s v="Postbus 9090"/>
    <m/>
    <s v="(030) 241 71 02"/>
    <s v="(030) 241 71 02"/>
    <n v="1"/>
    <m/>
    <n v="2"/>
    <m/>
    <n v="8365"/>
    <n v="3"/>
    <m/>
    <s v="000174-006"/>
    <n v="5"/>
  </r>
  <r>
    <s v="Systemation"/>
    <s v="Saffier"/>
    <s v="Ja"/>
    <n v="100"/>
    <n v="40"/>
    <s v="Saffier"/>
    <n v="2242"/>
    <s v="Avond"/>
    <n v="40"/>
    <s v="Classic Blaauw"/>
    <s v="Franse J."/>
    <x v="0"/>
    <d v="2015-08-22T00:00:00"/>
    <x v="88"/>
    <s v="100% Definitief"/>
    <d v="2015-07-06T00:00:00"/>
    <s v="Spliet M.P.J."/>
    <s v="Ja"/>
    <s v="Saffier2015"/>
    <s v="100% Definitief"/>
    <s v="21-07"/>
    <m/>
    <m/>
    <x v="14"/>
    <n v="22"/>
    <n v="45"/>
    <n v="11048.22"/>
    <s v="19:15"/>
    <s v="19:00"/>
    <s v="Luxe traditionele charter schepen"/>
    <s v="Classic Blaauw"/>
    <s v="Eigen catering schip"/>
    <s v="Franse"/>
    <s v="29-06"/>
    <s v="2015.27"/>
    <s v="zaterdag"/>
    <s v="22-08-2015 19:00"/>
    <d v="2015-06-29T10:04:57"/>
    <s v="jaap.franse@systemation.nl"/>
    <s v="marije.de.nijs@systemation.nl"/>
    <n v="2"/>
    <s v="Cacaohaven (N03)"/>
    <s v="Oranje"/>
    <n v="35"/>
    <m/>
    <s v="N03"/>
    <s v="Cacaohaven (N03)"/>
    <s v="2015-08-22"/>
    <n v="10218.25"/>
    <n v="10218.25"/>
    <n v="11048.22"/>
    <m/>
    <s v="Atoomweg 50"/>
    <s v="Utrecht"/>
    <s v="3542 AB"/>
    <n v="1.4"/>
    <n v="24"/>
    <s v="Ja"/>
    <s v="Marije de Nijs"/>
    <m/>
    <m/>
    <m/>
    <m/>
    <m/>
    <m/>
    <m/>
    <s v="18:15"/>
    <n v="0"/>
    <s v="Cacaohaven"/>
    <s v="6165"/>
    <s v="Ja"/>
    <s v="Ja"/>
    <s v="Parkeren"/>
    <s v="4160"/>
    <s v="jaap.franse@systemation.nl"/>
    <s v="Nijs"/>
    <s v="marije.de.nijs@systemation.nl"/>
    <s v="f"/>
    <m/>
    <s v="Marije"/>
    <m/>
    <m/>
    <s v="M."/>
    <n v="249"/>
    <s v="00:30"/>
    <m/>
    <s v="Saffier"/>
    <n v="113"/>
    <s v="Varend arrangement"/>
    <d v="2015-08-22T00:00:00"/>
    <s v="Atoomweg 50"/>
    <m/>
    <s v="0031629091600"/>
    <m/>
    <n v="1"/>
    <m/>
    <n v="1"/>
    <m/>
    <n v="10218.25"/>
    <n v="3"/>
    <m/>
    <s v="000174-008"/>
    <n v="5"/>
  </r>
  <r>
    <s v="Vistra"/>
    <s v="Saffier"/>
    <s v="Ja"/>
    <n v="100"/>
    <n v="40"/>
    <s v="Saffier"/>
    <n v="1261"/>
    <s v="Avond"/>
    <n v="35"/>
    <s v="Classic Blaauw"/>
    <s v="Ginkel T. van"/>
    <x v="0"/>
    <d v="2015-08-19T00:00:00"/>
    <x v="156"/>
    <s v="100% Definitief"/>
    <m/>
    <s v="Dijck S.N.D. van"/>
    <s v="Ja"/>
    <s v="Saffier2015"/>
    <s v="100% Definitief"/>
    <s v="08-07"/>
    <m/>
    <m/>
    <x v="14"/>
    <n v="22"/>
    <n v="45"/>
    <n v="9768.75"/>
    <s v="19:15"/>
    <s v="19:00"/>
    <s v="Luxe traditionele charter schepen"/>
    <s v="Classic Blaauw"/>
    <s v="Eigen catering schip"/>
    <s v="Ginkel van"/>
    <s v="12-03"/>
    <s v="2015.11"/>
    <s v="woensdag"/>
    <s v="19-08-2015 19:00"/>
    <d v="2015-03-12T16:40:00"/>
    <s v="Egbert.van.Rappard@vistra.com; Tako.van.Ginkel@vistra.com"/>
    <s v="Tako.van.Ginkel@vistra.com"/>
    <n v="5"/>
    <s v="Cacaohaven (N03)"/>
    <s v="Oranje"/>
    <n v="35"/>
    <m/>
    <s v="N03"/>
    <s v="Cacaohaven (N03)"/>
    <s v="2015-08-19"/>
    <n v="9024.9"/>
    <n v="9024.9"/>
    <n v="9768.75"/>
    <m/>
    <s v="Schiphol Boulevard 231"/>
    <s v="Amsterdam"/>
    <s v="1118 BH"/>
    <n v="1.4"/>
    <n v="24"/>
    <s v="Ja"/>
    <s v="Tako van Ginkel"/>
    <m/>
    <m/>
    <m/>
    <m/>
    <m/>
    <m/>
    <m/>
    <s v="18:15"/>
    <n v="0"/>
    <s v="Cacaohaven"/>
    <s v="2796"/>
    <s v="Nee"/>
    <s v="Ja"/>
    <s v="Parkeren"/>
    <s v="2056"/>
    <s v="Egbert.van.Rappard@vistra.com; Tako.van.Ginkel@vistra.com"/>
    <s v="Ginkel"/>
    <s v="Tako.van.Ginkel@vistra.com"/>
    <s v="m"/>
    <m/>
    <s v="Tako"/>
    <s v="088 - 5609950"/>
    <s v="van"/>
    <s v="T."/>
    <n v="249"/>
    <s v="00:30"/>
    <m/>
    <s v="Saffier"/>
    <n v="113"/>
    <s v="Varend arrangement"/>
    <d v="2015-08-19T00:00:00"/>
    <s v="Schiphol Boulevard 231"/>
    <m/>
    <s v="650462108"/>
    <s v="088 - 5609950"/>
    <n v="2"/>
    <n v="10545.15"/>
    <n v="1"/>
    <m/>
    <n v="9024.9"/>
    <n v="3"/>
    <m/>
    <s v="000174-002"/>
    <n v="5"/>
  </r>
  <r>
    <s v="Rabobank Amerstreek"/>
    <s v="Sanne Sophia"/>
    <s v="Ja"/>
    <n v="100"/>
    <n v="120"/>
    <s v="Sanne Sophia"/>
    <n v="1192"/>
    <s v="Avond"/>
    <n v="120"/>
    <s v="Classic"/>
    <s v="Gelderen C. van"/>
    <x v="0"/>
    <d v="2015-08-20T00:00:00"/>
    <x v="155"/>
    <s v="100% Definitief"/>
    <d v="2015-03-11T00:00:00"/>
    <s v="Sterk L."/>
    <s v="Ja"/>
    <s v="Sanne Sophia2015"/>
    <s v="100% Definitief"/>
    <s v="08-07"/>
    <m/>
    <m/>
    <x v="5"/>
    <n v="21"/>
    <n v="30.95"/>
    <n v="28373.4"/>
    <s v="19:00"/>
    <s v="18:45"/>
    <s v="Traditionele charter schepen"/>
    <s v="Classic"/>
    <s v="Eigen catering schip"/>
    <s v="Luijten"/>
    <s v="04-03"/>
    <s v="2015.10"/>
    <s v="donderdag"/>
    <s v="20-08-2015 18:45"/>
    <d v="2015-03-04T14:51:17"/>
    <s v="h.j.m.luijten@amerstreek.rabobank.nl"/>
    <s v="h.j.m.luijten@amerstreek.rabobank.nl"/>
    <n v="4"/>
    <s v="CH HKA (C08)"/>
    <s v="Blauw"/>
    <n v="60"/>
    <m/>
    <s v="A06"/>
    <s v="CH HKA (C08)"/>
    <s v="2015-08-20"/>
    <n v="26280"/>
    <n v="26280"/>
    <n v="28373.4"/>
    <m/>
    <s v="Postbus 56"/>
    <s v="Oosterhout"/>
    <s v="4900 AB"/>
    <m/>
    <n v="53"/>
    <s v="Ja"/>
    <s v="H.J.M. Luijten"/>
    <m/>
    <m/>
    <m/>
    <m/>
    <m/>
    <m/>
    <m/>
    <s v="18:00"/>
    <n v="0"/>
    <s v="Pier Westerhoofd"/>
    <s v="2753"/>
    <s v="Nee"/>
    <m/>
    <m/>
    <s v="2003"/>
    <s v="h.j.m.luijten@amerstreek.rabobank.nl"/>
    <s v="Luijten"/>
    <s v="info@amerstreek.rabobank.nl"/>
    <s v="f"/>
    <m/>
    <m/>
    <s v="(0162) 58 81 00"/>
    <s v="van"/>
    <s v="H.J.M."/>
    <n v="219"/>
    <s v="23:45"/>
    <m/>
    <s v="Sanne Sophia"/>
    <n v="32"/>
    <s v="Varend arrangement"/>
    <d v="2015-08-20T00:00:00"/>
    <s v="Postbus 56"/>
    <s v="(0162) 588 410"/>
    <s v="622724536"/>
    <s v="(0162) 58 81 00"/>
    <n v="2"/>
    <n v="31798.799999999999"/>
    <n v="2"/>
    <m/>
    <n v="26280"/>
    <n v="4"/>
    <m/>
    <s v="000067-004"/>
    <n v="7"/>
  </r>
  <r>
    <s v="Hoorn Events B.V."/>
    <s v="Sanne Sophia"/>
    <s v="Ja"/>
    <n v="100"/>
    <n v="120"/>
    <s v="Sanne Sophia"/>
    <n v="700"/>
    <s v="Avond"/>
    <n v="120"/>
    <s v="Classic"/>
    <s v="Loon R. van"/>
    <x v="0"/>
    <d v="2015-08-19T00:00:00"/>
    <x v="12"/>
    <s v="100% Definitief"/>
    <d v="2014-12-17T00:00:00"/>
    <s v="Spliet M.P.J."/>
    <s v="Ja"/>
    <s v="Sanne Sophia2015"/>
    <s v="100% Definitief"/>
    <s v="08-07"/>
    <m/>
    <m/>
    <x v="5"/>
    <n v="21"/>
    <n v="30.95"/>
    <n v="28373.4"/>
    <s v="19:00"/>
    <s v="18:45"/>
    <s v="Traditionele charter schepen"/>
    <s v="Classic"/>
    <s v="Eigen catering schip"/>
    <s v="Kuijper"/>
    <s v="18-11"/>
    <s v="2014.47"/>
    <s v="woensdag"/>
    <s v="19-08-2015 18:45"/>
    <d v="2014-11-18T17:15:04"/>
    <s v="Marja"/>
    <s v="elise@eventsholland.nl"/>
    <n v="5"/>
    <s v="CH HKA (C08)"/>
    <s v="Blauw"/>
    <n v="60"/>
    <m/>
    <s v="A06"/>
    <s v="CH HKA (C08)"/>
    <s v="2015-08-19"/>
    <n v="26280"/>
    <n v="26280"/>
    <n v="28373.4"/>
    <m/>
    <m/>
    <s v="Hoorn"/>
    <m/>
    <m/>
    <n v="53"/>
    <s v="Ja"/>
    <s v="Rob van Loon"/>
    <m/>
    <m/>
    <m/>
    <m/>
    <m/>
    <m/>
    <m/>
    <s v="18:00"/>
    <n v="0"/>
    <s v="Pier Westerhoofd"/>
    <s v="2445"/>
    <s v="Nee"/>
    <m/>
    <m/>
    <s v="1705"/>
    <s v="elise@eventsholland.nl"/>
    <s v="Loon"/>
    <s v="elise@eventsholland.nl"/>
    <s v="m"/>
    <m/>
    <s v="Rob"/>
    <m/>
    <s v="van"/>
    <s v="R."/>
    <n v="219"/>
    <s v="23:45"/>
    <m/>
    <s v="Sanne Sophia"/>
    <n v="32"/>
    <s v="Varend arrangement"/>
    <d v="2015-08-19T00:00:00"/>
    <s v="Postbus 2350"/>
    <s v="029-4262943"/>
    <s v="623888542"/>
    <m/>
    <n v="3"/>
    <n v="31798.799999999999"/>
    <n v="0"/>
    <m/>
    <n v="26280"/>
    <n v="4"/>
    <m/>
    <s v="000067-002"/>
    <n v="7"/>
  </r>
  <r>
    <s v="Kennova Groep B.V."/>
    <s v="Sanne Sophia"/>
    <s v="Ja"/>
    <n v="100"/>
    <n v="120"/>
    <s v="Sanne Sophia"/>
    <n v="940"/>
    <s v="Avond"/>
    <n v="120"/>
    <s v="Classic"/>
    <s v="Kok I."/>
    <x v="0"/>
    <d v="2015-08-21T00:00:00"/>
    <x v="149"/>
    <s v="100% Definitief"/>
    <d v="2015-02-05T00:00:00"/>
    <s v="Dijck S.N.D. van"/>
    <s v="Ja"/>
    <s v="Sanne Sophia2015"/>
    <s v="100% Definitief"/>
    <s v="08-07"/>
    <m/>
    <m/>
    <x v="5"/>
    <n v="21"/>
    <n v="30.95"/>
    <n v="29123.360000000001"/>
    <s v="19:00"/>
    <s v="18:45"/>
    <s v="Traditionele charter schepen"/>
    <s v="Classic"/>
    <s v="Eigen catering schip"/>
    <s v="Kok"/>
    <s v="28-01"/>
    <s v="2015.05"/>
    <s v="vrijdag"/>
    <s v="21-08-2015 18:45"/>
    <d v="2015-01-28T13:25:57"/>
    <s v="i.kok@kennova.nl"/>
    <s v="i.kok@kennova.nl"/>
    <n v="5"/>
    <s v="CH HKA (C08)"/>
    <s v="Blauw"/>
    <n v="60"/>
    <m/>
    <s v="A06"/>
    <s v="CH HKA (C08)"/>
    <s v="2015-08-21"/>
    <n v="26899.8"/>
    <n v="26899.8"/>
    <n v="29123.360000000001"/>
    <m/>
    <s v="Pelmolenlaan 10-A"/>
    <s v="Woerden"/>
    <s v="3447 GW"/>
    <m/>
    <n v="53"/>
    <s v="Ja"/>
    <s v="I. Kok"/>
    <m/>
    <m/>
    <m/>
    <m/>
    <m/>
    <m/>
    <m/>
    <s v="18:00"/>
    <n v="0"/>
    <s v="Pier Westerhoofd"/>
    <s v="2632"/>
    <s v="Nee"/>
    <s v="Ja"/>
    <s v="Parkeren"/>
    <s v="1866"/>
    <s v="i.kok@kennova.nl"/>
    <s v="Kok"/>
    <s v="i.kok@kennova.nl"/>
    <s v="f"/>
    <m/>
    <m/>
    <m/>
    <m/>
    <s v="I."/>
    <n v="219"/>
    <s v="23:45"/>
    <m/>
    <s v="Sanne Sophia"/>
    <n v="32"/>
    <s v="Varend arrangement"/>
    <d v="2015-08-21T00:00:00"/>
    <s v="Pelmolenlaan 10-A"/>
    <m/>
    <s v="627085886"/>
    <m/>
    <n v="2"/>
    <n v="31798.799999999999"/>
    <n v="1"/>
    <m/>
    <n v="26899.8"/>
    <n v="4"/>
    <m/>
    <s v="000067-006"/>
    <n v="7"/>
  </r>
  <r>
    <s v="Kenz Cranes"/>
    <s v="Sanne Sophia"/>
    <s v="Ja"/>
    <n v="100"/>
    <n v="120"/>
    <s v="Sanne Sophia"/>
    <n v="699"/>
    <s v="SAIL In"/>
    <n v="120"/>
    <s v="Classic"/>
    <s v="Passanante A."/>
    <x v="0"/>
    <d v="2015-08-19T00:00:00"/>
    <x v="12"/>
    <s v="100% Definitief"/>
    <d v="2015-01-09T00:00:00"/>
    <s v="Dijck S.N.D. van"/>
    <s v="Ja"/>
    <s v="Sanne Sophia2015"/>
    <s v="100% Definitief"/>
    <s v="14-07"/>
    <m/>
    <m/>
    <x v="7"/>
    <n v="22.5"/>
    <n v="30.95"/>
    <n v="32282.45"/>
    <s v="08:45"/>
    <s v="09:00"/>
    <s v="Traditionele charter schepen"/>
    <s v="Classic"/>
    <s v="Eigen catering schip"/>
    <s v="Sloven"/>
    <s v="18-11"/>
    <s v="2014.47"/>
    <s v="woensdag"/>
    <s v="19-08-2015 09:00"/>
    <d v="2014-11-18T17:12:15"/>
    <s v="j.vdspek@kenz-figee.com"/>
    <s v="kcsoffice@kenz-figee.com"/>
    <n v="5"/>
    <s v="Kenz Cranes (SV01)"/>
    <m/>
    <n v="60"/>
    <m/>
    <s v="A06"/>
    <s v="Kenz Cranes (SV01)"/>
    <s v="2015-08-19"/>
    <n v="29880"/>
    <n v="29880"/>
    <n v="32282.45"/>
    <m/>
    <m/>
    <s v="Zaandam"/>
    <m/>
    <m/>
    <n v="53"/>
    <s v="Nee"/>
    <s v="Jan-Derk van der Spek"/>
    <m/>
    <m/>
    <m/>
    <m/>
    <m/>
    <m/>
    <m/>
    <s v="08:30"/>
    <n v="0"/>
    <s v="Scheepswerf Vooruit Zuiddijk 400 Zaandam"/>
    <s v="2508"/>
    <s v="Nee"/>
    <m/>
    <m/>
    <s v="3955"/>
    <s v="j.vdspek@kenz-figee.com"/>
    <s v="Spek"/>
    <s v="kcsoffice@kenz-figee.com"/>
    <s v="m"/>
    <m/>
    <s v="Jan-Derk"/>
    <m/>
    <m/>
    <s v="J.D"/>
    <n v="249"/>
    <s v="15:30"/>
    <s v="Kenz Cranes"/>
    <s v="Sanne Sophia"/>
    <n v="32"/>
    <s v="Varend arrangement"/>
    <d v="2015-08-19T00:00:00"/>
    <s v="Postbus 235"/>
    <s v="(0)75-6810443"/>
    <s v="0031611030351"/>
    <m/>
    <n v="3"/>
    <n v="36154.800000000003"/>
    <n v="1"/>
    <s v="Ja"/>
    <n v="29880"/>
    <n v="4"/>
    <m/>
    <s v="000067-001"/>
    <n v="7"/>
  </r>
  <r>
    <s v="Korton Group B.V."/>
    <s v="Sanne Sophia"/>
    <s v="Ja"/>
    <n v="100"/>
    <n v="120"/>
    <s v="Sanne Sophia"/>
    <n v="175"/>
    <s v="Avond"/>
    <n v="120"/>
    <s v="Classic"/>
    <s v="Harskamp R. van"/>
    <x v="0"/>
    <d v="2015-08-22T00:00:00"/>
    <x v="47"/>
    <s v="100% Definitief"/>
    <m/>
    <s v="Dijck S.N.D. van"/>
    <s v="Ja"/>
    <s v="Sanne Sophia2015"/>
    <s v="100% Definitief"/>
    <s v="08-07"/>
    <s v="van Harskamp"/>
    <m/>
    <x v="5"/>
    <n v="21"/>
    <n v="30.95"/>
    <n v="28373.4"/>
    <s v="19:00"/>
    <s v="18:45"/>
    <s v="Traditionele charter schepen"/>
    <s v="Classic"/>
    <s v="Eigen catering schip"/>
    <s v="Harskamp van"/>
    <s v="21-08"/>
    <s v="2014.34"/>
    <s v="zaterdag"/>
    <s v="22-08-2015 18:45"/>
    <d v="2014-08-21T18:28:23"/>
    <s v="ries@korton.nl"/>
    <s v="ries@korton.nl"/>
    <n v="5"/>
    <s v="CH HKA (C08)"/>
    <s v="Blauw"/>
    <n v="60"/>
    <m/>
    <s v="A06"/>
    <s v="CH HKA (C08)"/>
    <s v="2015-08-22"/>
    <n v="26280"/>
    <n v="26280"/>
    <n v="28373.4"/>
    <s v="man"/>
    <s v="Jadelaan 121"/>
    <s v="Hoofddorp"/>
    <s v="2132 XZ"/>
    <m/>
    <n v="53"/>
    <s v="Ja"/>
    <s v="Ries van Harskamp"/>
    <m/>
    <m/>
    <m/>
    <m/>
    <m/>
    <m/>
    <m/>
    <s v="18:00"/>
    <n v="0"/>
    <s v="Pier Westerhoofd"/>
    <s v="1997"/>
    <s v="Ja"/>
    <m/>
    <m/>
    <s v="1280"/>
    <s v="ries@korton.nl"/>
    <s v="Harskamp"/>
    <s v="ries@korton.nl"/>
    <s v="m"/>
    <m/>
    <s v="Ries"/>
    <m/>
    <s v="van"/>
    <s v="R."/>
    <n v="219"/>
    <s v="23:45"/>
    <m/>
    <s v="Sanne Sophia"/>
    <n v="32"/>
    <s v="Varend arrangement"/>
    <d v="2015-08-22T00:00:00"/>
    <s v="Jadelaan 121"/>
    <s v="023-5555060"/>
    <s v="0031610475976"/>
    <m/>
    <n v="3"/>
    <n v="31798.799999999999"/>
    <n v="1"/>
    <m/>
    <n v="26280"/>
    <n v="4"/>
    <m/>
    <s v="000067-008"/>
    <n v="7"/>
  </r>
  <r>
    <s v="Omron Electronics B.V."/>
    <s v="Sanne Sophia"/>
    <s v="Ja"/>
    <n v="96.84"/>
    <n v="120"/>
    <s v="Sanne Sophia"/>
    <n v="2153"/>
    <s v="Middag"/>
    <n v="120"/>
    <s v="Classic"/>
    <s v="Boer M. de"/>
    <x v="0"/>
    <d v="2015-08-21T00:00:00"/>
    <x v="98"/>
    <s v="100% Definitief"/>
    <d v="2015-06-25T00:00:00"/>
    <s v="Sterk L."/>
    <s v="Ja"/>
    <s v="Sanne Sophia2015"/>
    <s v="100% Definitief"/>
    <s v="21-07"/>
    <m/>
    <m/>
    <x v="6"/>
    <n v="19"/>
    <n v="30.95"/>
    <n v="26527.34"/>
    <s v="11:45"/>
    <s v="11:45"/>
    <s v="Traditionele charter schepen"/>
    <s v="Classic"/>
    <s v="Eigen catering schip"/>
    <s v="Goozen van"/>
    <s v="18-06"/>
    <s v="2015.25"/>
    <s v="vrijdag"/>
    <s v="21-08-2015 11:45"/>
    <d v="2015-06-18T11:25:39"/>
    <s v="mar"/>
    <s v="carola.van.goozen@eu.omron.com."/>
    <n v="3"/>
    <s v="CH HKA (C08)"/>
    <s v="Blauw"/>
    <n v="60"/>
    <m/>
    <s v="A06"/>
    <s v="CH HKA (C08)"/>
    <s v="2015-08-21"/>
    <n v="25315.8"/>
    <n v="25315.8"/>
    <n v="27392.3"/>
    <m/>
    <s v="Wegalaan 61"/>
    <s v="Hoofddorp"/>
    <s v="2132 JD"/>
    <m/>
    <n v="53"/>
    <s v="Ja"/>
    <s v="Carola van Goozen"/>
    <m/>
    <m/>
    <m/>
    <m/>
    <m/>
    <m/>
    <m/>
    <s v="11:00"/>
    <n v="864.96"/>
    <s v="Pier Westerhoofd"/>
    <s v="3697"/>
    <s v="Ja"/>
    <s v="Ja"/>
    <s v="Parkeren"/>
    <s v="4205"/>
    <s v="carola.van.goozen@eu.omron.com."/>
    <s v="Goozen"/>
    <s v="carola.van.goozen@eu.omron.com."/>
    <s v="f"/>
    <m/>
    <s v="Carola"/>
    <s v="(023) 568 11 00"/>
    <s v="de"/>
    <s v="C."/>
    <n v="199"/>
    <s v="16:45"/>
    <m/>
    <s v="Sanne Sophia"/>
    <n v="32"/>
    <s v="Varend arrangement"/>
    <d v="2015-08-21T00:00:00"/>
    <s v="Wegalaan 61"/>
    <m/>
    <s v="0031611739607"/>
    <s v="(023) 568 11 00"/>
    <n v="1"/>
    <m/>
    <n v="2"/>
    <m/>
    <n v="25315.8"/>
    <n v="4"/>
    <m/>
    <s v="000067-005"/>
    <n v="7"/>
  </r>
  <r>
    <s v="Gemeente Amsterdam"/>
    <s v="Santa Maria Manuela"/>
    <s v="Nee"/>
    <m/>
    <n v="150"/>
    <s v="Santa Maria Manuela"/>
    <n v="1600"/>
    <s v="Avond"/>
    <n v="150"/>
    <s v="Deck"/>
    <s v="Vos J."/>
    <x v="10"/>
    <d v="2015-08-19T00:00:00"/>
    <x v="49"/>
    <s v="Bevestigd"/>
    <d v="2015-04-29T00:00:00"/>
    <s v="Straten F. van"/>
    <m/>
    <s v="Santa Maria Manuela 2015"/>
    <s v="Bevestigd"/>
    <m/>
    <m/>
    <m/>
    <x v="16"/>
    <n v="18.989999999999998"/>
    <n v="40"/>
    <m/>
    <m/>
    <m/>
    <s v="Internationale Tall Ships"/>
    <s v="Deck"/>
    <s v="H2U Consortium"/>
    <m/>
    <s v="15-04"/>
    <s v="2015.16"/>
    <s v="woensdag"/>
    <s v="19-08-2015 00:00"/>
    <d v="2015-04-15T11:54:46"/>
    <s v="judith"/>
    <m/>
    <n v="0"/>
    <s v="Zandhaven (Z01)"/>
    <m/>
    <m/>
    <m/>
    <m/>
    <s v="Zandhaven (Z01)"/>
    <s v="2015-08-19"/>
    <n v="41850"/>
    <m/>
    <m/>
    <m/>
    <s v="Amstel 1"/>
    <s v="Amsterdam"/>
    <s v="1011 PN"/>
    <m/>
    <m/>
    <s v="Nee"/>
    <s v="Judith Vos"/>
    <m/>
    <m/>
    <m/>
    <m/>
    <m/>
    <m/>
    <m/>
    <m/>
    <m/>
    <s v="Zandhaven (Zeeburg)"/>
    <s v="1467"/>
    <s v="Nee"/>
    <m/>
    <m/>
    <s v="2270"/>
    <s v="judith"/>
    <s v="Vos"/>
    <s v="j.vos@amsterdam.nl"/>
    <s v="f"/>
    <m/>
    <s v="Judith"/>
    <m/>
    <m/>
    <s v="J."/>
    <n v="279"/>
    <s v="23:15"/>
    <s v="Zandhaven"/>
    <s v="Santa Maria Manuela"/>
    <n v="306"/>
    <s v="Dekken verhuur"/>
    <d v="2015-08-19T00:00:00"/>
    <s v="Amstel 1"/>
    <m/>
    <m/>
    <m/>
    <n v="0"/>
    <m/>
    <n v="1"/>
    <m/>
    <n v="41850"/>
    <m/>
    <m/>
    <s v="000144-015"/>
    <m/>
  </r>
  <r>
    <s v="Gemeente Amsterdam"/>
    <s v="Santa Maria Manuela"/>
    <s v="Nee"/>
    <m/>
    <n v="150"/>
    <s v="Santa Maria Manuela"/>
    <n v="1602"/>
    <s v="Avond"/>
    <n v="150"/>
    <s v="Deck"/>
    <s v="Vos J."/>
    <x v="10"/>
    <d v="2015-08-20T00:00:00"/>
    <x v="49"/>
    <s v="Bevestigd"/>
    <d v="2015-04-29T00:00:00"/>
    <s v="Straten F. van"/>
    <m/>
    <s v="Santa Maria Manuela 2015"/>
    <s v="Bevestigd"/>
    <m/>
    <m/>
    <m/>
    <x v="16"/>
    <n v="18.989999999999998"/>
    <n v="40"/>
    <m/>
    <m/>
    <m/>
    <s v="Internationale Tall Ships"/>
    <s v="Deck"/>
    <s v="H2U Consortium"/>
    <m/>
    <s v="15-04"/>
    <s v="2015.16"/>
    <s v="donderdag"/>
    <s v="20-08-2015 00:00"/>
    <d v="2015-04-15T11:56:55"/>
    <s v="judith"/>
    <m/>
    <n v="0"/>
    <s v="Zandhaven (Z01)"/>
    <m/>
    <m/>
    <m/>
    <m/>
    <s v="Zandhaven (Z01)"/>
    <s v="2015-08-20"/>
    <n v="41850"/>
    <m/>
    <m/>
    <m/>
    <s v="Amstel 1"/>
    <s v="Amsterdam"/>
    <s v="1011 PN"/>
    <m/>
    <m/>
    <s v="Nee"/>
    <s v="Judith Vos"/>
    <m/>
    <m/>
    <m/>
    <m/>
    <m/>
    <m/>
    <m/>
    <m/>
    <m/>
    <s v="Zandhaven (Zeeburg)"/>
    <s v="1467"/>
    <s v="Nee"/>
    <m/>
    <m/>
    <s v="2270"/>
    <s v="judith"/>
    <s v="Vos"/>
    <s v="j.vos@amsterdam.nl"/>
    <s v="f"/>
    <m/>
    <s v="Judith"/>
    <m/>
    <m/>
    <s v="J."/>
    <n v="279"/>
    <s v="23:15"/>
    <s v="Zandhaven"/>
    <s v="Santa Maria Manuela"/>
    <n v="306"/>
    <s v="Dekken verhuur"/>
    <d v="2015-08-20T00:00:00"/>
    <s v="Amstel 1"/>
    <m/>
    <m/>
    <m/>
    <n v="0"/>
    <m/>
    <n v="1"/>
    <m/>
    <n v="41850"/>
    <m/>
    <m/>
    <s v="000144-016"/>
    <m/>
  </r>
  <r>
    <s v="Gemeente Amsterdam"/>
    <s v="Santa Maria Manuela"/>
    <s v="Nee"/>
    <m/>
    <n v="150"/>
    <s v="Santa Maria Manuela"/>
    <n v="1603"/>
    <s v="Avond"/>
    <n v="150"/>
    <s v="Deck"/>
    <s v="Vos J."/>
    <x v="10"/>
    <d v="2015-08-21T00:00:00"/>
    <x v="49"/>
    <s v="Bevestigd"/>
    <d v="2015-04-29T00:00:00"/>
    <s v="Straten F. van"/>
    <m/>
    <s v="Santa Maria Manuela 2015"/>
    <s v="Bevestigd"/>
    <m/>
    <m/>
    <m/>
    <x v="16"/>
    <n v="18.989999999999998"/>
    <n v="40"/>
    <m/>
    <m/>
    <m/>
    <s v="Internationale Tall Ships"/>
    <s v="Deck"/>
    <s v="H2U Consortium"/>
    <m/>
    <s v="15-04"/>
    <s v="2015.16"/>
    <s v="vrijdag"/>
    <s v="21-08-2015 00:00"/>
    <d v="2015-04-15T11:59:35"/>
    <s v="judith"/>
    <m/>
    <n v="0"/>
    <s v="Zandhaven (Z01)"/>
    <m/>
    <m/>
    <m/>
    <m/>
    <s v="Zandhaven (Z01)"/>
    <s v="2015-08-21"/>
    <n v="41850"/>
    <m/>
    <m/>
    <m/>
    <s v="Amstel 1"/>
    <s v="Amsterdam"/>
    <s v="1011 PN"/>
    <m/>
    <m/>
    <s v="Nee"/>
    <s v="Judith Vos"/>
    <m/>
    <m/>
    <m/>
    <m/>
    <m/>
    <m/>
    <m/>
    <m/>
    <m/>
    <s v="Zandhaven (Zeeburg)"/>
    <s v="1467"/>
    <s v="Ja"/>
    <m/>
    <m/>
    <s v="2270"/>
    <s v="judith"/>
    <s v="Vos"/>
    <s v="j.vos@amsterdam.nl"/>
    <s v="f"/>
    <m/>
    <s v="Judith"/>
    <m/>
    <m/>
    <s v="J."/>
    <n v="279"/>
    <s v="23:15"/>
    <s v="Zandhaven"/>
    <s v="Santa Maria Manuela"/>
    <n v="306"/>
    <s v="Dekken verhuur"/>
    <d v="2015-08-21T00:00:00"/>
    <s v="Amstel 1"/>
    <m/>
    <m/>
    <m/>
    <n v="0"/>
    <m/>
    <n v="1"/>
    <m/>
    <n v="41850"/>
    <m/>
    <m/>
    <s v="000144-017"/>
    <m/>
  </r>
  <r>
    <s v="Koninklijke Vopak NV"/>
    <s v="Santa Maria Manuela"/>
    <s v="Nee"/>
    <n v="6.61"/>
    <n v="120"/>
    <s v="Santa Maria Manuela"/>
    <n v="1377"/>
    <s v="Avond"/>
    <n v="120"/>
    <s v="Deck"/>
    <s v="Hoogerwaard P."/>
    <x v="49"/>
    <d v="2015-08-22T00:00:00"/>
    <x v="65"/>
    <s v="Gefactureerd"/>
    <m/>
    <s v="Straten F. van"/>
    <s v="Ja"/>
    <s v="Santa Maria Manuela 2015"/>
    <s v="Gefactureerd (1/1 termijn)"/>
    <m/>
    <m/>
    <m/>
    <x v="16"/>
    <n v="18.989999999999998"/>
    <n v="40"/>
    <n v="2544"/>
    <m/>
    <m/>
    <s v="Internationale Tall Ships"/>
    <s v="Deck"/>
    <s v="H2U Consortium"/>
    <m/>
    <s v="24-03"/>
    <s v="2015.13"/>
    <s v="zaterdag"/>
    <s v="22-08-2015 00:00"/>
    <d v="2015-03-24T13:22:13"/>
    <s v="mail adres femke"/>
    <s v="gabrielle@theovaloffice.be"/>
    <n v="2"/>
    <s v="Zandhaven (Z01)"/>
    <m/>
    <m/>
    <m/>
    <m/>
    <s v="Zandhaven (Z01)"/>
    <s v="2015-08-22"/>
    <n v="35880"/>
    <n v="35880"/>
    <n v="38503.32"/>
    <m/>
    <s v="Westerlaan 10"/>
    <s v="Rotterdam"/>
    <s v="3016 CK"/>
    <m/>
    <m/>
    <s v="Nee"/>
    <s v="Gabrielle van de Geer"/>
    <m/>
    <m/>
    <m/>
    <m/>
    <m/>
    <m/>
    <m/>
    <m/>
    <n v="35959.32"/>
    <s v="Zandhaven (Zeeburg)"/>
    <s v="1552"/>
    <s v="Ja"/>
    <m/>
    <m/>
    <s v="3985"/>
    <s v="mail adres femke"/>
    <s v="Geer"/>
    <s v="gabrielle@theovaloffice.be"/>
    <s v="f"/>
    <m/>
    <s v="Gabrielle"/>
    <m/>
    <m/>
    <s v="G."/>
    <n v="279"/>
    <s v="23:15"/>
    <s v="Zandhaven"/>
    <s v="Santa Maria Manuela"/>
    <n v="306"/>
    <s v="Dekken verhuur"/>
    <d v="2015-08-22T00:00:00"/>
    <s v="Westerlaan 10"/>
    <m/>
    <m/>
    <m/>
    <n v="1"/>
    <m/>
    <n v="1"/>
    <m/>
    <n v="35880"/>
    <m/>
    <m/>
    <s v="000144-018"/>
    <m/>
  </r>
  <r>
    <s v="TMG Landelijke Media B.V."/>
    <s v="Santa Maria Manuela"/>
    <s v="Ja"/>
    <n v="100"/>
    <n v="50"/>
    <s v="Santa Maria Manuela"/>
    <n v="1685"/>
    <s v="SAIL In"/>
    <n v="50"/>
    <s v="Deck"/>
    <s v="Bohnenn W."/>
    <x v="0"/>
    <d v="2015-08-19T00:00:00"/>
    <x v="177"/>
    <s v="100% Definitief"/>
    <m/>
    <s v="Straten F. van"/>
    <m/>
    <s v="Santa Maria Manuela 2015"/>
    <s v="100% Definitief"/>
    <s v="28-07"/>
    <m/>
    <m/>
    <x v="17"/>
    <n v="23.22"/>
    <n v="40"/>
    <n v="2522.8200000000002"/>
    <s v="09:30"/>
    <s v="09:30"/>
    <s v="Internationale Tall Ships"/>
    <s v="Deck"/>
    <s v="H2U Consortium"/>
    <m/>
    <s v="24-04"/>
    <s v="2015.17"/>
    <s v="woensdag"/>
    <s v="19-08-2015 09:30"/>
    <d v="2015-04-24T13:11:55"/>
    <m/>
    <m/>
    <n v="2"/>
    <s v="P Bazaar (Vissershaven)"/>
    <m/>
    <m/>
    <m/>
    <m/>
    <s v="IJhaven (IJ)"/>
    <s v="2015-08-19"/>
    <n v="17976.830000000002"/>
    <n v="2277.0700000000002"/>
    <n v="2522.8200000000002"/>
    <m/>
    <s v="Basisweg 30"/>
    <s v="Amsterdam"/>
    <s v="1043 AP"/>
    <m/>
    <m/>
    <s v="Nee"/>
    <s v="Wim Bohnenn"/>
    <m/>
    <m/>
    <m/>
    <m/>
    <m/>
    <m/>
    <m/>
    <s v="08:45"/>
    <n v="0"/>
    <s v="P Bazaar Beverwijk"/>
    <s v="2198"/>
    <s v="Ja"/>
    <s v="Ja"/>
    <s v="Parkeren"/>
    <s v="3847"/>
    <m/>
    <s v="Bohnenn"/>
    <s v="w.bohnenn@telegraaf.nl"/>
    <s v="m"/>
    <s v="06 - 53 99 11 70"/>
    <s v="Wim"/>
    <m/>
    <m/>
    <s v="W."/>
    <n v="349"/>
    <s v="17:15"/>
    <m/>
    <s v="Santa Maria Manuela"/>
    <n v="306"/>
    <s v="Dekken verhuur"/>
    <d v="2015-08-19T00:00:00"/>
    <s v="Basisweg 30"/>
    <m/>
    <m/>
    <m/>
    <n v="1"/>
    <m/>
    <n v="1"/>
    <m/>
    <n v="17976.830000000002"/>
    <m/>
    <m/>
    <s v="000144-014"/>
    <m/>
  </r>
  <r>
    <s v="ERIKS BV"/>
    <s v="Schuttevaer"/>
    <s v="Ja"/>
    <n v="100"/>
    <n v="75"/>
    <s v="Schuttevaer"/>
    <n v="743"/>
    <s v="Avond"/>
    <n v="75"/>
    <s v="Classic"/>
    <s v="Bliek E. van der"/>
    <x v="0"/>
    <d v="2015-08-20T00:00:00"/>
    <x v="129"/>
    <s v="100% Definitief"/>
    <d v="2014-12-09T00:00:00"/>
    <s v="Spliet M.P.J."/>
    <s v="Ja"/>
    <s v="Schuttevaer2015"/>
    <s v="100% Definitief"/>
    <s v="08-07"/>
    <m/>
    <m/>
    <x v="1"/>
    <n v="21"/>
    <n v="38.299999999999997"/>
    <n v="21066.53"/>
    <s v="19:00"/>
    <s v="18:30"/>
    <s v="Luxe traditionele charter schepen"/>
    <s v="Classic"/>
    <s v="Eigen catering schip"/>
    <s v="Veld in 't"/>
    <s v="02-12"/>
    <s v="2014.49"/>
    <s v="donderdag"/>
    <s v="20-08-2015 18:30"/>
    <d v="2014-12-02T16:45:32"/>
    <s v="Ellen.vanderBliek@eriks.nl"/>
    <s v="Ellen.vanderBliek@Eriks.nl"/>
    <n v="6"/>
    <s v="CH HKA (C08)"/>
    <s v="Blauw"/>
    <n v="60"/>
    <m/>
    <s v="A16"/>
    <s v="CH HKA (C08)"/>
    <s v="2015-08-20"/>
    <n v="19449.75"/>
    <n v="19449.75"/>
    <n v="21066.53"/>
    <m/>
    <s v="Toemalijnstraat 5"/>
    <s v="Alkmaar"/>
    <s v="1812 RL"/>
    <n v="1.4"/>
    <n v="50"/>
    <s v="Ja"/>
    <s v="Ellen van der Bliek"/>
    <s v="Econosto"/>
    <m/>
    <m/>
    <m/>
    <m/>
    <m/>
    <m/>
    <s v="17:45"/>
    <n v="0"/>
    <s v="Pier Westerhoofd"/>
    <s v="2300"/>
    <s v="Nee"/>
    <s v="Ja"/>
    <s v="Parkeren"/>
    <s v="1637"/>
    <s v="Ellen.vanderBliek@Eriks.nl"/>
    <s v="Bliek"/>
    <s v="Ellen.vanderBliek@Eriks.nl"/>
    <s v="f"/>
    <m/>
    <s v="Ellen"/>
    <s v="(072) 514 15 14"/>
    <s v="van der"/>
    <s v="E."/>
    <n v="249"/>
    <s v="23:45"/>
    <m/>
    <s v="Schuttevaer"/>
    <n v="41"/>
    <s v="Varend arrangement"/>
    <d v="2015-08-20T00:00:00"/>
    <s v="Toemalijnstraat 5"/>
    <m/>
    <s v="653238494"/>
    <s v="(072) 514 15 14"/>
    <n v="3"/>
    <n v="22596.75"/>
    <n v="2"/>
    <m/>
    <n v="19449.75"/>
    <n v="3"/>
    <m/>
    <s v="000015-004"/>
    <n v="6.5"/>
  </r>
  <r>
    <s v="I.P.P. International Paper &amp; Plastic BV"/>
    <s v="Schuttevaer"/>
    <s v="Ja"/>
    <n v="103.58"/>
    <n v="75"/>
    <s v="Schuttevaer"/>
    <n v="3"/>
    <s v="Middag"/>
    <n v="75"/>
    <s v="Classic"/>
    <s v="Kuiper E."/>
    <x v="0"/>
    <d v="2015-08-21T00:00:00"/>
    <x v="1"/>
    <s v="100% Definitief"/>
    <d v="2014-09-22T00:00:00"/>
    <s v="Spliet M.P.J."/>
    <s v="Ja"/>
    <s v="Schuttevaer2015"/>
    <s v="100% Definitief"/>
    <s v="14-07"/>
    <s v="Kuiper"/>
    <m/>
    <x v="0"/>
    <n v="20"/>
    <n v="38.299999999999997"/>
    <n v="19897.330000000002"/>
    <s v="11:45"/>
    <s v="11:30"/>
    <s v="Luxe traditionele charter schepen"/>
    <s v="Classic"/>
    <s v="Eigen catering schip"/>
    <s v="Kuiper"/>
    <s v="19-08"/>
    <s v="2014.34"/>
    <s v="vrijdag"/>
    <s v="21-08-2015 11:30"/>
    <d v="2014-08-19T15:07:14"/>
    <s v="evelyn.kuiper@tbverhagen.nl"/>
    <s v="evelyn.kuiper@tbverhagen.nl"/>
    <n v="6"/>
    <s v="CH HKA (C08)"/>
    <s v="Blauw"/>
    <n v="60"/>
    <m/>
    <s v="A16"/>
    <s v="CH HKA (C08)"/>
    <s v="2015-08-21"/>
    <n v="17743.150000000001"/>
    <n v="17743.150000000001"/>
    <n v="19209.87"/>
    <s v="vrouw"/>
    <s v="Nieuwemeerdijk 297"/>
    <s v="Badhoevedorp"/>
    <s v="1171 NS"/>
    <n v="1.4"/>
    <n v="50"/>
    <s v="Ja"/>
    <s v="Evelyn Kuiper"/>
    <m/>
    <m/>
    <m/>
    <m/>
    <m/>
    <m/>
    <m/>
    <s v="10:45"/>
    <n v="-687.46"/>
    <s v="Pier Westerhoofd"/>
    <s v="1985"/>
    <s v="Ja"/>
    <s v="Nee"/>
    <s v="Parkeren"/>
    <s v="1267"/>
    <s v="evelyn.kuiper@tbverhagen.nl"/>
    <s v="Kuiper"/>
    <s v="evelyn.kuiper@tbverhagen.nl"/>
    <s v="f"/>
    <m/>
    <s v="Evelyn"/>
    <s v="(020) 358 15 10"/>
    <m/>
    <s v="E."/>
    <n v="229"/>
    <s v="16:45"/>
    <m/>
    <s v="Schuttevaer"/>
    <n v="41"/>
    <s v="Varend arrangement"/>
    <d v="2015-08-21T00:00:00"/>
    <s v="Nieuwemeerdijk 297"/>
    <s v="(0) 20 - 358 15 10"/>
    <s v="0031627008337"/>
    <m/>
    <n v="3"/>
    <n v="20781.75"/>
    <n v="1"/>
    <m/>
    <n v="17743.150000000001"/>
    <n v="3"/>
    <m/>
    <s v="000015-005"/>
    <n v="6.5"/>
  </r>
  <r>
    <s v="Mazda Motor Nederland"/>
    <s v="Schuttevaer"/>
    <s v="Ja"/>
    <n v="100"/>
    <n v="75"/>
    <s v="Schuttevaer"/>
    <n v="4"/>
    <s v="Avond"/>
    <n v="75"/>
    <s v="Classic"/>
    <s v="Raatjes J."/>
    <x v="0"/>
    <d v="2015-08-21T00:00:00"/>
    <x v="1"/>
    <s v="100% Definitief"/>
    <d v="2014-10-06T00:00:00"/>
    <s v="Spliet M.P.J."/>
    <s v="Ja"/>
    <s v="Schuttevaer2015"/>
    <s v="100% Definitief"/>
    <s v="08-07"/>
    <s v="Raatjes"/>
    <m/>
    <x v="1"/>
    <n v="21"/>
    <n v="38.299999999999997"/>
    <n v="21129.02"/>
    <s v="19:00"/>
    <s v="18:30"/>
    <s v="Luxe traditionele charter schepen"/>
    <s v="Classic"/>
    <s v="Eigen catering schip"/>
    <s v="Raatjes"/>
    <s v="19-08"/>
    <s v="2014.34"/>
    <s v="vrijdag"/>
    <s v="21-08-2015 18:30"/>
    <d v="2014-08-19T15:07:52"/>
    <s v="jraatjes@mazdaeur.com"/>
    <s v="jraatjes@mazdaeur.com"/>
    <n v="6"/>
    <s v="CH HKA (C08)"/>
    <s v="Blauw"/>
    <n v="60"/>
    <m/>
    <s v="A16"/>
    <s v="CH HKA (C08)"/>
    <s v="2015-08-21"/>
    <n v="19501.400000000001"/>
    <n v="19501.400000000001"/>
    <n v="21129.02"/>
    <s v="man"/>
    <s v="Kouwe Hoek 6"/>
    <s v="Waddinxveen"/>
    <s v="2741 PX"/>
    <n v="1.4"/>
    <n v="50"/>
    <s v="Ja"/>
    <s v="Jur Raatjes"/>
    <m/>
    <m/>
    <m/>
    <m/>
    <m/>
    <m/>
    <m/>
    <s v="17:45"/>
    <n v="0"/>
    <s v="Pier Westerhoofd"/>
    <s v="1989"/>
    <s v="Nee"/>
    <s v="Ja"/>
    <s v="Parkeren"/>
    <s v="1270"/>
    <s v="jraatjes@mazdaeur.com"/>
    <s v="Raatjes"/>
    <s v="jraatjes@mazdaeur.com"/>
    <s v="m"/>
    <m/>
    <s v="Jur"/>
    <s v="(0182) 68 50 80"/>
    <m/>
    <s v="J."/>
    <n v="249"/>
    <s v="23:45"/>
    <m/>
    <s v="Schuttevaer"/>
    <n v="41"/>
    <s v="Varend arrangement"/>
    <d v="2015-08-21T00:00:00"/>
    <s v="Kouwe Hoek 6"/>
    <s v="(0) 182 685 080"/>
    <s v="0031653223143"/>
    <m/>
    <n v="3"/>
    <n v="22596.75"/>
    <n v="1"/>
    <m/>
    <n v="19501.400000000001"/>
    <n v="3"/>
    <m/>
    <s v="000015-006"/>
    <n v="6.5"/>
  </r>
  <r>
    <s v="Nederpel Pim"/>
    <s v="Schuttevaer"/>
    <s v="Ja"/>
    <n v="100"/>
    <n v="75"/>
    <s v="Schuttevaer"/>
    <n v="1593"/>
    <s v="Avond"/>
    <n v="75"/>
    <s v="Classic"/>
    <s v="Nederpel P."/>
    <x v="0"/>
    <d v="2015-08-22T00:00:00"/>
    <x v="19"/>
    <s v="100% Definitief"/>
    <m/>
    <s v="Koning A."/>
    <s v="Ja"/>
    <s v="Schuttevaer2015"/>
    <s v="100% Definitief"/>
    <s v="08-07"/>
    <m/>
    <m/>
    <x v="1"/>
    <n v="21"/>
    <n v="38.299999999999997"/>
    <n v="20504.05"/>
    <s v="19:00"/>
    <s v="18:30"/>
    <s v="Luxe traditionele charter schepen"/>
    <s v="Classic"/>
    <s v="Eigen catering schip"/>
    <s v="nederpel"/>
    <s v="14-04"/>
    <s v="2015.16"/>
    <s v="zaterdag"/>
    <s v="22-08-2015 18:30"/>
    <d v="2015-04-14T16:55:30"/>
    <s v="pim.nederpel@me.com"/>
    <s v="pim.nederpel@me.com"/>
    <n v="3"/>
    <s v="CH HKA (C08)"/>
    <s v="Blauw"/>
    <n v="60"/>
    <m/>
    <s v="A16"/>
    <s v="CH HKA (C08)"/>
    <s v="2015-08-22"/>
    <n v="18984.900000000001"/>
    <n v="18984.900000000001"/>
    <n v="20504.05"/>
    <m/>
    <s v="Westerdok 320"/>
    <s v="Amsterdam"/>
    <s v="1013 BH"/>
    <n v="1.4"/>
    <n v="50"/>
    <s v="Nee"/>
    <s v="Pim Nederpel"/>
    <s v="Pim - 50 jaar!"/>
    <m/>
    <m/>
    <m/>
    <m/>
    <m/>
    <m/>
    <s v="17:45"/>
    <n v="0"/>
    <s v="Pier Westerhoofd"/>
    <s v="3164"/>
    <s v="Ja"/>
    <s v="Ja"/>
    <s v="Parkeren"/>
    <s v="2269"/>
    <s v="pim.nederpel@me.com"/>
    <s v="Nederpel"/>
    <s v="pim.nederpel@me.com"/>
    <s v="m"/>
    <s v="06 - 84 27 43 41"/>
    <s v="Pim"/>
    <s v="(020) 651 44 07"/>
    <m/>
    <s v="P."/>
    <n v="249"/>
    <s v="23:45"/>
    <m/>
    <s v="Schuttevaer"/>
    <n v="41"/>
    <s v="Varend arrangement"/>
    <d v="2015-08-22T00:00:00"/>
    <s v="Westerdok 320"/>
    <m/>
    <s v="0031684274341"/>
    <s v="(020) 651 44 07"/>
    <n v="2"/>
    <m/>
    <n v="3"/>
    <m/>
    <n v="18984.900000000001"/>
    <n v="3"/>
    <m/>
    <s v="000015-008"/>
    <n v="6.5"/>
  </r>
  <r>
    <s v="TheExecutive Network_x000a_"/>
    <s v="Schuttevaer"/>
    <s v="Ja"/>
    <n v="99.23"/>
    <n v="75"/>
    <s v="Schuttevaer"/>
    <n v="2"/>
    <s v="SAIL In"/>
    <n v="75"/>
    <s v="Classic"/>
    <s v="Kulk B."/>
    <x v="0"/>
    <d v="2015-08-19T00:00:00"/>
    <x v="1"/>
    <s v="100% Definitief"/>
    <m/>
    <s v="Sterk L."/>
    <s v="Ja"/>
    <s v="Schuttevaer2015"/>
    <s v="100% Definitief"/>
    <s v="16-07"/>
    <s v="Kulk"/>
    <m/>
    <x v="2"/>
    <n v="23"/>
    <n v="38.299999999999997"/>
    <n v="23858.5"/>
    <s v="07:45"/>
    <s v="07:30"/>
    <s v="Luxe traditionele charter schepen"/>
    <s v="Classic"/>
    <s v="Eigen catering schip"/>
    <s v="Dongen van"/>
    <s v="19-08"/>
    <s v="2014.34"/>
    <s v="woensdag"/>
    <s v="19-08-2015 07:30"/>
    <d v="2014-08-19T15:05:54"/>
    <s v="brittakulk@theexecutivenetwork.nl"/>
    <s v="brittakulk@theexecutivenetwork.nl"/>
    <n v="7"/>
    <s v="CH HKA (C08)"/>
    <s v="Blauw"/>
    <n v="60"/>
    <m/>
    <s v="A16"/>
    <s v="CH HKA (C08)"/>
    <s v="2015-08-19"/>
    <n v="22241.54"/>
    <n v="22241.54"/>
    <n v="24042.94"/>
    <s v="vrouw"/>
    <s v="Rijksstraatweg 426"/>
    <s v="Wassenaar"/>
    <s v="2243 CE"/>
    <n v="1.4"/>
    <n v="50"/>
    <s v="Nee"/>
    <s v="Britta Kulk"/>
    <m/>
    <m/>
    <m/>
    <m/>
    <m/>
    <m/>
    <m/>
    <s v="06:45"/>
    <n v="184.44"/>
    <s v="Pier Westerhoofd"/>
    <s v="1964"/>
    <s v="Ja"/>
    <s v="Ja"/>
    <s v="Parkeren"/>
    <s v="1249"/>
    <s v="brittakulk@executivenetwork.nl"/>
    <s v="Kulk"/>
    <s v="brittakulk@executivenetwork.nl"/>
    <s v="f"/>
    <m/>
    <s v="Britta"/>
    <s v="(070) 512 19 33"/>
    <m/>
    <s v="B."/>
    <n v="289"/>
    <s v="15:00"/>
    <m/>
    <s v="Schuttevaer"/>
    <n v="41"/>
    <s v="Varend arrangement"/>
    <d v="2015-08-19T00:00:00"/>
    <s v="Rijksstraatweg 426"/>
    <s v="070 5121933"/>
    <s v="0031655774145"/>
    <s v="(070) 512 19 33"/>
    <n v="3"/>
    <n v="26226.75"/>
    <n v="2"/>
    <m/>
    <n v="22241.54"/>
    <n v="3"/>
    <m/>
    <s v="000015-001"/>
    <n v="6.5"/>
  </r>
  <r>
    <s v="Amsterdam Diner Foundation"/>
    <s v="Sedov"/>
    <s v="Nee"/>
    <m/>
    <n v="10"/>
    <s v="Sedov"/>
    <n v="2056"/>
    <m/>
    <n v="10"/>
    <s v="Deck"/>
    <s v="Herweijer H."/>
    <x v="33"/>
    <d v="2015-08-19T00:00:00"/>
    <x v="64"/>
    <s v="Bevestigd"/>
    <m/>
    <s v="Straten F. van"/>
    <s v="Ja"/>
    <s v="Sedov2015"/>
    <s v="Termijnen aanwezig (1)"/>
    <m/>
    <m/>
    <m/>
    <x v="8"/>
    <m/>
    <m/>
    <n v="0"/>
    <s v="09:30"/>
    <s v="09:30"/>
    <s v="Internationale Tall Ships"/>
    <s v="Deck"/>
    <s v="H2U Consortium"/>
    <s v="Lambaart van"/>
    <s v="11-06"/>
    <s v="2015.24"/>
    <s v="woensdag"/>
    <s v="19-08-2015 09:30"/>
    <d v="2015-06-11T15:10:07"/>
    <m/>
    <m/>
    <n v="1"/>
    <s v="P Bazaar (Vissershaven)"/>
    <m/>
    <m/>
    <m/>
    <m/>
    <s v="P Bazaar (Vissershaven)"/>
    <s v="2015-08-19"/>
    <n v="3490"/>
    <n v="0"/>
    <n v="0"/>
    <m/>
    <m/>
    <s v="Amsterdam"/>
    <m/>
    <m/>
    <m/>
    <s v="Nee"/>
    <s v="Hermi Herweijer"/>
    <m/>
    <m/>
    <m/>
    <m/>
    <m/>
    <m/>
    <m/>
    <s v="08:45"/>
    <m/>
    <s v="P Bazaar Beverwijk"/>
    <s v="6095"/>
    <s v="Nee"/>
    <s v="Ja"/>
    <s v="Parkeren"/>
    <s v="4006"/>
    <m/>
    <s v="Herweijer"/>
    <s v="hermi@amsterdamdinerfoundation.nl"/>
    <s v="f"/>
    <m/>
    <s v="Hermi"/>
    <m/>
    <m/>
    <s v="H."/>
    <n v="349"/>
    <s v="16:45"/>
    <s v="P Bazaar"/>
    <s v="Sedov"/>
    <n v="305"/>
    <s v="Dekken verhuur"/>
    <d v="2015-08-19T00:00:00"/>
    <s v="Postbus 94643"/>
    <m/>
    <s v="0031653223916"/>
    <m/>
    <n v="1"/>
    <m/>
    <n v="1"/>
    <m/>
    <n v="3490"/>
    <m/>
    <m/>
    <s v="000142-012"/>
    <m/>
  </r>
  <r>
    <s v="Herôme Cosmetics B.V."/>
    <s v="Sedov"/>
    <s v="Nee"/>
    <m/>
    <n v="10"/>
    <s v="Sedov"/>
    <n v="2052"/>
    <s v="SAIL In"/>
    <n v="10"/>
    <s v="Deck"/>
    <s v="Roemburg M. van"/>
    <x v="0"/>
    <d v="2015-08-19T00:00:00"/>
    <x v="64"/>
    <s v="100% Definitief"/>
    <m/>
    <s v="Straten F. van"/>
    <s v="Ja"/>
    <s v="Sedov2015"/>
    <s v="100% Definitief"/>
    <s v="21-07"/>
    <m/>
    <m/>
    <x v="17"/>
    <n v="23.22"/>
    <n v="40"/>
    <n v="0"/>
    <s v="09:30"/>
    <s v="09:30"/>
    <s v="Internationale Tall Ships"/>
    <s v="Deck"/>
    <s v="H2U Consortium"/>
    <m/>
    <s v="11-06"/>
    <s v="2015.24"/>
    <s v="woensdag"/>
    <s v="19-08-2015 09:30"/>
    <d v="2015-06-11T14:49:08"/>
    <m/>
    <m/>
    <n v="1"/>
    <s v="Sluisplein (Sluisplein)"/>
    <m/>
    <m/>
    <m/>
    <m/>
    <s v="Sluisplein (Sluisplein)"/>
    <s v="2015-08-19"/>
    <m/>
    <n v="0"/>
    <n v="0"/>
    <m/>
    <s v="De Paal 18"/>
    <s v="Almere"/>
    <s v="1351 JC"/>
    <m/>
    <m/>
    <s v="Nee"/>
    <s v="Margreet van Roemburg"/>
    <m/>
    <m/>
    <m/>
    <m/>
    <m/>
    <m/>
    <m/>
    <s v="09:15"/>
    <m/>
    <s v="Sluisplein - IJmuiden"/>
    <s v="6092"/>
    <s v="Nee"/>
    <m/>
    <m/>
    <s v="4003"/>
    <m/>
    <s v="Roemburg"/>
    <s v="m.van.roemburg@herome.com"/>
    <s v="f"/>
    <m/>
    <s v="Margreet"/>
    <s v="(036) 521 01 30"/>
    <s v="van"/>
    <s v="M."/>
    <n v="349"/>
    <s v="16:45"/>
    <s v="Sluisplein"/>
    <s v="Sedov"/>
    <n v="305"/>
    <s v="Dekken verhuur"/>
    <d v="2015-08-19T00:00:00"/>
    <s v="De Paal 18"/>
    <m/>
    <m/>
    <m/>
    <n v="1"/>
    <m/>
    <n v="1"/>
    <m/>
    <n v="3490"/>
    <m/>
    <m/>
    <s v="000142-001"/>
    <m/>
  </r>
  <r>
    <s v="Main Sales Europe B.V."/>
    <s v="Sedov"/>
    <s v="Nee"/>
    <m/>
    <n v="8"/>
    <s v="Sedov"/>
    <n v="2053"/>
    <s v="SAIL In"/>
    <n v="8"/>
    <s v="Deck"/>
    <s v="Beer E. de"/>
    <x v="0"/>
    <d v="2015-08-19T00:00:00"/>
    <x v="64"/>
    <s v="100% Definitief"/>
    <m/>
    <s v="Straten F. van"/>
    <s v="Ja"/>
    <s v="Sedov2015"/>
    <s v="100% Definitief"/>
    <s v="21-07"/>
    <m/>
    <m/>
    <x v="8"/>
    <m/>
    <m/>
    <n v="0"/>
    <s v="09:30"/>
    <s v="09:30"/>
    <s v="Internationale Tall Ships"/>
    <s v="Deck"/>
    <s v="H2U Consortium"/>
    <s v="Beer de"/>
    <s v="11-06"/>
    <s v="2015.24"/>
    <s v="woensdag"/>
    <s v="19-08-2015 09:30"/>
    <d v="2015-06-11T14:54:28"/>
    <m/>
    <m/>
    <n v="1"/>
    <s v="P Bazaar (Vissershaven)"/>
    <m/>
    <m/>
    <m/>
    <m/>
    <s v="P Bazaar (Vissershaven)"/>
    <s v="2015-08-19"/>
    <m/>
    <n v="0"/>
    <n v="0"/>
    <m/>
    <s v="Hoefsmid 10"/>
    <s v="Nootdorp"/>
    <s v="2631 RH"/>
    <m/>
    <m/>
    <s v="Nee"/>
    <s v="Erik de Beer"/>
    <m/>
    <m/>
    <m/>
    <m/>
    <m/>
    <m/>
    <m/>
    <s v="08:45"/>
    <m/>
    <s v="P Bazaar Beverwijk"/>
    <s v="6093"/>
    <s v="Nee"/>
    <s v="Ja"/>
    <s v="Parkeren"/>
    <s v="4004"/>
    <m/>
    <s v="Beer"/>
    <s v="erik@mainsales.nl"/>
    <s v="m"/>
    <m/>
    <s v="Erik"/>
    <s v="(015) 310 57 58"/>
    <s v="de"/>
    <s v="E."/>
    <m/>
    <s v="16:45"/>
    <s v="P Bazaar"/>
    <s v="Sedov"/>
    <n v="305"/>
    <s v="Dekken verhuur"/>
    <d v="2015-08-19T00:00:00"/>
    <s v="Hoefsmid 10"/>
    <m/>
    <s v="642089503"/>
    <m/>
    <n v="1"/>
    <n v="0"/>
    <n v="1"/>
    <m/>
    <m/>
    <m/>
    <m/>
    <s v="000142-011"/>
    <m/>
  </r>
  <r>
    <s v="Monteba Accountants &amp; Adviseurs"/>
    <s v="Sedov"/>
    <s v="Ja"/>
    <n v="100"/>
    <n v="11"/>
    <s v="Sedov"/>
    <n v="2347"/>
    <s v="SAIL In"/>
    <n v="11"/>
    <s v="Deck"/>
    <s v="Monteba M."/>
    <x v="0"/>
    <d v="2015-08-19T00:00:00"/>
    <x v="178"/>
    <s v="100% Definitief"/>
    <m/>
    <s v="Sterk L."/>
    <s v="Ja"/>
    <s v="Sedov2015"/>
    <s v="100% Definitief"/>
    <s v="22-07"/>
    <m/>
    <m/>
    <x v="8"/>
    <m/>
    <m/>
    <n v="4172.8500000000004"/>
    <s v="09:30"/>
    <s v="09:30"/>
    <s v="Internationale Tall Ships"/>
    <s v="Deck"/>
    <s v="H2U Consortium"/>
    <m/>
    <s v="13-07"/>
    <s v="2015.29"/>
    <s v="woensdag"/>
    <s v="19-08-2015 09:30"/>
    <d v="2015-07-13T11:57:39"/>
    <m/>
    <s v="mmonteba@monteba.nl"/>
    <n v="2"/>
    <s v="P Bazaar (Vissershaven)"/>
    <m/>
    <m/>
    <m/>
    <m/>
    <s v="IJhaven (IJ)"/>
    <s v="2015-08-19"/>
    <n v="3869.99"/>
    <n v="3869.99"/>
    <n v="4172.8500000000004"/>
    <m/>
    <s v="Industrieweg 37"/>
    <s v="Waardenburg"/>
    <s v="4181 CA"/>
    <m/>
    <m/>
    <s v="Nee"/>
    <s v="Martin Monteba"/>
    <m/>
    <m/>
    <m/>
    <m/>
    <m/>
    <m/>
    <m/>
    <s v="08:45"/>
    <n v="0"/>
    <s v="P Bazaar Beverwijk"/>
    <s v="6229"/>
    <s v="Ja"/>
    <s v="Ja"/>
    <s v="Parkeren"/>
    <s v="4188"/>
    <m/>
    <s v="Monteba"/>
    <s v="mmonteba@monteba.nl"/>
    <s v="m"/>
    <s v="06 - 24 70 46 44"/>
    <s v="Martin"/>
    <s v="(0418) 67 70 30"/>
    <m/>
    <s v="M."/>
    <n v="349"/>
    <s v="16:45"/>
    <m/>
    <s v="Sedov"/>
    <n v="305"/>
    <s v="Dekken verhuur"/>
    <d v="2015-08-19T00:00:00"/>
    <s v="Industrieweg 37"/>
    <m/>
    <s v="(0418) 67 70 30"/>
    <s v="(0418) 67 70 30"/>
    <n v="1"/>
    <m/>
    <n v="1"/>
    <m/>
    <n v="3869.99"/>
    <m/>
    <m/>
    <s v="000142-006"/>
    <m/>
  </r>
  <r>
    <s v="Ouborg Group B.V."/>
    <s v="Sedov"/>
    <s v="Nee"/>
    <m/>
    <n v="8"/>
    <s v="Sedov"/>
    <n v="2054"/>
    <m/>
    <n v="8"/>
    <s v="Deck"/>
    <s v="Merts K."/>
    <x v="33"/>
    <d v="2015-08-19T00:00:00"/>
    <x v="64"/>
    <s v="Gefactureerd"/>
    <m/>
    <s v="Straten F. van"/>
    <s v="Ja"/>
    <s v="Sedov2015"/>
    <s v="Termijnen aanwezig (1)"/>
    <m/>
    <m/>
    <m/>
    <x v="8"/>
    <m/>
    <m/>
    <n v="0"/>
    <s v="09:30"/>
    <s v="09:30"/>
    <s v="Internationale Tall Ships"/>
    <s v="Deck"/>
    <s v="H2U Consortium"/>
    <m/>
    <s v="11-06"/>
    <s v="2015.24"/>
    <s v="woensdag"/>
    <s v="19-08-2015 09:30"/>
    <d v="2015-06-11T15:01:10"/>
    <m/>
    <m/>
    <n v="1"/>
    <s v="P Bazaar (Vissershaven)"/>
    <m/>
    <m/>
    <m/>
    <m/>
    <s v="P Bazaar (Vissershaven)"/>
    <s v="2015-08-19"/>
    <m/>
    <n v="0"/>
    <n v="0"/>
    <m/>
    <s v="Raadhuisstraat 6"/>
    <s v="Breda"/>
    <s v="4835 JB"/>
    <m/>
    <m/>
    <s v="Nee"/>
    <s v="Kelly Merts"/>
    <m/>
    <m/>
    <m/>
    <m/>
    <m/>
    <m/>
    <m/>
    <s v="08:45"/>
    <m/>
    <s v="P Bazaar Beverwijk"/>
    <s v="6094"/>
    <s v="Nee"/>
    <s v="Ja"/>
    <s v="Parkeren"/>
    <s v="4005"/>
    <m/>
    <s v="Merts"/>
    <s v="Kelly.Merts@ouborggroup.nl"/>
    <s v="f"/>
    <m/>
    <s v="Kelly"/>
    <s v="06 - 23 98 13 98"/>
    <m/>
    <s v="K."/>
    <m/>
    <s v="16:45"/>
    <s v="P Bazaar"/>
    <s v="Sedov"/>
    <n v="305"/>
    <s v="Dekken verhuur"/>
    <d v="2015-08-19T00:00:00"/>
    <s v="Raadhuisstraat 6"/>
    <m/>
    <m/>
    <m/>
    <n v="1"/>
    <n v="0"/>
    <n v="1"/>
    <m/>
    <m/>
    <m/>
    <m/>
    <s v="000142-010"/>
    <m/>
  </r>
  <r>
    <s v="ALFAM Consumer Credit NL"/>
    <s v="Selene"/>
    <s v="Ja"/>
    <n v="100"/>
    <n v="45"/>
    <s v="Selene"/>
    <n v="1135"/>
    <s v="Avond"/>
    <n v="36"/>
    <s v="Classic Blaauw"/>
    <s v="Berk S. van den"/>
    <x v="0"/>
    <d v="2015-08-19T00:00:00"/>
    <x v="39"/>
    <s v="100% Definitief"/>
    <m/>
    <s v="NEB"/>
    <s v="Ja"/>
    <s v="Selene2015"/>
    <s v="100% Definitief"/>
    <s v="08-07"/>
    <m/>
    <m/>
    <x v="22"/>
    <n v="21"/>
    <n v="41"/>
    <n v="8353.14"/>
    <s v="19:15"/>
    <s v="19:00"/>
    <s v="Traditionele charter schepen"/>
    <s v="Classic Blaauw"/>
    <s v="Eigen catering schip"/>
    <s v="Tessa Scheick 06 11 07 99 99"/>
    <s v="26-02"/>
    <s v="2015.09"/>
    <s v="woensdag"/>
    <s v="19-08-2015 19:00"/>
    <d v="2015-02-26T10:33:50"/>
    <s v="sjoerd.van.den.berk@alfam.nl"/>
    <s v="sjoerd.van.den.berk@alfam.nl"/>
    <n v="2"/>
    <s v="Cacaohaven (N06)"/>
    <s v="Groen"/>
    <n v="40"/>
    <m/>
    <s v="N06"/>
    <s v="Cacaohaven (N06)"/>
    <s v="2015-08-19"/>
    <n v="7709.94"/>
    <n v="7709.94"/>
    <n v="8353.14"/>
    <m/>
    <m/>
    <s v="Bunnik"/>
    <m/>
    <n v="2"/>
    <n v="31"/>
    <s v="Ja"/>
    <s v="Sjoerd van den Berk"/>
    <m/>
    <n v="213.8"/>
    <n v="390.36"/>
    <s v="110127"/>
    <n v="8128.16"/>
    <n v="7524"/>
    <n v="8128.16"/>
    <s v="18:15"/>
    <n v="0"/>
    <s v="Cacaohaven"/>
    <s v="2705"/>
    <s v="Ja"/>
    <s v="Ja"/>
    <s v="Parkeren"/>
    <s v="1950"/>
    <s v="sjoerd.van.den.berk@alfam.nl"/>
    <s v="Berk"/>
    <s v="sjoerd.van.den.berk@alfam.nl"/>
    <s v="m"/>
    <m/>
    <s v="Sjoerd"/>
    <s v="(030) 659 67 57"/>
    <s v="van den"/>
    <s v="S."/>
    <n v="204"/>
    <s v="00:30"/>
    <m/>
    <s v="Selene"/>
    <n v="122"/>
    <s v="Varend arrangement"/>
    <d v="2015-08-19T00:00:00"/>
    <s v="Postbus 178"/>
    <m/>
    <s v="(030) 659 67 57"/>
    <s v="(030) 659 67 57"/>
    <n v="1"/>
    <m/>
    <n v="2"/>
    <m/>
    <n v="7709.94"/>
    <n v="3"/>
    <m/>
    <s v="000185-002"/>
    <n v="5.5"/>
  </r>
  <r>
    <s v="Duyfken Trading Knowledge B.V."/>
    <s v="Selene"/>
    <s v="Nee"/>
    <n v="97.56"/>
    <n v="45"/>
    <s v="Selene"/>
    <n v="1195"/>
    <s v="Middag"/>
    <n v="41"/>
    <s v="Classic Blaauw"/>
    <s v="Sturm W."/>
    <x v="6"/>
    <d v="2015-08-22T00:00:00"/>
    <x v="155"/>
    <s v="Gefactureerd"/>
    <m/>
    <s v="NEB"/>
    <s v="Ja"/>
    <s v="Selene2015"/>
    <s v="Gefactureerd (2/2 termijn)"/>
    <s v="08-07"/>
    <m/>
    <m/>
    <x v="21"/>
    <n v="20"/>
    <n v="41"/>
    <n v="8152.08"/>
    <s v="12:15"/>
    <s v="12:00"/>
    <s v="Traditionele charter schepen"/>
    <s v="Classic Blaauw"/>
    <s v="Eigen catering schip"/>
    <s v="Sturm "/>
    <s v="04-03"/>
    <s v="2015.10"/>
    <s v="zaterdag"/>
    <s v="22-08-2015 12:00"/>
    <d v="2015-03-04T17:20:11"/>
    <s v="wessel.sturm@duyfkentrading.com"/>
    <s v="wessel.sturm@duyfkentrading.com"/>
    <n v="2"/>
    <s v="Cacaohaven (N06)"/>
    <s v="Groen"/>
    <n v="40"/>
    <m/>
    <s v="N06"/>
    <s v="Cacaohaven (N06)"/>
    <s v="2015-08-22"/>
    <n v="7560"/>
    <n v="7749"/>
    <n v="8355.89"/>
    <m/>
    <m/>
    <s v="Amsterdam"/>
    <m/>
    <n v="2"/>
    <n v="31"/>
    <s v="Nee"/>
    <s v="Wessel Sturm"/>
    <m/>
    <n v="193.87"/>
    <n v="398.21"/>
    <s v="110119"/>
    <n v="4891.25"/>
    <n v="7560"/>
    <n v="8152.08"/>
    <s v="11:15"/>
    <n v="203.81"/>
    <s v="Cacaohaven"/>
    <s v="2755"/>
    <s v="Ja"/>
    <s v="Ja"/>
    <s v="Parkeren"/>
    <s v="2006"/>
    <s v="wessel.sturm@duyfkentrading.com"/>
    <s v="Sturm"/>
    <s v="wessel.sturm@duyfkentrading.com"/>
    <s v="m"/>
    <m/>
    <s v="Wessel"/>
    <s v="(020) 796 91 67"/>
    <m/>
    <s v="W."/>
    <n v="189"/>
    <s v="17:15"/>
    <m/>
    <s v="Selene"/>
    <n v="122"/>
    <s v="Varend arrangement"/>
    <d v="2015-08-22T00:00:00"/>
    <s v="Postbus 15910"/>
    <m/>
    <s v="0031633829159"/>
    <s v="(020) 796 91 67"/>
    <n v="2"/>
    <n v="228.69"/>
    <n v="2"/>
    <m/>
    <n v="7560"/>
    <n v="3"/>
    <m/>
    <s v="000185-007"/>
    <n v="5.5"/>
  </r>
  <r>
    <s v="Dynamis B.V."/>
    <s v="Selene"/>
    <s v="Ja"/>
    <n v="100"/>
    <n v="45"/>
    <s v="Selene"/>
    <n v="1134"/>
    <s v="SAIL In"/>
    <n v="55"/>
    <s v="Classic Blaauw"/>
    <s v="Schreppers L.A.M."/>
    <x v="0"/>
    <d v="2015-08-19T00:00:00"/>
    <x v="39"/>
    <s v="100% Definitief"/>
    <m/>
    <s v="NEB"/>
    <s v="Ja"/>
    <s v="Selene2015"/>
    <s v="100% Definitief"/>
    <s v="09-07"/>
    <m/>
    <m/>
    <x v="20"/>
    <n v="23"/>
    <n v="54"/>
    <n v="14404.71"/>
    <s v="08:15"/>
    <s v="08:00"/>
    <s v="Traditionele charter schepen"/>
    <s v="Classic Blaauw"/>
    <s v="Eigen catering schip"/>
    <s v="Neut van der"/>
    <s v="26-02"/>
    <s v="2015.09"/>
    <s v="woensdag"/>
    <s v="19-08-2015 08:00"/>
    <d v="2015-02-26T10:31:49"/>
    <s v="dynamis@dynamis.nl"/>
    <s v="dynamis@dynamis.nl"/>
    <n v="3"/>
    <s v="Cacaohaven (N06)"/>
    <s v="Groen"/>
    <n v="40"/>
    <m/>
    <s v="N06"/>
    <s v="Cacaohaven (N06)"/>
    <s v="2015-08-19"/>
    <n v="9766.6"/>
    <n v="13351.6"/>
    <n v="14404.71"/>
    <m/>
    <s v="Orteliuslaan 5"/>
    <s v="Utrecht"/>
    <s v="3528 BA"/>
    <n v="2"/>
    <n v="31"/>
    <s v="Ja"/>
    <s v="L.A.M. Schreppers"/>
    <m/>
    <n v="225.04"/>
    <n v="509.3"/>
    <s v="110133"/>
    <n v="6176.6"/>
    <n v="9560"/>
    <n v="10294.34"/>
    <s v="07:15"/>
    <n v="0"/>
    <s v="Cacaohaven"/>
    <s v="2679"/>
    <s v="Ja"/>
    <s v="Ja"/>
    <s v="Parkeren"/>
    <s v="1951"/>
    <s v="dynamis@dynamis.nl"/>
    <s v="Schreppers"/>
    <s v="dynamis@dynamis.nl"/>
    <s v="m"/>
    <m/>
    <m/>
    <s v="(033) 465 94 24"/>
    <m/>
    <s v="L.A.M."/>
    <n v="239"/>
    <s v="15:30"/>
    <m/>
    <s v="Selene"/>
    <n v="122"/>
    <s v="Varend arrangement"/>
    <d v="2015-08-19T00:00:00"/>
    <s v="Orteliuslaan 5"/>
    <m/>
    <s v="(033) 465 94 24"/>
    <s v="(033) 465 94 24"/>
    <n v="2"/>
    <n v="4337.8500000000004"/>
    <n v="3"/>
    <m/>
    <n v="9766.6"/>
    <n v="3"/>
    <m/>
    <s v="000185-001"/>
    <n v="5.5"/>
  </r>
  <r>
    <s v="My Solution"/>
    <s v="Selene"/>
    <s v="Ja"/>
    <n v="97.31"/>
    <n v="45"/>
    <s v="Selene"/>
    <n v="1532"/>
    <s v="Avond"/>
    <n v="40"/>
    <s v="Classic Blaauw"/>
    <s v="Vonk Noordegraaf J."/>
    <x v="0"/>
    <d v="2015-08-21T00:00:00"/>
    <x v="4"/>
    <s v="100% Definitief"/>
    <m/>
    <s v="NEB"/>
    <s v="Ja"/>
    <s v="Selene2015"/>
    <s v="100% Definitief"/>
    <s v="09-07"/>
    <m/>
    <m/>
    <x v="22"/>
    <n v="21"/>
    <n v="41"/>
    <n v="9031.2800000000007"/>
    <s v="19:15"/>
    <s v="19:00"/>
    <s v="Traditionele charter schepen"/>
    <s v="Classic Blaauw"/>
    <s v="Eigen catering schip"/>
    <s v="Beekman"/>
    <s v="08-04"/>
    <s v="2015.15"/>
    <s v="vrijdag"/>
    <s v="21-08-2015 19:00"/>
    <d v="2015-04-08T16:39:54"/>
    <s v="jvonknoordegraaf@mysolution.nl"/>
    <s v="jvonknoordegraaf@mysolution.nl"/>
    <n v="2"/>
    <s v="Cacaohaven (N06)"/>
    <s v="Groen"/>
    <n v="40"/>
    <m/>
    <s v="N06"/>
    <s v="Cacaohaven (N06)"/>
    <s v="2015-08-21"/>
    <n v="8566.6"/>
    <n v="8566.6"/>
    <n v="9281.27"/>
    <m/>
    <s v="De Bouw 149"/>
    <s v="Houten"/>
    <s v="3991 SZ"/>
    <n v="2"/>
    <n v="31"/>
    <s v="Ja"/>
    <s v="Jan Vonk Noordegraaf"/>
    <m/>
    <n v="237.55"/>
    <n v="433.73"/>
    <s v="110149"/>
    <n v="5418.77"/>
    <n v="8360"/>
    <n v="9031.2800000000007"/>
    <s v="18:15"/>
    <n v="249.99"/>
    <s v="Cacaohaven"/>
    <s v="3072"/>
    <s v="Ja"/>
    <s v="Nee"/>
    <s v="Parkeren"/>
    <s v="2238"/>
    <s v="jvonknoordegraaf@mysolution.nl"/>
    <s v="Vonk Noordegraaf"/>
    <s v="jvonknoordegraaf@mysolution.nl"/>
    <s v="m"/>
    <m/>
    <s v="Jan"/>
    <s v="(030) 636 16 92"/>
    <m/>
    <s v="J."/>
    <n v="204"/>
    <s v="00:30"/>
    <m/>
    <s v="Selene"/>
    <n v="122"/>
    <s v="Varend arrangement"/>
    <d v="2015-08-21T00:00:00"/>
    <s v="De Bouw 149"/>
    <m/>
    <s v="620600978"/>
    <s v="(030) 636 16 92"/>
    <n v="1"/>
    <m/>
    <n v="2"/>
    <m/>
    <n v="8566.6"/>
    <n v="3"/>
    <m/>
    <s v="000185-006"/>
    <n v="5.5"/>
  </r>
  <r>
    <s v="VTG Benelux B.V."/>
    <s v="Selene"/>
    <s v="Nee"/>
    <n v="97.56"/>
    <n v="45"/>
    <s v="Selene"/>
    <n v="1367"/>
    <s v="Middag"/>
    <n v="41"/>
    <s v="Classic Blaauw"/>
    <s v="Smal R."/>
    <x v="0"/>
    <d v="2015-08-21T00:00:00"/>
    <x v="107"/>
    <s v="100% Definitief"/>
    <m/>
    <s v="NEB"/>
    <s v="Ja"/>
    <s v="Selene2015"/>
    <s v="100% Definitief"/>
    <s v="09-07"/>
    <m/>
    <m/>
    <x v="21"/>
    <n v="20"/>
    <n v="41"/>
    <n v="8152.08"/>
    <s v="12:15"/>
    <s v="12:00"/>
    <s v="Traditionele charter schepen"/>
    <s v="Classic Blaauw"/>
    <s v="Eigen catering schip"/>
    <m/>
    <s v="20-03"/>
    <s v="2015.12"/>
    <s v="vrijdag"/>
    <s v="21-08-2015 12:00"/>
    <d v="2015-03-20T16:12:27"/>
    <s v="rody.smal@vtg.com"/>
    <s v="rody.smal@vtg.com"/>
    <n v="2"/>
    <s v="Cacaohaven (N06)"/>
    <s v="Groen"/>
    <n v="40"/>
    <m/>
    <s v="N06"/>
    <s v="Cacaohaven (N06)"/>
    <s v="2015-08-21"/>
    <n v="7560"/>
    <n v="7749"/>
    <n v="8355.89"/>
    <m/>
    <s v="Waalhaven 19"/>
    <s v="Rotterdam"/>
    <s v="3089 JH"/>
    <n v="2"/>
    <n v="31"/>
    <s v="Ja"/>
    <s v="R. Smal"/>
    <m/>
    <n v="193.87"/>
    <n v="398.21"/>
    <s v="110161"/>
    <n v="4891.25"/>
    <n v="7560"/>
    <n v="8152.08"/>
    <s v="11:15"/>
    <n v="203.81"/>
    <s v="Cacaohaven"/>
    <s v="3031"/>
    <s v="Ja"/>
    <s v="Ja"/>
    <s v="Parkeren"/>
    <s v="2100"/>
    <s v="rody.smal@vtg.com"/>
    <s v="Smal"/>
    <s v="rody.smal@vtg.com"/>
    <s v="m"/>
    <m/>
    <m/>
    <s v="(010) 264 25 20"/>
    <m/>
    <s v="R."/>
    <n v="189"/>
    <s v="17:15"/>
    <m/>
    <s v="Selene"/>
    <n v="122"/>
    <s v="Varend arrangement"/>
    <d v="2015-08-21T00:00:00"/>
    <s v="Waalhaven 19"/>
    <m/>
    <s v="(010) 264 25 20"/>
    <s v="(010) 264 25 20"/>
    <n v="2"/>
    <n v="228.69"/>
    <n v="2"/>
    <m/>
    <n v="7560"/>
    <n v="3"/>
    <m/>
    <s v="000185-005"/>
    <n v="5.5"/>
  </r>
  <r>
    <s v="Wifac B.V."/>
    <s v="Selene"/>
    <s v="Ja"/>
    <n v="100"/>
    <n v="45"/>
    <s v="Selene"/>
    <n v="1138"/>
    <s v="Avond"/>
    <n v="34"/>
    <s v="Classic Blaauw"/>
    <s v="Helling K."/>
    <x v="0"/>
    <d v="2015-08-20T00:00:00"/>
    <x v="39"/>
    <s v="100% Definitief"/>
    <m/>
    <s v="NEB"/>
    <s v="Ja"/>
    <s v="Selene2015"/>
    <s v="100% Definitief"/>
    <s v="21-07"/>
    <m/>
    <m/>
    <x v="22"/>
    <n v="21"/>
    <n v="41"/>
    <n v="7739.09"/>
    <s v="19:15"/>
    <s v="19:00"/>
    <s v="Traditionele charter schepen"/>
    <s v="Classic Blaauw"/>
    <s v="Eigen catering schip"/>
    <s v="Kooiman C."/>
    <s v="26-02"/>
    <s v="2015.09"/>
    <s v="donderdag"/>
    <s v="20-08-2015 19:00"/>
    <d v="2015-02-26T10:49:50"/>
    <s v="karen.helling@wifac.nl"/>
    <s v="karen.helling@wifac.nl"/>
    <n v="3"/>
    <s v="Cacaohaven (N06)"/>
    <s v="Groen"/>
    <n v="40"/>
    <m/>
    <s v="N06"/>
    <s v="Cacaohaven (N06)"/>
    <s v="2015-08-20"/>
    <n v="6321.65"/>
    <n v="7157.65"/>
    <n v="7739.09"/>
    <m/>
    <s v="Nijverheidsweg 7"/>
    <s v="Mijdrecht"/>
    <s v="3641 RP"/>
    <n v="2"/>
    <n v="31"/>
    <s v="Ja"/>
    <s v="Karen Helling"/>
    <m/>
    <n v="178.16"/>
    <n v="325.3"/>
    <s v="110131"/>
    <n v="4064.08"/>
    <n v="6270"/>
    <n v="6773.46"/>
    <s v="18:15"/>
    <n v="0"/>
    <s v="Cacaohaven"/>
    <s v="2026"/>
    <s v="Ja"/>
    <s v="Ja"/>
    <s v="Parkeren"/>
    <s v="1307"/>
    <s v="karen.helling@wifac.nl"/>
    <s v="Helling"/>
    <s v="karen.helling@wifac.nl"/>
    <s v="f"/>
    <m/>
    <s v="Karen"/>
    <s v="(0297) 28 94 11"/>
    <m/>
    <s v="K."/>
    <n v="209"/>
    <s v="00:30"/>
    <m/>
    <s v="Selene"/>
    <n v="122"/>
    <s v="Varend arrangement"/>
    <d v="2015-08-20T00:00:00"/>
    <s v="Nijverheidsweg 7"/>
    <m/>
    <s v="0031653436364"/>
    <s v="(0297) 28 94 11"/>
    <n v="2"/>
    <n v="1011.56"/>
    <n v="3"/>
    <m/>
    <n v="6321.65"/>
    <n v="3"/>
    <m/>
    <s v="000185-004"/>
    <n v="5.5"/>
  </r>
  <r>
    <s v="Arnold &amp; Siedsma"/>
    <s v="Shtandart"/>
    <s v="Nee"/>
    <n v="96.64"/>
    <n v="60"/>
    <s v="Shtandart"/>
    <n v="1783"/>
    <s v="Avond"/>
    <n v="60"/>
    <s v="Classic Blaauw"/>
    <s v="Tromp E."/>
    <x v="6"/>
    <d v="2015-08-20T00:00:00"/>
    <x v="106"/>
    <s v="Gefactureerd"/>
    <m/>
    <s v="NEB"/>
    <s v="Ja"/>
    <s v="Shtandart2015"/>
    <s v="Gefactureerd (5/5 termijn)"/>
    <s v="14-07"/>
    <m/>
    <m/>
    <x v="8"/>
    <m/>
    <m/>
    <n v="15587.4"/>
    <s v="19:30"/>
    <s v="19:15"/>
    <s v="Internationale Tall Ships"/>
    <s v="Classic Blaauw"/>
    <s v="Eigen catering schip"/>
    <s v="Rijsdijk"/>
    <s v="12-05"/>
    <s v="2015.20"/>
    <s v="donderdag"/>
    <s v="20-08-2015 19:00"/>
    <d v="2015-05-12T10:00:56"/>
    <s v="etromp@arnold-siedsma.com"/>
    <s v="etromp@arnold-siedsma.com"/>
    <n v="5"/>
    <s v="Cacaohaven (N01)"/>
    <s v="Rood"/>
    <m/>
    <s v="schip komt alleen donderdagavond"/>
    <m/>
    <s v="Cacaohaven (N01)"/>
    <s v="2015-08-20"/>
    <n v="11205"/>
    <n v="14940"/>
    <n v="16129.98"/>
    <m/>
    <s v="A.J. Enststraat 595F"/>
    <s v="Amsterdam"/>
    <s v="1082 LD"/>
    <m/>
    <m/>
    <s v="Ja"/>
    <s v="E. Tromp"/>
    <m/>
    <n v="256.66000000000003"/>
    <n v="598.97"/>
    <s v="110060"/>
    <n v="7236.38"/>
    <n v="11205"/>
    <n v="12060.63"/>
    <s v="18:30"/>
    <n v="542.58000000000004"/>
    <s v="Cacaohaven"/>
    <s v="2715"/>
    <s v="Ja"/>
    <s v="Ja"/>
    <s v="Parkeren"/>
    <s v="1958"/>
    <s v="etromp@arnold-siedsma.com"/>
    <s v="Tromp"/>
    <s v="etromp@arnold-siedsma.com"/>
    <s v="f"/>
    <m/>
    <m/>
    <s v="(020) 644 40 00"/>
    <m/>
    <s v="E."/>
    <n v="249"/>
    <s v="00:30"/>
    <s v="Cacaohaven"/>
    <s v="Shtandart"/>
    <n v="130"/>
    <s v="Varend arrangement"/>
    <d v="2015-08-20T00:00:00"/>
    <s v="A.J. Enststraat 595F"/>
    <m/>
    <s v="0031624451699"/>
    <s v="(020) 644 40 00"/>
    <n v="5"/>
    <n v="4519.3500000000004"/>
    <n v="3"/>
    <s v="Ja"/>
    <n v="11205"/>
    <n v="4"/>
    <m/>
    <s v="000207-001"/>
    <m/>
  </r>
  <r>
    <s v="Rabobank Utrecht "/>
    <s v="Soeverein"/>
    <s v="Nee"/>
    <n v="68.34"/>
    <n v="150"/>
    <s v="Soeverein"/>
    <n v="572"/>
    <s v="Avond"/>
    <n v="135"/>
    <s v="Classic"/>
    <s v="Wark M."/>
    <x v="0"/>
    <d v="2015-08-20T00:00:00"/>
    <x v="194"/>
    <s v="100% Definitief"/>
    <d v="2014-10-28T00:00:00"/>
    <s v="Sterk L."/>
    <s v="Ja"/>
    <s v="Soeverein2015"/>
    <s v="100% Definitief"/>
    <s v="15-07"/>
    <m/>
    <m/>
    <x v="1"/>
    <n v="21"/>
    <n v="33.479999999999997"/>
    <n v="29583.15"/>
    <s v="19:00"/>
    <s v="18:45"/>
    <s v="Luxe traditionele charter schepen"/>
    <s v="Classic"/>
    <s v="Eigen catering schip"/>
    <m/>
    <s v="10-10"/>
    <s v="2014.41"/>
    <s v="donderdag"/>
    <s v="20-08-2015 18:45"/>
    <d v="2014-10-10T13:58:44"/>
    <m/>
    <s v="mireille.wark@rabobank.com"/>
    <n v="8"/>
    <s v="CH HKA (C06)"/>
    <s v="Groen"/>
    <n v="70"/>
    <m/>
    <s v="A15"/>
    <s v="CH HKA (C06)"/>
    <s v="2015-08-20"/>
    <n v="39602.410000000003"/>
    <n v="39602.410000000003"/>
    <n v="43285.68"/>
    <m/>
    <s v="Croeselaan 18"/>
    <s v="Utrecht"/>
    <s v="3521 CB"/>
    <n v="1.3"/>
    <n v="58"/>
    <s v="Ja"/>
    <s v="Mireille Wark"/>
    <m/>
    <m/>
    <m/>
    <m/>
    <m/>
    <m/>
    <m/>
    <s v="18:00"/>
    <n v="13702.53"/>
    <s v="Pier Westerhoofd"/>
    <s v="3144"/>
    <s v="Nee"/>
    <s v="Ja"/>
    <s v="Parkeren"/>
    <s v="1501"/>
    <s v="mireille.wark@rabobank.com"/>
    <s v="Wark"/>
    <s v="mireille.wark@rabobank.com"/>
    <s v="f"/>
    <m/>
    <s v="Mireille"/>
    <s v="(030) 712 44 82"/>
    <m/>
    <s v="M."/>
    <n v="249"/>
    <s v="23:45"/>
    <m/>
    <s v="Soeverein"/>
    <n v="42"/>
    <s v="Varend arrangement"/>
    <d v="2015-08-20T00:00:00"/>
    <s v="Croeselaan 18"/>
    <s v="030-7124483"/>
    <s v="(030) 712 44 82"/>
    <s v="(030) 712 44 82"/>
    <n v="4"/>
    <n v="40674.15"/>
    <n v="9"/>
    <m/>
    <n v="39602.410000000003"/>
    <n v="4"/>
    <m/>
    <s v="000099-004"/>
    <n v="7.2"/>
  </r>
  <r>
    <s v="ABN AMRO Large Corporates &amp; Merchant Bank "/>
    <s v="Soeverein"/>
    <s v="Nee"/>
    <n v="68.540000000000006"/>
    <n v="150"/>
    <s v="Soeverein"/>
    <n v="545"/>
    <s v="Middag"/>
    <n v="140"/>
    <s v="Classic"/>
    <s v="Oumouh F."/>
    <x v="50"/>
    <d v="2015-08-22T00:00:00"/>
    <x v="32"/>
    <s v="Gefactureerd"/>
    <d v="2014-11-24T00:00:00"/>
    <s v="NAUPAR"/>
    <s v="Ja"/>
    <s v="Soeverein2015"/>
    <s v="Gefactureerd (4/4 termijn)"/>
    <s v="08-07"/>
    <m/>
    <m/>
    <x v="0"/>
    <n v="20"/>
    <n v="33.479999999999997"/>
    <n v="24148.45"/>
    <s v="11:45"/>
    <s v="11:45"/>
    <s v="Luxe traditionele charter schepen"/>
    <s v="Classic"/>
    <s v="Eigen catering schip"/>
    <s v="Schuppen van"/>
    <s v="06-10"/>
    <s v="2014.41"/>
    <s v="zaterdag"/>
    <s v="22-08-2015 11:45"/>
    <d v="2014-10-06T16:57:41"/>
    <s v="monica.esajas@nl.abnamro.com"/>
    <s v="monica.esajas@nl.abnamro.com"/>
    <n v="8"/>
    <s v="CH HKA (C06)"/>
    <s v="Groen"/>
    <n v="70"/>
    <m/>
    <s v="A15"/>
    <s v="CH HKA (C06)"/>
    <s v="2015-08-22"/>
    <n v="32576.5"/>
    <n v="32576.5"/>
    <n v="35232.050000000003"/>
    <m/>
    <s v="Gustav Mahlerlaan 10 HQ 7050"/>
    <s v="Amsterdam"/>
    <s v="1000 EA"/>
    <n v="1.3"/>
    <n v="58"/>
    <s v="Ja"/>
    <s v="Fatima Oumouh"/>
    <m/>
    <m/>
    <m/>
    <m/>
    <m/>
    <m/>
    <m/>
    <s v="11:00"/>
    <n v="11083.6"/>
    <s v="Pier Westerhoofd"/>
    <s v="2271"/>
    <s v="Ja"/>
    <s v="Ja"/>
    <s v="Parkeren"/>
    <s v="4133"/>
    <s v="fatima.oumouh@nl.abnamro.com"/>
    <s v="Oumouh"/>
    <s v="fatima.oumouh@nl.abnamro.com"/>
    <s v="f"/>
    <m/>
    <s v="Fatima"/>
    <m/>
    <m/>
    <s v="F."/>
    <n v="229"/>
    <s v="16:45"/>
    <m/>
    <s v="Soeverein"/>
    <n v="42"/>
    <s v="Varend arrangement"/>
    <d v="2015-08-22T00:00:00"/>
    <s v="Gustav Mahlerlaan 10 HQ 7050"/>
    <m/>
    <s v="0031630188708"/>
    <m/>
    <n v="4"/>
    <n v="38792.6"/>
    <n v="4"/>
    <m/>
    <n v="32576.5"/>
    <n v="4"/>
    <m/>
    <s v="000099-007"/>
    <n v="7.2"/>
  </r>
  <r>
    <s v="ANWB "/>
    <s v="Soeverein"/>
    <s v="Ja"/>
    <n v="100"/>
    <n v="150"/>
    <s v="Soeverein"/>
    <n v="574"/>
    <s v="Avond"/>
    <n v="100"/>
    <s v="Classic"/>
    <s v="Aal W."/>
    <x v="0"/>
    <d v="2015-08-19T00:00:00"/>
    <x v="167"/>
    <s v="100% Definitief"/>
    <d v="2014-12-12T00:00:00"/>
    <s v="NAUPAR"/>
    <s v="Ja"/>
    <s v="Soeverein2015"/>
    <s v="100% Definitief"/>
    <s v="09-07"/>
    <m/>
    <m/>
    <x v="1"/>
    <n v="21"/>
    <n v="33.479999999999997"/>
    <n v="28110.58"/>
    <s v="19:00"/>
    <s v="18:45"/>
    <s v="Luxe traditionele charter schepen"/>
    <s v="Classic"/>
    <s v="Eigen catering schip"/>
    <s v="amson van"/>
    <s v="10-10"/>
    <s v="2014.41"/>
    <s v="woensdag"/>
    <s v="19-08-2015 18:45"/>
    <d v="2014-10-10T15:59:46"/>
    <s v="rimke@naupar.nl"/>
    <m/>
    <n v="6"/>
    <s v="CH HKA (C06)"/>
    <s v="Groen"/>
    <n v="70"/>
    <m/>
    <s v="A15"/>
    <s v="CH HKA (C06)"/>
    <s v="2015-08-19"/>
    <n v="25933"/>
    <n v="25933"/>
    <n v="28110.58"/>
    <m/>
    <s v="Wassenaarseweg 220"/>
    <s v="Den Haag"/>
    <s v="2596 EC"/>
    <n v="1.3"/>
    <n v="58"/>
    <s v="Ja"/>
    <s v="W. Aal"/>
    <m/>
    <m/>
    <m/>
    <m/>
    <m/>
    <m/>
    <m/>
    <s v="18:00"/>
    <n v="0"/>
    <s v="Pier Westerhoofd"/>
    <s v="2447"/>
    <s v="Ja"/>
    <s v="Ja"/>
    <s v="Parkeren"/>
    <s v="1707"/>
    <s v="rimke@naupar.nl"/>
    <s v="Aal"/>
    <s v="ivanamson@anwb.nl"/>
    <s v="m"/>
    <m/>
    <m/>
    <s v="(070) 314 71 47"/>
    <m/>
    <s v="W."/>
    <n v="249"/>
    <s v="23:45"/>
    <m/>
    <s v="Soeverein"/>
    <n v="42"/>
    <s v="Varend arrangement"/>
    <d v="2015-08-19T00:00:00"/>
    <s v="Wassenaarseweg 220"/>
    <s v="070-3147147"/>
    <s v="0031651094488"/>
    <s v="(070) 314 71 47"/>
    <n v="3"/>
    <n v="30129"/>
    <n v="2"/>
    <m/>
    <n v="25933"/>
    <n v="4"/>
    <m/>
    <s v="000099-002"/>
    <n v="7.2"/>
  </r>
  <r>
    <s v="Schulte &amp; Lestraden"/>
    <s v="Soeverein"/>
    <s v="Ja"/>
    <n v="100"/>
    <n v="150"/>
    <s v="Soeverein"/>
    <n v="543"/>
    <s v="SAIL In"/>
    <n v="100"/>
    <s v="Classic"/>
    <s v="Beijk K."/>
    <x v="0"/>
    <d v="2015-08-19T00:00:00"/>
    <x v="32"/>
    <s v="100% Definitief"/>
    <m/>
    <s v="NAUPAR"/>
    <s v="Ja"/>
    <s v="Soeverein2015"/>
    <s v="100% Definitief"/>
    <s v="08-07"/>
    <m/>
    <m/>
    <x v="2"/>
    <n v="23"/>
    <n v="33.479999999999997"/>
    <n v="31453.84"/>
    <s v="07:45"/>
    <s v="07:45"/>
    <s v="Luxe traditionele charter schepen"/>
    <s v="Classic"/>
    <s v="Eigen catering schip"/>
    <s v="Beijk"/>
    <s v="06-10"/>
    <s v="2014.41"/>
    <s v="woensdag"/>
    <s v="19-08-2015 07:45"/>
    <d v="2014-10-06T14:37:22"/>
    <s v="k.beijk@senl.nl"/>
    <s v="k.beijk@senl.nl"/>
    <n v="6"/>
    <s v="CH HKA (C06)"/>
    <s v="Groen"/>
    <n v="70"/>
    <m/>
    <s v="A15"/>
    <s v="CH HKA (C06)"/>
    <s v="2015-08-19"/>
    <n v="29106.6"/>
    <n v="29106.6"/>
    <n v="31453.84"/>
    <m/>
    <s v="Heereweg 23"/>
    <s v="Lisse"/>
    <s v="2161 AC"/>
    <n v="1.3"/>
    <n v="58"/>
    <s v="Ja"/>
    <s v="K. Beijk"/>
    <m/>
    <m/>
    <m/>
    <m/>
    <m/>
    <m/>
    <m/>
    <s v="07:00"/>
    <n v="0"/>
    <s v="Pier Westerhoofd"/>
    <s v="2120"/>
    <s v="Nee"/>
    <s v="Ja"/>
    <s v="Parkeren"/>
    <s v="1440"/>
    <s v="k.beijk@senl.nl"/>
    <s v="Beijk"/>
    <s v="k.beijk@senl.nl"/>
    <s v="f"/>
    <m/>
    <m/>
    <m/>
    <m/>
    <s v="K."/>
    <n v="289"/>
    <s v="15:00"/>
    <m/>
    <s v="Soeverein"/>
    <n v="42"/>
    <s v="Varend arrangement"/>
    <d v="2015-08-19T00:00:00"/>
    <s v="Heereweg 23"/>
    <m/>
    <s v="620541856"/>
    <m/>
    <n v="3"/>
    <n v="34969"/>
    <n v="3"/>
    <m/>
    <n v="29106.6"/>
    <n v="4"/>
    <m/>
    <s v="000099-001"/>
    <n v="7.2"/>
  </r>
  <r>
    <s v="Sigmax Mobile Solutions_x000a_"/>
    <s v="Soeverein"/>
    <s v="Ja"/>
    <n v="100"/>
    <n v="150"/>
    <s v="Soeverein"/>
    <n v="546"/>
    <s v="Avond"/>
    <n v="150"/>
    <s v="Classic"/>
    <s v="Altena S."/>
    <x v="0"/>
    <d v="2015-08-22T00:00:00"/>
    <x v="32"/>
    <s v="100% Definitief"/>
    <d v="2014-10-13T00:00:00"/>
    <s v="NAUPAR"/>
    <s v="Ja"/>
    <s v="Soeverein2015"/>
    <s v="100% Definitief"/>
    <s v="28-07"/>
    <m/>
    <m/>
    <x v="1"/>
    <n v="21"/>
    <n v="33.479999999999997"/>
    <n v="41290.92"/>
    <s v="19:00"/>
    <s v="18:45"/>
    <s v="Luxe traditionele charter schepen"/>
    <s v="Classic"/>
    <s v="Eigen catering schip"/>
    <s v="Steffens"/>
    <s v="06-10"/>
    <s v="2014.41"/>
    <s v="zaterdag"/>
    <s v="22-08-2015 18:45"/>
    <d v="2014-10-06T16:58:35"/>
    <s v="s.altena@sigmax.nl"/>
    <s v="s.altena@sigmax.nl"/>
    <n v="7"/>
    <s v="CH HKA (C06)"/>
    <s v="Groen"/>
    <n v="70"/>
    <m/>
    <s v="A15"/>
    <s v="CH HKA (C06)"/>
    <s v="2015-08-22"/>
    <n v="38176.400000000001"/>
    <n v="38176.400000000001"/>
    <n v="41290.92"/>
    <m/>
    <s v="Capitool 13"/>
    <s v="Enschede"/>
    <s v="7521 PL"/>
    <n v="1.3"/>
    <n v="58"/>
    <s v="Ja"/>
    <s v="D. Steffens"/>
    <m/>
    <m/>
    <m/>
    <m/>
    <m/>
    <m/>
    <m/>
    <s v="18:00"/>
    <n v="0"/>
    <s v="Pier Westerhoofd"/>
    <s v="2127"/>
    <s v="Nee"/>
    <s v="Ja"/>
    <s v="Parkeren"/>
    <s v="4143"/>
    <s v="d.steffens@sigmax.nl"/>
    <s v="Steffens"/>
    <s v="d.steffens@sigmax.nl"/>
    <s v="f"/>
    <m/>
    <m/>
    <m/>
    <m/>
    <s v="D."/>
    <n v="249"/>
    <s v="23:45"/>
    <m/>
    <s v="Soeverein"/>
    <n v="42"/>
    <s v="Varend arrangement"/>
    <d v="2015-08-22T00:00:00"/>
    <s v="Capitool 13"/>
    <m/>
    <s v="627093720"/>
    <m/>
    <n v="4"/>
    <n v="45193.5"/>
    <n v="2"/>
    <m/>
    <n v="38176.400000000001"/>
    <n v="4"/>
    <m/>
    <s v="000099-008"/>
    <n v="7.2"/>
  </r>
  <r>
    <s v="Sprenkels en Verschuren"/>
    <s v="Soeverein"/>
    <s v="Ja"/>
    <n v="100"/>
    <n v="150"/>
    <s v="Soeverein"/>
    <n v="659"/>
    <s v="Avond"/>
    <n v="100"/>
    <s v="Classic"/>
    <s v="Blanken K. den"/>
    <x v="0"/>
    <d v="2015-08-21T00:00:00"/>
    <x v="43"/>
    <s v="100% Definitief"/>
    <d v="2014-11-17T00:00:00"/>
    <s v="Dijck S.N.D. van"/>
    <s v="Ja"/>
    <s v="Soeverein2015"/>
    <s v="100% Definitief"/>
    <s v="08-07"/>
    <s v="Wisse"/>
    <m/>
    <x v="1"/>
    <n v="21"/>
    <n v="33.479999999999997"/>
    <n v="27110.639999999999"/>
    <s v="19:00"/>
    <s v="18:45"/>
    <s v="Luxe traditionele charter schepen"/>
    <s v="Classic"/>
    <s v="Eigen catering schip"/>
    <s v="Blanken den"/>
    <s v="10-11"/>
    <s v="2014.46"/>
    <s v="vrijdag"/>
    <s v="21-08-2015 18:45"/>
    <d v="2014-11-10T16:41:01"/>
    <s v="jessica.wisse@sprenkelsenverschuren.nl"/>
    <s v="jessica.wisse@sprenkelsenverschuren.nl"/>
    <n v="6"/>
    <s v="CH HKA (C06)"/>
    <s v="Groen"/>
    <n v="70"/>
    <m/>
    <s v="A15"/>
    <s v="CH HKA (C06)"/>
    <s v="2015-08-21"/>
    <n v="25106.6"/>
    <n v="25106.6"/>
    <n v="27110.639999999999"/>
    <s v="vrouw"/>
    <s v="Haaksbergweg 13"/>
    <s v="Amsterdam"/>
    <s v="1101 BP"/>
    <n v="1.3"/>
    <n v="58"/>
    <s v="Nee"/>
    <s v="Jessica Wisse"/>
    <m/>
    <m/>
    <m/>
    <m/>
    <m/>
    <m/>
    <m/>
    <s v="18:00"/>
    <n v="0"/>
    <s v="Pier Westerhoofd"/>
    <s v="2193"/>
    <s v="Ja"/>
    <s v="Ja"/>
    <s v="Parkeren"/>
    <s v="1544"/>
    <s v="jessica.wisse@sprenkelsenverschuren.nl"/>
    <s v="Wisse"/>
    <s v="jessica.wisse@sprenkelsenverschuren.nl"/>
    <s v="f"/>
    <m/>
    <s v="Jessica"/>
    <m/>
    <s v="den"/>
    <s v="J."/>
    <n v="249"/>
    <s v="23:45"/>
    <m/>
    <s v="Soeverein"/>
    <n v="42"/>
    <s v="Varend arrangement"/>
    <d v="2015-08-21T00:00:00"/>
    <s v="Haaksbergweg 13"/>
    <s v="020-5643110/ 0623120230"/>
    <s v="628900380"/>
    <m/>
    <n v="3"/>
    <n v="30129"/>
    <n v="1"/>
    <m/>
    <n v="25106.6"/>
    <n v="4"/>
    <m/>
    <s v="000099-006"/>
    <n v="7.2"/>
  </r>
  <r>
    <s v="4MORE Training &amp; Coaching"/>
    <s v="SS Succes"/>
    <s v="Ja"/>
    <n v="100"/>
    <n v="100"/>
    <s v="SS Succes"/>
    <n v="374"/>
    <s v="Avond"/>
    <n v="100"/>
    <s v="Classic"/>
    <s v="Adelmund J."/>
    <x v="0"/>
    <d v="2015-08-20T00:00:00"/>
    <x v="195"/>
    <s v="100% Definitief"/>
    <d v="2014-09-11T00:00:00"/>
    <s v="Spliet M.P.J."/>
    <s v="Ja"/>
    <s v="SSSucces2015"/>
    <s v="100% Definitief"/>
    <s v="09-07"/>
    <s v="Adelmund"/>
    <m/>
    <x v="12"/>
    <n v="22"/>
    <n v="46.25"/>
    <n v="22535.4"/>
    <s v="19:00"/>
    <s v="18:30"/>
    <s v="Luxe directieschepen"/>
    <s v="Classic"/>
    <s v="Eigen catering schip"/>
    <s v="Adelmund"/>
    <s v="04-09"/>
    <s v="2014.36"/>
    <s v="donderdag"/>
    <s v="20-08-2015 18:30"/>
    <d v="2014-09-04T18:27:48"/>
    <s v="joop.adelmund@4more.eu"/>
    <s v="joop.adelmund@4more.eu"/>
    <n v="8"/>
    <s v="CH HKA (C02)"/>
    <s v="Rood"/>
    <n v="59"/>
    <m/>
    <s v="A01"/>
    <s v="CH HKA (C02)"/>
    <s v="2015-08-20"/>
    <n v="20920.66"/>
    <n v="20920.66"/>
    <n v="22535.4"/>
    <s v="man"/>
    <s v="Escudostraat 2"/>
    <s v="Barendrecht"/>
    <s v="2991 XV"/>
    <n v="1.35"/>
    <n v="42"/>
    <s v="Nee"/>
    <s v="Joop Adelmund"/>
    <m/>
    <m/>
    <m/>
    <m/>
    <m/>
    <m/>
    <m/>
    <s v="17:45"/>
    <n v="0"/>
    <s v="Pier Westerhoofd"/>
    <s v="1951"/>
    <s v="Ja"/>
    <s v="Ja"/>
    <s v="Parkeren"/>
    <s v="1237"/>
    <s v="joop.adelmund@4more.eu"/>
    <s v="Adelmund"/>
    <s v="joop.adelmund@4more.eu"/>
    <s v="m"/>
    <s v="06 - 46 10 59 74"/>
    <s v="Joop"/>
    <m/>
    <m/>
    <s v="J."/>
    <n v="209"/>
    <s v="23:45"/>
    <m/>
    <s v="SS Succes"/>
    <n v="15"/>
    <s v="Varend arrangement"/>
    <d v="2015-08-20T00:00:00"/>
    <s v="Escudostraat 2"/>
    <s v="0646105974"/>
    <s v="0031646105974"/>
    <s v="0031646105974"/>
    <n v="3"/>
    <n v="25289"/>
    <n v="2"/>
    <m/>
    <n v="20920.66"/>
    <n v="3"/>
    <m/>
    <s v="000093-004"/>
    <n v="7.5"/>
  </r>
  <r>
    <s v="Albron bv"/>
    <s v="SS Succes"/>
    <s v="Ja"/>
    <n v="100"/>
    <n v="100"/>
    <s v="SS Succes"/>
    <n v="159"/>
    <s v="Middag"/>
    <n v="100"/>
    <s v="Classic"/>
    <s v="Berg A. van den"/>
    <x v="0"/>
    <d v="2015-08-22T00:00:00"/>
    <x v="47"/>
    <s v="100% Definitief"/>
    <m/>
    <s v="Straten F. van"/>
    <s v="Ja"/>
    <s v="SSSucces2015"/>
    <s v="100% Definitief"/>
    <s v="04-08"/>
    <m/>
    <m/>
    <x v="15"/>
    <n v="20"/>
    <n v="46.25"/>
    <n v="20977.43"/>
    <s v="11:45"/>
    <s v="11:30"/>
    <s v="Luxe directieschepen"/>
    <s v="Classic"/>
    <s v="Eigen catering schip"/>
    <s v="Drift van der"/>
    <s v="21-08"/>
    <s v="2014.34"/>
    <s v="zaterdag"/>
    <s v="22-08-2015 11:30"/>
    <d v="2014-08-21T11:56:22"/>
    <m/>
    <m/>
    <n v="7"/>
    <s v="CH HKA (C02)"/>
    <s v="Rood"/>
    <n v="59"/>
    <m/>
    <s v="A01"/>
    <s v="CH HKA (C02)"/>
    <s v="2015-08-22"/>
    <n v="19416.5"/>
    <n v="19416.5"/>
    <n v="20977.43"/>
    <m/>
    <s v="Rijnzathe 11"/>
    <s v="De Meern"/>
    <s v="3454 ZH"/>
    <n v="1.35"/>
    <n v="42"/>
    <s v="Nee"/>
    <s v="Anselma van den Berg"/>
    <m/>
    <m/>
    <m/>
    <m/>
    <m/>
    <m/>
    <m/>
    <s v="10:45"/>
    <n v="0"/>
    <s v="Pier Westerhoofd"/>
    <s v="6178"/>
    <s v="Nee"/>
    <s v="Ja"/>
    <s v="Parkeren"/>
    <s v="4109"/>
    <m/>
    <s v="Berg"/>
    <s v="anselma.van.den.berg@albron.nl"/>
    <s v="f"/>
    <s v="06 - 23 15 61 08"/>
    <s v="Anselma"/>
    <s v="(030) 669 57 25"/>
    <s v="van den"/>
    <s v="A."/>
    <n v="189"/>
    <s v="16:45"/>
    <m/>
    <s v="SS Succes"/>
    <n v="15"/>
    <s v="Varend arrangement"/>
    <d v="2015-08-22T00:00:00"/>
    <s v="Rijnzathe 11"/>
    <s v="06-51360860"/>
    <s v="0031630055409"/>
    <m/>
    <n v="4"/>
    <n v="22869"/>
    <n v="1"/>
    <m/>
    <n v="19416.5"/>
    <n v="3"/>
    <m/>
    <s v="000093-007"/>
    <n v="7.5"/>
  </r>
  <r>
    <s v="Cofely-gdfsuez"/>
    <s v="SS Succes"/>
    <s v="Ja"/>
    <n v="99.79"/>
    <n v="100"/>
    <s v="SS Succes"/>
    <n v="565"/>
    <s v="Avond"/>
    <n v="100"/>
    <s v="Classic"/>
    <s v="Frenken G.W.R."/>
    <x v="0"/>
    <d v="2015-08-19T00:00:00"/>
    <x v="17"/>
    <s v="100% Definitief"/>
    <d v="2014-11-17T00:00:00"/>
    <s v="Spliet M.P.J."/>
    <s v="Ja"/>
    <s v="SSSucces2015"/>
    <s v="100% Definitief"/>
    <s v="09-07"/>
    <m/>
    <m/>
    <x v="12"/>
    <n v="22"/>
    <n v="46.25"/>
    <n v="23760.32"/>
    <s v="19:00"/>
    <s v="18:30"/>
    <s v="Luxe directieschepen"/>
    <s v="Classic"/>
    <s v="Eigen catering schip"/>
    <s v="Coesel"/>
    <s v="09-10"/>
    <s v="2014.41"/>
    <s v="woensdag"/>
    <s v="19-08-2015 18:30"/>
    <d v="2014-10-09T14:01:01"/>
    <s v="nathalie.coesel@cofely-gdfsuez.nl"/>
    <s v="nathalie.coesel@cofely-gdfsuez.nl"/>
    <n v="8"/>
    <s v="CH HKA (C02)"/>
    <s v="Rood"/>
    <n v="59"/>
    <m/>
    <s v="A01"/>
    <s v="CH HKA (C02)"/>
    <s v="2015-08-19"/>
    <n v="21974.32"/>
    <n v="21974.32"/>
    <n v="23810.32"/>
    <m/>
    <s v="Albert Heijnweg 1"/>
    <s v="Zaandam"/>
    <s v="1507 EH"/>
    <n v="1.35"/>
    <n v="42"/>
    <s v="Ja"/>
    <s v="Nathalie Coesel"/>
    <m/>
    <m/>
    <m/>
    <m/>
    <m/>
    <m/>
    <m/>
    <s v="17:45"/>
    <n v="50"/>
    <s v="Pier Westerhoofd"/>
    <s v="2124"/>
    <s v="Ja"/>
    <s v="Nee"/>
    <s v="Parkeren"/>
    <s v="1444"/>
    <s v="nathalie.coesel@cofely-gdfsuez.nl"/>
    <s v="Coesel"/>
    <s v="nathalie.coesel@cofely-gdfsuez.nl"/>
    <s v="f"/>
    <m/>
    <s v="Nathalie"/>
    <m/>
    <m/>
    <s v="N."/>
    <n v="209"/>
    <s v="23:45"/>
    <m/>
    <s v="SS Succes"/>
    <n v="15"/>
    <s v="Varend arrangement"/>
    <d v="2015-08-19T00:00:00"/>
    <s v="Albert Heijnweg 1"/>
    <s v="075-6537358"/>
    <s v="653977724"/>
    <m/>
    <n v="4"/>
    <n v="25289"/>
    <n v="2"/>
    <m/>
    <n v="21974.32"/>
    <n v="3"/>
    <m/>
    <s v="000093-002"/>
    <n v="7.5"/>
  </r>
  <r>
    <s v="Facilicom Services Group"/>
    <s v="SS Succes"/>
    <s v="Ja"/>
    <n v="100"/>
    <n v="100"/>
    <s v="SS Succes"/>
    <n v="156"/>
    <s v="SAIL In"/>
    <n v="100"/>
    <s v="Classic"/>
    <s v="Laar G.C.A.H. van de"/>
    <x v="0"/>
    <d v="2015-08-19T00:00:00"/>
    <x v="47"/>
    <s v="100% Definitief"/>
    <d v="2014-08-28T00:00:00"/>
    <s v="Straten F. van"/>
    <s v="Ja"/>
    <s v="SSSucces2015"/>
    <s v="100% Definitief"/>
    <s v="04-08"/>
    <m/>
    <m/>
    <x v="13"/>
    <n v="25"/>
    <n v="46.25"/>
    <n v="26646.639999999999"/>
    <s v="07:45"/>
    <s v="07:30"/>
    <s v="Luxe directieschepen"/>
    <s v="Classic"/>
    <s v="Eigen catering schip"/>
    <s v="Broek van den"/>
    <s v="21-08"/>
    <s v="2014.34"/>
    <s v="woensdag"/>
    <s v="19-08-2015 07:30"/>
    <d v="2014-08-21T11:53:26"/>
    <s v="gvdlaar@facilicom.nl"/>
    <s v="czwanenberg@facilicom.nl"/>
    <n v="8"/>
    <s v="CH HKA (C02)"/>
    <s v="Rood"/>
    <n v="59"/>
    <m/>
    <s v="A01"/>
    <s v="CH HKA (C02)"/>
    <s v="2015-08-19"/>
    <n v="24623.1"/>
    <n v="24623.1"/>
    <n v="26646.639999999999"/>
    <m/>
    <s v="Karel Doormanweg 4"/>
    <s v="Schiedam"/>
    <s v="3115 JD"/>
    <n v="1.35"/>
    <n v="42"/>
    <s v="Ja"/>
    <s v="Fredicke Reijerkerk"/>
    <m/>
    <m/>
    <m/>
    <m/>
    <m/>
    <m/>
    <m/>
    <s v="06:45"/>
    <n v="0"/>
    <s v="Pier Westerhoofd"/>
    <s v="2052"/>
    <s v="Ja"/>
    <s v="Ja"/>
    <s v="Parkeren"/>
    <s v="4231"/>
    <s v="freijerkerk@facilicom.nl"/>
    <s v="Reijerkerk"/>
    <s v="freijerkerk@facilicom.nl"/>
    <s v="f"/>
    <m/>
    <s v="Fredicke"/>
    <s v="(010) 298 11 11"/>
    <s v="van de"/>
    <m/>
    <n v="239"/>
    <s v="15:00"/>
    <m/>
    <s v="SS Succes"/>
    <n v="15"/>
    <s v="Varend arrangement"/>
    <d v="2015-08-19T00:00:00"/>
    <s v="Karel Doormanweg 4"/>
    <s v="06-51360860"/>
    <s v="653263287"/>
    <s v="(010) 298 11 11"/>
    <n v="4"/>
    <n v="28919"/>
    <n v="3"/>
    <m/>
    <n v="24623.1"/>
    <n v="3"/>
    <m/>
    <s v="000093-001"/>
    <n v="7.5"/>
  </r>
  <r>
    <s v="Facilicom Services Group"/>
    <s v="SS Succes"/>
    <s v="Ja"/>
    <n v="100"/>
    <n v="100"/>
    <s v="SS Succes"/>
    <n v="157"/>
    <s v="Middag"/>
    <n v="100"/>
    <s v="Classic"/>
    <s v="Laar G.C.A.H. van de"/>
    <x v="0"/>
    <d v="2015-08-21T00:00:00"/>
    <x v="47"/>
    <s v="100% Definitief"/>
    <m/>
    <s v="Straten F. van"/>
    <s v="Ja"/>
    <s v="SSSucces2015"/>
    <s v="100% Definitief"/>
    <s v="04-08"/>
    <m/>
    <m/>
    <x v="15"/>
    <n v="20"/>
    <n v="46.25"/>
    <n v="21227.41"/>
    <s v="11:45"/>
    <s v="11:30"/>
    <s v="Luxe directieschepen"/>
    <s v="Classic"/>
    <s v="Eigen catering schip"/>
    <m/>
    <s v="21-08"/>
    <s v="2014.34"/>
    <s v="vrijdag"/>
    <s v="21-08-2015 11:30"/>
    <d v="2014-08-21T11:54:57"/>
    <s v="gvdlaar@facilicom.nl"/>
    <s v="czwanenberg@facilicom.nl"/>
    <n v="7"/>
    <s v="CH HKA (C02)"/>
    <s v="Rood"/>
    <n v="59"/>
    <m/>
    <s v="A01"/>
    <s v="CH HKA (C02)"/>
    <s v="2015-08-21"/>
    <n v="19623.099999999999"/>
    <n v="19623.099999999999"/>
    <n v="21227.41"/>
    <m/>
    <s v="Karel Doormanweg 4"/>
    <s v="Schiedam"/>
    <s v="3115 JD"/>
    <n v="1.35"/>
    <n v="42"/>
    <s v="Ja"/>
    <s v="Fredicke Reijerkerk"/>
    <m/>
    <m/>
    <m/>
    <m/>
    <m/>
    <m/>
    <m/>
    <s v="10:45"/>
    <n v="0"/>
    <s v="Pier Westerhoofd"/>
    <s v="2052"/>
    <s v="Nee"/>
    <s v="Ja"/>
    <s v="Parkeren"/>
    <s v="4231"/>
    <s v="freijerkerk@facilicom.nl"/>
    <s v="Reijerkerk"/>
    <s v="freijerkerk@facilicom.nl"/>
    <s v="f"/>
    <m/>
    <s v="Fredicke"/>
    <s v="(010) 298 11 11"/>
    <s v="van de"/>
    <m/>
    <n v="189"/>
    <s v="16:45"/>
    <m/>
    <s v="SS Succes"/>
    <n v="15"/>
    <s v="Varend arrangement"/>
    <d v="2015-08-21T00:00:00"/>
    <s v="Karel Doormanweg 4"/>
    <s v="06-51360860"/>
    <s v="(010) 298 11 11"/>
    <s v="(010) 298 11 11"/>
    <n v="4"/>
    <n v="22869"/>
    <n v="2"/>
    <m/>
    <n v="19623.099999999999"/>
    <n v="3"/>
    <m/>
    <s v="000093-005"/>
    <n v="7.5"/>
  </r>
  <r>
    <s v="Facilicom Services Group"/>
    <s v="SS Succes"/>
    <s v="Ja"/>
    <n v="100"/>
    <n v="100"/>
    <s v="SS Succes"/>
    <n v="158"/>
    <s v="Avond"/>
    <n v="100"/>
    <s v="Classic"/>
    <s v="Laar G.C.A.H. van de"/>
    <x v="0"/>
    <d v="2015-08-21T00:00:00"/>
    <x v="47"/>
    <s v="100% Definitief"/>
    <m/>
    <s v="Straten F. van"/>
    <s v="Ja"/>
    <s v="SSSucces2015"/>
    <s v="100% Definitief"/>
    <s v="04-08"/>
    <m/>
    <m/>
    <x v="12"/>
    <n v="22"/>
    <n v="46.25"/>
    <n v="23385.34"/>
    <s v="19:00"/>
    <s v="18:30"/>
    <s v="Luxe directieschepen"/>
    <s v="Classic"/>
    <s v="Eigen catering schip"/>
    <s v="Broek van den"/>
    <s v="21-08"/>
    <s v="2014.34"/>
    <s v="vrijdag"/>
    <s v="21-08-2015 18:30"/>
    <d v="2014-08-21T11:55:39"/>
    <s v="gvdlaar@facilicom.nl"/>
    <s v="czwanenberg@facilicom.nl"/>
    <n v="7"/>
    <s v="CH HKA (C02)"/>
    <s v="Rood"/>
    <n v="59"/>
    <m/>
    <s v="A01"/>
    <s v="CH HKA (C02)"/>
    <s v="2015-08-21"/>
    <n v="21623.1"/>
    <n v="21623.1"/>
    <n v="23385.34"/>
    <m/>
    <s v="Karel Doormanweg 4"/>
    <s v="Schiedam"/>
    <s v="3115 JD"/>
    <n v="1.35"/>
    <n v="42"/>
    <s v="Ja"/>
    <s v="Fredicke Reijerkerk"/>
    <m/>
    <m/>
    <m/>
    <m/>
    <m/>
    <m/>
    <m/>
    <s v="17:45"/>
    <n v="0"/>
    <s v="Pier Westerhoofd"/>
    <s v="2052"/>
    <s v="Nee"/>
    <s v="Ja"/>
    <s v="Parkeren"/>
    <s v="4231"/>
    <s v="freijerkerk@facilicom.nl"/>
    <s v="Reijerkerk"/>
    <s v="freijerkerk@facilicom.nl"/>
    <s v="f"/>
    <m/>
    <s v="Fredicke"/>
    <s v="(010) 298 11 11"/>
    <s v="van de"/>
    <m/>
    <n v="209"/>
    <s v="23:45"/>
    <m/>
    <s v="SS Succes"/>
    <n v="15"/>
    <s v="Varend arrangement"/>
    <d v="2015-08-21T00:00:00"/>
    <s v="Karel Doormanweg 4"/>
    <s v="06-51360860"/>
    <s v="653263287"/>
    <s v="(010) 298 11 11"/>
    <n v="4"/>
    <n v="25289"/>
    <n v="2"/>
    <m/>
    <n v="21623.1"/>
    <n v="3"/>
    <m/>
    <s v="000093-006"/>
    <n v="7.5"/>
  </r>
  <r>
    <s v="Facilicom Services Group"/>
    <s v="SS Succes"/>
    <s v="Ja"/>
    <n v="100"/>
    <n v="100"/>
    <s v="SS Succes"/>
    <n v="160"/>
    <s v="Avond"/>
    <n v="100"/>
    <s v="Classic"/>
    <s v="Laar G.C.A.H. van de"/>
    <x v="0"/>
    <d v="2015-08-22T00:00:00"/>
    <x v="47"/>
    <s v="100% Definitief"/>
    <m/>
    <s v="Straten F. van"/>
    <s v="Ja"/>
    <s v="SSSucces2015"/>
    <s v="100% Definitief"/>
    <s v="16-07"/>
    <m/>
    <m/>
    <x v="12"/>
    <n v="22"/>
    <n v="46.25"/>
    <n v="23385.34"/>
    <s v="19:00"/>
    <s v="18:30"/>
    <s v="Luxe directieschepen"/>
    <s v="Classic"/>
    <s v="Eigen catering schip"/>
    <s v="Broek van den"/>
    <s v="21-08"/>
    <s v="2014.34"/>
    <s v="zaterdag"/>
    <s v="22-08-2015 18:30"/>
    <d v="2014-08-21T11:56:43"/>
    <s v="gvdlaar@facilicom.nl"/>
    <s v="czwanenberg@facilicom.nl"/>
    <n v="7"/>
    <s v="CH HKA (C02)"/>
    <s v="Rood"/>
    <n v="59"/>
    <m/>
    <s v="A01"/>
    <s v="CH HKA (C02)"/>
    <s v="2015-08-22"/>
    <n v="21623.1"/>
    <n v="21623.1"/>
    <n v="23385.34"/>
    <m/>
    <s v="Karel Doormanweg 4"/>
    <s v="Schiedam"/>
    <s v="3115 JD"/>
    <n v="1.35"/>
    <n v="42"/>
    <s v="Ja"/>
    <s v="Fredicke Reijerkerk"/>
    <m/>
    <m/>
    <m/>
    <m/>
    <m/>
    <m/>
    <m/>
    <s v="17:45"/>
    <n v="0"/>
    <s v="Pier Westerhoofd"/>
    <s v="2052"/>
    <s v="Nee"/>
    <s v="Ja"/>
    <s v="Parkeren"/>
    <s v="4231"/>
    <s v="freijerkerk@facilicom.nl"/>
    <s v="Reijerkerk"/>
    <s v="freijerkerk@facilicom.nl"/>
    <s v="f"/>
    <m/>
    <s v="Fredicke"/>
    <s v="(010) 298 11 11"/>
    <s v="van de"/>
    <m/>
    <n v="209"/>
    <s v="23:45"/>
    <m/>
    <s v="SS Succes"/>
    <n v="15"/>
    <s v="Varend arrangement"/>
    <d v="2015-08-22T00:00:00"/>
    <s v="Karel Doormanweg 4"/>
    <s v="06-51360860"/>
    <s v="653263287"/>
    <s v="(010) 298 11 11"/>
    <n v="4"/>
    <n v="25289"/>
    <n v="2"/>
    <m/>
    <n v="21623.1"/>
    <n v="3"/>
    <m/>
    <s v="000093-008"/>
    <n v="7.5"/>
  </r>
  <r>
    <s v="Gemeente Leeuwarden"/>
    <s v="SS Succes"/>
    <s v="Ja"/>
    <n v="100"/>
    <n v="100"/>
    <s v="SS Succes"/>
    <n v="2148"/>
    <s v="Middag"/>
    <n v="100"/>
    <s v="Classic"/>
    <s v="Jong E. de"/>
    <x v="51"/>
    <d v="2015-08-20T00:00:00"/>
    <x v="98"/>
    <s v="Gefactureerd"/>
    <d v="2015-06-29T00:00:00"/>
    <s v="Sterk L."/>
    <s v="Ja"/>
    <s v="SSSucces2015"/>
    <s v="Gefactureerd (1/1 termijn)"/>
    <m/>
    <m/>
    <m/>
    <x v="15"/>
    <n v="20"/>
    <n v="46.25"/>
    <n v="21139.91"/>
    <s v="11:45"/>
    <s v="11:30"/>
    <s v="Luxe directieschepen"/>
    <s v="Classic"/>
    <s v="Eigen catering schip"/>
    <s v="Timmerman"/>
    <s v="18-06"/>
    <s v="2015.25"/>
    <s v="donderdag"/>
    <s v="20-08-2015 11:30"/>
    <d v="2015-06-18T09:17:25"/>
    <s v="Evelien Walstra / Astrid van der Zee"/>
    <s v="evelien.walstra@leeuwarden.nl"/>
    <n v="2"/>
    <s v="CH HKA (C02)"/>
    <s v="Rood"/>
    <n v="59"/>
    <m/>
    <s v="A01"/>
    <s v="CH HKA (C02)"/>
    <s v="2015-08-20"/>
    <n v="19550.79"/>
    <n v="19550.79"/>
    <n v="21139.91"/>
    <m/>
    <s v="Oldehoofsterkerkhof 2"/>
    <s v="Leeuwarden"/>
    <s v="8900 JA"/>
    <n v="1.35"/>
    <n v="42"/>
    <s v="Nee"/>
    <s v="Astrid van der Zee"/>
    <m/>
    <m/>
    <m/>
    <m/>
    <m/>
    <m/>
    <m/>
    <s v="10:45"/>
    <n v="0"/>
    <s v="Pier Westerhoofd"/>
    <s v="6129"/>
    <s v="Ja"/>
    <s v="Ja"/>
    <s v="Parkeren"/>
    <s v="4097"/>
    <s v="Evelien Walstra / Astrid van der Zee"/>
    <s v="Zee"/>
    <s v="Astrid.vanderzee@leeuwarden.nl"/>
    <s v="f"/>
    <m/>
    <s v="Astrid"/>
    <s v="(058) 233 83 26"/>
    <s v="de"/>
    <s v="A."/>
    <n v="189"/>
    <s v="16:45"/>
    <m/>
    <s v="SS Succes"/>
    <n v="15"/>
    <s v="Varend arrangement"/>
    <d v="2015-08-20T00:00:00"/>
    <s v="Oldehoofsterkerkhof 2"/>
    <m/>
    <s v="0031641364756"/>
    <s v="(058) 233 83 26"/>
    <n v="1"/>
    <m/>
    <n v="1"/>
    <m/>
    <n v="19550.79"/>
    <n v="3"/>
    <m/>
    <s v="000093-003"/>
    <n v="7.5"/>
  </r>
  <r>
    <s v="CCA Containers Netherlands"/>
    <s v="Stan Huygens"/>
    <s v="Ja"/>
    <n v="100"/>
    <n v="25"/>
    <s v="Stan Huygens"/>
    <n v="1648"/>
    <s v="Borrel"/>
    <n v="25"/>
    <s v="Salon"/>
    <s v="Diesbergen E."/>
    <x v="0"/>
    <d v="2015-08-20T00:00:00"/>
    <x v="196"/>
    <s v="100% Definitief"/>
    <m/>
    <s v="Koning A."/>
    <s v="Ja"/>
    <s v="Stan Huygens 2015"/>
    <s v="100% Definitief"/>
    <s v="09-07"/>
    <m/>
    <m/>
    <x v="4"/>
    <n v="18.75"/>
    <n v="59"/>
    <n v="4009.14"/>
    <s v="16:30"/>
    <s v="16:30"/>
    <s v="Amsterdamse salonboten"/>
    <s v="Salon"/>
    <s v="H2U Consortium"/>
    <m/>
    <s v="17-04"/>
    <s v="2015.16"/>
    <s v="donderdag"/>
    <s v="20-08-2015 16:30"/>
    <d v="2015-04-17T17:34:36"/>
    <s v="ediesbergen@ccacontainers.com"/>
    <s v="ediesbergen@ccacontainers.com"/>
    <n v="2"/>
    <s v="Oosterdok (O01)"/>
    <m/>
    <m/>
    <m/>
    <s v="O03"/>
    <s v="Oosterdok (O01)"/>
    <s v="2015-08-20"/>
    <n v="3725"/>
    <n v="3725"/>
    <n v="4009.14"/>
    <m/>
    <s v="Corsicaweg 6"/>
    <s v="Amsterdam"/>
    <s v="1044 AB"/>
    <m/>
    <n v="21"/>
    <s v="Nee"/>
    <s v="Elco Diesbergen"/>
    <m/>
    <m/>
    <m/>
    <m/>
    <m/>
    <m/>
    <m/>
    <s v="16:00"/>
    <n v="0"/>
    <s v="Oosterdok Oostzijde"/>
    <s v="2264"/>
    <s v="Ja"/>
    <m/>
    <m/>
    <s v="3817"/>
    <s v="ediesbergen@ccacontainers.com"/>
    <s v="Diesbergen"/>
    <s v="ediesbergen@ccacontainers.com"/>
    <s v="m"/>
    <s v="06 - 11 91 39 00"/>
    <s v="Elco"/>
    <s v="(020) 611 56 56"/>
    <m/>
    <s v="E."/>
    <n v="149"/>
    <s v="19:00"/>
    <s v="Oosterdok"/>
    <s v="Stan Huygens"/>
    <n v="214"/>
    <s v="Varend arrangement"/>
    <d v="2015-08-20T00:00:00"/>
    <s v="Corsicaweg 6"/>
    <m/>
    <s v="(020) 611 56 56"/>
    <s v="(020) 611 56 56"/>
    <n v="2"/>
    <m/>
    <n v="0"/>
    <m/>
    <n v="3725"/>
    <n v="1"/>
    <m/>
    <s v="000135-006"/>
    <m/>
  </r>
  <r>
    <s v="Intelectric"/>
    <s v="Stan Huygens"/>
    <s v="Ja"/>
    <n v="100"/>
    <n v="26"/>
    <s v="Stan Huygens"/>
    <n v="1659"/>
    <s v="Vuurwerk"/>
    <n v="26"/>
    <s v="Salon"/>
    <s v="Ketelaars J."/>
    <x v="0"/>
    <d v="2015-08-22T00:00:00"/>
    <x v="108"/>
    <s v="100% Definitief"/>
    <m/>
    <s v="Sterk L."/>
    <s v="Ja"/>
    <s v="Stan Huygens 2015"/>
    <s v="100% Definitief"/>
    <s v="09-07"/>
    <m/>
    <m/>
    <x v="4"/>
    <n v="22.5"/>
    <n v="59"/>
    <n v="4459.8500000000004"/>
    <s v="20:30"/>
    <s v="20:30"/>
    <s v="Amsterdamse salonboten"/>
    <s v="Salon"/>
    <s v="H2U Consortium"/>
    <m/>
    <s v="21-04"/>
    <s v="2015.17"/>
    <s v="zaterdag"/>
    <s v="22-08-2015 20:30"/>
    <d v="2015-04-21T16:47:18"/>
    <s v="j.ketelaars@intelectric.nl"/>
    <s v="j.ketelaars@intelectric.nl"/>
    <n v="3"/>
    <s v="Oosterdok (O01)"/>
    <m/>
    <m/>
    <m/>
    <s v="O03"/>
    <s v="Oosterdok (O01)"/>
    <s v="2015-08-22"/>
    <n v="4134"/>
    <n v="4134"/>
    <n v="4459.8500000000004"/>
    <m/>
    <s v="Sigarenmaker 9"/>
    <s v="Eersel"/>
    <s v="5521 DJ"/>
    <m/>
    <n v="21"/>
    <s v="Nee"/>
    <s v="J. Ketelaars"/>
    <m/>
    <m/>
    <m/>
    <m/>
    <m/>
    <m/>
    <m/>
    <s v="20:00"/>
    <n v="0"/>
    <s v="Oosterdok Oostzijde"/>
    <s v="3204"/>
    <s v="Ja"/>
    <m/>
    <m/>
    <s v="2460"/>
    <s v="j.ketelaars@intelectric.nl"/>
    <s v="Ketelaars"/>
    <s v="j.ketelaars@intelectric.nl"/>
    <s v="m"/>
    <m/>
    <m/>
    <s v="088 - 1111888"/>
    <m/>
    <s v="J."/>
    <n v="159"/>
    <s v="23:30"/>
    <s v="Oosterdok"/>
    <s v="Stan Huygens"/>
    <n v="214"/>
    <s v="Varend arrangement"/>
    <d v="2015-08-22T00:00:00"/>
    <s v="Sigarenmaker 9"/>
    <m/>
    <s v="088 - 1111888"/>
    <s v="088 - 1111888"/>
    <n v="3"/>
    <n v="192.39"/>
    <n v="0"/>
    <m/>
    <n v="4134"/>
    <n v="1"/>
    <m/>
    <s v="000135-015"/>
    <m/>
  </r>
  <r>
    <s v="ISCB"/>
    <s v="Stan Huygens"/>
    <s v="Ja"/>
    <n v="100"/>
    <n v="25"/>
    <s v="Stan Huygens"/>
    <n v="1523"/>
    <s v="Vuurwerk"/>
    <n v="25"/>
    <s v="Salon"/>
    <s v="Veer de"/>
    <x v="0"/>
    <d v="2015-08-21T00:00:00"/>
    <x v="4"/>
    <s v="100% Definitief"/>
    <d v="2015-04-15T00:00:00"/>
    <s v="Spliet M.P.J."/>
    <s v="Ja"/>
    <s v="Stan Huygens 2015"/>
    <s v="100% Definitief"/>
    <s v="09-07"/>
    <m/>
    <m/>
    <x v="4"/>
    <n v="22.5"/>
    <n v="59"/>
    <n v="4288.32"/>
    <s v="20:30"/>
    <s v="20:30"/>
    <s v="Amsterdamse salonboten"/>
    <s v="Salon"/>
    <s v="H2U Consortium"/>
    <m/>
    <s v="08-04"/>
    <s v="2015.15"/>
    <s v="vrijdag"/>
    <s v="21-08-2015 20:30"/>
    <d v="2015-04-08T09:22:53"/>
    <s v="nico"/>
    <s v="nicodeveer@koskisen.com"/>
    <n v="2"/>
    <s v="Oosterdok (O01)"/>
    <m/>
    <m/>
    <m/>
    <s v="O03"/>
    <s v="Oosterdok (O01)"/>
    <s v="2015-08-21"/>
    <n v="3975"/>
    <n v="3975"/>
    <n v="4288.32"/>
    <m/>
    <s v="Nijenrode 6"/>
    <s v="Landsmeer"/>
    <s v="1121 HN"/>
    <m/>
    <n v="21"/>
    <s v="Nee"/>
    <s v="Nico de Veer"/>
    <m/>
    <m/>
    <m/>
    <m/>
    <m/>
    <m/>
    <m/>
    <s v="20:00"/>
    <n v="0"/>
    <s v="Oosterdok Oostzijde"/>
    <s v="3052"/>
    <s v="Ja"/>
    <m/>
    <m/>
    <s v="2067"/>
    <s v="nico"/>
    <s v="Veer"/>
    <s v="nicodeveer@koskisen.com"/>
    <s v="m"/>
    <m/>
    <s v="Nico"/>
    <s v="06 - 53 46 71 77"/>
    <s v="de"/>
    <m/>
    <n v="159"/>
    <s v="23:30"/>
    <s v="Oosterdok"/>
    <s v="Stan Huygens"/>
    <n v="214"/>
    <s v="Varend arrangement"/>
    <d v="2015-08-21T00:00:00"/>
    <s v="Nijenrode 6"/>
    <m/>
    <s v="06 - 53 46 71 77"/>
    <s v="06 - 53 46 71 77"/>
    <n v="2"/>
    <m/>
    <n v="0"/>
    <m/>
    <n v="3975"/>
    <n v="1"/>
    <m/>
    <s v="000135-011"/>
    <m/>
  </r>
  <r>
    <s v="Parentix"/>
    <s v="Stan Huygens"/>
    <s v="Ja"/>
    <n v="100"/>
    <n v="27"/>
    <s v="Stan Huygens"/>
    <n v="2344"/>
    <s v="Borrel"/>
    <n v="27"/>
    <s v="Salon"/>
    <s v="Willems S."/>
    <x v="0"/>
    <d v="2015-08-21T00:00:00"/>
    <x v="94"/>
    <s v="100% Definitief"/>
    <d v="2015-07-17T00:00:00"/>
    <s v="Sterk L."/>
    <s v="Ja"/>
    <s v="Stan Huygens 2015"/>
    <s v="100% Definitief"/>
    <s v="04-08"/>
    <m/>
    <m/>
    <x v="4"/>
    <n v="18.75"/>
    <n v="59"/>
    <n v="4329.8599999999997"/>
    <s v="16:30"/>
    <s v="16:30"/>
    <s v="Amsterdamse salonboten"/>
    <s v="Salon"/>
    <s v="H2U Consortium"/>
    <s v="Willems"/>
    <s v="10-07"/>
    <s v="2015.28"/>
    <s v="vrijdag"/>
    <s v="21-08-2015 16:30"/>
    <d v="2015-07-10T16:38:18"/>
    <s v="swillems@parentix.nl"/>
    <m/>
    <n v="1"/>
    <s v="Oosterdok (O01)"/>
    <m/>
    <m/>
    <m/>
    <s v="O03"/>
    <s v="Oosterdok (O01)"/>
    <s v="2015-08-21"/>
    <n v="4023"/>
    <n v="4023"/>
    <n v="4329.8599999999997"/>
    <m/>
    <s v="Joan Muyskenweg 40-44"/>
    <s v="Amsterdam Duivendrecht"/>
    <s v="1114 AN"/>
    <m/>
    <n v="21"/>
    <s v="Nee"/>
    <s v="Simone Willems"/>
    <m/>
    <m/>
    <m/>
    <m/>
    <m/>
    <m/>
    <m/>
    <s v="16:00"/>
    <n v="0"/>
    <s v="Oosterdok Oostzijde"/>
    <s v="6225"/>
    <s v="Ja"/>
    <m/>
    <m/>
    <s v="4181"/>
    <s v="swillems@parentix.nl"/>
    <s v="Willems"/>
    <s v="swillems@parentix.nl"/>
    <s v="f"/>
    <s v="06 - 10 16 87 10"/>
    <s v="Simone"/>
    <s v="088 - 0087041"/>
    <m/>
    <s v="S."/>
    <n v="149"/>
    <s v="19:00"/>
    <s v="Oosterdok"/>
    <s v="Stan Huygens"/>
    <n v="214"/>
    <s v="Varend arrangement"/>
    <d v="2015-08-21T00:00:00"/>
    <s v="Joan Muyskenweg 40-44"/>
    <m/>
    <s v="0031610168710"/>
    <s v="088 - 0087041"/>
    <n v="1"/>
    <m/>
    <n v="0"/>
    <m/>
    <n v="4023"/>
    <n v="1"/>
    <m/>
    <s v="000135-010"/>
    <m/>
  </r>
  <r>
    <s v="Participatie Maatschappij Graafschap Holland N.V."/>
    <s v="Stan Huygens"/>
    <s v="Ja"/>
    <n v="100"/>
    <n v="25"/>
    <s v="Stan Huygens"/>
    <n v="1830"/>
    <s v="Vuurwerk"/>
    <n v="25"/>
    <s v="Salon"/>
    <s v="Vliet I. van der"/>
    <x v="0"/>
    <d v="2015-08-20T00:00:00"/>
    <x v="157"/>
    <s v="100% Definitief"/>
    <m/>
    <s v="Koning A."/>
    <s v="Ja"/>
    <s v="Stan Huygens 2015"/>
    <s v="100% Definitief"/>
    <s v="09-07"/>
    <m/>
    <m/>
    <x v="4"/>
    <n v="22.5"/>
    <n v="59"/>
    <n v="4288.32"/>
    <s v="20:30"/>
    <s v="20:30"/>
    <s v="Amsterdamse salonboten"/>
    <s v="Salon"/>
    <s v="H2U Consortium"/>
    <m/>
    <s v="19-05"/>
    <s v="2015.21"/>
    <s v="donderdag"/>
    <s v="20-08-2015 20:30"/>
    <d v="2015-05-19T10:29:50"/>
    <s v="inekevandervliet@generali.nl"/>
    <s v="inekevandervliet@generali.nl"/>
    <n v="2"/>
    <s v="Oosterdok (O01)"/>
    <m/>
    <m/>
    <m/>
    <s v="O03"/>
    <s v="Oosterdok (O01)"/>
    <s v="2015-08-20"/>
    <n v="3975"/>
    <n v="3975"/>
    <n v="4288.32"/>
    <m/>
    <s v="Diemerhof 32"/>
    <s v="Diemen"/>
    <s v="1112 XN"/>
    <m/>
    <n v="21"/>
    <s v="Nee"/>
    <s v="Ineke van der Vliet"/>
    <m/>
    <m/>
    <m/>
    <m/>
    <m/>
    <m/>
    <m/>
    <s v="20:00"/>
    <n v="0"/>
    <s v="Oosterdok Oostzijde"/>
    <s v="5970"/>
    <s v="Ja"/>
    <m/>
    <m/>
    <s v="3851"/>
    <s v="inekevandervliet@generali.nl"/>
    <s v="Vliet"/>
    <s v="inekevandervliet@generali.nl"/>
    <s v="f"/>
    <m/>
    <s v="Ineke"/>
    <s v="(020) 660 16 55"/>
    <s v="van der"/>
    <s v="I."/>
    <n v="159"/>
    <s v="23:30"/>
    <s v="Oosterdok"/>
    <s v="Stan Huygens"/>
    <n v="214"/>
    <s v="Varend arrangement"/>
    <d v="2015-08-20T00:00:00"/>
    <s v="Diemerhof 32"/>
    <m/>
    <s v="(020) 660 16 55"/>
    <s v="(020) 660 16 55"/>
    <n v="2"/>
    <m/>
    <n v="1"/>
    <m/>
    <n v="3975"/>
    <n v="1"/>
    <m/>
    <s v="000135-007"/>
    <m/>
  </r>
  <r>
    <s v="Rackspace"/>
    <s v="Stan Huygens"/>
    <s v="Ja"/>
    <n v="100"/>
    <n v="24"/>
    <s v="Stan Huygens"/>
    <n v="1596"/>
    <s v="Welcome the Tall Ships"/>
    <n v="24"/>
    <s v="Salon"/>
    <s v="Hoogland D."/>
    <x v="0"/>
    <d v="2015-08-19T00:00:00"/>
    <x v="49"/>
    <s v="100% Definitief"/>
    <m/>
    <s v="Sterk L."/>
    <s v="Ja"/>
    <s v="Stan Huygens 2015"/>
    <s v="100% Definitief"/>
    <s v="09-07"/>
    <m/>
    <m/>
    <x v="3"/>
    <n v="26.25"/>
    <n v="90"/>
    <n v="5137.1499999999996"/>
    <s v="13:00"/>
    <s v="13:00"/>
    <s v="Amsterdamse salonboten"/>
    <s v="Salon"/>
    <s v="H2U Consortium"/>
    <m/>
    <s v="15-04"/>
    <s v="2015.16"/>
    <s v="woensdag"/>
    <s v="19-08-2015 13:00"/>
    <d v="2015-04-15T10:20:42"/>
    <m/>
    <s v="daniel.hoogland@rackspace.nl"/>
    <n v="2"/>
    <s v="Oosterdok (O01)"/>
    <m/>
    <m/>
    <m/>
    <s v="O03"/>
    <s v="Oosterdok (O01)"/>
    <s v="2015-08-19"/>
    <n v="4776"/>
    <n v="4776"/>
    <n v="5137.1499999999996"/>
    <m/>
    <s v="Teleportboulevard 110"/>
    <s v="Amsterdam"/>
    <s v="1043 EJ"/>
    <m/>
    <n v="21"/>
    <s v="Nee"/>
    <s v="Daniël Hoogland"/>
    <m/>
    <m/>
    <m/>
    <m/>
    <m/>
    <m/>
    <m/>
    <s v="12:30"/>
    <n v="0"/>
    <s v="Oosterdok Oostzijde"/>
    <s v="3110"/>
    <s v="Ja"/>
    <m/>
    <m/>
    <s v="3988"/>
    <s v="daniel.hoogland@rackspace.nl"/>
    <s v="Hoogland"/>
    <s v="daniel.hoogland@rackspace.nl"/>
    <s v="m"/>
    <s v="06 - 30 38 13 58"/>
    <s v="Daniël"/>
    <s v="(020) 716 84 68"/>
    <m/>
    <s v="D."/>
    <n v="199"/>
    <s v="16:30"/>
    <s v="Oosterdok"/>
    <s v="Stan Huygens"/>
    <n v="214"/>
    <s v="Varend arrangement"/>
    <d v="2015-08-19T00:00:00"/>
    <s v="Teleportboulevard 110"/>
    <m/>
    <s v="(020) 716 84 68"/>
    <s v="(020) 716 84 68"/>
    <n v="2"/>
    <n v="5778.96"/>
    <n v="0"/>
    <m/>
    <n v="4776"/>
    <n v="1"/>
    <m/>
    <s v="000135-001"/>
    <m/>
  </r>
  <r>
    <s v="Snippe Projecten B.V."/>
    <s v="Stan Huygens"/>
    <s v="Ja"/>
    <n v="100"/>
    <n v="25"/>
    <s v="Stan Huygens"/>
    <n v="2401"/>
    <s v="Vuurwerk"/>
    <n v="25"/>
    <s v="Salon"/>
    <s v="Snippe A."/>
    <x v="0"/>
    <d v="2015-08-19T00:00:00"/>
    <x v="175"/>
    <s v="100% Definitief"/>
    <d v="2015-07-31T00:00:00"/>
    <m/>
    <s v="Ja"/>
    <s v="Stan Huygens 2015"/>
    <s v="100% Definitief"/>
    <s v="06-08"/>
    <m/>
    <m/>
    <x v="4"/>
    <n v="22.5"/>
    <n v="59"/>
    <n v="4713.38"/>
    <s v="20:30"/>
    <s v="20:30"/>
    <s v="Amsterdamse salonboten"/>
    <s v="Salon"/>
    <s v="H2U Consortium"/>
    <s v="Cremers"/>
    <s v="24-07"/>
    <s v="2015.30"/>
    <s v="woensdag"/>
    <s v="19-08-2015 20:30"/>
    <d v="2015-07-24T13:51:42"/>
    <m/>
    <s v="marielouise@snippe.nl"/>
    <n v="2"/>
    <s v="Oosterdok (O01)"/>
    <m/>
    <m/>
    <m/>
    <s v="O03"/>
    <s v="Oosterdok (O01)"/>
    <s v="2015-08-19"/>
    <n v="4376"/>
    <n v="4376"/>
    <n v="4713.38"/>
    <m/>
    <s v="Eekholt 42"/>
    <s v="Diemen"/>
    <s v="1112 XH"/>
    <m/>
    <n v="21"/>
    <s v="Ja"/>
    <s v="Marie-Louise Cremers"/>
    <m/>
    <m/>
    <m/>
    <m/>
    <m/>
    <m/>
    <m/>
    <s v="20:00"/>
    <n v="0"/>
    <s v="Oosterdok Oostzijde"/>
    <s v="2064"/>
    <s v="Nee"/>
    <m/>
    <m/>
    <s v="1367"/>
    <s v="marielouise@snippe.nl"/>
    <s v="Cremers"/>
    <s v="marielouise@snippe.nl"/>
    <s v="f"/>
    <m/>
    <s v="Marie-Louise"/>
    <m/>
    <m/>
    <s v="M. E."/>
    <n v="159"/>
    <s v="23:30"/>
    <s v="Oosterdok"/>
    <s v="Stan Huygens"/>
    <n v="214"/>
    <s v="Varend arrangement"/>
    <d v="2015-08-19T00:00:00"/>
    <s v="Eekholt 42"/>
    <m/>
    <s v="0031623698692"/>
    <m/>
    <n v="1"/>
    <m/>
    <n v="5"/>
    <m/>
    <n v="4376"/>
    <n v="1"/>
    <m/>
    <s v="000135-003"/>
    <m/>
  </r>
  <r>
    <s v="Bank ten Cate &amp; Cie"/>
    <s v="Statenjacht De Utrecht"/>
    <s v="Ja"/>
    <n v="100"/>
    <n v="27"/>
    <s v="Statenjacht De Utrecht"/>
    <n v="1407"/>
    <s v="Brunch"/>
    <n v="27"/>
    <s v="Dock"/>
    <s v="Raithel D.J."/>
    <x v="0"/>
    <d v="2015-08-20T00:00:00"/>
    <x v="16"/>
    <s v="100% Definitief"/>
    <d v="2015-03-26T00:00:00"/>
    <s v="Haan R. de"/>
    <s v="Ja"/>
    <s v="StjachtDeUtrecht2015"/>
    <s v="100% Definitief"/>
    <s v="08-07"/>
    <m/>
    <m/>
    <x v="23"/>
    <n v="23.17"/>
    <n v="45"/>
    <n v="6324.46"/>
    <s v="11:45"/>
    <s v="11:45"/>
    <s v="Luxe traditionele charter schepen"/>
    <s v="Dock"/>
    <s v="H2U Consortium"/>
    <s v="Harn van"/>
    <s v="26-03"/>
    <s v="2015.13"/>
    <s v="donderdag"/>
    <s v="20-08-2015 11:45"/>
    <d v="2015-03-26T15:32:14"/>
    <s v="ca.vanharn@banktencate.nl"/>
    <s v="ca.vanharn@banktencate.nl"/>
    <n v="3"/>
    <s v="CH HKA (C11)"/>
    <s v="Zwart"/>
    <n v="40"/>
    <m/>
    <s v="D02"/>
    <s v="CH HKA (C11)"/>
    <s v="2015-08-20"/>
    <n v="5828.94"/>
    <n v="5828.94"/>
    <n v="6324.46"/>
    <m/>
    <s v="Herengracht 130"/>
    <s v="Amsterdam"/>
    <s v="1015 BV"/>
    <n v="1.5"/>
    <n v="25"/>
    <s v="Ja"/>
    <s v="D.J. Raithel"/>
    <m/>
    <m/>
    <m/>
    <m/>
    <m/>
    <m/>
    <m/>
    <s v="09:45"/>
    <n v="0"/>
    <s v="Pier Westerhoofd"/>
    <s v="3085"/>
    <s v="Ja"/>
    <s v="Ja"/>
    <s v="Parkeren"/>
    <s v="2223"/>
    <s v="ca.vanharn@banktencate.nl"/>
    <s v="Raithel"/>
    <s v="ca.vanharn@banktencate.nl"/>
    <s v="m"/>
    <m/>
    <m/>
    <s v="06 - 54 99 20 82"/>
    <m/>
    <s v="D.J."/>
    <n v="209"/>
    <s v="14:30"/>
    <s v="CH HKA"/>
    <s v="Statenjacht De Utrecht"/>
    <n v="67"/>
    <s v="Varend arrangement"/>
    <d v="2015-08-20T00:00:00"/>
    <s v="Herengracht 130"/>
    <m/>
    <s v="0031654992082"/>
    <s v="06 - 54 99 20 82"/>
    <n v="2"/>
    <m/>
    <n v="1"/>
    <m/>
    <n v="5828.94"/>
    <n v="1"/>
    <m/>
    <s v="000095-003"/>
    <n v="6"/>
  </r>
  <r>
    <s v="Bouwfonds Ontwikkeling BV"/>
    <s v="Statenjacht De Utrecht"/>
    <s v="Ja"/>
    <n v="96.63"/>
    <n v="27"/>
    <s v="Statenjacht De Utrecht"/>
    <n v="605"/>
    <s v="Brunch"/>
    <n v="27"/>
    <s v="Dock"/>
    <s v="Joosen P."/>
    <x v="0"/>
    <d v="2015-08-22T00:00:00"/>
    <x v="162"/>
    <s v="100% Definitief"/>
    <d v="2014-10-27T00:00:00"/>
    <s v="Dijck S.N.D. van"/>
    <s v="Ja"/>
    <s v="StjachtDeUtrecht2015"/>
    <s v="100% Definitief"/>
    <s v="08-07"/>
    <m/>
    <m/>
    <x v="23"/>
    <n v="23.17"/>
    <n v="45"/>
    <n v="6099.47"/>
    <s v="11:45"/>
    <s v="11:45"/>
    <s v="Luxe traditionele charter schepen"/>
    <s v="Dock"/>
    <s v="H2U Consortium"/>
    <s v="Aarts"/>
    <s v="20-10"/>
    <s v="2014.43"/>
    <s v="zaterdag"/>
    <s v="22-08-2015 11:45"/>
    <d v="2014-10-20T15:00:09"/>
    <s v="delftsecdir@bouwfonds.nl"/>
    <s v="delftsecdir@bouwfonds.nl"/>
    <n v="6"/>
    <s v="CH HKA (C11)"/>
    <s v="Zwart"/>
    <n v="40"/>
    <m/>
    <s v="D02"/>
    <s v="CH HKA (C11)"/>
    <s v="2015-08-22"/>
    <n v="5818.61"/>
    <n v="5818.61"/>
    <n v="6311.96"/>
    <m/>
    <s v="Poortweg 2"/>
    <s v="Delft"/>
    <s v="2612 PA"/>
    <n v="1.5"/>
    <n v="25"/>
    <s v="Ja"/>
    <s v="Irene Ammerlaan"/>
    <m/>
    <m/>
    <m/>
    <m/>
    <m/>
    <m/>
    <m/>
    <s v="09:45"/>
    <n v="212.49"/>
    <s v="Pier Westerhoofd"/>
    <s v="2150"/>
    <s v="Nee"/>
    <s v="Nee"/>
    <s v="Parkeren"/>
    <s v="1473"/>
    <s v="delftsecdir@bouwfonds.nl"/>
    <s v="Ammerlaan"/>
    <s v="delftsecdir@bouwfonds.nl"/>
    <s v="f"/>
    <m/>
    <s v="Irene"/>
    <m/>
    <m/>
    <s v="I."/>
    <n v="209"/>
    <s v="14:30"/>
    <s v="CH HKA"/>
    <s v="Statenjacht De Utrecht"/>
    <n v="67"/>
    <s v="Varend arrangement"/>
    <d v="2015-08-22T00:00:00"/>
    <s v="Poortweg 2"/>
    <s v="015-2680882"/>
    <s v="0031622917682"/>
    <m/>
    <n v="3"/>
    <n v="6828.03"/>
    <n v="1"/>
    <m/>
    <n v="5818.61"/>
    <n v="1"/>
    <m/>
    <s v="000095-009"/>
    <n v="6"/>
  </r>
  <r>
    <s v="Bouwfonds Ontwikkeling BV"/>
    <s v="Statenjacht De Utrecht"/>
    <s v="Ja"/>
    <n v="96.74"/>
    <n v="27"/>
    <s v="Statenjacht De Utrecht"/>
    <n v="606"/>
    <s v="Middag"/>
    <n v="27"/>
    <s v="Dock"/>
    <s v="Joosen P."/>
    <x v="0"/>
    <d v="2015-08-22T00:00:00"/>
    <x v="162"/>
    <s v="100% Definitief"/>
    <d v="2014-10-27T00:00:00"/>
    <s v="Dijck S.N.D. van"/>
    <s v="Ja"/>
    <s v="StjachtDeUtrecht2015"/>
    <s v="100% Definitief"/>
    <s v="08-07"/>
    <m/>
    <m/>
    <x v="10"/>
    <n v="22.85"/>
    <n v="45"/>
    <n v="6669.93"/>
    <s v="15:15"/>
    <s v="15:15"/>
    <s v="Luxe traditionele charter schepen"/>
    <s v="Dock"/>
    <s v="H2U Consortium"/>
    <s v="Aarts"/>
    <s v="20-10"/>
    <s v="2014.43"/>
    <s v="zaterdag"/>
    <s v="22-08-2015 15:15"/>
    <d v="2014-10-20T15:02:42"/>
    <s v="delftsecdir@bouwfonds.nl"/>
    <s v="delftsecdir@bouwfonds.nl"/>
    <n v="6"/>
    <s v="CH HKA (C02)"/>
    <s v="Rood"/>
    <n v="40"/>
    <m/>
    <s v="D02"/>
    <s v="CH HKB (D02)"/>
    <s v="2015-08-22"/>
    <n v="6368.94"/>
    <n v="6368.94"/>
    <n v="6894.92"/>
    <m/>
    <s v="Poortweg 2"/>
    <s v="Delft"/>
    <s v="2612 PA"/>
    <n v="1.5"/>
    <n v="25"/>
    <s v="Ja"/>
    <s v="Irene Ammerlaan"/>
    <m/>
    <m/>
    <m/>
    <m/>
    <m/>
    <m/>
    <m/>
    <s v="13:15"/>
    <n v="224.99"/>
    <s v="Pier Westerhoofd"/>
    <s v="2150"/>
    <s v="Nee"/>
    <s v="Nee"/>
    <s v="Parkeren"/>
    <s v="1473"/>
    <s v="delftsecdir@bouwfonds.nl"/>
    <s v="Ammerlaan"/>
    <s v="delftsecdir@bouwfonds.nl"/>
    <s v="f"/>
    <m/>
    <s v="Irene"/>
    <m/>
    <m/>
    <s v="I."/>
    <n v="229"/>
    <s v="18:15"/>
    <m/>
    <s v="Statenjacht De Utrecht"/>
    <n v="67"/>
    <s v="Varend arrangement"/>
    <d v="2015-08-22T00:00:00"/>
    <s v="Poortweg 2"/>
    <s v="015-2680882"/>
    <s v="0031622917682"/>
    <m/>
    <n v="3"/>
    <n v="7481.43"/>
    <n v="1"/>
    <m/>
    <n v="6368.94"/>
    <n v="1"/>
    <m/>
    <s v="000095-010"/>
    <n v="6"/>
  </r>
  <r>
    <s v="BPD Ontwikkeling BV"/>
    <s v="Statenjacht De Utrecht"/>
    <s v="Ja"/>
    <n v="100"/>
    <n v="27"/>
    <s v="Statenjacht De Utrecht"/>
    <n v="529"/>
    <s v="Avond"/>
    <n v="27"/>
    <s v="Dock"/>
    <s v="Smit T."/>
    <x v="0"/>
    <d v="2015-08-19T00:00:00"/>
    <x v="124"/>
    <s v="100% Definitief"/>
    <m/>
    <s v="Dijck S.N.D. van"/>
    <s v="Ja"/>
    <s v="StjachtDeUtrecht2015"/>
    <s v="100% Definitief"/>
    <s v="08-07"/>
    <m/>
    <m/>
    <x v="11"/>
    <n v="26.13"/>
    <n v="45"/>
    <n v="7403.78"/>
    <s v="20:00"/>
    <s v="19:45"/>
    <s v="Luxe traditionele charter schepen"/>
    <s v="Dock"/>
    <s v="H2U Consortium"/>
    <s v="Forrer"/>
    <s v="01-10"/>
    <s v="2014.40"/>
    <s v="woensdag"/>
    <s v="19-08-2015 19:45"/>
    <d v="2014-10-01T17:10:30"/>
    <s v="secretariaatom@bouwfonds.nl"/>
    <s v="secretariaatom@bouwfonds.nl"/>
    <n v="6"/>
    <s v="CH HKA (C02)"/>
    <s v="Rood"/>
    <n v="40"/>
    <m/>
    <s v="D02"/>
    <s v="CH HKB (D02)"/>
    <s v="2015-08-19"/>
    <n v="6846.96"/>
    <n v="6846.96"/>
    <n v="7403.78"/>
    <s v="man"/>
    <s v="De Brand 30"/>
    <s v="Amersfoort"/>
    <s v="3823 LK"/>
    <n v="1.5"/>
    <n v="25"/>
    <s v="Ja"/>
    <s v="Diane van Toor"/>
    <m/>
    <m/>
    <m/>
    <m/>
    <m/>
    <m/>
    <m/>
    <s v="17:45"/>
    <n v="0"/>
    <s v="Pier Westerhoofd"/>
    <s v="2125"/>
    <s v="Nee"/>
    <s v="Ja"/>
    <s v="Parkeren"/>
    <s v="1451"/>
    <s v="secretariaatom@bouwfonds.nl"/>
    <s v="Toor"/>
    <s v="secretariaatom@bouwfonds.nl"/>
    <s v="f"/>
    <m/>
    <s v="Diane"/>
    <m/>
    <m/>
    <s v="D."/>
    <n v="249"/>
    <s v="23:30"/>
    <m/>
    <s v="Statenjacht De Utrecht"/>
    <n v="67"/>
    <s v="Varend arrangement"/>
    <d v="2015-08-19T00:00:00"/>
    <s v="De Brand 30"/>
    <s v="033- 45 34 131"/>
    <s v="654226337"/>
    <m/>
    <n v="3"/>
    <n v="8134.83"/>
    <n v="1"/>
    <m/>
    <n v="6846.96"/>
    <n v="1"/>
    <m/>
    <s v="000095-002"/>
    <n v="6"/>
  </r>
  <r>
    <s v="BPD Ontwikkeling BV"/>
    <s v="Statenjacht De Utrecht"/>
    <s v="Ja"/>
    <n v="100"/>
    <n v="27"/>
    <s v="Statenjacht De Utrecht"/>
    <n v="531"/>
    <s v="Brunch"/>
    <n v="27"/>
    <s v="Dock"/>
    <s v="Smit T."/>
    <x v="0"/>
    <d v="2015-08-21T00:00:00"/>
    <x v="124"/>
    <s v="100% Definitief"/>
    <m/>
    <s v="Dijck S.N.D. van"/>
    <s v="Ja"/>
    <s v="StjachtDeUtrecht2015"/>
    <s v="100% Definitief"/>
    <s v="08-07"/>
    <m/>
    <m/>
    <x v="23"/>
    <n v="23.17"/>
    <n v="45"/>
    <n v="6286.96"/>
    <s v="11:45"/>
    <s v="11:45"/>
    <s v="Luxe traditionele charter schepen"/>
    <s v="Dock"/>
    <s v="H2U Consortium"/>
    <m/>
    <s v="01-10"/>
    <s v="2014.40"/>
    <s v="vrijdag"/>
    <s v="21-08-2015 11:45"/>
    <d v="2014-10-01T17:12:43"/>
    <s v="secretariaatom@bouwfonds.nl"/>
    <s v="secretariaatom@bouwfonds.nl"/>
    <n v="6"/>
    <s v="CH HKA (C11)"/>
    <s v="Zwart"/>
    <n v="40"/>
    <m/>
    <s v="D02"/>
    <s v="CH HKA (C11)"/>
    <s v="2015-08-21"/>
    <n v="5797.95"/>
    <n v="5797.95"/>
    <n v="6286.96"/>
    <s v="man"/>
    <s v="De Brand 30"/>
    <s v="Amersfoort"/>
    <s v="3823 LK"/>
    <n v="1.5"/>
    <n v="25"/>
    <s v="Ja"/>
    <s v="Diane van Toor"/>
    <m/>
    <m/>
    <m/>
    <m/>
    <m/>
    <m/>
    <m/>
    <s v="09:45"/>
    <n v="0"/>
    <s v="Pier Westerhoofd"/>
    <s v="2125"/>
    <s v="Nee"/>
    <s v="Ja"/>
    <s v="Parkeren"/>
    <s v="1451"/>
    <s v="secretariaatom@bouwfonds.nl"/>
    <s v="Toor"/>
    <s v="secretariaatom@bouwfonds.nl"/>
    <s v="f"/>
    <m/>
    <s v="Diane"/>
    <m/>
    <m/>
    <s v="D."/>
    <n v="209"/>
    <s v="14:30"/>
    <s v="CH HKA"/>
    <s v="Statenjacht De Utrecht"/>
    <n v="67"/>
    <s v="Varend arrangement"/>
    <d v="2015-08-21T00:00:00"/>
    <s v="De Brand 30"/>
    <s v="033- 45 34 131"/>
    <m/>
    <m/>
    <n v="3"/>
    <n v="6828.03"/>
    <n v="1"/>
    <m/>
    <n v="5797.95"/>
    <n v="1"/>
    <m/>
    <s v="000095-006"/>
    <n v="6"/>
  </r>
  <r>
    <s v="BPD Ontwikkeling BV"/>
    <s v="Statenjacht De Utrecht"/>
    <s v="Ja"/>
    <n v="100"/>
    <n v="27"/>
    <s v="Statenjacht De Utrecht"/>
    <n v="532"/>
    <s v="Avond"/>
    <n v="27"/>
    <s v="Dock"/>
    <s v="Smit T."/>
    <x v="0"/>
    <d v="2015-08-22T00:00:00"/>
    <x v="124"/>
    <s v="100% Definitief"/>
    <m/>
    <s v="Dijck S.N.D. van"/>
    <s v="Ja"/>
    <s v="StjachtDeUtrecht2015"/>
    <s v="100% Definitief"/>
    <s v="08-07"/>
    <m/>
    <m/>
    <x v="11"/>
    <n v="26.13"/>
    <n v="45"/>
    <n v="7441.28"/>
    <s v="20:00"/>
    <s v="19:45"/>
    <s v="Luxe traditionele charter schepen"/>
    <s v="Dock"/>
    <s v="H2U Consortium"/>
    <s v="Wee van"/>
    <s v="01-10"/>
    <s v="2014.40"/>
    <s v="zaterdag"/>
    <s v="22-08-2015 19:45"/>
    <d v="2014-10-01T17:13:04"/>
    <s v="secretariaatom@bouwfonds.nl"/>
    <s v="secretariaatom@bouwfonds.nl"/>
    <n v="6"/>
    <s v="CH HKA (C02)"/>
    <s v="Rood"/>
    <n v="40"/>
    <m/>
    <s v="D02"/>
    <s v="CH HKB (D02)"/>
    <s v="2015-08-22"/>
    <n v="6877.95"/>
    <n v="6877.95"/>
    <n v="7441.28"/>
    <s v="man"/>
    <s v="De Brand 30"/>
    <s v="Amersfoort"/>
    <s v="3823 LK"/>
    <n v="1.5"/>
    <n v="25"/>
    <s v="Ja"/>
    <s v="Diane van Toor"/>
    <m/>
    <m/>
    <m/>
    <m/>
    <m/>
    <m/>
    <m/>
    <s v="17:45"/>
    <n v="0"/>
    <s v="Pier Westerhoofd"/>
    <s v="2125"/>
    <s v="Nee"/>
    <s v="Ja"/>
    <s v="Parkeren"/>
    <s v="1451"/>
    <s v="secretariaatom@bouwfonds.nl"/>
    <s v="Toor"/>
    <s v="secretariaatom@bouwfonds.nl"/>
    <s v="f"/>
    <m/>
    <s v="Diane"/>
    <m/>
    <m/>
    <s v="D."/>
    <n v="249"/>
    <s v="23:30"/>
    <m/>
    <s v="Statenjacht De Utrecht"/>
    <n v="67"/>
    <s v="Varend arrangement"/>
    <d v="2015-08-22T00:00:00"/>
    <s v="De Brand 30"/>
    <s v="033- 45 34 131"/>
    <s v="623080519"/>
    <m/>
    <n v="3"/>
    <n v="8134.83"/>
    <n v="1"/>
    <m/>
    <n v="6877.95"/>
    <n v="1"/>
    <m/>
    <s v="000095-011"/>
    <n v="6"/>
  </r>
  <r>
    <s v="BPD Ontwikkeling BV"/>
    <s v="Statenjacht De Utrecht"/>
    <s v="Ja"/>
    <n v="98.42"/>
    <n v="27"/>
    <s v="Statenjacht De Utrecht"/>
    <n v="567"/>
    <s v="SAIL In"/>
    <n v="27"/>
    <s v="Dock"/>
    <s v="Smit T."/>
    <x v="0"/>
    <d v="2015-08-19T00:00:00"/>
    <x v="17"/>
    <s v="100% Definitief"/>
    <m/>
    <s v="Dijck S.N.D. van"/>
    <s v="Ja"/>
    <s v="StjachtDeUtrecht2015"/>
    <s v="100% Definitief"/>
    <s v="08-07"/>
    <m/>
    <m/>
    <x v="2"/>
    <n v="23"/>
    <n v="45"/>
    <n v="8584.36"/>
    <s v="07:30"/>
    <s v="07:15"/>
    <s v="Luxe traditionele charter schepen"/>
    <s v="Dock"/>
    <s v="H2U Consortium"/>
    <s v="Toor van"/>
    <s v="09-10"/>
    <s v="2014.41"/>
    <s v="woensdag"/>
    <s v="19-08-2015 07:15"/>
    <d v="2014-10-09T14:32:06"/>
    <s v="secretariaatom@bouwfonds.nl"/>
    <s v="secretariaatom@bouwfonds.nl"/>
    <n v="7"/>
    <s v="CH HKB (D02)"/>
    <s v="Rood"/>
    <n v="40"/>
    <m/>
    <s v="D02"/>
    <s v="CH HKB (D02)"/>
    <s v="2015-08-19"/>
    <n v="8061.25"/>
    <n v="8061.25"/>
    <n v="8721.85"/>
    <s v="man"/>
    <s v="De Brand 30"/>
    <s v="Amersfoort"/>
    <s v="3823 LK"/>
    <n v="1.5"/>
    <n v="25"/>
    <s v="Ja"/>
    <s v="Diane van Toor"/>
    <m/>
    <m/>
    <m/>
    <m/>
    <m/>
    <m/>
    <m/>
    <s v="06:30"/>
    <n v="137.49"/>
    <s v="Pier Azië"/>
    <s v="2125"/>
    <s v="Nee"/>
    <s v="Nee"/>
    <s v="Parkeren"/>
    <s v="1451"/>
    <s v="secretariaatom@bouwfonds.nl"/>
    <s v="Toor"/>
    <s v="secretariaatom@bouwfonds.nl"/>
    <s v="f"/>
    <m/>
    <s v="Diane"/>
    <m/>
    <m/>
    <s v="D."/>
    <n v="289"/>
    <s v="14:30"/>
    <s v="CH HKB"/>
    <s v="Statenjacht De Utrecht"/>
    <n v="67"/>
    <s v="Varend arrangement"/>
    <d v="2015-08-19T00:00:00"/>
    <s v="De Brand 30"/>
    <s v="033- 45 34 131"/>
    <s v="653472784"/>
    <m/>
    <n v="3"/>
    <n v="9441.6299999999992"/>
    <n v="2"/>
    <m/>
    <n v="8061.25"/>
    <n v="1"/>
    <m/>
    <s v="000095-001"/>
    <n v="6"/>
  </r>
  <r>
    <s v="IHC Merwede Holding BV"/>
    <s v="Statenjacht De Utrecht"/>
    <s v="Ja"/>
    <n v="100"/>
    <n v="27"/>
    <s v="Statenjacht De Utrecht"/>
    <n v="497"/>
    <s v="Avond"/>
    <n v="27"/>
    <s v="Dock"/>
    <s v="Beek Y. van"/>
    <x v="0"/>
    <d v="2015-08-21T00:00:00"/>
    <x v="9"/>
    <s v="100% Definitief"/>
    <d v="2014-10-01T00:00:00"/>
    <s v="Spliet M.P.J."/>
    <s v="Ja"/>
    <s v="StjachtDeUtrecht2015"/>
    <s v="100% Definitief"/>
    <s v="09-07"/>
    <s v="Sabar"/>
    <m/>
    <x v="11"/>
    <n v="26.13"/>
    <n v="45"/>
    <n v="7428.78"/>
    <s v="20:00"/>
    <s v="19:45"/>
    <s v="Luxe traditionele charter schepen"/>
    <s v="Dock"/>
    <s v="H2U Consortium"/>
    <s v="Koole "/>
    <s v="24-09"/>
    <s v="2014.39"/>
    <s v="vrijdag"/>
    <s v="21-08-2015 19:45"/>
    <d v="2014-09-24T14:35:06"/>
    <s v="Y.vanbeek@ihcmerwede.com"/>
    <s v="n.koole@ihcmerwede.com"/>
    <n v="8"/>
    <s v="CH HKA (C02)"/>
    <s v="Rood"/>
    <n v="40"/>
    <m/>
    <s v="D02"/>
    <s v="CH HKB (D02)"/>
    <s v="2015-08-21"/>
    <n v="7012.24"/>
    <n v="6867.62"/>
    <n v="7428.78"/>
    <s v="vrouw"/>
    <s v="Molendijk 94"/>
    <s v="Sliedrecht"/>
    <s v="3361 EP"/>
    <n v="1.5"/>
    <n v="25"/>
    <s v="Ja"/>
    <s v="Nicky Koole"/>
    <m/>
    <m/>
    <m/>
    <m/>
    <m/>
    <m/>
    <m/>
    <s v="17:45"/>
    <n v="0"/>
    <s v="Pier Westerhoofd"/>
    <s v="2107"/>
    <s v="Ja"/>
    <s v="Ja"/>
    <s v="Parkeren"/>
    <s v="3963"/>
    <s v="Y.vanbeek@ihcmerwede.com"/>
    <s v="Koole"/>
    <s v="n.koole@ihcmerwede.com"/>
    <s v="f"/>
    <s v="06 - 20 58 70 72"/>
    <s v="Nicky"/>
    <m/>
    <s v="van"/>
    <s v="N."/>
    <n v="249"/>
    <s v="23:30"/>
    <m/>
    <s v="Statenjacht De Utrecht"/>
    <n v="67"/>
    <s v="Varend arrangement"/>
    <d v="2015-08-21T00:00:00"/>
    <s v="Molendijk 94"/>
    <s v="0184-436193"/>
    <s v="0031620587072"/>
    <m/>
    <n v="3"/>
    <n v="8134.83"/>
    <n v="2"/>
    <m/>
    <n v="7012.24"/>
    <n v="1"/>
    <m/>
    <s v="000095-008"/>
    <n v="6"/>
  </r>
  <r>
    <s v="NS Internationaal"/>
    <s v="Statenjacht De Utrecht"/>
    <s v="Ja"/>
    <n v="100"/>
    <n v="27"/>
    <s v="Statenjacht De Utrecht"/>
    <n v="1030"/>
    <s v="Middag"/>
    <n v="27"/>
    <s v="Dock"/>
    <s v="Kaper M."/>
    <x v="0"/>
    <d v="2015-08-20T00:00:00"/>
    <x v="171"/>
    <s v="100% Definitief"/>
    <d v="2015-02-18T00:00:00"/>
    <s v="Dijck S.N.D. van"/>
    <s v="Ja"/>
    <s v="StjachtDeUtrecht2015"/>
    <s v="100% Definitief"/>
    <s v="09-07"/>
    <m/>
    <m/>
    <x v="10"/>
    <n v="22.85"/>
    <n v="45"/>
    <n v="6669.94"/>
    <s v="15:15"/>
    <s v="15:15"/>
    <s v="Luxe traditionele charter schepen"/>
    <s v="Dock"/>
    <s v="H2U Consortium"/>
    <m/>
    <s v="11-02"/>
    <s v="2015.07"/>
    <s v="donderdag"/>
    <s v="20-08-2015 15:15"/>
    <d v="2015-02-11T12:39:44"/>
    <s v="marjon.kaper@ns.nl"/>
    <s v="marjon.kaper@ns.nl"/>
    <n v="4"/>
    <s v="CH HKA (C02)"/>
    <s v="Rood"/>
    <n v="40"/>
    <m/>
    <s v="D02"/>
    <s v="CH HKB (D02)"/>
    <s v="2015-08-20"/>
    <n v="6183"/>
    <n v="6183"/>
    <n v="6669.94"/>
    <m/>
    <s v="Stationsplein 25"/>
    <s v="Amsterdam"/>
    <s v="1000 AT"/>
    <n v="1.5"/>
    <n v="25"/>
    <s v="Nee"/>
    <s v="Marjon Kaper"/>
    <m/>
    <m/>
    <m/>
    <m/>
    <m/>
    <m/>
    <m/>
    <s v="13:15"/>
    <n v="0"/>
    <s v="Pier Westerhoofd"/>
    <s v="2682"/>
    <s v="Nee"/>
    <m/>
    <m/>
    <s v="1925"/>
    <s v="marjon.kaper@ns.nl"/>
    <s v="Kaper"/>
    <s v="marjon.kaper@ns.nl"/>
    <s v="f"/>
    <m/>
    <s v="Marjon"/>
    <m/>
    <m/>
    <s v="M."/>
    <n v="229"/>
    <s v="18:15"/>
    <m/>
    <s v="Statenjacht De Utrecht"/>
    <n v="67"/>
    <s v="Varend arrangement"/>
    <d v="2015-08-20T00:00:00"/>
    <s v="Stationsplein 25"/>
    <s v="06-53286981"/>
    <m/>
    <m/>
    <n v="2"/>
    <n v="7481.43"/>
    <n v="1"/>
    <m/>
    <n v="6183"/>
    <n v="1"/>
    <m/>
    <s v="000095-004"/>
    <n v="6"/>
  </r>
  <r>
    <s v="Online Betaalplatform"/>
    <s v="Statenjacht De Utrecht"/>
    <s v="Ja"/>
    <n v="100"/>
    <n v="27"/>
    <s v="Statenjacht De Utrecht"/>
    <n v="1439"/>
    <s v="Middag"/>
    <n v="27"/>
    <s v="Dock"/>
    <s v="Jongmans M."/>
    <x v="0"/>
    <d v="2015-08-21T00:00:00"/>
    <x v="8"/>
    <s v="100% Definitief"/>
    <m/>
    <s v="Koning A."/>
    <s v="Ja"/>
    <s v="StjachtDeUtrecht2015"/>
    <s v="100% Definitief"/>
    <s v="08-07"/>
    <s v="Jongmans"/>
    <m/>
    <x v="10"/>
    <n v="22.85"/>
    <n v="45"/>
    <n v="6769.93"/>
    <s v="15:15"/>
    <s v="15:15"/>
    <s v="Luxe traditionele charter schepen"/>
    <s v="Dock"/>
    <s v="H2U Consortium"/>
    <s v="Jongmans"/>
    <s v="27-03"/>
    <s v="2015.13"/>
    <s v="vrijdag"/>
    <s v="21-08-2015 15:15"/>
    <d v="2015-03-27T17:48:25"/>
    <s v="maurice@onlinebetaalplatform.nl"/>
    <m/>
    <n v="3"/>
    <s v="CH HKA (C02)"/>
    <s v="Rood"/>
    <n v="40"/>
    <m/>
    <s v="D02"/>
    <s v="CH HKB (D02)"/>
    <s v="2015-08-21"/>
    <n v="6265.64"/>
    <n v="6265.64"/>
    <n v="6769.93"/>
    <s v="man"/>
    <s v="Kanaalweg 1"/>
    <s v="Delft"/>
    <s v="2628 EB"/>
    <n v="1.5"/>
    <n v="25"/>
    <s v="Ja"/>
    <s v="Maurice Jongmans"/>
    <m/>
    <m/>
    <m/>
    <m/>
    <m/>
    <m/>
    <m/>
    <s v="13:15"/>
    <n v="0"/>
    <s v="Pier Westerhoofd"/>
    <s v="3098"/>
    <s v="Ja"/>
    <s v="Ja"/>
    <s v="Parkeren"/>
    <s v="2165"/>
    <s v="maurice@onlinebetaalplatform.nl"/>
    <s v="Jongmans"/>
    <s v="maurice@onlinebetaalplatform.nl"/>
    <s v="m"/>
    <m/>
    <s v="Maurice"/>
    <s v="(015) 889 88 88"/>
    <m/>
    <s v="M."/>
    <n v="229"/>
    <s v="18:15"/>
    <m/>
    <s v="Statenjacht De Utrecht"/>
    <n v="67"/>
    <s v="Varend arrangement"/>
    <d v="2015-08-21T00:00:00"/>
    <s v="Kanaalweg 1"/>
    <s v="0158898888"/>
    <s v="0031652733975"/>
    <m/>
    <n v="2"/>
    <m/>
    <n v="1"/>
    <m/>
    <n v="6265.64"/>
    <n v="1"/>
    <m/>
    <s v="000095-007"/>
    <n v="6"/>
  </r>
  <r>
    <s v="Waternet / Waterschap Amstel, Gooi en Vecht"/>
    <s v="Statenjacht De Utrecht"/>
    <s v="Nee"/>
    <n v="100"/>
    <n v="27"/>
    <s v="Statenjacht De Utrecht"/>
    <n v="1025"/>
    <s v="Avond"/>
    <n v="27"/>
    <s v="Dock"/>
    <s v="Groot O. de"/>
    <x v="0"/>
    <d v="2015-08-20T00:00:00"/>
    <x v="0"/>
    <s v="100% Definitief"/>
    <d v="2015-02-24T00:00:00"/>
    <s v="Dijck S.N.D. van"/>
    <s v="Ja"/>
    <s v="StjachtDeUtrecht2015"/>
    <s v="100% Definitief"/>
    <s v="15-07"/>
    <s v="Heeren"/>
    <m/>
    <x v="11"/>
    <n v="26.13"/>
    <n v="45"/>
    <n v="174.99"/>
    <s v="20:00"/>
    <s v="19:45"/>
    <s v="Luxe traditionele charter schepen"/>
    <s v="Dock"/>
    <s v="H2U Consortium"/>
    <s v="Jansen"/>
    <s v="10-02"/>
    <s v="2015.07"/>
    <s v="donderdag"/>
    <s v="20-08-2015 19:45"/>
    <d v="2015-02-10T18:12:45"/>
    <s v="olga.de.groot01@waternet.nl"/>
    <s v="olga.de.groot01@waternet.nl"/>
    <n v="7"/>
    <s v="CH HKA (C02)"/>
    <s v="Rood"/>
    <n v="40"/>
    <m/>
    <s v="D02"/>
    <s v="CH HKB (D02)"/>
    <s v="2015-08-20"/>
    <n v="6867.62"/>
    <n v="144.62"/>
    <n v="174.99"/>
    <s v="vrouw"/>
    <s v="Korte Ouderkerkerdijk 7"/>
    <s v="Amsterdam"/>
    <s v="1096 AC"/>
    <n v="1.5"/>
    <n v="25"/>
    <s v="Nee"/>
    <s v="Olga de Groot"/>
    <m/>
    <m/>
    <m/>
    <m/>
    <m/>
    <m/>
    <m/>
    <s v="17:45"/>
    <n v="0"/>
    <s v="Pier Westerhoofd"/>
    <s v="1873"/>
    <s v="Nee"/>
    <s v="Ja"/>
    <s v="Parkeren"/>
    <s v="409"/>
    <s v="olga.de.groot01@waternet.nl"/>
    <s v="Groot"/>
    <s v="olga.de.groot01@waternet.nl"/>
    <s v="f"/>
    <s v="06 - 20 13 89 49"/>
    <s v="Olga"/>
    <s v="(020) 608 31 68"/>
    <s v="de"/>
    <s v="O."/>
    <n v="249"/>
    <s v="23:30"/>
    <m/>
    <s v="Statenjacht De Utrecht"/>
    <n v="67"/>
    <s v="Varend arrangement"/>
    <d v="2015-08-20T00:00:00"/>
    <s v="Korte Ouderkerkerdijk 7"/>
    <m/>
    <s v="653257337"/>
    <s v="(020) 608 31 68"/>
    <n v="2"/>
    <n v="0"/>
    <n v="2"/>
    <m/>
    <n v="6867.62"/>
    <n v="1"/>
    <m/>
    <s v="000095-005"/>
    <n v="6"/>
  </r>
  <r>
    <s v="Funda Real Estate BV"/>
    <s v="Statsraad Lehmkuhl"/>
    <s v="Ja"/>
    <n v="100"/>
    <n v="150"/>
    <s v="Statsraad Lehmkuhl"/>
    <n v="1695"/>
    <s v="SAIL In"/>
    <n v="150"/>
    <s v="Deck"/>
    <s v="Post J."/>
    <x v="0"/>
    <d v="2015-08-19T00:00:00"/>
    <x v="161"/>
    <s v="100% Definitief"/>
    <d v="2015-05-13T00:00:00"/>
    <s v="Straten F. van"/>
    <s v="Ja"/>
    <s v="Statsraad Lehmkuhl2015"/>
    <s v="100% Definitief"/>
    <s v="04-08"/>
    <m/>
    <m/>
    <x v="17"/>
    <n v="23.22"/>
    <n v="40"/>
    <n v="63343.5"/>
    <s v="09:30"/>
    <s v="09:30"/>
    <s v="Internationale Tall Ships"/>
    <s v="Deck"/>
    <s v="H2U Consortium"/>
    <m/>
    <s v="28-04"/>
    <s v="2015.18"/>
    <s v="woensdag"/>
    <s v="19-08-2015 09:30"/>
    <d v="2015-04-28T13:04:35"/>
    <s v="janine@funda.nl"/>
    <s v="janine@funda.nl"/>
    <n v="1"/>
    <s v="Leonarduskade (Leonarduskade)"/>
    <m/>
    <m/>
    <m/>
    <m/>
    <s v="IJhaven (IJ)"/>
    <s v="2015-08-19"/>
    <n v="52350"/>
    <n v="52350"/>
    <n v="63343.5"/>
    <m/>
    <s v="Amsteldijk 166"/>
    <s v="Amsterdam"/>
    <s v="1079 LH"/>
    <m/>
    <m/>
    <s v="Nee"/>
    <s v="Jacqueline Post"/>
    <m/>
    <m/>
    <m/>
    <m/>
    <m/>
    <m/>
    <m/>
    <s v="08:15"/>
    <n v="0"/>
    <s v="Leonarduskade - IJmuiden"/>
    <s v="4945"/>
    <s v="Ja"/>
    <m/>
    <m/>
    <s v="3875"/>
    <s v="janine@funda.nl"/>
    <s v="Post"/>
    <s v="janine@funda.nl"/>
    <s v="f"/>
    <m/>
    <s v="Jacqueline"/>
    <s v="06 - 57 59 28 83"/>
    <m/>
    <s v="J."/>
    <n v="349"/>
    <s v="16:45"/>
    <m/>
    <s v="Statsraad Lehmkuhl"/>
    <n v="304"/>
    <s v="Dekken verhuur"/>
    <d v="2015-08-19T00:00:00"/>
    <s v="Amsteldijk 166"/>
    <s v="+31 (0)6 575 92 883"/>
    <m/>
    <m/>
    <n v="1"/>
    <m/>
    <n v="1"/>
    <m/>
    <n v="52350"/>
    <m/>
    <m/>
    <s v="000141-001"/>
    <m/>
  </r>
  <r>
    <s v="ABN AMRO, Commodities Clients Netherlands "/>
    <s v="Stedemaeght"/>
    <s v="Ja"/>
    <n v="100"/>
    <n v="180"/>
    <s v="Stedemaeght"/>
    <n v="42"/>
    <s v="Avond"/>
    <n v="150"/>
    <s v="Classic"/>
    <s v="Goudappel L."/>
    <x v="52"/>
    <d v="2015-08-21T00:00:00"/>
    <x v="1"/>
    <s v="Gefactureerd"/>
    <m/>
    <s v="NAUPAR"/>
    <s v="Ja"/>
    <s v="Stedemaeght2015"/>
    <s v="Gefactureerd (2/4 termijn)"/>
    <m/>
    <m/>
    <m/>
    <x v="1"/>
    <n v="21"/>
    <n v="39.33"/>
    <n v="43309.85"/>
    <s v="19:30"/>
    <s v="19:00"/>
    <s v="Luxe traditionele charter schepen"/>
    <s v="Classic"/>
    <s v="Eigen catering schip"/>
    <s v="Goudappel"/>
    <s v="19-08"/>
    <s v="2014.34"/>
    <s v="vrijdag"/>
    <s v="21-08-2015 19:00"/>
    <d v="2014-08-19T22:30:23"/>
    <s v="liesbeth.goudappel@nl.abnamro.com"/>
    <s v="liesbeth.goudappel@nl.abnamro.com"/>
    <n v="9"/>
    <s v="CH HKA (C06)"/>
    <s v="Groen"/>
    <n v="80"/>
    <m/>
    <s v="A12"/>
    <s v="CH HKA (C06)"/>
    <s v="2015-08-21"/>
    <n v="37535.94"/>
    <n v="37535.94"/>
    <n v="43309.85"/>
    <m/>
    <m/>
    <s v="Rotterdam"/>
    <m/>
    <n v="1.6"/>
    <n v="60"/>
    <s v="Ja"/>
    <s v="Liesbeth Goudappel"/>
    <m/>
    <m/>
    <m/>
    <m/>
    <m/>
    <m/>
    <m/>
    <s v="18:15"/>
    <n v="0"/>
    <s v="Pier Westerhoofd"/>
    <s v="2118"/>
    <s v="Nee"/>
    <s v="Ja"/>
    <s v="Parkeren"/>
    <s v="1438"/>
    <s v="liesbeth.goudappel@nl.abnamro.com"/>
    <s v="Goudappel"/>
    <s v="liesbeth.goudappel@nl.abnamro.com"/>
    <s v="f"/>
    <m/>
    <s v="Liesbeth"/>
    <m/>
    <m/>
    <s v="L."/>
    <n v="249"/>
    <s v="00:15"/>
    <m/>
    <s v="Stedemaeght"/>
    <n v="43"/>
    <s v="Varend arrangement"/>
    <d v="2015-08-21T00:00:00"/>
    <s v="P.O. Box 749"/>
    <m/>
    <s v="0031630772631"/>
    <m/>
    <n v="4"/>
    <n v="45193.5"/>
    <n v="2"/>
    <m/>
    <n v="37535.94"/>
    <n v="5"/>
    <m/>
    <s v="000046-006"/>
    <n v="11"/>
  </r>
  <r>
    <s v="Bakker Logistiek"/>
    <s v="Stedemaeght"/>
    <s v="Ja"/>
    <n v="100"/>
    <n v="180"/>
    <s v="Stedemaeght"/>
    <n v="44"/>
    <s v="Avond"/>
    <n v="160"/>
    <s v="Classic"/>
    <s v="Bakker P."/>
    <x v="0"/>
    <d v="2015-08-22T00:00:00"/>
    <x v="1"/>
    <s v="100% Definitief"/>
    <m/>
    <s v="NAUPAR"/>
    <s v="Ja"/>
    <s v="Stedemaeght2015"/>
    <s v="100% Definitief"/>
    <s v="08-07"/>
    <m/>
    <m/>
    <x v="1"/>
    <n v="21"/>
    <n v="39.33"/>
    <n v="45434.66"/>
    <s v="19:30"/>
    <s v="19:00"/>
    <s v="Luxe traditionele charter schepen"/>
    <s v="Classic"/>
    <s v="Eigen catering schip"/>
    <s v="Huijser van Reenen"/>
    <s v="19-08"/>
    <s v="2014.34"/>
    <s v="zaterdag"/>
    <s v="22-08-2015 19:00"/>
    <d v="2014-08-19T22:32:25"/>
    <s v="ybr@bakker-logistiek.nl"/>
    <s v="jeanne_suus@hotmail.com"/>
    <n v="6"/>
    <s v="CH HKA (C06)"/>
    <s v="Groen"/>
    <n v="80"/>
    <m/>
    <s v="A12"/>
    <s v="CH HKA (C06)"/>
    <s v="2015-08-22"/>
    <n v="41906"/>
    <n v="41906"/>
    <n v="45434.66"/>
    <m/>
    <s v="Handelsweg 26"/>
    <s v="Zeewolde"/>
    <s v="3899 AB"/>
    <n v="1.6"/>
    <n v="60"/>
    <s v="Ja"/>
    <s v="Piet Bakker"/>
    <m/>
    <m/>
    <m/>
    <m/>
    <m/>
    <m/>
    <m/>
    <s v="18:15"/>
    <n v="0"/>
    <s v="Pier Westerhoofd"/>
    <s v="2098"/>
    <s v="Nee"/>
    <s v="Ja"/>
    <s v="Parkeren"/>
    <s v="1404"/>
    <s v="jeanne_suus@hotmail.com"/>
    <s v="Bakker"/>
    <s v="jeanne_suus@hotmail.com"/>
    <s v="m"/>
    <m/>
    <s v="Piet"/>
    <s v="(036) 521 95 21"/>
    <m/>
    <s v="P."/>
    <n v="249"/>
    <s v="00:15"/>
    <m/>
    <s v="Stedemaeght"/>
    <n v="43"/>
    <s v="Varend arrangement"/>
    <d v="2015-08-22T00:00:00"/>
    <s v="Handelsweg 26"/>
    <m/>
    <s v="651532311"/>
    <s v="(036) 521 95 21"/>
    <n v="3"/>
    <n v="48206.400000000001"/>
    <n v="3"/>
    <m/>
    <n v="41906"/>
    <n v="5"/>
    <m/>
    <s v="000046-008"/>
    <n v="11"/>
  </r>
  <r>
    <s v="DAF Trucks N.V."/>
    <s v="Stedemaeght"/>
    <s v="Ja"/>
    <n v="100"/>
    <n v="180"/>
    <s v="Stedemaeght"/>
    <n v="40"/>
    <s v="Middag"/>
    <n v="167"/>
    <s v="Classic"/>
    <s v="Alst E. van"/>
    <x v="0"/>
    <d v="2015-08-20T00:00:00"/>
    <x v="1"/>
    <s v="100% Definitief"/>
    <m/>
    <s v="NAUPAR"/>
    <s v="Ja"/>
    <s v="Stedemaeght2015"/>
    <s v="100% Definitief"/>
    <s v="14-07"/>
    <m/>
    <m/>
    <x v="0"/>
    <n v="20"/>
    <n v="39.33"/>
    <n v="43235.61"/>
    <s v="12:15"/>
    <s v="12:00"/>
    <s v="Luxe traditionele charter schepen"/>
    <s v="Classic"/>
    <s v="Eigen catering schip"/>
    <s v="Koppen"/>
    <s v="19-08"/>
    <s v="2014.34"/>
    <s v="donderdag"/>
    <s v="20-08-2015 12:00"/>
    <d v="2014-08-19T22:29:15"/>
    <s v="esther.van.alst@daftrucks.com"/>
    <s v="electronicinvoices@daftrucks.com"/>
    <n v="10"/>
    <s v="CH HKA (C06)"/>
    <s v="Groen"/>
    <n v="80"/>
    <m/>
    <s v="A12"/>
    <s v="CH HKA (C06)"/>
    <s v="2015-08-20"/>
    <n v="40247.019999999997"/>
    <n v="39895.800000000003"/>
    <n v="43235.61"/>
    <m/>
    <m/>
    <s v="Eindhoven"/>
    <m/>
    <n v="1.6"/>
    <n v="60"/>
    <s v="Ja"/>
    <s v="Esther van Alst"/>
    <m/>
    <m/>
    <m/>
    <m/>
    <m/>
    <m/>
    <m/>
    <s v="11:15"/>
    <n v="0"/>
    <s v="Pier Westerhoofd"/>
    <s v="2167"/>
    <s v="Nee"/>
    <s v="Nee"/>
    <s v="Parkeren"/>
    <s v="1500"/>
    <s v="esther.van.alst@daftrucks.com"/>
    <s v="Alst"/>
    <s v="esther.van.alst@daftrucks.com"/>
    <s v="f"/>
    <m/>
    <s v="Esther"/>
    <s v="(040) 267 77 77"/>
    <s v="van"/>
    <s v="E."/>
    <n v="229"/>
    <s v="17:15"/>
    <m/>
    <s v="Stedemaeght"/>
    <n v="43"/>
    <s v="Varend arrangement"/>
    <d v="2015-08-20T00:00:00"/>
    <s v="T.a.v. afdeling Factuurverwerking Postbus 90061"/>
    <s v="040-2677777"/>
    <s v="0031651218131"/>
    <s v="(040) 267 77 77"/>
    <n v="5"/>
    <n v="46274.03"/>
    <n v="2"/>
    <m/>
    <n v="40247.019999999997"/>
    <n v="5"/>
    <m/>
    <s v="000046-003"/>
    <n v="11"/>
  </r>
  <r>
    <s v="DAF Trucks N.V."/>
    <s v="Stedemaeght"/>
    <s v="Ja"/>
    <n v="100"/>
    <n v="180"/>
    <s v="Stedemaeght"/>
    <n v="43"/>
    <s v="Middag"/>
    <n v="167"/>
    <s v="Classic"/>
    <s v="Alst E. van"/>
    <x v="0"/>
    <d v="2015-08-22T00:00:00"/>
    <x v="1"/>
    <s v="100% Definitief"/>
    <m/>
    <s v="NAUPAR"/>
    <s v="Ja"/>
    <s v="Stedemaeght2015"/>
    <s v="100% Definitief"/>
    <s v="15-07"/>
    <m/>
    <m/>
    <x v="0"/>
    <n v="20"/>
    <n v="39.33"/>
    <n v="43235.61"/>
    <s v="12:15"/>
    <s v="12:00"/>
    <s v="Luxe traditionele charter schepen"/>
    <s v="Classic"/>
    <s v="Eigen catering schip"/>
    <s v="Koppen"/>
    <s v="19-08"/>
    <s v="2014.34"/>
    <s v="zaterdag"/>
    <s v="22-08-2015 12:00"/>
    <d v="2014-08-19T22:31:56"/>
    <s v="esther.van.alst@daftrucks.com"/>
    <s v="electronicinvoices@daftrucks.com"/>
    <n v="10"/>
    <s v="CH HKA (C06)"/>
    <s v="Groen"/>
    <n v="80"/>
    <m/>
    <s v="A12"/>
    <s v="CH HKA (C06)"/>
    <s v="2015-08-22"/>
    <n v="40247.019999999997"/>
    <n v="39895.800000000003"/>
    <n v="43235.61"/>
    <m/>
    <m/>
    <s v="Eindhoven"/>
    <m/>
    <n v="1.6"/>
    <n v="60"/>
    <s v="Ja"/>
    <s v="Esther van Alst"/>
    <m/>
    <m/>
    <m/>
    <m/>
    <m/>
    <m/>
    <m/>
    <s v="11:15"/>
    <n v="0"/>
    <s v="Pier Westerhoofd"/>
    <s v="2167"/>
    <s v="Nee"/>
    <s v="Nee"/>
    <s v="Parkeren"/>
    <s v="1500"/>
    <s v="esther.van.alst@daftrucks.com"/>
    <s v="Alst"/>
    <s v="esther.van.alst@daftrucks.com"/>
    <s v="f"/>
    <m/>
    <s v="Esther"/>
    <s v="(040) 267 77 77"/>
    <s v="van"/>
    <s v="E."/>
    <n v="229"/>
    <s v="17:15"/>
    <m/>
    <s v="Stedemaeght"/>
    <n v="43"/>
    <s v="Varend arrangement"/>
    <d v="2015-08-22T00:00:00"/>
    <s v="T.a.v. afdeling Factuurverwerking Postbus 90061"/>
    <m/>
    <s v="0031651218131"/>
    <s v="(040) 267 77 77"/>
    <n v="5"/>
    <n v="46274.03"/>
    <n v="2"/>
    <m/>
    <n v="40247.019999999997"/>
    <n v="5"/>
    <m/>
    <s v="000046-007"/>
    <n v="11"/>
  </r>
  <r>
    <s v="Driesprong participaties Bv"/>
    <s v="Stedemaeght"/>
    <s v="Ja"/>
    <n v="100"/>
    <n v="180"/>
    <s v="Stedemaeght"/>
    <n v="524"/>
    <s v="SAIL In"/>
    <n v="180"/>
    <s v="Classic"/>
    <s v="Smees R."/>
    <x v="0"/>
    <d v="2015-08-19T00:00:00"/>
    <x v="124"/>
    <s v="100% Definitief"/>
    <m/>
    <s v="NAUPAR"/>
    <s v="Ja"/>
    <s v="Stedemaeght2015"/>
    <s v="100% Definitief"/>
    <s v="16-07"/>
    <m/>
    <m/>
    <x v="2"/>
    <n v="23"/>
    <n v="39.33"/>
    <n v="57360.98"/>
    <s v="08:15"/>
    <s v="08:00"/>
    <s v="Luxe traditionele charter schepen"/>
    <s v="Classic"/>
    <s v="Eigen catering schip"/>
    <s v="Brunnikreef"/>
    <s v="01-10"/>
    <s v="2014.40"/>
    <s v="woensdag"/>
    <s v="19-08-2015 08:00"/>
    <d v="2014-10-01T11:59:02"/>
    <m/>
    <s v="info@weidmann.nl"/>
    <n v="8"/>
    <s v="CH HKA (C06)"/>
    <s v="Groen"/>
    <n v="80"/>
    <m/>
    <s v="A12"/>
    <s v="CH HKA (C06)"/>
    <s v="2015-08-19"/>
    <n v="53053"/>
    <n v="53053"/>
    <n v="57360.98"/>
    <m/>
    <s v="Veendijk 1"/>
    <s v="Loosdrecht"/>
    <s v="1231 PB"/>
    <n v="1.6"/>
    <n v="60"/>
    <s v="Nee"/>
    <s v="Raymond Smees"/>
    <m/>
    <m/>
    <m/>
    <m/>
    <m/>
    <m/>
    <m/>
    <s v="07:15"/>
    <n v="0"/>
    <s v="Pier Westerhoofd"/>
    <s v="2133"/>
    <s v="Ja"/>
    <s v="Ja"/>
    <s v="Parkeren"/>
    <s v="1456"/>
    <s v="raymond.smees@smeesgroep.nl"/>
    <s v="Smees"/>
    <s v="raymond.smees@smeesgroep.nl"/>
    <s v="m"/>
    <m/>
    <s v="Raymond"/>
    <s v="(035) 523 83 83"/>
    <m/>
    <s v="R."/>
    <n v="289"/>
    <s v="15:30"/>
    <m/>
    <s v="Stedemaeght"/>
    <n v="43"/>
    <s v="Varend arrangement"/>
    <d v="2015-08-19T00:00:00"/>
    <s v="Veendijk 1"/>
    <s v="035-5238383"/>
    <s v="0031653335302"/>
    <s v="(035) 523 83 83"/>
    <n v="3"/>
    <n v="62944.2"/>
    <n v="3"/>
    <m/>
    <n v="53053"/>
    <n v="5"/>
    <m/>
    <s v="000046-001"/>
    <n v="11"/>
  </r>
  <r>
    <s v="i3 Groep"/>
    <s v="Stedemaeght"/>
    <s v="Ja"/>
    <n v="100"/>
    <n v="180"/>
    <s v="Stedemaeght"/>
    <n v="39"/>
    <s v="Avond"/>
    <n v="160"/>
    <s v="Classic"/>
    <s v="Jansen T."/>
    <x v="0"/>
    <d v="2015-08-19T00:00:00"/>
    <x v="1"/>
    <s v="100% Definitief"/>
    <m/>
    <s v="NAUPAR"/>
    <s v="Ja"/>
    <s v="Stedemaeght2015"/>
    <s v="100% Definitief"/>
    <s v="09-07"/>
    <m/>
    <m/>
    <x v="1"/>
    <n v="21"/>
    <n v="39.33"/>
    <n v="44372.22"/>
    <s v="19:30"/>
    <s v="19:00"/>
    <s v="Luxe traditionele charter schepen"/>
    <s v="Classic"/>
    <s v="Eigen catering schip"/>
    <s v="Jansen"/>
    <s v="19-08"/>
    <s v="2014.34"/>
    <s v="woensdag"/>
    <s v="19-08-2015 19:00"/>
    <d v="2014-08-19T22:28:43"/>
    <s v="tjansen@i3-groep.nl"/>
    <s v="administratie@i3-groep.nl"/>
    <n v="6"/>
    <s v="CH HKA (C06)"/>
    <s v="Groen"/>
    <n v="80"/>
    <m/>
    <s v="A12"/>
    <s v="CH HKA (C06)"/>
    <s v="2015-08-19"/>
    <n v="41027.949999999997"/>
    <n v="41027.949999999997"/>
    <n v="44372.22"/>
    <m/>
    <s v="Lange Dreef 19 B"/>
    <s v="Vianen"/>
    <s v="4131 NJ"/>
    <n v="1.6"/>
    <n v="60"/>
    <s v="Ja"/>
    <s v="T. Jansen"/>
    <m/>
    <m/>
    <m/>
    <m/>
    <m/>
    <m/>
    <m/>
    <s v="18:15"/>
    <n v="0"/>
    <s v="Pier Westerhoofd"/>
    <s v="2088"/>
    <s v="Nee"/>
    <s v="Ja"/>
    <s v="Parkeren"/>
    <s v="1396"/>
    <s v="administratie@i3-groep.nl"/>
    <s v="Jansen"/>
    <s v="tjansen@i3-groep.nl"/>
    <s v="m"/>
    <m/>
    <m/>
    <s v="(0347) 32 46 00"/>
    <m/>
    <s v="T."/>
    <n v="249"/>
    <s v="00:15"/>
    <m/>
    <s v="Stedemaeght"/>
    <n v="43"/>
    <s v="Varend arrangement"/>
    <d v="2015-08-19T00:00:00"/>
    <s v="Lange Dreef 19 B"/>
    <s v="0347-324600"/>
    <s v="624603110"/>
    <s v="(0347) 32 46 00"/>
    <n v="3"/>
    <n v="48206.400000000001"/>
    <n v="3"/>
    <m/>
    <n v="41027.949999999997"/>
    <n v="5"/>
    <m/>
    <s v="000046-002"/>
    <n v="11"/>
  </r>
  <r>
    <s v="Initial BV  "/>
    <s v="Stedemaeght"/>
    <s v="Ja"/>
    <n v="100"/>
    <n v="180"/>
    <s v="Stedemaeght"/>
    <n v="727"/>
    <s v="Middag"/>
    <n v="150"/>
    <s v="Classic"/>
    <s v="Van Lidth de Jeude A."/>
    <x v="0"/>
    <d v="2015-08-21T00:00:00"/>
    <x v="166"/>
    <s v="100% Definitief"/>
    <d v="2014-12-04T00:00:00"/>
    <s v="NAUPAR"/>
    <s v="Ja"/>
    <s v="Stedemaeght2015"/>
    <s v="100% Definitief"/>
    <s v="28-07"/>
    <m/>
    <m/>
    <x v="0"/>
    <n v="20"/>
    <n v="39.33"/>
    <n v="39812.910000000003"/>
    <s v="12:15"/>
    <s v="12:00"/>
    <s v="Luxe traditionele charter schepen"/>
    <s v="Classic"/>
    <s v="Eigen catering schip"/>
    <s v="hulten van"/>
    <s v="27-11"/>
    <s v="2014.48"/>
    <s v="vrijdag"/>
    <s v="21-08-2015 12:00"/>
    <d v="2014-11-27T15:33:04"/>
    <s v="linda@lincentives.nl"/>
    <s v="its-crediteuren-nl@rentokil-initial.com"/>
    <n v="9"/>
    <s v="CH HKA (C06)"/>
    <s v="Groen"/>
    <n v="80"/>
    <m/>
    <s v="A12"/>
    <s v="CH HKA (C06)"/>
    <s v="2015-08-21"/>
    <n v="39153.449999999997"/>
    <n v="36643.26"/>
    <n v="39812.910000000003"/>
    <m/>
    <s v="Westeinde 50"/>
    <s v="Voorburg"/>
    <s v="2274 AE"/>
    <n v="1.6"/>
    <n v="60"/>
    <s v="Ja"/>
    <s v="A. Van Lidth de Jeude"/>
    <m/>
    <m/>
    <m/>
    <m/>
    <m/>
    <m/>
    <m/>
    <s v="11:15"/>
    <n v="0"/>
    <s v="Pier Westerhoofd"/>
    <s v="2293"/>
    <s v="Ja"/>
    <s v="Nee"/>
    <s v="Parkeren"/>
    <s v="1633"/>
    <s v="linda@lincentives.nl"/>
    <s v="Van Lidth de Jeude"/>
    <s v="linda@lincentives.nl"/>
    <s v="m"/>
    <m/>
    <m/>
    <s v="(020) 688 04 01"/>
    <m/>
    <s v="A."/>
    <n v="229"/>
    <s v="17:15"/>
    <m/>
    <s v="Stedemaeght"/>
    <n v="43"/>
    <s v="Varend arrangement"/>
    <d v="2015-08-21T00:00:00"/>
    <s v="Westeinde 50"/>
    <s v="020-6880401"/>
    <s v="639765284"/>
    <s v="(020) 688 04 01"/>
    <n v="4"/>
    <n v="41563.5"/>
    <n v="6"/>
    <m/>
    <n v="39153.449999999997"/>
    <n v="5"/>
    <m/>
    <s v="000046-005"/>
    <n v="11"/>
  </r>
  <r>
    <s v="Intergas"/>
    <s v="Stedemaeght"/>
    <s v="Nee"/>
    <n v="91.76"/>
    <n v="180"/>
    <s v="Stedemaeght"/>
    <n v="41"/>
    <s v="Avond"/>
    <n v="175"/>
    <s v="Classic"/>
    <s v="Roelofs S."/>
    <x v="2"/>
    <d v="2015-08-20T00:00:00"/>
    <x v="1"/>
    <s v="Gefactureerd"/>
    <m/>
    <s v="NAUPAR"/>
    <s v="Ja"/>
    <s v="Stedemaeght2015"/>
    <s v="Gefactureerd (5/5 termijn)"/>
    <s v="15-07"/>
    <m/>
    <m/>
    <x v="1"/>
    <n v="21"/>
    <n v="39.33"/>
    <n v="44008.17"/>
    <s v="19:30"/>
    <s v="19:00"/>
    <s v="Luxe traditionele charter schepen"/>
    <s v="Classic"/>
    <s v="Eigen catering schip"/>
    <s v="Roelofs"/>
    <s v="19-08"/>
    <s v="2014.34"/>
    <s v="donderdag"/>
    <s v="20-08-2015 19:00"/>
    <d v="2014-08-19T22:29:45"/>
    <s v="s.roelofs@intergasverwarming.nl"/>
    <s v="crediteuren@intergasverwarming.nl"/>
    <n v="8"/>
    <s v="CH HKA (C06)"/>
    <s v="Groen"/>
    <n v="80"/>
    <m/>
    <s v="A12"/>
    <s v="CH HKA (C06)"/>
    <s v="2015-08-20"/>
    <n v="44401.4"/>
    <n v="44401.4"/>
    <n v="47959.88"/>
    <m/>
    <s v="Europark Allee 2"/>
    <s v="Coevorden"/>
    <s v="7740 AA"/>
    <n v="1.6"/>
    <n v="60"/>
    <s v="Ja"/>
    <s v="S. Roelofs"/>
    <m/>
    <m/>
    <m/>
    <m/>
    <m/>
    <m/>
    <m/>
    <s v="18:15"/>
    <n v="3951.71"/>
    <s v="Pier Westerhoofd"/>
    <s v="2097"/>
    <s v="Ja"/>
    <s v="Nee"/>
    <s v="Parkeren"/>
    <s v="875"/>
    <s v="s.roelofs@intergasverwarming.nl"/>
    <s v="Roelofs"/>
    <s v="info@intergasverwarming.nl"/>
    <s v="m"/>
    <m/>
    <m/>
    <m/>
    <m/>
    <s v="S."/>
    <n v="249"/>
    <s v="00:15"/>
    <m/>
    <s v="Stedemaeght"/>
    <n v="43"/>
    <s v="Varend arrangement"/>
    <d v="2015-08-20T00:00:00"/>
    <s v="Europark Allee 2"/>
    <m/>
    <s v="655886108"/>
    <m/>
    <n v="5"/>
    <n v="52725.75"/>
    <n v="2"/>
    <m/>
    <n v="44401.4"/>
    <n v="5"/>
    <m/>
    <s v="000046-004"/>
    <n v="11"/>
  </r>
  <r>
    <s v="Bovemij Verzekeringsgroep N.V."/>
    <s v="Sterke Hein"/>
    <s v="Ja"/>
    <n v="100"/>
    <n v="20"/>
    <s v="Sterke Hein"/>
    <n v="2126"/>
    <s v="SAIL In"/>
    <n v="20"/>
    <s v="Houthaven"/>
    <s v="Waterschoot N. van"/>
    <x v="0"/>
    <d v="2015-08-19T00:00:00"/>
    <x v="30"/>
    <s v="100% Definitief"/>
    <m/>
    <s v="Straten F. van"/>
    <s v="Ja"/>
    <s v="Sterke Hein2015"/>
    <s v="100% Definitief"/>
    <s v="06-08"/>
    <m/>
    <m/>
    <x v="8"/>
    <m/>
    <m/>
    <n v="2783"/>
    <s v="08:30"/>
    <s v="08:15"/>
    <s v="Luxe charter schepen (max. 24p)"/>
    <s v="Houthaven"/>
    <s v="Geen catering"/>
    <m/>
    <s v="17-06"/>
    <s v="2015.25"/>
    <s v="woensdag"/>
    <s v="19-08-2015 00:00"/>
    <d v="2015-06-17T01:40:16"/>
    <m/>
    <s v="n.vanwaterschoot@bovemij.nl"/>
    <n v="1"/>
    <s v="Houthaven (H01)"/>
    <m/>
    <m/>
    <m/>
    <m/>
    <s v="Houthaven (H01)"/>
    <s v="2015-08-19"/>
    <n v="2300"/>
    <n v="2300"/>
    <n v="2783"/>
    <m/>
    <s v="Takenhofplein 2"/>
    <s v="Nijmegen"/>
    <s v="6538 SZ"/>
    <m/>
    <m/>
    <s v="Nee"/>
    <s v="Nicôle van Waterschoot"/>
    <m/>
    <m/>
    <m/>
    <m/>
    <m/>
    <m/>
    <m/>
    <s v="07:30"/>
    <n v="0"/>
    <s v="Danzigerkade 5 Amsterdam"/>
    <s v="2657"/>
    <s v="Nee"/>
    <m/>
    <m/>
    <s v="1905"/>
    <m/>
    <s v="Waterschoot"/>
    <s v="n.vanwaterschoot@bovemij.nl"/>
    <s v="f"/>
    <m/>
    <s v="Nicôle"/>
    <s v="(024) 366 66 28"/>
    <s v="van"/>
    <s v="N."/>
    <n v="115"/>
    <s v="15:30"/>
    <s v="Houthaven"/>
    <s v="Sterke Hein"/>
    <n v="503"/>
    <s v="Varend arrangement"/>
    <d v="2015-08-19T00:00:00"/>
    <s v="Takenhofplein 2"/>
    <m/>
    <s v="(024) 366 66 28"/>
    <s v="(024) 366 66 28"/>
    <n v="1"/>
    <n v="2783"/>
    <n v="0"/>
    <s v="Ja"/>
    <n v="2300"/>
    <m/>
    <m/>
    <s v="000226-001"/>
    <m/>
  </r>
  <r>
    <s v="Bovemij Verzekeringsgroep N.V."/>
    <s v="Sterke Hein"/>
    <s v="Ja"/>
    <n v="100"/>
    <n v="20"/>
    <s v="Sterke Hein"/>
    <n v="2127"/>
    <s v="Avond"/>
    <n v="20"/>
    <s v="Houthaven"/>
    <s v="Waterschoot N. van"/>
    <x v="0"/>
    <d v="2015-08-19T00:00:00"/>
    <x v="30"/>
    <s v="100% Definitief"/>
    <m/>
    <s v="Straten F. van"/>
    <s v="Ja"/>
    <s v="Sterke Hein2015"/>
    <s v="100% Definitief"/>
    <s v="06-08"/>
    <m/>
    <m/>
    <x v="8"/>
    <m/>
    <m/>
    <n v="2783"/>
    <s v="19:00"/>
    <s v="18:45"/>
    <s v="Luxe charter schepen (max. 24p)"/>
    <s v="Houthaven"/>
    <s v="Geen catering"/>
    <m/>
    <s v="17-06"/>
    <s v="2015.25"/>
    <s v="woensdag"/>
    <s v="19-08-2015 00:00"/>
    <d v="2015-06-17T01:40:45"/>
    <m/>
    <s v="n.vanwaterschoot@bovemij.nl"/>
    <n v="1"/>
    <s v="Houthaven (H01)"/>
    <m/>
    <m/>
    <m/>
    <m/>
    <s v="Houthaven (H01)"/>
    <s v="2015-08-19"/>
    <n v="2300"/>
    <n v="2300"/>
    <n v="2783"/>
    <m/>
    <s v="Takenhofplein 2"/>
    <s v="Nijmegen"/>
    <s v="6538 SZ"/>
    <m/>
    <m/>
    <s v="Nee"/>
    <s v="Nicôle van Waterschoot"/>
    <m/>
    <m/>
    <m/>
    <m/>
    <m/>
    <m/>
    <m/>
    <s v="18:00"/>
    <n v="0"/>
    <s v="Danzigerkade 5 Amsterdam"/>
    <s v="2657"/>
    <s v="Nee"/>
    <m/>
    <m/>
    <s v="1905"/>
    <m/>
    <s v="Waterschoot"/>
    <s v="n.vanwaterschoot@bovemij.nl"/>
    <s v="f"/>
    <m/>
    <s v="Nicôle"/>
    <s v="(024) 366 66 28"/>
    <s v="van"/>
    <s v="N."/>
    <n v="115"/>
    <s v="24:00"/>
    <s v="Houthaven"/>
    <s v="Sterke Hein"/>
    <n v="503"/>
    <s v="Varend arrangement"/>
    <d v="2015-08-19T00:00:00"/>
    <s v="Takenhofplein 2"/>
    <m/>
    <s v="(024) 366 66 28"/>
    <s v="(024) 366 66 28"/>
    <n v="1"/>
    <n v="2783"/>
    <n v="0"/>
    <s v="Ja"/>
    <n v="2300"/>
    <m/>
    <m/>
    <s v="000226-002"/>
    <m/>
  </r>
  <r>
    <s v="Bovemij Verzekeringsgroep N.V."/>
    <s v="Sterke Hein"/>
    <s v="Ja"/>
    <n v="100"/>
    <n v="20"/>
    <s v="Sterke Hein"/>
    <n v="2128"/>
    <s v="Middag"/>
    <n v="20"/>
    <s v="Houthaven"/>
    <s v="Waterschoot N. van"/>
    <x v="0"/>
    <d v="2015-08-20T00:00:00"/>
    <x v="30"/>
    <s v="100% Definitief"/>
    <m/>
    <s v="Straten F. van"/>
    <s v="Ja"/>
    <s v="Sterke Hein2015"/>
    <s v="100% Definitief"/>
    <s v="06-08"/>
    <m/>
    <m/>
    <x v="8"/>
    <m/>
    <m/>
    <n v="2783"/>
    <s v="12:00"/>
    <s v="11:45"/>
    <s v="Luxe charter schepen (max. 24p)"/>
    <s v="Houthaven"/>
    <s v="Geen catering"/>
    <m/>
    <s v="17-06"/>
    <s v="2015.25"/>
    <s v="donderdag"/>
    <s v="20-08-2015 00:00"/>
    <d v="2015-06-17T01:41:22"/>
    <m/>
    <s v="n.vanwaterschoot@bovemij.nl"/>
    <n v="1"/>
    <s v="Houthaven (H01)"/>
    <m/>
    <m/>
    <m/>
    <m/>
    <s v="Houthaven (H01)"/>
    <s v="2015-08-20"/>
    <n v="2300"/>
    <n v="2300"/>
    <n v="2783"/>
    <m/>
    <s v="Takenhofplein 2"/>
    <s v="Nijmegen"/>
    <s v="6538 SZ"/>
    <m/>
    <m/>
    <s v="Nee"/>
    <s v="Nicôle van Waterschoot"/>
    <m/>
    <m/>
    <m/>
    <m/>
    <m/>
    <m/>
    <m/>
    <s v="11:00"/>
    <n v="0"/>
    <s v="Danzigerkade 5 Amsterdam"/>
    <s v="2657"/>
    <s v="Nee"/>
    <m/>
    <m/>
    <s v="1905"/>
    <m/>
    <s v="Waterschoot"/>
    <s v="n.vanwaterschoot@bovemij.nl"/>
    <s v="f"/>
    <m/>
    <s v="Nicôle"/>
    <s v="(024) 366 66 28"/>
    <s v="van"/>
    <s v="N."/>
    <n v="115"/>
    <s v="17:00"/>
    <s v="Houthaven"/>
    <s v="Sterke Hein"/>
    <n v="503"/>
    <s v="Varend arrangement"/>
    <d v="2015-08-20T00:00:00"/>
    <s v="Takenhofplein 2"/>
    <m/>
    <s v="(024) 366 66 28"/>
    <s v="(024) 366 66 28"/>
    <n v="1"/>
    <n v="2783"/>
    <n v="0"/>
    <s v="Ja"/>
    <n v="2300"/>
    <m/>
    <m/>
    <s v="000226-003"/>
    <m/>
  </r>
  <r>
    <s v="Bovemij Verzekeringsgroep N.V."/>
    <s v="Sterke Hein"/>
    <s v="Ja"/>
    <n v="100"/>
    <n v="20"/>
    <s v="Sterke Hein"/>
    <n v="2129"/>
    <s v="Avond"/>
    <n v="20"/>
    <s v="Houthaven"/>
    <s v="Waterschoot N. van"/>
    <x v="0"/>
    <d v="2015-08-20T00:00:00"/>
    <x v="30"/>
    <s v="100% Definitief"/>
    <m/>
    <s v="Straten F. van"/>
    <s v="Ja"/>
    <s v="Sterke Hein2015"/>
    <s v="100% Definitief"/>
    <s v="06-08"/>
    <m/>
    <m/>
    <x v="8"/>
    <m/>
    <m/>
    <n v="2783"/>
    <s v="19:00"/>
    <s v="18:45"/>
    <s v="Luxe charter schepen (max. 24p)"/>
    <s v="Houthaven"/>
    <s v="Geen catering"/>
    <m/>
    <s v="17-06"/>
    <s v="2015.25"/>
    <s v="donderdag"/>
    <s v="20-08-2015 00:00"/>
    <d v="2015-06-17T01:41:59"/>
    <m/>
    <s v="n.vanwaterschoot@bovemij.nl"/>
    <n v="1"/>
    <s v="Houthaven (H01)"/>
    <m/>
    <m/>
    <m/>
    <m/>
    <s v="Houthaven (H01)"/>
    <s v="2015-08-20"/>
    <n v="2300"/>
    <n v="2300"/>
    <n v="2783"/>
    <m/>
    <s v="Takenhofplein 2"/>
    <s v="Nijmegen"/>
    <s v="6538 SZ"/>
    <m/>
    <m/>
    <s v="Nee"/>
    <s v="Nicôle van Waterschoot"/>
    <m/>
    <m/>
    <m/>
    <m/>
    <m/>
    <m/>
    <m/>
    <s v="18:00"/>
    <n v="0"/>
    <s v="Danzigerkade 5 Amsterdam"/>
    <s v="2657"/>
    <s v="Nee"/>
    <m/>
    <m/>
    <s v="1905"/>
    <m/>
    <s v="Waterschoot"/>
    <s v="n.vanwaterschoot@bovemij.nl"/>
    <s v="f"/>
    <m/>
    <s v="Nicôle"/>
    <s v="(024) 366 66 28"/>
    <s v="van"/>
    <s v="N."/>
    <n v="115"/>
    <s v="24:00"/>
    <s v="Houthaven"/>
    <s v="Sterke Hein"/>
    <n v="503"/>
    <s v="Varend arrangement"/>
    <d v="2015-08-20T00:00:00"/>
    <s v="Takenhofplein 2"/>
    <m/>
    <s v="(024) 366 66 28"/>
    <s v="(024) 366 66 28"/>
    <n v="1"/>
    <n v="2783"/>
    <n v="0"/>
    <s v="Ja"/>
    <n v="2300"/>
    <m/>
    <m/>
    <s v="000226-004"/>
    <m/>
  </r>
  <r>
    <s v="Bovemij Verzekeringsgroep N.V."/>
    <s v="Sterke Hein"/>
    <s v="Ja"/>
    <n v="100"/>
    <n v="20"/>
    <s v="Sterke Hein"/>
    <n v="2130"/>
    <s v="Middag"/>
    <n v="20"/>
    <s v="Houthaven"/>
    <s v="Waterschoot N. van"/>
    <x v="0"/>
    <d v="2015-08-21T00:00:00"/>
    <x v="30"/>
    <s v="100% Definitief"/>
    <m/>
    <s v="Straten F. van"/>
    <s v="Ja"/>
    <s v="Sterke Hein2015"/>
    <s v="100% Definitief"/>
    <s v="06-08"/>
    <m/>
    <m/>
    <x v="8"/>
    <m/>
    <m/>
    <n v="2783"/>
    <s v="12:00"/>
    <s v="11:45"/>
    <s v="Luxe charter schepen (max. 24p)"/>
    <s v="Houthaven"/>
    <s v="Geen catering"/>
    <m/>
    <s v="17-06"/>
    <s v="2015.25"/>
    <s v="vrijdag"/>
    <s v="21-08-2015 00:00"/>
    <d v="2015-06-17T01:42:23"/>
    <m/>
    <s v="n.vanwaterschoot@bovemij.nl"/>
    <n v="1"/>
    <s v="Houthaven (H01)"/>
    <m/>
    <m/>
    <m/>
    <m/>
    <s v="Houthaven (H01)"/>
    <s v="2015-08-21"/>
    <n v="2300"/>
    <n v="2300"/>
    <n v="2783"/>
    <m/>
    <s v="Takenhofplein 2"/>
    <s v="Nijmegen"/>
    <s v="6538 SZ"/>
    <m/>
    <m/>
    <s v="Nee"/>
    <s v="Nicôle van Waterschoot"/>
    <m/>
    <m/>
    <m/>
    <m/>
    <m/>
    <m/>
    <m/>
    <s v="11:00"/>
    <n v="0"/>
    <s v="Danzigerkade 5 Amsterdam"/>
    <s v="2657"/>
    <s v="Nee"/>
    <m/>
    <m/>
    <s v="1905"/>
    <m/>
    <s v="Waterschoot"/>
    <s v="n.vanwaterschoot@bovemij.nl"/>
    <s v="f"/>
    <m/>
    <s v="Nicôle"/>
    <s v="(024) 366 66 28"/>
    <s v="van"/>
    <s v="N."/>
    <n v="115"/>
    <s v="17:00"/>
    <s v="Houthaven"/>
    <s v="Sterke Hein"/>
    <n v="503"/>
    <s v="Varend arrangement"/>
    <d v="2015-08-21T00:00:00"/>
    <s v="Takenhofplein 2"/>
    <m/>
    <s v="(024) 366 66 28"/>
    <s v="(024) 366 66 28"/>
    <n v="1"/>
    <n v="2783"/>
    <n v="0"/>
    <s v="Ja"/>
    <n v="2300"/>
    <m/>
    <m/>
    <s v="000226-005"/>
    <m/>
  </r>
  <r>
    <s v="Bovemij Verzekeringsgroep N.V."/>
    <s v="Sterke Hein"/>
    <s v="Ja"/>
    <n v="100"/>
    <n v="20"/>
    <s v="Sterke Hein"/>
    <n v="2131"/>
    <s v="Avond"/>
    <n v="20"/>
    <s v="Houthaven"/>
    <s v="Waterschoot N. van"/>
    <x v="0"/>
    <d v="2015-08-21T00:00:00"/>
    <x v="30"/>
    <s v="100% Definitief"/>
    <m/>
    <s v="Straten F. van"/>
    <s v="Ja"/>
    <s v="Sterke Hein2015"/>
    <s v="100% Definitief"/>
    <s v="06-08"/>
    <m/>
    <m/>
    <x v="8"/>
    <m/>
    <m/>
    <n v="2783"/>
    <s v="19:00"/>
    <s v="18:45"/>
    <s v="Luxe charter schepen (max. 24p)"/>
    <s v="Houthaven"/>
    <s v="Geen catering"/>
    <m/>
    <s v="17-06"/>
    <s v="2015.25"/>
    <s v="vrijdag"/>
    <s v="21-08-2015 00:00"/>
    <d v="2015-06-17T01:42:50"/>
    <m/>
    <s v="n.vanwaterschoot@bovemij.nl"/>
    <n v="1"/>
    <s v="Houthaven (H01)"/>
    <m/>
    <m/>
    <m/>
    <m/>
    <s v="Houthaven (H01)"/>
    <s v="2015-08-21"/>
    <n v="2300"/>
    <n v="2300"/>
    <n v="2783"/>
    <m/>
    <s v="Takenhofplein 2"/>
    <s v="Nijmegen"/>
    <s v="6538 SZ"/>
    <m/>
    <m/>
    <s v="Nee"/>
    <s v="Nicôle van Waterschoot"/>
    <m/>
    <m/>
    <m/>
    <m/>
    <m/>
    <m/>
    <m/>
    <s v="18:00"/>
    <n v="0"/>
    <s v="Danzigerkade 5 Amsterdam"/>
    <s v="2657"/>
    <s v="Nee"/>
    <m/>
    <m/>
    <s v="1905"/>
    <m/>
    <s v="Waterschoot"/>
    <s v="n.vanwaterschoot@bovemij.nl"/>
    <s v="f"/>
    <m/>
    <s v="Nicôle"/>
    <s v="(024) 366 66 28"/>
    <s v="van"/>
    <s v="N."/>
    <n v="115"/>
    <s v="24:00"/>
    <s v="Houthaven"/>
    <s v="Sterke Hein"/>
    <n v="503"/>
    <s v="Varend arrangement"/>
    <d v="2015-08-21T00:00:00"/>
    <s v="Takenhofplein 2"/>
    <m/>
    <s v="(024) 366 66 28"/>
    <s v="(024) 366 66 28"/>
    <n v="1"/>
    <n v="2783"/>
    <n v="0"/>
    <s v="Ja"/>
    <n v="2300"/>
    <m/>
    <m/>
    <s v="000226-006"/>
    <m/>
  </r>
  <r>
    <s v="Bovemij Verzekeringsgroep N.V."/>
    <s v="Sterke Hein"/>
    <s v="Ja"/>
    <n v="100"/>
    <n v="20"/>
    <s v="Sterke Hein"/>
    <n v="2132"/>
    <s v="Middag"/>
    <n v="20"/>
    <s v="Houthaven"/>
    <s v="Waterschoot N. van"/>
    <x v="0"/>
    <d v="2015-08-22T00:00:00"/>
    <x v="30"/>
    <s v="100% Definitief"/>
    <m/>
    <s v="Straten F. van"/>
    <s v="Ja"/>
    <s v="Sterke Hein2015"/>
    <s v="100% Definitief"/>
    <s v="06-08"/>
    <m/>
    <m/>
    <x v="8"/>
    <m/>
    <m/>
    <n v="2783"/>
    <s v="12:00"/>
    <s v="11:45"/>
    <s v="Luxe charter schepen (max. 24p)"/>
    <s v="Houthaven"/>
    <s v="Geen catering"/>
    <m/>
    <s v="17-06"/>
    <s v="2015.25"/>
    <s v="zaterdag"/>
    <s v="22-08-2015 00:00"/>
    <d v="2015-06-17T01:43:12"/>
    <m/>
    <s v="n.vanwaterschoot@bovemij.nl"/>
    <n v="1"/>
    <s v="Houthaven (H01)"/>
    <m/>
    <m/>
    <m/>
    <m/>
    <s v="Houthaven (H01)"/>
    <s v="2015-08-22"/>
    <n v="2300"/>
    <n v="2300"/>
    <n v="2783"/>
    <m/>
    <s v="Takenhofplein 2"/>
    <s v="Nijmegen"/>
    <s v="6538 SZ"/>
    <m/>
    <m/>
    <s v="Nee"/>
    <s v="Nicôle van Waterschoot"/>
    <m/>
    <m/>
    <m/>
    <m/>
    <m/>
    <m/>
    <m/>
    <s v="11:00"/>
    <n v="0"/>
    <s v="Danzigerkade 5 Amsterdam"/>
    <s v="2657"/>
    <s v="Nee"/>
    <m/>
    <m/>
    <s v="1905"/>
    <m/>
    <s v="Waterschoot"/>
    <s v="n.vanwaterschoot@bovemij.nl"/>
    <s v="f"/>
    <m/>
    <s v="Nicôle"/>
    <s v="(024) 366 66 28"/>
    <s v="van"/>
    <s v="N."/>
    <n v="115"/>
    <s v="17:00"/>
    <s v="Houthaven"/>
    <s v="Sterke Hein"/>
    <n v="503"/>
    <s v="Varend arrangement"/>
    <d v="2015-08-22T00:00:00"/>
    <s v="Takenhofplein 2"/>
    <m/>
    <s v="(024) 366 66 28"/>
    <s v="(024) 366 66 28"/>
    <n v="1"/>
    <n v="2783"/>
    <n v="0"/>
    <s v="Ja"/>
    <n v="2300"/>
    <m/>
    <m/>
    <s v="000226-007"/>
    <m/>
  </r>
  <r>
    <s v="Bovemij Verzekeringsgroep N.V."/>
    <s v="Sterke Hein"/>
    <s v="Ja"/>
    <n v="100"/>
    <n v="20"/>
    <s v="Sterke Hein"/>
    <n v="2133"/>
    <s v="Avond"/>
    <n v="20"/>
    <s v="Houthaven"/>
    <s v="Waterschoot N. van"/>
    <x v="0"/>
    <d v="2015-08-22T00:00:00"/>
    <x v="30"/>
    <s v="100% Definitief"/>
    <m/>
    <s v="Straten F. van"/>
    <s v="Ja"/>
    <s v="Sterke Hein2015"/>
    <s v="100% Definitief"/>
    <s v="06-08"/>
    <m/>
    <m/>
    <x v="8"/>
    <m/>
    <m/>
    <n v="2783"/>
    <s v="19:00"/>
    <s v="18:45"/>
    <s v="Luxe charter schepen (max. 24p)"/>
    <s v="Houthaven"/>
    <s v="Geen catering"/>
    <m/>
    <s v="17-06"/>
    <s v="2015.25"/>
    <s v="zaterdag"/>
    <s v="22-08-2015 00:00"/>
    <d v="2015-06-17T01:43:35"/>
    <m/>
    <s v="n.vanwaterschoot@bovemij.nl"/>
    <n v="1"/>
    <s v="Houthaven (H01)"/>
    <m/>
    <m/>
    <m/>
    <m/>
    <s v="Houthaven (H01)"/>
    <s v="2015-08-22"/>
    <n v="2300"/>
    <n v="2300"/>
    <n v="2783"/>
    <m/>
    <s v="Takenhofplein 2"/>
    <s v="Nijmegen"/>
    <s v="6538 SZ"/>
    <m/>
    <m/>
    <s v="Nee"/>
    <s v="Nicôle van Waterschoot"/>
    <m/>
    <m/>
    <m/>
    <m/>
    <m/>
    <m/>
    <m/>
    <s v="18:00"/>
    <n v="0"/>
    <s v="Danzigerkade 5 Amsterdam"/>
    <s v="2657"/>
    <s v="Nee"/>
    <m/>
    <m/>
    <s v="1905"/>
    <m/>
    <s v="Waterschoot"/>
    <s v="n.vanwaterschoot@bovemij.nl"/>
    <s v="f"/>
    <m/>
    <s v="Nicôle"/>
    <s v="(024) 366 66 28"/>
    <s v="van"/>
    <s v="N."/>
    <n v="115"/>
    <s v="24:00"/>
    <s v="Houthaven"/>
    <s v="Sterke Hein"/>
    <n v="503"/>
    <s v="Varend arrangement"/>
    <d v="2015-08-22T00:00:00"/>
    <s v="Takenhofplein 2"/>
    <m/>
    <s v="(024) 366 66 28"/>
    <s v="(024) 366 66 28"/>
    <n v="1"/>
    <n v="2783"/>
    <n v="0"/>
    <s v="Ja"/>
    <n v="2300"/>
    <m/>
    <m/>
    <s v="000226-008"/>
    <m/>
  </r>
  <r>
    <s v="AD Swartjes"/>
    <s v="Struner"/>
    <s v="Ja"/>
    <n v="100"/>
    <n v="12"/>
    <s v="Struner"/>
    <n v="1132"/>
    <s v="SAIL In"/>
    <n v="12"/>
    <s v="Classic Blaauw"/>
    <s v="Swartjes A."/>
    <x v="0"/>
    <d v="2015-08-19T00:00:00"/>
    <x v="39"/>
    <s v="100% Definitief"/>
    <m/>
    <s v="NEB"/>
    <s v="Ja"/>
    <s v="Struner2015"/>
    <s v="100% Definitief"/>
    <s v="08-07"/>
    <m/>
    <m/>
    <x v="2"/>
    <n v="25"/>
    <n v="84"/>
    <n v="4109.3599999999997"/>
    <s v="07:45"/>
    <s v="07:30"/>
    <s v="Luxe charter schepen (max. 24p)"/>
    <s v="Classic Blaauw"/>
    <s v="Eigen catering schip"/>
    <s v="Swartjes "/>
    <s v="26-02"/>
    <s v="2015.09"/>
    <s v="woensdag"/>
    <s v="19-08-2015 07:30"/>
    <d v="2015-02-26T10:28:05"/>
    <s v="lutetia@ziggo.nl"/>
    <s v="lutetia@ziggo.nl"/>
    <n v="2"/>
    <s v="Cacaohaven (N03)"/>
    <s v="Oranje"/>
    <n v="25"/>
    <m/>
    <s v="N03"/>
    <s v="Cacaohaven (N03)"/>
    <s v="2015-08-19"/>
    <n v="3678.5"/>
    <n v="3828"/>
    <n v="4109.3599999999997"/>
    <m/>
    <s v="Margrietstraat 7"/>
    <s v="Wilnis"/>
    <s v="3648 BC"/>
    <n v="1"/>
    <n v="15"/>
    <s v="Ja"/>
    <s v="A. Swartjes"/>
    <m/>
    <n v="69.39"/>
    <n v="200.88"/>
    <s v="110155"/>
    <n v="2369.2600000000002"/>
    <n v="3678.5"/>
    <n v="3948.77"/>
    <s v="06:45"/>
    <n v="0"/>
    <s v="Cacaohaven"/>
    <s v="2677"/>
    <s v="Ja"/>
    <s v="Ja"/>
    <s v="Parkeren"/>
    <s v="1922"/>
    <s v="lutetia@ziggo.nl"/>
    <s v="Swartjes"/>
    <s v="lutetia@ziggo.nl"/>
    <s v="m"/>
    <s v="06 - 20 24 34 25"/>
    <m/>
    <m/>
    <m/>
    <s v="A."/>
    <n v="319"/>
    <s v="15:00"/>
    <m/>
    <s v="Struner"/>
    <n v="125"/>
    <s v="Varend arrangement"/>
    <d v="2015-08-19T00:00:00"/>
    <s v="Margrietstraat 7"/>
    <m/>
    <s v="0031620243425"/>
    <m/>
    <n v="2"/>
    <n v="180.9"/>
    <n v="1"/>
    <m/>
    <n v="3678.5"/>
    <n v="1"/>
    <m/>
    <s v="000180-001"/>
    <n v="5"/>
  </r>
  <r>
    <s v="ARGO"/>
    <s v="Struner"/>
    <s v="Ja"/>
    <n v="100"/>
    <n v="12"/>
    <s v="Struner"/>
    <n v="1283"/>
    <s v="Avond"/>
    <n v="12"/>
    <s v="Classic Blaauw"/>
    <s v="Holst T. van der"/>
    <x v="0"/>
    <d v="2015-08-21T00:00:00"/>
    <x v="172"/>
    <s v="100% Definitief"/>
    <m/>
    <s v="NEB"/>
    <s v="Ja"/>
    <s v="Struner2015"/>
    <s v="100% Definitief"/>
    <s v="21-07"/>
    <m/>
    <m/>
    <x v="14"/>
    <n v="22"/>
    <n v="70"/>
    <n v="3597.42"/>
    <s v="18:45"/>
    <s v="18:30"/>
    <s v="Luxe charter schepen (max. 24p)"/>
    <s v="Classic Blaauw"/>
    <s v="Eigen catering schip"/>
    <m/>
    <s v="17-03"/>
    <s v="2015.12"/>
    <s v="vrijdag"/>
    <s v="21-08-2015 18:30"/>
    <d v="2015-03-17T10:08:11"/>
    <s v="argo@argo4you.nl"/>
    <s v="laura.de.jong@sogeti.com"/>
    <n v="1"/>
    <s v="Cacaohaven (N03)"/>
    <s v="Oranje"/>
    <n v="25"/>
    <m/>
    <s v="N03"/>
    <s v="Cacaohaven (N03)"/>
    <s v="2015-08-21"/>
    <n v="3348"/>
    <n v="3348"/>
    <n v="3597.42"/>
    <m/>
    <m/>
    <s v="Roelofarendsveen"/>
    <m/>
    <n v="1"/>
    <n v="15"/>
    <s v="Ja"/>
    <s v="Theo van der Holst"/>
    <s v="K-A"/>
    <n v="67.959999999999994"/>
    <n v="181.46"/>
    <s v="110225"/>
    <n v="2158.4499999999998"/>
    <n v="3348"/>
    <n v="3597.42"/>
    <s v="17:45"/>
    <n v="0"/>
    <s v="Cacaohaven"/>
    <s v="2809"/>
    <s v="Ja"/>
    <s v="Ja"/>
    <s v="Parkeren"/>
    <s v="2074"/>
    <s v="argo@argo4you.nl"/>
    <s v="Holst"/>
    <s v="laura.de.jong@sogeti.com"/>
    <s v="m"/>
    <m/>
    <s v="Theo"/>
    <s v="(071) 331 21 92"/>
    <s v="van der"/>
    <s v="T."/>
    <n v="274"/>
    <s v="00:00"/>
    <m/>
    <s v="Struner"/>
    <n v="125"/>
    <s v="Varend arrangement"/>
    <d v="2015-08-21T00:00:00"/>
    <s v="Postbus 96"/>
    <m/>
    <s v="(071) 331 21 92"/>
    <s v="(071) 331 21 92"/>
    <n v="1"/>
    <m/>
    <n v="2"/>
    <m/>
    <n v="3348"/>
    <n v="1"/>
    <m/>
    <s v="000180-006"/>
    <n v="5"/>
  </r>
  <r>
    <s v="Griph Lawyers"/>
    <s v="Struner"/>
    <s v="Ja"/>
    <n v="100"/>
    <n v="12"/>
    <s v="Struner"/>
    <n v="1421"/>
    <s v="Avond"/>
    <n v="10"/>
    <s v="Classic Blaauw"/>
    <s v="Rijswijk M. van"/>
    <x v="0"/>
    <d v="2015-08-20T00:00:00"/>
    <x v="8"/>
    <s v="100% Definitief"/>
    <m/>
    <s v="NEB"/>
    <s v="Ja"/>
    <s v="Struner2015"/>
    <s v="100% Definitief"/>
    <s v="14-07"/>
    <m/>
    <m/>
    <x v="14"/>
    <n v="22"/>
    <n v="70"/>
    <n v="2997.86"/>
    <s v="18:45"/>
    <s v="18:30"/>
    <s v="Luxe charter schepen (max. 24p)"/>
    <s v="Classic Blaauw"/>
    <s v="Eigen catering schip"/>
    <s v="Rijswijk   van"/>
    <s v="27-03"/>
    <s v="2015.13"/>
    <s v="donderdag"/>
    <s v="20-08-2015 18:30"/>
    <d v="2015-03-27T13:47:09"/>
    <s v="mvanrijswijk@griph.nl"/>
    <s v="mvanrijswijk@griph.nl"/>
    <n v="1"/>
    <s v="Cacaohaven (N03)"/>
    <s v="Oranje"/>
    <n v="25"/>
    <m/>
    <s v="N03"/>
    <s v="Cacaohaven (N03)"/>
    <s v="2015-08-20"/>
    <n v="2790"/>
    <n v="2790"/>
    <n v="2997.86"/>
    <m/>
    <m/>
    <s v="Amsterdam"/>
    <m/>
    <n v="1"/>
    <n v="15"/>
    <s v="Ja"/>
    <s v="M. van Rijswijk"/>
    <m/>
    <n v="56.64"/>
    <n v="151.22"/>
    <s v="110176"/>
    <n v="1798.72"/>
    <n v="2790"/>
    <n v="2997.86"/>
    <s v="17:45"/>
    <n v="0"/>
    <s v="Cacaohaven"/>
    <s v="3092"/>
    <s v="Ja"/>
    <s v="Ja"/>
    <s v="Parkeren"/>
    <s v="2158"/>
    <s v="mvanrijswijk@griph.nl"/>
    <s v="Rijswijk"/>
    <s v="mvanrijswijk@griph.nl"/>
    <s v="m"/>
    <m/>
    <m/>
    <s v="(020) 891 27 01"/>
    <s v="van"/>
    <s v="M."/>
    <n v="274"/>
    <s v="00:00"/>
    <m/>
    <s v="Struner"/>
    <n v="125"/>
    <s v="Varend arrangement"/>
    <d v="2015-08-20T00:00:00"/>
    <s v="Postbus 76255"/>
    <m/>
    <s v="0031612418881"/>
    <s v="(020) 891 27 01"/>
    <n v="1"/>
    <m/>
    <n v="1"/>
    <m/>
    <n v="2790"/>
    <n v="1"/>
    <m/>
    <s v="000180-004"/>
    <n v="5"/>
  </r>
  <r>
    <s v="Inergy"/>
    <s v="Struner"/>
    <s v="Ja"/>
    <n v="100"/>
    <n v="12"/>
    <s v="Struner"/>
    <n v="1452"/>
    <s v="Middag"/>
    <n v="12"/>
    <s v="Classic Blaauw"/>
    <s v="Smit B."/>
    <x v="0"/>
    <d v="2015-08-20T00:00:00"/>
    <x v="22"/>
    <s v="100% Definitief"/>
    <d v="2015-04-10T00:00:00"/>
    <s v="Haan R. de"/>
    <s v="Ja"/>
    <s v="Struner2015"/>
    <s v="100% Definitief"/>
    <s v="08-07"/>
    <m/>
    <m/>
    <x v="0"/>
    <n v="20"/>
    <n v="70"/>
    <n v="3487.38"/>
    <s v="11:45"/>
    <s v="11:30"/>
    <s v="Luxe charter schepen (max. 24p)"/>
    <s v="Classic Blaauw"/>
    <s v="Eigen catering schip"/>
    <s v="Lampe"/>
    <s v="31-03"/>
    <s v="2015.14"/>
    <s v="donderdag"/>
    <s v="20-08-2015 11:30"/>
    <d v="2015-03-31T14:00:08"/>
    <s v="ben.smit@inergy.nl"/>
    <s v="officemanagement@inergy.nl"/>
    <n v="3"/>
    <s v="Cacaohaven (N03)"/>
    <s v="Oranje"/>
    <n v="25"/>
    <m/>
    <s v="N03"/>
    <s v="Cacaohaven (N03)"/>
    <s v="2015-08-20"/>
    <n v="3231.96"/>
    <n v="3231.96"/>
    <n v="3487.38"/>
    <m/>
    <s v="Pelmolenlaan 19"/>
    <s v="Woerden"/>
    <s v="3447 GW"/>
    <n v="1"/>
    <n v="15"/>
    <s v="Ja"/>
    <s v="Ben Smit"/>
    <m/>
    <m/>
    <m/>
    <m/>
    <m/>
    <m/>
    <m/>
    <s v="10:45"/>
    <n v="0"/>
    <s v="Cacaohaven"/>
    <s v="3084"/>
    <s v="Ja"/>
    <s v="Ja"/>
    <s v="Parkeren"/>
    <s v="2151"/>
    <s v="ben.smit@inergy.nl"/>
    <s v="Smit"/>
    <s v="officemanagement@inergy.nl"/>
    <s v="m"/>
    <m/>
    <s v="Ben"/>
    <s v="06 - 52 62 12 81"/>
    <m/>
    <s v="B."/>
    <n v="259"/>
    <s v="16:45"/>
    <m/>
    <s v="Struner"/>
    <n v="125"/>
    <s v="Varend arrangement"/>
    <d v="2015-08-20T00:00:00"/>
    <s v="Pelmolenlaan 19"/>
    <m/>
    <s v="0031654908911"/>
    <s v="06 - 52 62 12 81"/>
    <n v="2"/>
    <m/>
    <n v="1"/>
    <m/>
    <n v="3231.96"/>
    <n v="1"/>
    <m/>
    <s v="000180-003"/>
    <n v="5"/>
  </r>
  <r>
    <s v="Inergy"/>
    <s v="Struner"/>
    <s v="Ja"/>
    <n v="100"/>
    <n v="12"/>
    <s v="Struner"/>
    <n v="1453"/>
    <s v="Middag"/>
    <n v="12"/>
    <s v="Classic Blaauw"/>
    <s v="Smit B."/>
    <x v="0"/>
    <d v="2015-08-21T00:00:00"/>
    <x v="22"/>
    <s v="100% Definitief"/>
    <d v="2015-04-10T00:00:00"/>
    <s v="Haan R. de"/>
    <s v="Ja"/>
    <s v="Struner2015"/>
    <s v="100% Definitief"/>
    <s v="08-07"/>
    <m/>
    <m/>
    <x v="0"/>
    <n v="20"/>
    <n v="70"/>
    <n v="3487.38"/>
    <s v="11:45"/>
    <s v="11:30"/>
    <s v="Luxe charter schepen (max. 24p)"/>
    <s v="Classic Blaauw"/>
    <s v="Eigen catering schip"/>
    <s v="Lampe"/>
    <s v="31-03"/>
    <s v="2015.14"/>
    <s v="vrijdag"/>
    <s v="21-08-2015 11:30"/>
    <d v="2015-03-31T14:02:14"/>
    <s v="ben.smit@inergy.nl"/>
    <s v="officemanagement@inergy.nl"/>
    <n v="3"/>
    <s v="Cacaohaven (N03)"/>
    <s v="Oranje"/>
    <n v="25"/>
    <m/>
    <s v="N03"/>
    <s v="Cacaohaven (N03)"/>
    <s v="2015-08-21"/>
    <n v="3231.96"/>
    <n v="3231.96"/>
    <n v="3487.38"/>
    <m/>
    <s v="Pelmolenlaan 19"/>
    <s v="Woerden"/>
    <s v="3447 GW"/>
    <n v="1"/>
    <n v="15"/>
    <s v="Ja"/>
    <s v="Ben Smit"/>
    <m/>
    <m/>
    <m/>
    <m/>
    <m/>
    <m/>
    <m/>
    <s v="10:45"/>
    <n v="0"/>
    <s v="Cacaohaven"/>
    <s v="3084"/>
    <s v="Ja"/>
    <s v="Ja"/>
    <s v="Parkeren"/>
    <s v="2151"/>
    <s v="ben.smit@inergy.nl"/>
    <s v="Smit"/>
    <s v="officemanagement@inergy.nl"/>
    <s v="m"/>
    <m/>
    <s v="Ben"/>
    <s v="06 - 52 62 12 81"/>
    <m/>
    <s v="B."/>
    <n v="259"/>
    <s v="16:45"/>
    <m/>
    <s v="Struner"/>
    <n v="125"/>
    <s v="Varend arrangement"/>
    <d v="2015-08-21T00:00:00"/>
    <s v="Pelmolenlaan 19"/>
    <m/>
    <s v="0031654908911"/>
    <s v="06 - 52 62 12 81"/>
    <n v="2"/>
    <m/>
    <n v="1"/>
    <m/>
    <n v="3231.96"/>
    <n v="1"/>
    <m/>
    <s v="000180-005"/>
    <n v="5"/>
  </r>
  <r>
    <s v="Liberty Global Operations B.V."/>
    <s v="Struner"/>
    <s v="Ja"/>
    <n v="100"/>
    <n v="12"/>
    <s v="Struner"/>
    <n v="1612"/>
    <s v="Avond"/>
    <n v="12"/>
    <s v="Classic Blaauw"/>
    <s v="Drost R."/>
    <x v="0"/>
    <d v="2015-08-19T00:00:00"/>
    <x v="66"/>
    <s v="100% Definitief"/>
    <m/>
    <s v="NEB"/>
    <s v="Ja"/>
    <s v="Struner2015"/>
    <s v="100% Definitief"/>
    <s v="08-07"/>
    <m/>
    <m/>
    <x v="14"/>
    <n v="22"/>
    <n v="70"/>
    <n v="3597.42"/>
    <s v="18:45"/>
    <s v="18:30"/>
    <s v="Luxe charter schepen (max. 24p)"/>
    <s v="Classic Blaauw"/>
    <s v="Eigen catering schip"/>
    <s v="Stulp"/>
    <s v="16-04"/>
    <s v="2015.16"/>
    <s v="woensdag"/>
    <s v="19-08-2015 18:30"/>
    <d v="2015-04-16T10:35:04"/>
    <s v="lalexander@libertyglobal.com"/>
    <s v="lalexander@libertyglobal.com"/>
    <n v="1"/>
    <s v="Cacaohaven (N03)"/>
    <s v="Oranje"/>
    <n v="25"/>
    <m/>
    <s v="N03"/>
    <s v="Cacaohaven (N03)"/>
    <s v="2015-08-19"/>
    <n v="3348"/>
    <n v="3348"/>
    <n v="3597.42"/>
    <m/>
    <m/>
    <s v="Amsterdam"/>
    <m/>
    <n v="1"/>
    <n v="15"/>
    <s v="Ja"/>
    <s v="R. Drost"/>
    <m/>
    <n v="67.959999999999994"/>
    <n v="181.46"/>
    <s v="110159"/>
    <n v="2158.4499999999998"/>
    <n v="3348"/>
    <n v="3597.42"/>
    <s v="17:45"/>
    <n v="0"/>
    <s v="Cacaohaven"/>
    <s v="3071"/>
    <s v="Nee"/>
    <s v="Ja"/>
    <s v="Parkeren"/>
    <s v="2138"/>
    <s v="lalexander@libertyglobal.com"/>
    <s v="Drost"/>
    <s v="lalexander@libertyglobal.com"/>
    <s v="m"/>
    <m/>
    <m/>
    <s v="(020) 775 50 00"/>
    <m/>
    <s v="R."/>
    <n v="274"/>
    <s v="00:00"/>
    <m/>
    <s v="Struner"/>
    <n v="125"/>
    <s v="Varend arrangement"/>
    <d v="2015-08-19T00:00:00"/>
    <s v="Postbus 80900"/>
    <m/>
    <s v="(020) 775 50 00"/>
    <s v="(020) 775 50 00"/>
    <n v="1"/>
    <m/>
    <n v="1"/>
    <m/>
    <n v="3348"/>
    <n v="1"/>
    <m/>
    <s v="000180-002"/>
    <n v="5"/>
  </r>
  <r>
    <s v="Troostwijk Veilingen B.V."/>
    <s v="Struner"/>
    <s v="Ja"/>
    <n v="100"/>
    <n v="12"/>
    <s v="Struner"/>
    <n v="1252"/>
    <s v="Avond"/>
    <n v="12"/>
    <s v="Classic Blaauw"/>
    <s v="Greveling R."/>
    <x v="0"/>
    <d v="2015-08-22T00:00:00"/>
    <x v="73"/>
    <s v="100% Definitief"/>
    <m/>
    <s v="NEB"/>
    <s v="Ja"/>
    <s v="Struner2015"/>
    <s v="100% Definitief"/>
    <s v="09-07"/>
    <m/>
    <m/>
    <x v="14"/>
    <n v="22"/>
    <n v="70"/>
    <n v="3597.42"/>
    <s v="18:45"/>
    <s v="18:30"/>
    <s v="Luxe charter schepen (max. 24p)"/>
    <s v="Classic Blaauw"/>
    <s v="Eigen catering schip"/>
    <m/>
    <s v="11-03"/>
    <s v="2015.11"/>
    <s v="zaterdag"/>
    <s v="22-08-2015 18:30"/>
    <d v="2015-03-11T10:45:08"/>
    <m/>
    <s v="r.greveling@troostwijkauctions.com"/>
    <n v="1"/>
    <s v="Cacaohaven (N03)"/>
    <s v="Oranje"/>
    <n v="25"/>
    <m/>
    <s v="N03"/>
    <s v="Cacaohaven (N03)"/>
    <s v="2015-08-22"/>
    <n v="3348"/>
    <n v="3348"/>
    <n v="3597.42"/>
    <m/>
    <s v="Overschiestraat 59"/>
    <s v="Amsterdam"/>
    <s v="1062 XD"/>
    <n v="1"/>
    <n v="15"/>
    <s v="Ja"/>
    <s v="Monique Korporaal"/>
    <m/>
    <n v="67.959999999999994"/>
    <n v="181.46"/>
    <s v="110087"/>
    <n v="2158.46"/>
    <n v="3348"/>
    <n v="3597.42"/>
    <s v="17:45"/>
    <n v="0"/>
    <s v="Cacaohaven"/>
    <s v="2791"/>
    <s v="Ja"/>
    <s v="Ja"/>
    <s v="Parkeren"/>
    <s v="2048"/>
    <m/>
    <s v="Korporaal"/>
    <s v="r.greveling@troostwijkauctions.com"/>
    <s v="f"/>
    <m/>
    <s v="Monique"/>
    <s v="(020) 666 65 35"/>
    <m/>
    <s v="M."/>
    <n v="274"/>
    <s v="00:00"/>
    <m/>
    <s v="Struner"/>
    <n v="125"/>
    <s v="Varend arrangement"/>
    <d v="2015-08-22T00:00:00"/>
    <s v="Overschiestraat 59"/>
    <m/>
    <s v="(020) 666 65 35"/>
    <s v="(020) 666 65 35"/>
    <n v="1"/>
    <m/>
    <n v="1"/>
    <m/>
    <n v="3348"/>
    <n v="1"/>
    <m/>
    <s v="000180-008"/>
    <n v="5"/>
  </r>
  <r>
    <s v="vv DHC"/>
    <s v="Struner"/>
    <s v="Ja"/>
    <n v="100"/>
    <n v="12"/>
    <s v="Struner"/>
    <n v="1908"/>
    <s v="Middag"/>
    <n v="12"/>
    <s v="Classic Blaauw"/>
    <s v="Moor R."/>
    <x v="0"/>
    <d v="2015-08-22T00:00:00"/>
    <x v="28"/>
    <s v="100% Definitief"/>
    <d v="2015-06-05T00:00:00"/>
    <s v="Spliet M.P.J."/>
    <s v="Ja"/>
    <s v="Struner2015"/>
    <s v="100% Definitief"/>
    <s v="15-07"/>
    <s v="Moor"/>
    <m/>
    <x v="0"/>
    <n v="20"/>
    <n v="70"/>
    <n v="3349.9"/>
    <s v="11:45"/>
    <s v="11:30"/>
    <s v="Luxe charter schepen (max. 24p)"/>
    <s v="Classic Blaauw"/>
    <s v="Eigen catering schip"/>
    <s v="Moor"/>
    <s v="28-05"/>
    <s v="2015.22"/>
    <s v="zaterdag"/>
    <s v="22-08-2015 11:30"/>
    <d v="2015-05-28T23:32:50"/>
    <s v="ronaldmoor@casema.nl"/>
    <m/>
    <n v="2"/>
    <s v="Cacaohaven (N03)"/>
    <s v="Oranje"/>
    <n v="25"/>
    <m/>
    <s v="N03"/>
    <s v="Cacaohaven (N03)"/>
    <s v="2015-08-22"/>
    <n v="3118.33"/>
    <n v="3118.33"/>
    <n v="3349.9"/>
    <s v="man"/>
    <s v="Parkzoom 5"/>
    <s v="Delft"/>
    <s v="2614 TC"/>
    <n v="1"/>
    <n v="15"/>
    <s v="Ja"/>
    <s v="Ronald Moor"/>
    <m/>
    <m/>
    <m/>
    <m/>
    <m/>
    <m/>
    <m/>
    <s v="10:45"/>
    <n v="0"/>
    <s v="Cacaohaven"/>
    <s v="6026"/>
    <s v="Ja"/>
    <s v="Ja"/>
    <s v="Parkeren"/>
    <s v="3914"/>
    <s v="ronaldmoor@casema.nl"/>
    <s v="Moor"/>
    <s v="ronaldmoor@casema.nl"/>
    <s v="m"/>
    <m/>
    <s v="Ronald"/>
    <s v="06 - 83 17 22 59"/>
    <m/>
    <s v="R."/>
    <n v="259"/>
    <s v="16:45"/>
    <m/>
    <s v="Struner"/>
    <n v="125"/>
    <s v="Varend arrangement"/>
    <d v="2015-08-22T00:00:00"/>
    <s v="Parkzoom 5"/>
    <s v="06-83172259"/>
    <s v="0031683172259"/>
    <m/>
    <n v="1"/>
    <m/>
    <n v="3"/>
    <m/>
    <n v="3118.33"/>
    <n v="1"/>
    <m/>
    <s v="000180-007"/>
    <n v="5"/>
  </r>
  <r>
    <s v="ABN AMRO"/>
    <s v="Succes"/>
    <s v="Ja"/>
    <n v="207.39"/>
    <n v="50"/>
    <s v="Succes"/>
    <n v="46"/>
    <s v="Avond"/>
    <n v="54"/>
    <s v="Classic"/>
    <s v="Bergh D. van den"/>
    <x v="0"/>
    <d v="2015-08-20T00:00:00"/>
    <x v="1"/>
    <s v="100% Definitief"/>
    <m/>
    <s v="NAUPAR"/>
    <s v="Ja"/>
    <s v="SuccesNpr2015"/>
    <s v="100% Definitief"/>
    <s v="16-07"/>
    <m/>
    <m/>
    <x v="1"/>
    <n v="21"/>
    <n v="36.229999999999997"/>
    <n v="30767.53"/>
    <s v="19:00"/>
    <s v="18:30"/>
    <s v="Luxe traditionele charter schepen"/>
    <s v="Classic"/>
    <s v="Eigen catering schip"/>
    <s v="Bergh van den"/>
    <s v="19-08"/>
    <s v="2014.34"/>
    <s v="donderdag"/>
    <s v="20-08-2015 18:30"/>
    <d v="2014-08-19T22:33:55"/>
    <s v="Dini afwezig ivm langdurig ziek"/>
    <s v="annet.de.kant@nl.abnamro.com"/>
    <n v="4"/>
    <s v="CH HKA (C03)"/>
    <s v="Oranje"/>
    <n v="50"/>
    <m/>
    <s v="A16"/>
    <s v="CH HKA (C03)"/>
    <s v="2015-08-20"/>
    <n v="13724.91"/>
    <n v="13724.91"/>
    <n v="14835.35"/>
    <m/>
    <s v="Marktplein 11"/>
    <s v="Hoofddorp"/>
    <s v="2132 DA"/>
    <m/>
    <n v="40"/>
    <s v="Ja"/>
    <s v="Annet de Kant"/>
    <m/>
    <m/>
    <m/>
    <m/>
    <m/>
    <m/>
    <m/>
    <s v="17:45"/>
    <n v="-15932.18"/>
    <s v="Pier Westerhoofd"/>
    <s v="1902"/>
    <s v="Nee"/>
    <s v="Nee"/>
    <s v="Parkeren"/>
    <s v="4247"/>
    <s v="annet.de.kant@nl.abnamro.com"/>
    <s v="Kant"/>
    <s v="annet.de.kant@nl.abnamro.com"/>
    <s v="f"/>
    <m/>
    <s v="Annet"/>
    <s v="0031203831364"/>
    <s v="van den"/>
    <s v="A."/>
    <n v="249"/>
    <s v="23:45"/>
    <m/>
    <s v="Succes"/>
    <n v="85"/>
    <s v="Varend arrangement"/>
    <d v="2015-08-20T00:00:00"/>
    <s v="Marktplein 11"/>
    <m/>
    <s v="655886249"/>
    <m/>
    <n v="1"/>
    <n v="16269.66"/>
    <n v="1"/>
    <m/>
    <n v="13724.91"/>
    <n v="3"/>
    <m/>
    <s v="000060-004"/>
    <m/>
  </r>
  <r>
    <s v="Baker &amp; McKenzie Amsterdam N.V."/>
    <s v="Succes"/>
    <s v="Ja"/>
    <n v="100"/>
    <n v="50"/>
    <s v="Succes"/>
    <n v="633"/>
    <s v="Avond"/>
    <n v="54"/>
    <s v="Classic"/>
    <s v="Oosterkamp L."/>
    <x v="0"/>
    <d v="2015-08-19T00:00:00"/>
    <x v="197"/>
    <s v="100% Definitief"/>
    <d v="2014-11-13T00:00:00"/>
    <s v="Dijck S.N.D. van"/>
    <s v="Ja"/>
    <s v="SuccesNpr2015"/>
    <s v="100% Definitief"/>
    <s v="15-07"/>
    <m/>
    <m/>
    <x v="1"/>
    <n v="21"/>
    <n v="36.229999999999997"/>
    <n v="15385.35"/>
    <s v="19:00"/>
    <s v="18:30"/>
    <s v="Luxe traditionele charter schepen"/>
    <s v="Classic"/>
    <s v="Eigen catering schip"/>
    <s v="Wehmeijer"/>
    <s v="29-10"/>
    <s v="2014.44"/>
    <s v="woensdag"/>
    <s v="19-08-2015 18:30"/>
    <d v="2014-10-29T12:05:18"/>
    <s v="claudia.wehmeijer@bakermckenzie.com"/>
    <s v="Claudia.Wehmeijer@bakermckenzie.com"/>
    <n v="7"/>
    <s v="CH HKA (C03)"/>
    <s v="Oranje"/>
    <n v="50"/>
    <m/>
    <s v="A16"/>
    <s v="CH HKA (C03)"/>
    <s v="2015-08-19"/>
    <n v="14479"/>
    <n v="14142.85"/>
    <n v="15385.35"/>
    <m/>
    <s v="Claude Debussylaan 54"/>
    <s v="Amsterdam"/>
    <m/>
    <m/>
    <n v="40"/>
    <s v="Nee"/>
    <s v="Claudia Wehmeijer"/>
    <m/>
    <m/>
    <m/>
    <m/>
    <m/>
    <m/>
    <m/>
    <s v="17:45"/>
    <n v="0"/>
    <s v="Pier Westerhoofd"/>
    <s v="1356"/>
    <s v="Nee"/>
    <s v="Ja"/>
    <s v="Parkeren"/>
    <s v="3823"/>
    <s v="claudia.wehmeijer@bakermckenzie.com"/>
    <s v="Wehmeijer"/>
    <s v="Claudia.Wehmeijer@bakermckenzie.com"/>
    <s v="f"/>
    <m/>
    <s v="Claudia"/>
    <s v="(020) 551 75 55"/>
    <m/>
    <s v="C."/>
    <n v="249"/>
    <s v="23:45"/>
    <m/>
    <s v="Succes"/>
    <n v="85"/>
    <s v="Varend arrangement"/>
    <d v="2015-08-19T00:00:00"/>
    <s v="Claude Debussylaan 54"/>
    <s v="020-5517497 / 06-21708106"/>
    <s v="0031646727081"/>
    <s v="(020) 551 75 55"/>
    <n v="4"/>
    <n v="15862.91"/>
    <n v="2"/>
    <m/>
    <n v="14479"/>
    <n v="3"/>
    <m/>
    <s v="000060-002"/>
    <m/>
  </r>
  <r>
    <s v="Fortron B.V. "/>
    <s v="Succes"/>
    <s v="Ja"/>
    <n v="100"/>
    <n v="50"/>
    <s v="Succes"/>
    <n v="982"/>
    <s v="Avond"/>
    <n v="50"/>
    <s v="Dock"/>
    <s v="Boonstra P.M.L."/>
    <x v="0"/>
    <d v="2015-08-20T00:00:00"/>
    <x v="140"/>
    <s v="100% Definitief"/>
    <d v="2015-02-27T00:00:00"/>
    <s v="Spliet M.P.J."/>
    <s v="Ja"/>
    <s v="Succes2015"/>
    <s v="100% Definitief"/>
    <s v="08-07"/>
    <m/>
    <m/>
    <x v="11"/>
    <n v="26.13"/>
    <n v="31.05"/>
    <n v="11701.08"/>
    <s v="20:30"/>
    <s v="20:30"/>
    <s v="Luxe directieschepen"/>
    <s v="Dock"/>
    <s v="H2U Consortium"/>
    <s v="Hompes"/>
    <s v="03-02"/>
    <s v="2015.06"/>
    <s v="donderdag"/>
    <s v="20-08-2015 20:30"/>
    <d v="2015-02-03T10:03:20"/>
    <s v="Ruth.Leerssen@fortron.nl"/>
    <s v="ruth.leerssen@fortron.nl"/>
    <n v="5"/>
    <s v="CH HKA (C03)"/>
    <s v="Oranje"/>
    <n v="30"/>
    <m/>
    <s v="A29"/>
    <s v="CH HKB (D03)"/>
    <s v="2015-08-20"/>
    <n v="10780.56"/>
    <n v="10780.56"/>
    <n v="11701.08"/>
    <m/>
    <s v="Nijverheidsstraat 9"/>
    <s v="Hoensbroek"/>
    <s v="6433 JZ"/>
    <n v="1.1000000000000001"/>
    <n v="20"/>
    <s v="Ja"/>
    <s v="Ruth Leerssen"/>
    <m/>
    <m/>
    <m/>
    <m/>
    <m/>
    <m/>
    <m/>
    <s v="18:30"/>
    <n v="0"/>
    <s v="Pier Westerhoofd"/>
    <s v="2624"/>
    <s v="Ja"/>
    <s v="Ja"/>
    <s v="Parkeren"/>
    <s v="1856"/>
    <s v="Ruth.Leerssen@fortron.nl"/>
    <s v="Leerssen"/>
    <s v="ruth.leerssen@fortron.nl"/>
    <s v="f"/>
    <m/>
    <s v="Ruth"/>
    <s v="(045) 522 38 00"/>
    <m/>
    <s v="R."/>
    <n v="209"/>
    <s v="00:00"/>
    <m/>
    <s v="Succes"/>
    <n v="68"/>
    <s v="Varend arrangement"/>
    <d v="2015-08-20T00:00:00"/>
    <s v="Nijverheidsstraat 9"/>
    <m/>
    <s v="655861567"/>
    <s v="(045) 522 38 00"/>
    <n v="2"/>
    <n v="12644.5"/>
    <n v="2"/>
    <m/>
    <n v="10780.56"/>
    <n v="4"/>
    <m/>
    <s v="000021-005"/>
    <n v="4.7"/>
  </r>
  <r>
    <s v="Hoya Lens Nederland"/>
    <s v="Succes"/>
    <s v="Ja"/>
    <n v="100"/>
    <n v="50"/>
    <s v="Succes"/>
    <n v="106"/>
    <s v="Avond"/>
    <n v="50"/>
    <s v="Dock"/>
    <s v="Koopman R."/>
    <x v="0"/>
    <d v="2015-08-22T00:00:00"/>
    <x v="31"/>
    <s v="100% Definitief"/>
    <m/>
    <s v="Spliet M.P.J."/>
    <s v="Ja"/>
    <s v="Succes2015"/>
    <s v="100% Definitief"/>
    <s v="08-07"/>
    <m/>
    <m/>
    <x v="11"/>
    <n v="26.13"/>
    <n v="31.05"/>
    <n v="11638.58"/>
    <s v="20:30"/>
    <s v="20:30"/>
    <s v="Luxe directieschepen"/>
    <s v="Dock"/>
    <s v="H2U Consortium"/>
    <s v="Koopman"/>
    <s v="20-08"/>
    <s v="2014.34"/>
    <s v="zaterdag"/>
    <s v="22-08-2015 20:30"/>
    <d v="2014-08-20T11:42:45"/>
    <s v="r.koopman@hoya.nl"/>
    <s v="r.koopman@hoya.nl"/>
    <n v="6"/>
    <s v="CH HKA (C03)"/>
    <s v="Oranje"/>
    <n v="30"/>
    <m/>
    <s v="A29"/>
    <s v="CH HKB (D03)"/>
    <s v="2015-08-22"/>
    <n v="10728.91"/>
    <n v="10728.91"/>
    <n v="11638.58"/>
    <s v="man"/>
    <s v="Amsterdamseweg 27"/>
    <s v="Uithoorn"/>
    <s v="1422 AC"/>
    <n v="1.1000000000000001"/>
    <n v="20"/>
    <s v="Nee"/>
    <s v="Rene Koopman"/>
    <m/>
    <m/>
    <m/>
    <m/>
    <m/>
    <m/>
    <m/>
    <s v="18:30"/>
    <n v="0"/>
    <s v="Pier Westerhoofd"/>
    <s v="1915"/>
    <s v="Ja"/>
    <s v="Ja"/>
    <s v="Parkeren"/>
    <s v="1207"/>
    <s v="r.koopman@hoya.nl"/>
    <s v="Koopman"/>
    <s v="r.koopman@hoya.nl"/>
    <s v="m"/>
    <m/>
    <s v="Rene"/>
    <s v="(0297) 51 42 22"/>
    <m/>
    <s v="R."/>
    <n v="209"/>
    <s v="00:00"/>
    <m/>
    <s v="Succes"/>
    <n v="68"/>
    <s v="Varend arrangement"/>
    <d v="2015-08-22T00:00:00"/>
    <s v="Amsterdamseweg 27"/>
    <m/>
    <s v="614385638"/>
    <s v="(0297) 51 42 22"/>
    <n v="3"/>
    <n v="12644.5"/>
    <n v="1"/>
    <m/>
    <n v="10728.91"/>
    <n v="4"/>
    <m/>
    <s v="000021-011"/>
    <n v="4.7"/>
  </r>
  <r>
    <s v="ING Nederland - Private Banking "/>
    <s v="Succes"/>
    <s v="Nee"/>
    <m/>
    <n v="50"/>
    <s v="Succes"/>
    <n v="713"/>
    <s v="SAIL In"/>
    <n v="54"/>
    <s v="Classic"/>
    <s v="Bastiaans H.F.H."/>
    <x v="53"/>
    <d v="2015-08-19T00:00:00"/>
    <x v="126"/>
    <s v="Gefactureerd"/>
    <m/>
    <s v="Straten F. van"/>
    <s v="Ja"/>
    <s v="SuccesNpr2015"/>
    <s v="Gefactureerd (1/0 termijn)"/>
    <m/>
    <m/>
    <m/>
    <x v="2"/>
    <n v="23"/>
    <n v="36.229999999999997"/>
    <n v="0"/>
    <s v="07:45"/>
    <s v="07:30"/>
    <s v="Luxe traditionele charter schepen"/>
    <s v="Classic"/>
    <s v="Eigen catering schip"/>
    <m/>
    <s v="20-11"/>
    <s v="2014.47"/>
    <s v="woensdag"/>
    <s v="19-08-2015 07:30"/>
    <d v="2014-11-20T17:15:49"/>
    <m/>
    <m/>
    <n v="1"/>
    <s v="CH HKA (C03)"/>
    <s v="Oranje"/>
    <n v="50"/>
    <m/>
    <s v="A16"/>
    <s v="CH HKA (C03)"/>
    <s v="2015-08-19"/>
    <n v="15606"/>
    <n v="11704.5"/>
    <n v="12631.48"/>
    <m/>
    <s v="Postbus 712"/>
    <s v="Amsterdam"/>
    <s v="1000 AS"/>
    <m/>
    <n v="40"/>
    <s v="Nee"/>
    <s v="H.F.H. Bastiaans"/>
    <m/>
    <m/>
    <m/>
    <m/>
    <m/>
    <m/>
    <m/>
    <s v="06:45"/>
    <n v="12631.48"/>
    <s v="Pier Westerhoofd"/>
    <s v="3182"/>
    <s v="Ja"/>
    <m/>
    <m/>
    <s v="3846"/>
    <m/>
    <s v="Bastiaans"/>
    <m/>
    <s v="o"/>
    <m/>
    <m/>
    <m/>
    <m/>
    <s v="H.F.H."/>
    <n v="289"/>
    <s v="15:00"/>
    <m/>
    <s v="Succes"/>
    <n v="85"/>
    <s v="Varend arrangement"/>
    <d v="2015-08-19T00:00:00"/>
    <s v="Postbus 712"/>
    <m/>
    <m/>
    <m/>
    <n v="1"/>
    <m/>
    <n v="0"/>
    <m/>
    <n v="15606"/>
    <n v="3"/>
    <m/>
    <s v="000060-001"/>
    <m/>
  </r>
  <r>
    <s v="Nayak Aircraft Service"/>
    <s v="Succes"/>
    <s v="Ja"/>
    <n v="100"/>
    <n v="50"/>
    <s v="Succes"/>
    <n v="47"/>
    <s v="Avond"/>
    <n v="54"/>
    <s v="Classic"/>
    <s v="Basseluer M."/>
    <x v="0"/>
    <d v="2015-08-21T00:00:00"/>
    <x v="1"/>
    <s v="100% Definitief"/>
    <m/>
    <s v="NAUPAR"/>
    <s v="Ja"/>
    <s v="SuccesNpr2015"/>
    <s v="100% Definitief"/>
    <s v="08-07"/>
    <m/>
    <m/>
    <x v="1"/>
    <n v="21"/>
    <n v="36.229999999999997"/>
    <n v="14872.85"/>
    <s v="19:00"/>
    <s v="18:30"/>
    <s v="Luxe traditionele charter schepen"/>
    <s v="Classic"/>
    <s v="Eigen catering schip"/>
    <s v="Smit"/>
    <s v="19-08"/>
    <s v="2014.34"/>
    <s v="vrijdag"/>
    <s v="21-08-2015 18:30"/>
    <d v="2014-08-19T22:34:26"/>
    <s v="marsha.basseluer@nayak.nl"/>
    <s v="marsha.basseluer@nayak.nl"/>
    <n v="6"/>
    <s v="CH HKA (C03)"/>
    <s v="Oranje"/>
    <n v="50"/>
    <m/>
    <s v="A16"/>
    <s v="CH HKA (C03)"/>
    <s v="2015-08-21"/>
    <n v="13755.9"/>
    <n v="13755.9"/>
    <n v="14872.85"/>
    <m/>
    <s v="Fokkerweg 300"/>
    <s v="Oude Meer"/>
    <s v="1438 AN"/>
    <m/>
    <n v="40"/>
    <s v="Ja"/>
    <s v="Marsha Basseluer"/>
    <m/>
    <m/>
    <m/>
    <m/>
    <m/>
    <m/>
    <m/>
    <s v="17:45"/>
    <n v="0"/>
    <s v="Pier Westerhoofd"/>
    <s v="2080"/>
    <s v="Nee"/>
    <s v="Ja"/>
    <s v="Parkeren"/>
    <s v="1388"/>
    <s v="marsha.basseluer@nayak.nl"/>
    <s v="Basseluer"/>
    <s v="marsha.basseluer@nayak.nl"/>
    <s v="f"/>
    <m/>
    <s v="Marsha"/>
    <m/>
    <m/>
    <s v="M."/>
    <n v="249"/>
    <s v="23:45"/>
    <m/>
    <s v="Succes"/>
    <n v="85"/>
    <s v="Varend arrangement"/>
    <d v="2015-08-21T00:00:00"/>
    <s v="Fokkerweg 300"/>
    <m/>
    <s v="646165810"/>
    <m/>
    <n v="3"/>
    <n v="16269.65"/>
    <n v="1"/>
    <m/>
    <n v="13755.9"/>
    <n v="3"/>
    <m/>
    <s v="000060-006"/>
    <m/>
  </r>
  <r>
    <s v="Schavemaker Transport BV"/>
    <s v="Succes"/>
    <s v="Ja"/>
    <n v="100"/>
    <n v="50"/>
    <s v="Succes"/>
    <n v="48"/>
    <s v="Middag"/>
    <n v="54"/>
    <s v="Classic"/>
    <s v="Dirksen S."/>
    <x v="0"/>
    <d v="2015-08-22T00:00:00"/>
    <x v="1"/>
    <s v="100% Definitief"/>
    <m/>
    <s v="NAUPAR"/>
    <s v="Ja"/>
    <s v="SuccesNpr2015"/>
    <s v="100% Definitief"/>
    <s v="08-07"/>
    <m/>
    <m/>
    <x v="0"/>
    <n v="20"/>
    <n v="36.229999999999997"/>
    <n v="13341.25"/>
    <s v="11:45"/>
    <s v="11:30"/>
    <s v="Luxe traditionele charter schepen"/>
    <s v="Classic"/>
    <s v="Eigen catering schip"/>
    <m/>
    <s v="19-08"/>
    <s v="2014.34"/>
    <s v="zaterdag"/>
    <s v="22-08-2015 11:30"/>
    <d v="2014-08-19T22:34:59"/>
    <s v="s.dirksen@schavemaker.com"/>
    <s v="s.dirksen@schavemaker.com"/>
    <n v="5"/>
    <s v="CH HKA (C03)"/>
    <s v="Oranje"/>
    <n v="50"/>
    <m/>
    <s v="A16"/>
    <s v="CH HKA (C03)"/>
    <s v="2015-08-22"/>
    <n v="12366"/>
    <n v="12366"/>
    <n v="13341.25"/>
    <m/>
    <s v="Lijndenweg 17"/>
    <s v="Beverwijk"/>
    <s v="1948 ND"/>
    <m/>
    <n v="40"/>
    <s v="Ja"/>
    <s v="S. Dirksen"/>
    <m/>
    <m/>
    <m/>
    <m/>
    <m/>
    <m/>
    <m/>
    <s v="10:45"/>
    <n v="0"/>
    <s v="Pier Westerhoofd"/>
    <s v="2093"/>
    <s v="Nee"/>
    <m/>
    <m/>
    <s v="1401"/>
    <s v="s.dirksen@schavemaker.com"/>
    <s v="Dirksen"/>
    <s v="s.dirksen@schavemaker.com"/>
    <s v="f"/>
    <m/>
    <m/>
    <m/>
    <m/>
    <s v="S."/>
    <n v="229"/>
    <s v="16:45"/>
    <m/>
    <s v="Succes"/>
    <n v="85"/>
    <s v="Varend arrangement"/>
    <d v="2015-08-22T00:00:00"/>
    <s v="Lijndenweg 17"/>
    <s v="06-50625623"/>
    <m/>
    <m/>
    <n v="3"/>
    <n v="14962.85"/>
    <n v="1"/>
    <m/>
    <n v="12366"/>
    <n v="3"/>
    <m/>
    <s v="000060-007"/>
    <m/>
  </r>
  <r>
    <s v="Koninklijk Instituut Van Ingenieurs"/>
    <s v="Sudwester"/>
    <s v="Nee"/>
    <m/>
    <n v="40"/>
    <s v="Sudwester"/>
    <n v="2397"/>
    <s v="Avond"/>
    <n v="30"/>
    <s v="Classic"/>
    <s v="Tongeren_x000a_ A."/>
    <x v="24"/>
    <d v="2015-08-19T00:00:00"/>
    <x v="42"/>
    <s v="Gefactureerd"/>
    <d v="2015-07-30T00:00:00"/>
    <s v="Sterk L."/>
    <s v="Ja"/>
    <s v="Sudwester2015"/>
    <s v="Gefactureerd (2/2 termijn)"/>
    <m/>
    <m/>
    <m/>
    <x v="8"/>
    <m/>
    <m/>
    <n v="0"/>
    <s v="19:30"/>
    <s v="19:00"/>
    <s v="Traditionele charter schepen"/>
    <s v="Classic"/>
    <s v="Eigen catering schip"/>
    <m/>
    <s v="23-07"/>
    <s v="2015.30"/>
    <s v="woensdag"/>
    <s v="19-08-2015 19:00"/>
    <d v="2015-07-23T15:53:28"/>
    <s v="angelique.vantongeren@kivi.nl"/>
    <s v="angelique.vantongeren@kivi.nl"/>
    <n v="5"/>
    <s v="CH HKA (C09)"/>
    <s v="Paars"/>
    <n v="50"/>
    <m/>
    <s v="A10"/>
    <s v="CH HKA (C09)"/>
    <s v="2015-08-19"/>
    <n v="6724.95"/>
    <n v="6724.95"/>
    <n v="7277.2"/>
    <m/>
    <s v="Prinsessegracht 23"/>
    <s v="Den Haag"/>
    <s v="2514 AP"/>
    <n v="1.2"/>
    <n v="35"/>
    <s v="Nee"/>
    <m/>
    <m/>
    <m/>
    <m/>
    <m/>
    <m/>
    <m/>
    <m/>
    <s v="18:15"/>
    <n v="7277.2"/>
    <s v="Pier Westerhoofd"/>
    <s v="6315"/>
    <s v="Ja"/>
    <s v="Nee"/>
    <s v="Parkeren"/>
    <m/>
    <s v="angelique.vantongeren@kivi.nl"/>
    <m/>
    <s v="angelique.vantongeren@kivi.nl"/>
    <m/>
    <m/>
    <m/>
    <m/>
    <m/>
    <m/>
    <n v="219"/>
    <s v="00:15"/>
    <m/>
    <s v="Sudwester"/>
    <n v="15"/>
    <s v="Varend arrangement"/>
    <d v="2015-08-19T00:00:00"/>
    <s v="Prinsessegracht 23"/>
    <m/>
    <m/>
    <m/>
    <n v="3"/>
    <n v="7949.7"/>
    <n v="1"/>
    <m/>
    <n v="6724.95"/>
    <n v="5"/>
    <m/>
    <s v="000206-002"/>
    <n v="6"/>
  </r>
  <r>
    <s v="Stater N.V."/>
    <s v="Sudwester"/>
    <s v="Ja"/>
    <n v="100"/>
    <n v="40"/>
    <s v="Sudwester"/>
    <n v="1755"/>
    <s v="Avond"/>
    <n v="40"/>
    <s v="Classic"/>
    <s v="Gerritsen T."/>
    <x v="0"/>
    <d v="2015-08-21T00:00:00"/>
    <x v="182"/>
    <s v="100% Definitief"/>
    <d v="2015-05-15T00:00:00"/>
    <s v="Spliet M.P.J."/>
    <s v="Ja"/>
    <s v="Sudwester2015"/>
    <s v="100% Definitief"/>
    <s v="08-07"/>
    <m/>
    <m/>
    <x v="8"/>
    <m/>
    <m/>
    <n v="9702.93"/>
    <s v="19:30"/>
    <s v="19:00"/>
    <s v="Traditionele charter schepen"/>
    <s v="Classic"/>
    <s v="Eigen catering schip"/>
    <s v="Gerritsen"/>
    <s v="06-05"/>
    <s v="2015.19"/>
    <s v="vrijdag"/>
    <s v="21-08-2015 19:00"/>
    <d v="2015-05-06T11:53:20"/>
    <s v="n.seigers@stater.nl"/>
    <m/>
    <n v="3"/>
    <s v="CH HKA (C09)"/>
    <s v="Paars"/>
    <n v="50"/>
    <m/>
    <s v="A10"/>
    <s v="CH HKA (C09)"/>
    <s v="2015-08-21"/>
    <n v="8966.6"/>
    <n v="8966.6"/>
    <n v="9702.93"/>
    <m/>
    <s v="Podium 1"/>
    <s v="Amersfoort"/>
    <s v="3826 PA"/>
    <n v="1.2"/>
    <n v="35"/>
    <s v="Ja"/>
    <s v="Natasja Seigers"/>
    <m/>
    <m/>
    <m/>
    <m/>
    <m/>
    <m/>
    <m/>
    <s v="18:15"/>
    <n v="0"/>
    <s v="Pier Westerhoofd"/>
    <s v="4089"/>
    <s v="Ja"/>
    <s v="Ja"/>
    <s v="Parkeren"/>
    <s v="3794"/>
    <s v="n.seigers@stater.nl"/>
    <s v="Seigers"/>
    <s v="n.seigers@stater.nl"/>
    <s v="f"/>
    <s v="06 - 53 26 24 39"/>
    <s v="Natasja"/>
    <s v="(033) 450 91 11"/>
    <m/>
    <s v="N."/>
    <n v="219"/>
    <s v="00:15"/>
    <m/>
    <s v="Sudwester"/>
    <n v="15"/>
    <s v="Varend arrangement"/>
    <d v="2015-08-21T00:00:00"/>
    <s v="Podium 1"/>
    <m/>
    <s v="613382547"/>
    <s v="(033) 450 91 11"/>
    <n v="2"/>
    <m/>
    <n v="1"/>
    <m/>
    <n v="8966.6"/>
    <n v="5"/>
    <m/>
    <s v="000206-006"/>
    <n v="6"/>
  </r>
  <r>
    <s v="Tune Chemical Tankers BV "/>
    <s v="Sudwester"/>
    <s v="Ja"/>
    <n v="100"/>
    <n v="40"/>
    <s v="Sudwester"/>
    <n v="1740"/>
    <s v="SAIL In"/>
    <n v="30"/>
    <s v="Classic"/>
    <s v="Jong M. de"/>
    <x v="0"/>
    <d v="2015-08-19T00:00:00"/>
    <x v="117"/>
    <s v="100% Definitief"/>
    <m/>
    <s v="NAUPAR"/>
    <s v="Ja"/>
    <s v="Sudwester2015"/>
    <s v="100% Definitief"/>
    <s v="08-07"/>
    <m/>
    <m/>
    <x v="8"/>
    <m/>
    <m/>
    <n v="8216.42"/>
    <s v="08:15"/>
    <s v="08:00"/>
    <s v="Traditionele charter schepen"/>
    <s v="Classic"/>
    <s v="Eigen catering schip"/>
    <s v="Jong de"/>
    <s v="30-04"/>
    <s v="2015.18"/>
    <s v="woensdag"/>
    <s v="19-08-2015 08:00"/>
    <d v="2015-04-30T16:05:58"/>
    <m/>
    <s v="admin@nitram.nl"/>
    <n v="3"/>
    <s v="CH HKA (C09)"/>
    <s v="Paars"/>
    <n v="50"/>
    <m/>
    <s v="A10"/>
    <s v="CH HKA (C09)"/>
    <s v="2015-08-19"/>
    <n v="7593.96"/>
    <n v="7593.96"/>
    <n v="8216.42"/>
    <m/>
    <m/>
    <s v="Hellevoetsluis"/>
    <m/>
    <n v="1.2"/>
    <n v="35"/>
    <s v="Nee"/>
    <s v="Leen Riedijk"/>
    <m/>
    <m/>
    <m/>
    <m/>
    <m/>
    <m/>
    <m/>
    <s v="07:15"/>
    <n v="0"/>
    <s v="Pier Westerhoofd"/>
    <s v="5929"/>
    <s v="Ja"/>
    <s v="Ja"/>
    <s v="Parkeren"/>
    <s v="4145"/>
    <s v="leen_riedijk@hotmail.com"/>
    <s v="Riedijk"/>
    <s v="leen_riedijk@hotmail.com"/>
    <s v="m"/>
    <m/>
    <s v="Leen"/>
    <m/>
    <s v="de"/>
    <s v="L."/>
    <n v="249"/>
    <s v="15:30"/>
    <m/>
    <s v="Sudwester"/>
    <n v="15"/>
    <s v="Varend arrangement"/>
    <d v="2015-08-19T00:00:00"/>
    <s v="Postbus 170"/>
    <m/>
    <s v="0031653900780"/>
    <m/>
    <n v="2"/>
    <m/>
    <n v="1"/>
    <m/>
    <n v="7593.96"/>
    <n v="5"/>
    <m/>
    <s v="000206-001"/>
    <n v="6"/>
  </r>
  <r>
    <s v="Urban Interest"/>
    <s v="Sudwester"/>
    <s v="Ja"/>
    <n v="97.42"/>
    <n v="40"/>
    <s v="Sudwester"/>
    <n v="1749"/>
    <s v="Avond"/>
    <n v="30"/>
    <s v="Classic"/>
    <s v="Mook D."/>
    <x v="0"/>
    <d v="2015-08-20T00:00:00"/>
    <x v="99"/>
    <s v="100% Definitief"/>
    <m/>
    <s v="NAUPAR"/>
    <s v="Ja"/>
    <s v="Sudwester2015"/>
    <s v="100% Definitief"/>
    <s v="08-07"/>
    <m/>
    <m/>
    <x v="8"/>
    <m/>
    <m/>
    <n v="7089.71"/>
    <s v="19:30"/>
    <s v="19:00"/>
    <s v="Traditionele charter schepen"/>
    <s v="Classic"/>
    <s v="Eigen catering schip"/>
    <s v="Mook"/>
    <s v="01-05"/>
    <s v="2015.18"/>
    <s v="donderdag"/>
    <s v="20-08-2015 19:00"/>
    <d v="2015-05-01T16:24:21"/>
    <s v="Dolf.Mook@urbaninterest.nl"/>
    <s v="Dolf.Mook@urbaninterest.nl"/>
    <n v="3"/>
    <s v="CH HKA (C09)"/>
    <s v="Paars"/>
    <n v="50"/>
    <m/>
    <s v="A10"/>
    <s v="CH HKA (C09)"/>
    <s v="2015-08-20"/>
    <n v="6724.95"/>
    <n v="6724.95"/>
    <n v="7277.2"/>
    <m/>
    <s v="Postbus 121"/>
    <s v="Den Haag"/>
    <s v="2501 CC"/>
    <n v="1.2"/>
    <n v="35"/>
    <s v="Nee"/>
    <s v="Dolf Mook"/>
    <m/>
    <m/>
    <m/>
    <m/>
    <m/>
    <m/>
    <m/>
    <s v="18:15"/>
    <n v="187.49"/>
    <s v="Pier Westerhoofd"/>
    <s v="3207"/>
    <s v="Ja"/>
    <s v="Nee"/>
    <s v="Parkeren"/>
    <s v="2465"/>
    <s v="Dolf.Mook@urbaninterest.nl"/>
    <s v="Mook"/>
    <s v="Dolf.Mook@urbaninterest.nl"/>
    <s v="m"/>
    <m/>
    <s v="Dolf"/>
    <s v="06 - 10 59 42 84"/>
    <m/>
    <s v="D."/>
    <n v="219"/>
    <s v="00:15"/>
    <m/>
    <s v="Sudwester"/>
    <n v="15"/>
    <s v="Varend arrangement"/>
    <d v="2015-08-20T00:00:00"/>
    <s v="Postbus 121"/>
    <m/>
    <s v="0031610594289"/>
    <s v="06 - 10 59 42 84"/>
    <n v="2"/>
    <m/>
    <n v="1"/>
    <m/>
    <n v="6724.95"/>
    <n v="5"/>
    <m/>
    <s v="000206-004"/>
    <n v="6"/>
  </r>
  <r>
    <s v="Van der Vorm Vastgoed"/>
    <s v="Sudwester"/>
    <s v="Ja"/>
    <n v="100"/>
    <n v="40"/>
    <s v="Sudwester"/>
    <n v="1761"/>
    <s v="Middag"/>
    <n v="35"/>
    <s v="Classic"/>
    <s v="Wijnhorst J."/>
    <x v="0"/>
    <d v="2015-08-21T00:00:00"/>
    <x v="132"/>
    <s v="100% Definitief"/>
    <d v="2015-05-18T00:00:00"/>
    <s v="Spliet M.P.J."/>
    <s v="Ja"/>
    <s v="Sudwester2015"/>
    <s v="100% Definitief"/>
    <s v="08-07"/>
    <m/>
    <m/>
    <x v="8"/>
    <m/>
    <m/>
    <n v="7514.26"/>
    <s v="12:15"/>
    <s v="12:00"/>
    <s v="Traditionele charter schepen"/>
    <s v="Classic"/>
    <s v="Eigen catering schip"/>
    <s v="Wijnhorst J."/>
    <s v="07-05"/>
    <s v="2015.19"/>
    <s v="vrijdag"/>
    <s v="21-08-2015 12:00"/>
    <d v="2015-05-07T11:15:22"/>
    <s v="j.wijnhorst@vandervorm.nl"/>
    <m/>
    <n v="2"/>
    <s v="CH HKA (C09)"/>
    <s v="Paars"/>
    <n v="50"/>
    <m/>
    <s v="A10"/>
    <s v="CH HKA (C09)"/>
    <s v="2015-08-21"/>
    <n v="6965"/>
    <n v="6965"/>
    <n v="7514.26"/>
    <m/>
    <m/>
    <s v="Rotterdam"/>
    <m/>
    <n v="1.2"/>
    <n v="35"/>
    <s v="Ja"/>
    <s v="Janneke Wijnhorst"/>
    <m/>
    <m/>
    <m/>
    <m/>
    <m/>
    <m/>
    <m/>
    <s v="11:15"/>
    <n v="0"/>
    <s v="Pier Westerhoofd"/>
    <s v="5945"/>
    <s v="Ja"/>
    <m/>
    <m/>
    <s v="3802"/>
    <s v="j.wijnhorst@vandervorm.nl"/>
    <s v="Wijnhorst"/>
    <s v="j.wijnhorst@vormvastgoed.nl"/>
    <s v="f"/>
    <m/>
    <s v="Janneke"/>
    <s v="(010) 209 27 22"/>
    <m/>
    <s v="J."/>
    <n v="199"/>
    <s v="17:15"/>
    <m/>
    <s v="Sudwester"/>
    <n v="15"/>
    <s v="Varend arrangement"/>
    <d v="2015-08-21T00:00:00"/>
    <s v="Postbus 23313"/>
    <s v="0102092722"/>
    <s v="(010) 209 27 22"/>
    <s v="(010) 209 27 22"/>
    <n v="2"/>
    <m/>
    <n v="1"/>
    <m/>
    <n v="6965"/>
    <n v="5"/>
    <m/>
    <s v="000206-005"/>
    <n v="6"/>
  </r>
  <r>
    <s v="Aannemingsmaatschappij Van Gelder B.V."/>
    <s v="Summertime"/>
    <s v="Ja"/>
    <n v="100"/>
    <n v="100"/>
    <s v="Summertime"/>
    <n v="582"/>
    <s v="Avond"/>
    <n v="100"/>
    <s v="Classic"/>
    <s v="Poll E. van de"/>
    <x v="0"/>
    <d v="2015-08-20T00:00:00"/>
    <x v="198"/>
    <s v="100% Definitief"/>
    <d v="2014-10-22T00:00:00"/>
    <s v="NAUPAR"/>
    <s v="Ja"/>
    <s v="Summertime2015"/>
    <s v="100% Definitief"/>
    <s v="16-07"/>
    <m/>
    <m/>
    <x v="5"/>
    <n v="21"/>
    <n v="33.64"/>
    <n v="24257.32"/>
    <s v="18:30"/>
    <s v="18:15"/>
    <s v="Traditionele charter schepen"/>
    <s v="Classic"/>
    <s v="Eigen catering schip"/>
    <s v="Veenhof"/>
    <s v="15-10"/>
    <s v="2014.42"/>
    <s v="donderdag"/>
    <s v="20-08-2015 18:15"/>
    <d v="2014-10-15T11:41:13"/>
    <s v="jvisser@vangelder.com"/>
    <s v="crediteuren@vangelder.com"/>
    <n v="6"/>
    <s v="CH HKA (C08)"/>
    <s v="Blauw"/>
    <n v="80"/>
    <m/>
    <s v="A23"/>
    <s v="CH HKA (C08)"/>
    <s v="2015-08-20"/>
    <n v="22416.5"/>
    <n v="22416.5"/>
    <n v="24257.32"/>
    <m/>
    <s v="J.P. Broekhovenstraat 36"/>
    <s v="Elburg"/>
    <s v="8081 HC"/>
    <n v="1.3"/>
    <n v="67"/>
    <s v="Nee"/>
    <s v="E. van de Poll"/>
    <m/>
    <m/>
    <m/>
    <m/>
    <m/>
    <m/>
    <m/>
    <s v="17:30"/>
    <n v="0"/>
    <s v="Pier Westerhoofd"/>
    <s v="2164"/>
    <s v="Nee"/>
    <s v="Ja"/>
    <s v="Parkeren"/>
    <s v="1498"/>
    <s v="jvisser@vangelder.com"/>
    <s v="Poll"/>
    <s v="jvisser@vangelder.com"/>
    <s v="m"/>
    <m/>
    <m/>
    <s v="(0525) 65 98 88"/>
    <s v="van de"/>
    <s v="E."/>
    <n v="219"/>
    <s v="23:15"/>
    <m/>
    <s v="Summertime"/>
    <n v="44"/>
    <s v="Varend arrangement"/>
    <d v="2015-08-20T00:00:00"/>
    <s v="J.P. Broekhovenstraat 36"/>
    <s v="0525 65 98 88"/>
    <s v="0031622417898"/>
    <s v="(0525) 65 98 88"/>
    <n v="3"/>
    <n v="26499"/>
    <n v="1"/>
    <m/>
    <n v="22416.5"/>
    <n v="2"/>
    <m/>
    <s v="000059-004"/>
    <n v="7"/>
  </r>
  <r>
    <s v="ABN AMRO Clearing Bank NV"/>
    <s v="Summertime"/>
    <s v="Nee"/>
    <n v="64.739999999999995"/>
    <n v="100"/>
    <s v="Summertime"/>
    <n v="53"/>
    <s v="Avond"/>
    <n v="100"/>
    <s v="Classic"/>
    <s v="Wokke J."/>
    <x v="54"/>
    <d v="2015-08-21T00:00:00"/>
    <x v="1"/>
    <s v="Gefactureerd"/>
    <m/>
    <s v="NAUPAR"/>
    <s v="Ja"/>
    <s v="Summertime2015"/>
    <s v="Gefactureerd (3/3 termijn)"/>
    <m/>
    <m/>
    <m/>
    <x v="5"/>
    <n v="21"/>
    <n v="33.64"/>
    <n v="15299.18"/>
    <s v="18:30"/>
    <s v="18:15"/>
    <s v="Traditionele charter schepen"/>
    <s v="Classic"/>
    <s v="Eigen catering schip"/>
    <s v="Janssen"/>
    <s v="19-08"/>
    <s v="2014.34"/>
    <s v="vrijdag"/>
    <s v="21-08-2015 18:15"/>
    <d v="2014-08-19T22:38:32"/>
    <s v="joost.wokke@nl.abnamro.com"/>
    <s v="joost.wokke@nl.abnamro.com"/>
    <n v="5"/>
    <s v="CH HKA (C08)"/>
    <s v="Blauw"/>
    <n v="80"/>
    <m/>
    <s v="A23"/>
    <s v="CH HKA (C08)"/>
    <s v="2015-08-21"/>
    <n v="21900"/>
    <n v="21900"/>
    <n v="23632.35"/>
    <m/>
    <s v="Gustav Mahlerlaan 10"/>
    <s v="Amsterdam"/>
    <s v="1012 PP"/>
    <n v="1.3"/>
    <n v="67"/>
    <s v="Ja"/>
    <s v="Lammert Bos"/>
    <m/>
    <m/>
    <m/>
    <m/>
    <m/>
    <m/>
    <m/>
    <s v="17:30"/>
    <n v="8333.17"/>
    <s v="Pier Westerhoofd"/>
    <s v="2089"/>
    <s v="Nee"/>
    <m/>
    <m/>
    <s v="4132"/>
    <s v="lammert.bos@nl.abnamro.com"/>
    <s v="Bos"/>
    <s v="lammert.bos@nl.abnamro.com"/>
    <s v="m"/>
    <m/>
    <s v="Lammert"/>
    <m/>
    <m/>
    <s v="L."/>
    <n v="219"/>
    <s v="23:15"/>
    <m/>
    <s v="Summertime"/>
    <n v="44"/>
    <s v="Varend arrangement"/>
    <d v="2015-08-21T00:00:00"/>
    <s v="Gustav Mahlerlaan 10"/>
    <m/>
    <s v="0031619282396"/>
    <m/>
    <n v="3"/>
    <n v="26499"/>
    <n v="1"/>
    <m/>
    <n v="21900"/>
    <n v="2"/>
    <m/>
    <s v="000059-006"/>
    <n v="7"/>
  </r>
  <r>
    <s v="COMPAREX"/>
    <s v="Summertime"/>
    <s v="Ja"/>
    <n v="100"/>
    <n v="100"/>
    <s v="Summertime"/>
    <n v="51"/>
    <s v="Avond"/>
    <n v="100"/>
    <s v="Classic"/>
    <s v="Duinsbergen C."/>
    <x v="0"/>
    <d v="2015-08-19T00:00:00"/>
    <x v="1"/>
    <s v="100% Definitief"/>
    <m/>
    <s v="NAUPAR"/>
    <s v="Ja"/>
    <s v="Summertime2015"/>
    <s v="100% Definitief"/>
    <s v="09-07"/>
    <m/>
    <m/>
    <x v="5"/>
    <n v="21"/>
    <n v="33.64"/>
    <n v="24757.29"/>
    <s v="18:30"/>
    <s v="18:15"/>
    <s v="Traditionele charter schepen"/>
    <s v="Classic"/>
    <s v="Eigen catering schip"/>
    <s v="Duinsbergen"/>
    <s v="19-08"/>
    <s v="2014.34"/>
    <s v="woensdag"/>
    <s v="19-08-2015 18:15"/>
    <d v="2014-08-19T22:37:26"/>
    <s v="c.duinsbergen@agilesoftware.nl"/>
    <s v="c.duinsbergen@agilesoftware.nl"/>
    <n v="6"/>
    <s v="CH HKA (C08)"/>
    <s v="Blauw"/>
    <n v="80"/>
    <m/>
    <s v="A23"/>
    <s v="CH HKA (C08)"/>
    <s v="2015-08-19"/>
    <n v="22829.7"/>
    <n v="22829.7"/>
    <n v="24757.29"/>
    <m/>
    <s v="Naritaweg 177"/>
    <s v="Amsterdam"/>
    <s v="1043 BW"/>
    <n v="1.3"/>
    <n v="67"/>
    <s v="Ja"/>
    <s v="C. Duinsbergen"/>
    <m/>
    <m/>
    <m/>
    <m/>
    <m/>
    <m/>
    <m/>
    <s v="17:30"/>
    <n v="0"/>
    <s v="Pier Westerhoofd"/>
    <s v="2090"/>
    <s v="Nee"/>
    <s v="Ja"/>
    <s v="Parkeren"/>
    <s v="1398"/>
    <s v="c.duinsbergen@agilesoftware.nl"/>
    <s v="Duinsbergen"/>
    <s v="c.duinsbergen@agilesoftware.nl"/>
    <s v="f"/>
    <m/>
    <m/>
    <s v="(020) 711 48 00"/>
    <m/>
    <s v="C."/>
    <n v="219"/>
    <s v="23:15"/>
    <m/>
    <s v="Summertime"/>
    <n v="44"/>
    <s v="Varend arrangement"/>
    <d v="2015-08-19T00:00:00"/>
    <s v="Naritaweg 177"/>
    <m/>
    <s v="644194835"/>
    <s v="(020) 711 48 00"/>
    <n v="3"/>
    <n v="26499"/>
    <n v="2"/>
    <m/>
    <n v="22829.7"/>
    <n v="2"/>
    <m/>
    <s v="000059-002"/>
    <n v="7"/>
  </r>
  <r>
    <s v="Cotap B.V."/>
    <s v="Summertime"/>
    <s v="Ja"/>
    <n v="100"/>
    <n v="100"/>
    <s v="Summertime"/>
    <n v="50"/>
    <s v="SAIL In"/>
    <n v="100"/>
    <s v="Classic"/>
    <s v="Bakker A."/>
    <x v="0"/>
    <d v="2015-08-19T00:00:00"/>
    <x v="1"/>
    <s v="100% Definitief"/>
    <m/>
    <s v="NAUPAR"/>
    <s v="Ja"/>
    <s v="Summertime2015"/>
    <s v="100% Definitief"/>
    <s v="08-07"/>
    <m/>
    <m/>
    <x v="7"/>
    <n v="22.5"/>
    <n v="33.64"/>
    <n v="27513.07"/>
    <s v="07:15"/>
    <s v="07:15"/>
    <s v="Traditionele charter schepen"/>
    <s v="Classic"/>
    <s v="Eigen catering schip"/>
    <s v="Westra"/>
    <s v="19-08"/>
    <s v="2014.34"/>
    <s v="woensdag"/>
    <s v="19-08-2015 07:15"/>
    <d v="2014-08-19T22:36:57"/>
    <s v="alfred.bakker@cotap.nl"/>
    <s v="alfred.bakker@cotap.nl"/>
    <n v="6"/>
    <s v="CH HKA (C08)"/>
    <s v="Blauw"/>
    <n v="80"/>
    <m/>
    <s v="A23"/>
    <s v="CH HKA (C08)"/>
    <s v="2015-08-19"/>
    <n v="25416.5"/>
    <n v="25416.5"/>
    <n v="27513.07"/>
    <m/>
    <s v="Oosterbrugstraat 27"/>
    <s v="Genemuiden"/>
    <s v="8281 BT"/>
    <n v="1.3"/>
    <n v="67"/>
    <s v="Ja"/>
    <s v="Aniek Westra"/>
    <m/>
    <m/>
    <m/>
    <m/>
    <m/>
    <m/>
    <m/>
    <s v="06:30"/>
    <n v="0"/>
    <s v="Pier Westerhoofd"/>
    <s v="2086"/>
    <s v="Nee"/>
    <s v="Ja"/>
    <s v="Parkeren"/>
    <s v="4137"/>
    <s v="aniek.westra@cotap.nl"/>
    <s v="Westra"/>
    <s v="aniek.westra@cotap.nl"/>
    <s v="f"/>
    <m/>
    <s v="Aniek"/>
    <s v="(038) 385 15 15"/>
    <m/>
    <s v="A."/>
    <n v="249"/>
    <s v="14:30"/>
    <m/>
    <s v="Summertime"/>
    <n v="44"/>
    <s v="Varend arrangement"/>
    <d v="2015-08-19T00:00:00"/>
    <s v="Oosterbrugstraat 27"/>
    <m/>
    <s v="650505103"/>
    <s v="(038) 385 15 15"/>
    <n v="3"/>
    <n v="30129"/>
    <n v="1"/>
    <m/>
    <n v="25416.5"/>
    <n v="2"/>
    <m/>
    <s v="000059-001"/>
    <n v="7"/>
  </r>
  <r>
    <s v="Hans Verkoren"/>
    <s v="Summertime"/>
    <s v="Ja"/>
    <n v="100"/>
    <n v="100"/>
    <s v="Summertime"/>
    <n v="2246"/>
    <s v="Middag"/>
    <n v="100"/>
    <s v="Classic"/>
    <s v="Verkoren H.K."/>
    <x v="0"/>
    <d v="2015-08-22T00:00:00"/>
    <x v="88"/>
    <s v="100% Definitief"/>
    <d v="2015-06-30T00:00:00"/>
    <s v="Sterk L."/>
    <s v="Ja"/>
    <s v="Summertime2015"/>
    <s v="100% Definitief"/>
    <s v="09-07"/>
    <m/>
    <m/>
    <x v="6"/>
    <n v="19"/>
    <n v="33.64"/>
    <n v="24141.8"/>
    <s v="11:15"/>
    <s v="11:15"/>
    <s v="Traditionele charter schepen"/>
    <s v="Classic"/>
    <s v="Eigen catering schip"/>
    <s v="Verkoren"/>
    <s v="29-06"/>
    <s v="2015.27"/>
    <s v="zaterdag"/>
    <s v="22-08-2015 11:15"/>
    <d v="2015-06-29T14:23:11"/>
    <s v="Hans"/>
    <s v="hans@verkoren.net"/>
    <n v="3"/>
    <s v="CH HKA (C08)"/>
    <s v="Blauw"/>
    <n v="80"/>
    <m/>
    <s v="A23"/>
    <s v="CH HKA (C08)"/>
    <s v="2015-08-22"/>
    <n v="22216.9"/>
    <n v="22216.9"/>
    <n v="24141.8"/>
    <m/>
    <s v="Meindert Hobbemastraat 30"/>
    <s v="Heemstede"/>
    <s v="2102 BK"/>
    <n v="1.3"/>
    <n v="67"/>
    <s v="Nee"/>
    <s v="Hans Verkoren"/>
    <s v="Hans en Tineke Verkoren"/>
    <m/>
    <m/>
    <m/>
    <m/>
    <m/>
    <m/>
    <s v="10:30"/>
    <n v="0"/>
    <s v="Pier Westerhoofd"/>
    <s v="6144"/>
    <s v="Ja"/>
    <s v="Ja"/>
    <s v="Parkeren"/>
    <s v="1077"/>
    <s v="hans@verkoren.net"/>
    <s v="Verkoren"/>
    <s v="hans@verkoren.net"/>
    <s v="m"/>
    <s v="06 - 54 60 00 33"/>
    <s v="Hans"/>
    <s v="(023) 547 75 20"/>
    <m/>
    <s v="H.K."/>
    <n v="199"/>
    <s v="16:15"/>
    <m/>
    <s v="Summertime"/>
    <n v="44"/>
    <s v="Varend arrangement"/>
    <d v="2015-08-22T00:00:00"/>
    <s v="Meindert Hobbemastraat 30"/>
    <m/>
    <s v="0031654600033"/>
    <s v="(023) 547 75 20"/>
    <n v="1"/>
    <m/>
    <n v="6"/>
    <m/>
    <n v="22216.9"/>
    <n v="2"/>
    <m/>
    <s v="000059-007"/>
    <n v="7"/>
  </r>
  <r>
    <s v="Van Gelder Infratechniek B.V."/>
    <s v="Summertime"/>
    <s v="Ja"/>
    <n v="100"/>
    <n v="100"/>
    <s v="Summertime"/>
    <n v="583"/>
    <s v="Avond"/>
    <n v="100"/>
    <s v="Classic"/>
    <s v="Poll E. van de"/>
    <x v="0"/>
    <d v="2015-08-22T00:00:00"/>
    <x v="198"/>
    <s v="100% Definitief"/>
    <d v="2014-10-22T00:00:00"/>
    <s v="NAUPAR"/>
    <s v="Ja"/>
    <s v="Summertime2015"/>
    <s v="100% Definitief"/>
    <s v="09-07"/>
    <m/>
    <m/>
    <x v="5"/>
    <n v="21"/>
    <n v="33.64"/>
    <n v="24382.31"/>
    <s v="18:30"/>
    <s v="18:15"/>
    <s v="Traditionele charter schepen"/>
    <s v="Classic"/>
    <s v="Eigen catering schip"/>
    <s v="Dort van"/>
    <s v="15-10"/>
    <s v="2014.42"/>
    <s v="zaterdag"/>
    <s v="22-08-2015 18:15"/>
    <d v="2014-10-15T11:41:55"/>
    <s v="jvisser@vangelder.com"/>
    <s v="jvisser@vangelder.com"/>
    <n v="6"/>
    <s v="CH HKA (C08)"/>
    <s v="Blauw"/>
    <n v="80"/>
    <m/>
    <s v="A23"/>
    <s v="CH HKA (C08)"/>
    <s v="2015-08-22"/>
    <n v="22519.8"/>
    <n v="22519.8"/>
    <n v="24382.31"/>
    <m/>
    <s v="Burgemeester Moslaan 11"/>
    <s v="Hattem"/>
    <s v="8051 CP"/>
    <n v="1.3"/>
    <n v="67"/>
    <s v="Ja"/>
    <s v="H. van Dort"/>
    <m/>
    <m/>
    <m/>
    <m/>
    <m/>
    <m/>
    <m/>
    <s v="17:30"/>
    <n v="0"/>
    <s v="Pier Westerhoofd"/>
    <s v="2165"/>
    <s v="Nee"/>
    <s v="Ja"/>
    <s v="Parkeren"/>
    <s v="4144"/>
    <s v="hvandort@vangelder.com"/>
    <s v="Dort"/>
    <s v="hvandort@vangelder.com"/>
    <s v="f"/>
    <m/>
    <m/>
    <s v="(0525) 65 98 88"/>
    <s v="van de"/>
    <s v="H."/>
    <n v="219"/>
    <s v="23:15"/>
    <m/>
    <s v="Summertime"/>
    <n v="44"/>
    <s v="Varend arrangement"/>
    <d v="2015-08-22T00:00:00"/>
    <s v="Burgemeester Moslaan 11"/>
    <m/>
    <s v="627020438"/>
    <s v="(0525) 65 98 88"/>
    <n v="3"/>
    <n v="26499"/>
    <n v="2"/>
    <m/>
    <n v="22519.8"/>
    <n v="2"/>
    <m/>
    <s v="000059-008"/>
    <n v="7"/>
  </r>
  <r>
    <s v="Asgard B.V."/>
    <s v="Suydersee"/>
    <s v="Ja"/>
    <n v="100"/>
    <n v="60"/>
    <s v="Suydersee"/>
    <n v="1079"/>
    <s v="Avond"/>
    <n v="60"/>
    <s v="Dock"/>
    <s v="Muis G.R."/>
    <x v="0"/>
    <d v="2015-08-21T00:00:00"/>
    <x v="163"/>
    <s v="100% Definitief"/>
    <d v="2015-02-27T00:00:00"/>
    <s v="Spliet M.P.J."/>
    <s v="Ja"/>
    <s v="Suydersee2015"/>
    <s v="100% Definitief"/>
    <s v="16-07"/>
    <s v="Roetirink"/>
    <m/>
    <x v="5"/>
    <n v="21"/>
    <n v="30.01"/>
    <n v="14189.31"/>
    <s v="20:00"/>
    <s v="19:45"/>
    <s v="Traditionele charter schepen"/>
    <s v="Dock"/>
    <s v="H2U Consortium"/>
    <s v="Roeterink"/>
    <s v="20-02"/>
    <s v="2015.08"/>
    <s v="vrijdag"/>
    <s v="21-08-2015 19:45"/>
    <d v="2015-02-20T12:14:22"/>
    <s v="e.roeterink@aegirmarine.com"/>
    <s v="e.roeterink@aegirmarine.com"/>
    <n v="4"/>
    <s v="CH HKA (C01)"/>
    <s v="Rood"/>
    <n v="50"/>
    <m/>
    <s v="C01"/>
    <s v="CH HKA (C01)"/>
    <s v="2015-08-21"/>
    <n v="13140"/>
    <n v="13140"/>
    <n v="14189.31"/>
    <m/>
    <s v="Molenvliet 34"/>
    <s v="Wijk bij Duurstede"/>
    <s v="3961 MV"/>
    <n v="1.2"/>
    <n v="40"/>
    <s v="Nee"/>
    <s v="Els Roeterink"/>
    <m/>
    <m/>
    <m/>
    <m/>
    <m/>
    <m/>
    <m/>
    <s v="17:45"/>
    <n v="0"/>
    <s v="Pier Westerhoofd"/>
    <s v="2693"/>
    <s v="Ja"/>
    <m/>
    <m/>
    <s v="1932"/>
    <s v="e.roeterink@aegirmarine.com"/>
    <s v="Roeterink"/>
    <s v="e.roeterink@aegirmarine.com"/>
    <s v="f"/>
    <m/>
    <s v="Els"/>
    <s v="(0343) 43 25 09"/>
    <m/>
    <s v="E."/>
    <n v="219"/>
    <s v="23:30"/>
    <m/>
    <s v="Suydersee"/>
    <n v="69"/>
    <s v="Varend arrangement"/>
    <d v="2015-08-21T00:00:00"/>
    <s v="Molenvliet 34"/>
    <s v="0343432509"/>
    <s v="653280564"/>
    <m/>
    <n v="2"/>
    <n v="15899.4"/>
    <n v="1"/>
    <m/>
    <n v="13140"/>
    <n v="1"/>
    <m/>
    <s v="000083-008"/>
    <n v="6.5"/>
  </r>
  <r>
    <s v="CHG-Meridian Nederland B.V."/>
    <s v="Suydersee"/>
    <s v="Ja"/>
    <n v="100"/>
    <n v="60"/>
    <s v="Suydersee"/>
    <n v="2145"/>
    <s v="Avond"/>
    <n v="60"/>
    <s v="Classic"/>
    <s v="Friedrich M."/>
    <x v="0"/>
    <d v="2015-08-20T00:00:00"/>
    <x v="103"/>
    <s v="100% Definitief"/>
    <d v="2015-06-26T00:00:00"/>
    <s v="Spliet M.P.J."/>
    <s v="Ja"/>
    <s v="Suydersee2015"/>
    <s v="100% Definitief"/>
    <s v="21-07"/>
    <m/>
    <m/>
    <x v="5"/>
    <n v="21"/>
    <n v="30.01"/>
    <n v="14689.28"/>
    <s v="18:30"/>
    <s v="18:00"/>
    <s v="Traditionele charter schepen"/>
    <s v="Classic"/>
    <s v="H2U Consortium"/>
    <s v="Friedrich"/>
    <s v="17-06"/>
    <s v="2015.25"/>
    <s v="donderdag"/>
    <s v="20-08-2015 18:00"/>
    <d v="2015-06-17T10:41:00"/>
    <s v="mireille.friedrich@chg-meridian.com"/>
    <s v="mireille.friedrich@chg-meridian.com"/>
    <n v="2"/>
    <s v="CH HKA (C01)"/>
    <s v="Rood"/>
    <n v="50"/>
    <m/>
    <s v="C01"/>
    <s v="CH HKA (C01)"/>
    <s v="2015-08-20"/>
    <n v="13553.2"/>
    <n v="13553.2"/>
    <n v="14689.28"/>
    <m/>
    <s v="Westerlaan 20 B"/>
    <s v="Rotterdam"/>
    <s v="3016 CK"/>
    <n v="1.2"/>
    <n v="40"/>
    <s v="Ja"/>
    <s v="Mireille Friedrich"/>
    <m/>
    <m/>
    <m/>
    <m/>
    <m/>
    <m/>
    <m/>
    <s v="17:15"/>
    <n v="0"/>
    <s v="Pier Westerhoofd"/>
    <s v="6182"/>
    <s v="Ja"/>
    <s v="Ja"/>
    <s v="Parkeren"/>
    <s v="4116"/>
    <s v="mireille.friedrich@chg-meridian.com"/>
    <s v="Friedrich"/>
    <s v="mireille.friedrich@chg-meridian.com"/>
    <s v="f"/>
    <m/>
    <s v="Mireille"/>
    <s v="(010) 790 06 41"/>
    <m/>
    <s v="M."/>
    <n v="219"/>
    <s v="23:15"/>
    <m/>
    <s v="Suydersee"/>
    <n v="69"/>
    <s v="Varend arrangement"/>
    <d v="2015-08-20T00:00:00"/>
    <s v="Westerlaan 20 B"/>
    <m/>
    <s v="655752225"/>
    <s v="(010) 450 90 94"/>
    <n v="1"/>
    <m/>
    <n v="1"/>
    <m/>
    <n v="13553.2"/>
    <n v="1"/>
    <m/>
    <s v="000083-005"/>
    <n v="6.5"/>
  </r>
  <r>
    <s v="Scania Nederland"/>
    <s v="Suydersee"/>
    <s v="Ja"/>
    <n v="99.56"/>
    <n v="60"/>
    <s v="Suydersee"/>
    <n v="1728"/>
    <s v="Avond"/>
    <n v="60"/>
    <s v="Classic"/>
    <s v="Hoorick K. van"/>
    <x v="0"/>
    <d v="2015-08-19T00:00:00"/>
    <x v="117"/>
    <s v="100% Definitief"/>
    <d v="2015-05-07T00:00:00"/>
    <s v="Haan R. de"/>
    <s v="Ja"/>
    <s v="Suydersee2015"/>
    <s v="100% Definitief"/>
    <s v="08-07"/>
    <m/>
    <m/>
    <x v="5"/>
    <n v="21"/>
    <n v="30.01"/>
    <n v="14189.31"/>
    <s v="18:30"/>
    <s v="18:00"/>
    <s v="Traditionele charter schepen"/>
    <s v="Classic"/>
    <s v="H2U Consortium"/>
    <s v="Verleg"/>
    <s v="30-04"/>
    <s v="2015.18"/>
    <s v="woensdag"/>
    <s v="19-08-2015 18:00"/>
    <d v="2015-04-30T15:02:48"/>
    <s v="keije.van.hoorick@scania.com"/>
    <s v="keije.van.hoorick@scania.com"/>
    <n v="2"/>
    <s v="CH HKA (C01)"/>
    <s v="Rood"/>
    <n v="50"/>
    <m/>
    <s v="C01"/>
    <s v="CH HKA (C01)"/>
    <s v="2015-08-19"/>
    <n v="13191.65"/>
    <n v="13191.65"/>
    <n v="14251.81"/>
    <m/>
    <s v="Spinveld 57"/>
    <s v="Breda"/>
    <s v="4815 HV"/>
    <n v="1.2"/>
    <n v="40"/>
    <s v="Ja"/>
    <s v="Keye van Hoorick"/>
    <m/>
    <m/>
    <m/>
    <m/>
    <m/>
    <m/>
    <m/>
    <s v="17:15"/>
    <n v="62.5"/>
    <s v="Pier Westerhoofd"/>
    <s v="2694"/>
    <s v="Ja"/>
    <s v="Nee"/>
    <s v="Parkeren"/>
    <s v="2102"/>
    <s v="keije.van.hoorick@scania.com"/>
    <s v="Hoorick"/>
    <s v="keije.van.hoorick@scania.com"/>
    <s v="f"/>
    <m/>
    <s v="Keye"/>
    <s v="(076) 525 40 00"/>
    <s v="van"/>
    <s v="K."/>
    <n v="219"/>
    <s v="23:15"/>
    <m/>
    <s v="Suydersee"/>
    <n v="69"/>
    <s v="Varend arrangement"/>
    <d v="2015-08-19T00:00:00"/>
    <s v="Spinveld 57"/>
    <m/>
    <s v="610984233"/>
    <s v="(076) 525 40 00"/>
    <n v="1"/>
    <m/>
    <n v="1"/>
    <m/>
    <n v="13191.65"/>
    <n v="1"/>
    <m/>
    <s v="000083-002"/>
    <n v="6.5"/>
  </r>
  <r>
    <s v="Tata Steel Nederland "/>
    <s v="Suydersee"/>
    <s v="Ja"/>
    <n v="100"/>
    <n v="60"/>
    <s v="Suydersee"/>
    <n v="765"/>
    <s v="SAIL In"/>
    <n v="60"/>
    <s v="Classic"/>
    <s v="Adam H."/>
    <x v="0"/>
    <d v="2015-08-19T00:00:00"/>
    <x v="11"/>
    <s v="100% Definitief"/>
    <d v="2014-12-16T00:00:00"/>
    <s v="Spliet M.P.J."/>
    <s v="Ja"/>
    <s v="Suydersee2015"/>
    <s v="100% Definitief"/>
    <s v="15-07"/>
    <m/>
    <m/>
    <x v="7"/>
    <n v="22.5"/>
    <n v="30.01"/>
    <n v="16390.12"/>
    <s v="08:45"/>
    <s v="09:00"/>
    <s v="Traditionele charter schepen"/>
    <s v="Classic"/>
    <s v="H2U Consortium"/>
    <s v="Kleij"/>
    <s v="09-12"/>
    <s v="2014.50"/>
    <s v="woensdag"/>
    <s v="19-08-2015 09:00"/>
    <d v="2014-12-09T10:14:29"/>
    <s v="Charissa.Kleij@tatasteel.com, Ellen.Driessen@tatasteel.com"/>
    <s v="Jeanette.Koks@tatasteel.com"/>
    <n v="6"/>
    <s v="Tata Steel (All Weather Terminal)"/>
    <m/>
    <n v="50"/>
    <m/>
    <s v="C01"/>
    <s v="CH HKA (C01)"/>
    <s v="2015-08-19"/>
    <n v="15172"/>
    <n v="15172"/>
    <n v="16390.12"/>
    <m/>
    <m/>
    <s v="IJmuiden"/>
    <m/>
    <n v="1.2"/>
    <n v="40"/>
    <s v="Ja"/>
    <s v="Jeanette Koks"/>
    <m/>
    <m/>
    <m/>
    <m/>
    <m/>
    <m/>
    <m/>
    <s v="08:30"/>
    <n v="0"/>
    <s v="Congrescentrum Tata Steel"/>
    <s v="2462"/>
    <s v="Nee"/>
    <m/>
    <m/>
    <s v="3987"/>
    <s v="Charissa.Kleij@tatasteel.com, Ellen.Driessen@tatasteel.com"/>
    <s v="Koks"/>
    <s v="Jeanette.Koks@tatasteel.com"/>
    <s v="f"/>
    <m/>
    <s v="Jeanette"/>
    <s v="(0251) 49 22 64"/>
    <m/>
    <s v="J."/>
    <n v="249"/>
    <s v="15:30"/>
    <m/>
    <s v="Suydersee"/>
    <n v="69"/>
    <s v="Varend arrangement"/>
    <d v="2015-08-19T00:00:00"/>
    <s v="Postbus 10.000"/>
    <m/>
    <s v="653357197"/>
    <m/>
    <n v="3"/>
    <n v="18077.400000000001"/>
    <n v="7"/>
    <s v="Ja"/>
    <n v="15172"/>
    <n v="1"/>
    <m/>
    <s v="000083-001"/>
    <n v="6.5"/>
  </r>
  <r>
    <s v="ING Nederland - GB&amp;I, regio NW"/>
    <s v="Swaensborgh"/>
    <s v="Nee"/>
    <m/>
    <n v="80"/>
    <s v="Swaensborgh"/>
    <n v="981"/>
    <s v="Avond"/>
    <n v="80"/>
    <s v="Classic"/>
    <s v="Wijgerden W.G. van"/>
    <x v="55"/>
    <d v="2015-08-20T00:00:00"/>
    <x v="59"/>
    <s v="Gefactureerd"/>
    <d v="2015-04-08T00:00:00"/>
    <s v="Straten F. van"/>
    <s v="Ja"/>
    <s v="Swaensborgh2015"/>
    <s v="Gefactureerd (1/0 termijn)"/>
    <m/>
    <m/>
    <m/>
    <x v="1"/>
    <n v="21"/>
    <n v="36.520000000000003"/>
    <n v="0"/>
    <s v="18:30"/>
    <s v="18:15"/>
    <s v="Luxe traditionele charter schepen"/>
    <s v="Classic"/>
    <s v="Eigen catering schip"/>
    <m/>
    <s v="02-02"/>
    <s v="2015.06"/>
    <s v="donderdag"/>
    <s v="20-08-2015 18:15"/>
    <d v="2015-02-02T17:43:41"/>
    <s v="ING"/>
    <m/>
    <n v="1"/>
    <s v="CH HKA (C04)"/>
    <s v="Oranje"/>
    <n v="60"/>
    <m/>
    <s v="A25"/>
    <s v="CH HKA (C04)"/>
    <s v="2015-08-20"/>
    <n v="19920"/>
    <n v="14940"/>
    <n v="16107.93"/>
    <m/>
    <s v="De Entree 201"/>
    <s v="Amsterdam"/>
    <s v="1101 HG"/>
    <n v="1.5"/>
    <n v="49"/>
    <s v="Nee"/>
    <s v="Gijs van Wijgerden"/>
    <m/>
    <m/>
    <m/>
    <m/>
    <m/>
    <m/>
    <m/>
    <s v="17:30"/>
    <n v="16107.93"/>
    <s v="Pier Westerhoofd"/>
    <s v="3177"/>
    <s v="Ja"/>
    <m/>
    <m/>
    <s v="2279"/>
    <s v="ING"/>
    <s v="Wijgerden"/>
    <s v="ING"/>
    <s v="m"/>
    <m/>
    <s v="Gijs"/>
    <m/>
    <s v="van"/>
    <s v="W.G."/>
    <n v="249"/>
    <s v="23:15"/>
    <m/>
    <s v="Swaensborgh"/>
    <n v="30"/>
    <s v="Varend arrangement"/>
    <d v="2015-08-20T00:00:00"/>
    <s v="De Entree 201"/>
    <m/>
    <m/>
    <m/>
    <n v="1"/>
    <m/>
    <n v="0"/>
    <m/>
    <n v="19920"/>
    <n v="2"/>
    <m/>
    <s v="000084-004"/>
    <n v="5.8"/>
  </r>
  <r>
    <s v="ING Nederland - ING Lease NL"/>
    <s v="Swaensborgh"/>
    <s v="Nee"/>
    <m/>
    <n v="80"/>
    <s v="Swaensborgh"/>
    <n v="725"/>
    <s v="SAIL In"/>
    <n v="80"/>
    <s v="Classic"/>
    <s v="Dun J. van"/>
    <x v="56"/>
    <d v="2015-08-19T00:00:00"/>
    <x v="166"/>
    <s v="Gefactureerd"/>
    <d v="2014-12-04T00:00:00"/>
    <s v="Straten F. van"/>
    <s v="Ja"/>
    <s v="Swaensborgh2015"/>
    <s v="Gefactureerd (1/0 termijn)"/>
    <m/>
    <m/>
    <m/>
    <x v="2"/>
    <n v="23"/>
    <n v="36.520000000000003"/>
    <n v="0"/>
    <s v="07:15"/>
    <s v="07:15"/>
    <s v="Luxe traditionele charter schepen"/>
    <s v="Classic"/>
    <s v="Eigen catering schip"/>
    <m/>
    <s v="27-11"/>
    <s v="2014.48"/>
    <s v="woensdag"/>
    <s v="19-08-2015 07:15"/>
    <d v="2014-11-27T11:50:09"/>
    <s v="ING Lease NL@"/>
    <m/>
    <n v="1"/>
    <s v="CH HKA (C04)"/>
    <s v="Oranje"/>
    <n v="60"/>
    <m/>
    <s v="A25"/>
    <s v="CH HKA (C04)"/>
    <s v="2015-08-19"/>
    <n v="23120"/>
    <n v="17340"/>
    <n v="18712.41"/>
    <m/>
    <s v="Bijlmer dreef 241"/>
    <s v="Amsterdam"/>
    <s v="1102 CT"/>
    <n v="1.5"/>
    <n v="49"/>
    <s v="Nee"/>
    <s v="Joost van Dun"/>
    <m/>
    <m/>
    <m/>
    <m/>
    <m/>
    <m/>
    <m/>
    <s v="06:30"/>
    <n v="18712.41"/>
    <s v="Pier Westerhoofd"/>
    <s v="3176"/>
    <s v="Ja"/>
    <m/>
    <m/>
    <s v="2278"/>
    <s v="ING Lease NL@"/>
    <s v="Dun"/>
    <s v="ING Lease NL@"/>
    <s v="m"/>
    <m/>
    <s v="Joost"/>
    <m/>
    <s v="van"/>
    <s v="J."/>
    <n v="289"/>
    <s v="14:30"/>
    <m/>
    <s v="Swaensborgh"/>
    <n v="30"/>
    <s v="Varend arrangement"/>
    <d v="2015-08-19T00:00:00"/>
    <s v="Bijlmer dreef 241"/>
    <m/>
    <m/>
    <m/>
    <n v="1"/>
    <m/>
    <n v="0"/>
    <m/>
    <n v="23120"/>
    <n v="2"/>
    <m/>
    <s v="000084-001"/>
    <n v="5.8"/>
  </r>
  <r>
    <s v="KLM Cargo"/>
    <s v="Swaensborgh"/>
    <s v="Ja"/>
    <n v="97.56"/>
    <n v="80"/>
    <s v="Swaensborgh"/>
    <n v="1238"/>
    <s v="Avond"/>
    <n v="80"/>
    <s v="Classic"/>
    <s v="Frankort I."/>
    <x v="0"/>
    <d v="2015-08-19T00:00:00"/>
    <x v="6"/>
    <s v="100% Definitief"/>
    <d v="2015-03-17T00:00:00"/>
    <s v="Spliet M.P.J."/>
    <s v="Ja"/>
    <s v="Swaensborgh2015"/>
    <s v="100% Definitief"/>
    <s v="08-07"/>
    <m/>
    <m/>
    <x v="1"/>
    <n v="21"/>
    <n v="36.520000000000003"/>
    <n v="21477.24"/>
    <s v="18:30"/>
    <s v="18:15"/>
    <s v="Luxe traditionele charter schepen"/>
    <s v="Classic"/>
    <s v="Eigen catering schip"/>
    <s v="Braspenning"/>
    <s v="10-03"/>
    <s v="2015.11"/>
    <s v="woensdag"/>
    <s v="19-08-2015 18:15"/>
    <d v="2015-03-10T10:15:08"/>
    <s v="bianca.braspenning@klmcargo.com"/>
    <s v="Bianca.Braspenning@KLMCARGO.COM"/>
    <n v="3"/>
    <s v="CH HKA (C04)"/>
    <s v="Oranje"/>
    <n v="60"/>
    <m/>
    <s v="A25"/>
    <s v="CH HKA (C04)"/>
    <s v="2015-08-19"/>
    <n v="20364.189999999999"/>
    <n v="20364.189999999999"/>
    <n v="22014.71"/>
    <m/>
    <m/>
    <s v="Schiphol"/>
    <m/>
    <n v="1.5"/>
    <n v="49"/>
    <s v="Ja"/>
    <s v="Bianca Braspenning"/>
    <m/>
    <m/>
    <m/>
    <m/>
    <m/>
    <m/>
    <m/>
    <s v="17:30"/>
    <n v="537.47"/>
    <s v="Pier Westerhoofd"/>
    <s v="2780"/>
    <s v="Ja"/>
    <s v="Nee"/>
    <s v="Parkeren"/>
    <s v="2036"/>
    <s v="bianca.braspenning@klmcargo.com"/>
    <s v="Braspenning"/>
    <s v="Bianca.Braspenning@KLMCARGO.COM"/>
    <s v="f"/>
    <s v="003166493356"/>
    <s v="Bianca"/>
    <m/>
    <m/>
    <m/>
    <n v="249"/>
    <s v="23:15"/>
    <m/>
    <s v="Swaensborgh"/>
    <n v="30"/>
    <s v="Varend arrangement"/>
    <d v="2015-08-19T00:00:00"/>
    <s v="Postbus 7700"/>
    <s v="066493356"/>
    <s v="612778599"/>
    <m/>
    <n v="2"/>
    <m/>
    <n v="2"/>
    <m/>
    <n v="20364.189999999999"/>
    <n v="2"/>
    <m/>
    <s v="000084-002"/>
    <n v="5.8"/>
  </r>
  <r>
    <s v="Schretlen &amp; Co N.V."/>
    <s v="Swaensborgh"/>
    <s v="Ja"/>
    <n v="100"/>
    <n v="80"/>
    <s v="Swaensborgh"/>
    <n v="686"/>
    <s v="Middag"/>
    <n v="80"/>
    <s v="Classic"/>
    <s v="Haast M."/>
    <x v="0"/>
    <d v="2015-08-20T00:00:00"/>
    <x v="12"/>
    <s v="100% Definitief"/>
    <d v="2014-12-11T00:00:00"/>
    <s v="Dijck S.N.D. van"/>
    <s v="Ja"/>
    <s v="Swaensborgh2015"/>
    <s v="100% Definitief"/>
    <s v="08-07"/>
    <m/>
    <m/>
    <x v="0"/>
    <n v="20"/>
    <n v="36.520000000000003"/>
    <n v="20263.7"/>
    <s v="11:15"/>
    <s v="11:15"/>
    <s v="Luxe traditionele charter schepen"/>
    <s v="Classic"/>
    <s v="Eigen catering schip"/>
    <s v="Haast"/>
    <s v="18-11"/>
    <s v="2014.47"/>
    <s v="donderdag"/>
    <s v="20-08-2015 11:15"/>
    <d v="2014-11-18T10:01:48"/>
    <s v="j.a.c.kumar@rn.rabobank.nl"/>
    <s v="M.C.M.Haast@rn.rabobank.nl"/>
    <n v="6"/>
    <s v="CH HKA (C04)"/>
    <s v="Oranje"/>
    <n v="60"/>
    <m/>
    <s v="A25"/>
    <s v="CH HKA (C04)"/>
    <s v="2015-08-20"/>
    <n v="18733.2"/>
    <n v="18733.2"/>
    <n v="20263.7"/>
    <m/>
    <s v="Apollolaan 153"/>
    <s v="Amsterdam"/>
    <s v="1077 AS"/>
    <n v="1.5"/>
    <n v="49"/>
    <s v="Nee"/>
    <s v="Margriet Haast"/>
    <s v="Rabobank "/>
    <m/>
    <m/>
    <m/>
    <m/>
    <m/>
    <m/>
    <s v="10:30"/>
    <n v="0"/>
    <s v="Pier Westerhoofd"/>
    <s v="2194"/>
    <s v="Nee"/>
    <s v="Ja"/>
    <s v="Parkeren"/>
    <s v="4111"/>
    <s v="j.a.c.kumar@rn.rabobank.nl"/>
    <s v="Haast"/>
    <s v="M.C.M.Haast@rn.rabobank.nl"/>
    <s v="f"/>
    <m/>
    <s v="Margriet"/>
    <s v="(040) 217 38 49"/>
    <m/>
    <s v="M."/>
    <n v="229"/>
    <s v="16:15"/>
    <m/>
    <s v="Swaensborgh"/>
    <n v="30"/>
    <s v="Varend arrangement"/>
    <d v="2015-08-20T00:00:00"/>
    <s v="Apollolaan 153"/>
    <s v="020-7778800"/>
    <s v="612833223"/>
    <s v="(020) 777 88 00"/>
    <n v="3"/>
    <n v="22167.200000000001"/>
    <n v="4"/>
    <m/>
    <n v="18733.2"/>
    <n v="2"/>
    <m/>
    <s v="000084-003"/>
    <n v="5.8"/>
  </r>
  <r>
    <s v="Amicale"/>
    <s v="Tecla"/>
    <s v="Ja"/>
    <n v="100"/>
    <n v="36"/>
    <s v="Tecla"/>
    <n v="1653"/>
    <s v="Avond"/>
    <n v="36"/>
    <s v="Classic Blaauw"/>
    <s v="Lavéant P."/>
    <x v="0"/>
    <d v="2015-08-21T00:00:00"/>
    <x v="90"/>
    <s v="100% Definitief"/>
    <d v="2015-05-06T00:00:00"/>
    <s v="Dijck S.N.D. van"/>
    <s v="Ja"/>
    <s v="Tecla2015"/>
    <s v="100% Definitief"/>
    <s v="08-07"/>
    <m/>
    <m/>
    <x v="22"/>
    <n v="21"/>
    <n v="41"/>
    <n v="8604.59"/>
    <s v="18:45"/>
    <s v="18:45"/>
    <s v="Traditionele charter schepen"/>
    <s v="Classic Blaauw"/>
    <s v="Eigen catering schip"/>
    <s v="LavŽant"/>
    <s v="20-04"/>
    <s v="2015.17"/>
    <s v="vrijdag"/>
    <s v="21-08-2015 18:45"/>
    <d v="2015-04-20T12:48:15"/>
    <s v="plaveant@epo.org"/>
    <s v="plaveant@epo.org"/>
    <n v="4"/>
    <s v="Cacaohaven (N03)"/>
    <s v="Oranje"/>
    <n v="35"/>
    <m/>
    <s v="N03"/>
    <s v="Cacaohaven (N03)"/>
    <s v="2015-08-21"/>
    <n v="7956.31"/>
    <n v="7956.31"/>
    <n v="8604.59"/>
    <m/>
    <s v="Verrijn Stuartlaan 2a"/>
    <s v="Rijswijk"/>
    <s v="2288 EE"/>
    <n v="1.75"/>
    <n v="25"/>
    <s v="Ja"/>
    <s v="Pierre Lavéant"/>
    <m/>
    <m/>
    <m/>
    <m/>
    <m/>
    <m/>
    <m/>
    <s v="18:00"/>
    <n v="0"/>
    <s v="Cacaohaven"/>
    <s v="3197"/>
    <s v="Nee"/>
    <s v="Ja"/>
    <s v="Parkeren"/>
    <s v="2450"/>
    <s v="plaveant@epo.org"/>
    <s v="Lavéant"/>
    <s v="plaveant@epo.org"/>
    <s v="m"/>
    <m/>
    <s v="Pierre"/>
    <s v="(070) 340 49 87"/>
    <m/>
    <s v="P."/>
    <n v="219"/>
    <s v="00:00"/>
    <m/>
    <s v="Tecla"/>
    <n v="123"/>
    <s v="Varend arrangement"/>
    <d v="2015-08-21T00:00:00"/>
    <s v="Verrijn Stuartlaan 2a"/>
    <m/>
    <s v="0031644368944"/>
    <s v="(070) 340 49 87"/>
    <n v="2"/>
    <m/>
    <n v="2"/>
    <m/>
    <n v="7956.31"/>
    <n v="2"/>
    <m/>
    <s v="000184-006"/>
    <n v="6.6"/>
  </r>
  <r>
    <s v="Facta International B.V."/>
    <s v="Tecla"/>
    <s v="Ja"/>
    <n v="100"/>
    <n v="36"/>
    <s v="Tecla"/>
    <n v="1206"/>
    <s v="SAIL In"/>
    <n v="30"/>
    <s v="Classic Blaauw"/>
    <s v="Koopmans P."/>
    <x v="0"/>
    <d v="2015-08-19T00:00:00"/>
    <x v="155"/>
    <s v="100% Definitief"/>
    <m/>
    <s v="NEB"/>
    <s v="Ja"/>
    <s v="Tecla2015"/>
    <s v="100% Definitief"/>
    <s v="08-07"/>
    <m/>
    <m/>
    <x v="20"/>
    <n v="23"/>
    <n v="54"/>
    <n v="7720.76"/>
    <s v="07:45"/>
    <s v="07:45"/>
    <s v="Traditionele charter schepen"/>
    <s v="Classic Blaauw"/>
    <s v="Eigen catering schip"/>
    <m/>
    <s v="04-03"/>
    <s v="2015.10"/>
    <s v="woensdag"/>
    <s v="19-08-2015 07:45"/>
    <d v="2015-03-04T17:40:33"/>
    <s v="pjh.koopmans@facta-international.com"/>
    <s v="pjh.koopmans@facta-international.com"/>
    <n v="1"/>
    <s v="Cacaohaven (N03)"/>
    <s v="Oranje"/>
    <n v="35"/>
    <m/>
    <s v="N03"/>
    <s v="Cacaohaven (N03)"/>
    <s v="2015-08-19"/>
    <n v="7170"/>
    <n v="7170"/>
    <n v="7720.76"/>
    <m/>
    <m/>
    <s v="Zaandam"/>
    <m/>
    <n v="1.75"/>
    <n v="25"/>
    <s v="Ja"/>
    <s v="Paul Koopmans"/>
    <m/>
    <n v="168.78"/>
    <n v="381.98"/>
    <s v="110129"/>
    <n v="4632.46"/>
    <n v="7170"/>
    <n v="7720.76"/>
    <s v="07:00"/>
    <n v="0"/>
    <s v="Cacaohaven"/>
    <s v="2380"/>
    <s v="Ja"/>
    <s v="Ja"/>
    <s v="Parkeren"/>
    <s v="1677"/>
    <s v="pjh.koopmans@facta-international.com"/>
    <s v="Koopmans"/>
    <s v="pjh.koopmans@facta-international.com"/>
    <s v="m"/>
    <m/>
    <s v="Paul"/>
    <s v="(075) 681 80 40"/>
    <m/>
    <s v="P."/>
    <n v="234"/>
    <s v="15:00"/>
    <m/>
    <s v="Tecla"/>
    <n v="123"/>
    <s v="Varend arrangement"/>
    <d v="2015-08-19T00:00:00"/>
    <s v="Postbus 153"/>
    <m/>
    <s v="(075) 681 80 40"/>
    <s v="(075) 681 80 40"/>
    <n v="1"/>
    <m/>
    <n v="1"/>
    <m/>
    <n v="7170"/>
    <n v="2"/>
    <m/>
    <s v="000184-001"/>
    <n v="6.6"/>
  </r>
  <r>
    <s v="Holland Van Gijzen Advocaten en Notarissen LLP"/>
    <s v="Tecla"/>
    <s v="Ja"/>
    <n v="100"/>
    <n v="36"/>
    <s v="Tecla"/>
    <n v="2044"/>
    <s v="Middag"/>
    <n v="36"/>
    <s v="Classic Blaauw"/>
    <s v="Verhoef E."/>
    <x v="0"/>
    <d v="2015-08-22T00:00:00"/>
    <x v="64"/>
    <s v="100% Definitief"/>
    <d v="2015-06-18T00:00:00"/>
    <s v="Sterk L."/>
    <s v="Ja"/>
    <s v="Tecla2015"/>
    <s v="100% Definitief"/>
    <s v="09-07"/>
    <m/>
    <m/>
    <x v="21"/>
    <n v="20"/>
    <n v="41"/>
    <n v="7912.55"/>
    <s v="11:45"/>
    <s v="11:45"/>
    <s v="Traditionele charter schepen"/>
    <s v="Classic Blaauw"/>
    <s v="Eigen catering schip"/>
    <s v="Verhoef"/>
    <s v="11-06"/>
    <s v="2015.24"/>
    <s v="zaterdag"/>
    <s v="22-08-2015 11:45"/>
    <d v="2015-06-11T09:50:55"/>
    <s v="eva.verhoef@hvglaw.nl"/>
    <s v="eva.verhoef@hvglaw.nl"/>
    <n v="2"/>
    <s v="Cacaohaven (N03)"/>
    <s v="Oranje"/>
    <n v="35"/>
    <m/>
    <s v="N03"/>
    <s v="Cacaohaven (N03)"/>
    <s v="2015-08-22"/>
    <n v="7318.95"/>
    <n v="7318.95"/>
    <n v="7912.55"/>
    <m/>
    <s v="Antonio Vivaldistraat 150"/>
    <s v="Amsterdam"/>
    <s v="1083 HP"/>
    <n v="1.75"/>
    <n v="25"/>
    <s v="Ja"/>
    <s v="Eva Verhoef"/>
    <m/>
    <m/>
    <m/>
    <m/>
    <m/>
    <m/>
    <m/>
    <s v="11:00"/>
    <n v="0"/>
    <s v="Cacaohaven"/>
    <s v="6088"/>
    <s v="Ja"/>
    <s v="Ja"/>
    <s v="Parkeren"/>
    <s v="3996"/>
    <s v="eva.verhoef@hvglaw.nl"/>
    <s v="Verhoef"/>
    <s v="eva.verhoef@hvglaw.nl"/>
    <s v="f"/>
    <m/>
    <s v="Eva"/>
    <s v="088 - 4070441"/>
    <m/>
    <s v="E."/>
    <n v="199"/>
    <s v="16:45"/>
    <m/>
    <s v="Tecla"/>
    <n v="123"/>
    <s v="Varend arrangement"/>
    <d v="2015-08-22T00:00:00"/>
    <s v="Antonio Vivaldistraat 150"/>
    <s v="31 88 407 04 41"/>
    <s v="0031629084777"/>
    <s v="088 - 4070441"/>
    <n v="1"/>
    <m/>
    <n v="2"/>
    <m/>
    <n v="7318.95"/>
    <n v="2"/>
    <m/>
    <s v="000184-007"/>
    <n v="6.6"/>
  </r>
  <r>
    <s v="In Person "/>
    <s v="Tecla"/>
    <s v="Ja"/>
    <n v="100"/>
    <n v="36"/>
    <s v="Tecla"/>
    <n v="2312"/>
    <s v="Middag"/>
    <n v="36"/>
    <s v="Classic Blaauw"/>
    <s v="Pot M."/>
    <x v="0"/>
    <d v="2015-08-21T00:00:00"/>
    <x v="61"/>
    <s v="100% Definitief"/>
    <m/>
    <s v="Sterk L."/>
    <s v="Ja"/>
    <s v="Tecla2015"/>
    <s v="100% Definitief"/>
    <s v="22-07"/>
    <m/>
    <m/>
    <x v="21"/>
    <n v="20"/>
    <n v="41"/>
    <n v="8100.04"/>
    <s v="11:45"/>
    <s v="11:45"/>
    <s v="Traditionele charter schepen"/>
    <s v="Classic Blaauw"/>
    <s v="Eigen catering schip"/>
    <m/>
    <s v="09-07"/>
    <s v="2015.28"/>
    <s v="vrijdag"/>
    <s v="21-08-2015 11:45"/>
    <d v="2015-07-09T14:05:16"/>
    <s v="kerren.tenhagen@inperson.nl"/>
    <s v="kerren.tenhagen@inperson.nl"/>
    <n v="2"/>
    <s v="Cacaohaven (N03)"/>
    <s v="Oranje"/>
    <n v="35"/>
    <m/>
    <s v="N03"/>
    <s v="Cacaohaven (N03)"/>
    <s v="2015-08-21"/>
    <n v="7473.9"/>
    <n v="7473.9"/>
    <n v="8100.04"/>
    <m/>
    <m/>
    <s v="Enschede"/>
    <m/>
    <n v="1.75"/>
    <n v="25"/>
    <s v="Nee"/>
    <s v="Kerren ten Hagen"/>
    <m/>
    <m/>
    <m/>
    <m/>
    <m/>
    <m/>
    <m/>
    <s v="11:00"/>
    <n v="0"/>
    <s v="Cacaohaven"/>
    <s v="5641"/>
    <s v="Ja"/>
    <s v="Ja"/>
    <s v="Parkeren"/>
    <s v="4158"/>
    <s v="kerren.tenhagen@inperson.nl"/>
    <s v="Hagen"/>
    <s v="kerren.tenhagen@inperson.nl"/>
    <s v="f"/>
    <s v="06 - 51 54 52 33"/>
    <s v="Kerren"/>
    <s v="(020) 718 38 48"/>
    <m/>
    <s v="K."/>
    <n v="199"/>
    <s v="16:45"/>
    <m/>
    <s v="Tecla"/>
    <n v="123"/>
    <s v="Varend arrangement"/>
    <d v="2015-08-21T00:00:00"/>
    <s v="Postbus 6058"/>
    <m/>
    <s v="(020) 718 38 48"/>
    <s v="(020) 718 38 48"/>
    <n v="1"/>
    <m/>
    <n v="1"/>
    <m/>
    <n v="7473.9"/>
    <n v="2"/>
    <m/>
    <s v="000184-005"/>
    <n v="6.6"/>
  </r>
  <r>
    <s v="Mirra Management JLT"/>
    <s v="Tecla"/>
    <s v="Ja"/>
    <n v="100"/>
    <n v="36"/>
    <s v="Tecla"/>
    <n v="1297"/>
    <s v="Avond"/>
    <n v="36"/>
    <s v="Classic Blaauw"/>
    <s v="Mirra B."/>
    <x v="0"/>
    <d v="2015-08-22T00:00:00"/>
    <x v="29"/>
    <s v="100% Definitief"/>
    <m/>
    <s v="NEB"/>
    <s v="Ja"/>
    <s v="Tecla2015"/>
    <s v="100% Definitief"/>
    <s v="14-07"/>
    <m/>
    <m/>
    <x v="22"/>
    <n v="21"/>
    <n v="41"/>
    <n v="7524"/>
    <s v="18:45"/>
    <s v="18:45"/>
    <s v="Traditionele charter schepen"/>
    <s v="Classic Blaauw"/>
    <s v="Eigen catering schip"/>
    <m/>
    <s v="18-03"/>
    <s v="2015.12"/>
    <s v="zaterdag"/>
    <s v="22-08-2015 18:45"/>
    <d v="2015-03-18T10:15:25"/>
    <s v="mirra@mirra-sportevents.nl"/>
    <s v="mirra@mirra-sportevents.nl"/>
    <n v="1"/>
    <s v="Cacaohaven (N03)"/>
    <s v="Oranje"/>
    <n v="35"/>
    <m/>
    <s v="N03"/>
    <s v="Cacaohaven (N03)"/>
    <s v="2015-08-22"/>
    <n v="7524"/>
    <n v="7524"/>
    <n v="7524"/>
    <m/>
    <m/>
    <s v="Dubai"/>
    <m/>
    <n v="1.75"/>
    <n v="25"/>
    <s v="Nee"/>
    <s v="B. Mirra"/>
    <m/>
    <m/>
    <m/>
    <s v="110148"/>
    <n v="4514.3999999999996"/>
    <n v="7524"/>
    <n v="8128.16"/>
    <s v="18:00"/>
    <n v="0"/>
    <s v="Cacaohaven"/>
    <s v="2814"/>
    <s v="Nee"/>
    <s v="Ja"/>
    <s v="Parkeren"/>
    <s v="2080"/>
    <s v="mirra@mirra-sportevents.nl"/>
    <s v="Mirra"/>
    <s v="mirra@mirra-sportevents.nl"/>
    <s v="m"/>
    <m/>
    <m/>
    <s v="(053) 475 30 20"/>
    <m/>
    <s v="B."/>
    <n v="204"/>
    <s v="00:00"/>
    <m/>
    <s v="Tecla"/>
    <n v="123"/>
    <s v="Varend arrangement"/>
    <d v="2015-08-22T00:00:00"/>
    <s v="Postbus 126307"/>
    <m/>
    <s v="(053) 475 30 20"/>
    <s v="(053) 475 30 20"/>
    <n v="1"/>
    <m/>
    <n v="2"/>
    <m/>
    <n v="7524"/>
    <n v="2"/>
    <m/>
    <s v="000184-008"/>
    <n v="6.6"/>
  </r>
  <r>
    <s v="Vemedia Consumer Health"/>
    <s v="Tecla"/>
    <s v="Nee"/>
    <n v="90.91"/>
    <n v="36"/>
    <s v="Tecla"/>
    <n v="1122"/>
    <s v="Avond"/>
    <n v="33"/>
    <s v="Classic Blaauw"/>
    <s v="Isebaert N."/>
    <x v="0"/>
    <d v="2015-08-20T00:00:00"/>
    <x v="39"/>
    <s v="100% Definitief"/>
    <m/>
    <s v="NEB"/>
    <s v="Ja"/>
    <s v="Tecla2015"/>
    <s v="100% Definitief"/>
    <s v="15-07"/>
    <m/>
    <m/>
    <x v="22"/>
    <n v="21"/>
    <n v="41"/>
    <n v="6773.46"/>
    <s v="18:45"/>
    <s v="18:45"/>
    <s v="Traditionele charter schepen"/>
    <s v="Classic Blaauw"/>
    <s v="Eigen catering schip"/>
    <s v="Isebaert "/>
    <s v="26-02"/>
    <s v="2015.09"/>
    <s v="donderdag"/>
    <s v="20-08-2015 18:45"/>
    <d v="2015-02-26T09:57:11"/>
    <s v="nathalie.isebaert@vemedia.be"/>
    <s v="nathalie.isebaert@vemedia.be"/>
    <n v="2"/>
    <s v="Cacaohaven (N03)"/>
    <s v="Oranje"/>
    <n v="35"/>
    <m/>
    <s v="N03"/>
    <s v="Cacaohaven (N03)"/>
    <s v="2015-08-20"/>
    <n v="6270"/>
    <n v="6897"/>
    <n v="7450.81"/>
    <m/>
    <s v="Doorniksewijk 110"/>
    <s v="Kortrijk"/>
    <s v="8500"/>
    <n v="1.75"/>
    <n v="25"/>
    <s v="Ja"/>
    <s v="N. Isebaert"/>
    <m/>
    <n v="178.16"/>
    <n v="325.3"/>
    <s v="110084"/>
    <n v="4064.08"/>
    <n v="6270"/>
    <n v="6773.46"/>
    <s v="18:00"/>
    <n v="677.35"/>
    <s v="Cacaohaven"/>
    <s v="2664"/>
    <s v="Ja"/>
    <s v="Ja"/>
    <s v="Parkeren"/>
    <s v="1912"/>
    <s v="nathalie.isebaert@vemedia.be"/>
    <s v="Isebaert"/>
    <s v="nathalie.isebaert@vemedia.be"/>
    <s v="f"/>
    <m/>
    <m/>
    <s v="+32 56 23 13 81"/>
    <m/>
    <s v="N."/>
    <n v="209"/>
    <s v="00:00"/>
    <m/>
    <s v="Tecla"/>
    <n v="123"/>
    <s v="Varend arrangement"/>
    <d v="2015-08-20T00:00:00"/>
    <s v="Doorniksewijk 110"/>
    <m/>
    <s v="32491640875"/>
    <s v="+32 56 23 13 81"/>
    <n v="2"/>
    <n v="758.67"/>
    <n v="3"/>
    <m/>
    <n v="6270"/>
    <n v="2"/>
    <m/>
    <s v="000184-004"/>
    <n v="6.6"/>
  </r>
  <r>
    <s v="Weekbladpers Media"/>
    <s v="Tecla"/>
    <s v="Ja"/>
    <n v="95.37"/>
    <n v="36"/>
    <s v="Tecla"/>
    <n v="1650"/>
    <s v="Middag"/>
    <n v="36"/>
    <s v="Classic Blaauw"/>
    <s v="Rudelsheim V."/>
    <x v="0"/>
    <d v="2015-08-20T00:00:00"/>
    <x v="90"/>
    <s v="100% Definitief"/>
    <d v="2015-04-28T00:00:00"/>
    <s v="Dijck S.N.D. van"/>
    <s v="Ja"/>
    <s v="Tecla2015"/>
    <s v="100% Definitief"/>
    <s v="08-07"/>
    <m/>
    <m/>
    <x v="21"/>
    <n v="20"/>
    <n v="41"/>
    <n v="7725.06"/>
    <s v="11:45"/>
    <s v="11:45"/>
    <s v="Traditionele charter schepen"/>
    <s v="Classic Blaauw"/>
    <s v="Eigen catering schip"/>
    <s v="Rudelsheim"/>
    <s v="20-04"/>
    <s v="2015.17"/>
    <s v="donderdag"/>
    <s v="20-08-2015 11:45"/>
    <d v="2015-04-20T11:43:58"/>
    <s v="viola.rudelsheim@weekbladpers.nl"/>
    <s v="viola.rudelsheim@weekbladpers.nl"/>
    <n v="3"/>
    <s v="Cacaohaven (N03)"/>
    <s v="Oranje"/>
    <n v="35"/>
    <m/>
    <s v="N03"/>
    <s v="Cacaohaven (N03)"/>
    <s v="2015-08-20"/>
    <n v="7473.9"/>
    <n v="7473.9"/>
    <n v="8100.04"/>
    <m/>
    <m/>
    <s v="Amsterdam"/>
    <m/>
    <n v="1.75"/>
    <n v="25"/>
    <s v="Nee"/>
    <s v="Viola Rudelsheim"/>
    <m/>
    <m/>
    <m/>
    <m/>
    <m/>
    <m/>
    <m/>
    <s v="11:00"/>
    <n v="374.98"/>
    <s v="Cacaohaven"/>
    <s v="5940"/>
    <s v="Nee"/>
    <s v="Nee"/>
    <s v="Parkeren"/>
    <s v="3798"/>
    <s v="viola.rudelsheim@weekbladpers.nl"/>
    <s v="Rudelsheim"/>
    <s v="viola.rudelsheim@weekbladpers.nl"/>
    <s v="f"/>
    <m/>
    <s v="Viola"/>
    <s v="(020) 551 85 47"/>
    <m/>
    <s v="V."/>
    <n v="199"/>
    <s v="16:45"/>
    <m/>
    <s v="Tecla"/>
    <n v="123"/>
    <s v="Varend arrangement"/>
    <d v="2015-08-20T00:00:00"/>
    <s v="Postbus 2994"/>
    <m/>
    <s v="0031625468408"/>
    <s v="(020) 551 85 47"/>
    <n v="2"/>
    <m/>
    <n v="2"/>
    <m/>
    <n v="7473.9"/>
    <n v="2"/>
    <m/>
    <s v="000184-003"/>
    <n v="6.6"/>
  </r>
  <r>
    <s v="Wifac B.V."/>
    <s v="Tecla"/>
    <s v="Ja"/>
    <n v="100"/>
    <n v="36"/>
    <s v="Tecla"/>
    <n v="1139"/>
    <s v="Avond"/>
    <n v="36"/>
    <s v="Classic Blaauw"/>
    <s v="Helling K."/>
    <x v="0"/>
    <d v="2015-08-19T00:00:00"/>
    <x v="39"/>
    <s v="100% Definitief"/>
    <m/>
    <s v="NEB"/>
    <s v="Ja"/>
    <s v="Tecla2015"/>
    <s v="100% Definitief"/>
    <s v="22-07"/>
    <m/>
    <m/>
    <x v="22"/>
    <n v="21"/>
    <n v="41"/>
    <n v="8165.65"/>
    <s v="18:45"/>
    <s v="18:45"/>
    <s v="Traditionele charter schepen"/>
    <s v="Classic Blaauw"/>
    <s v="Eigen catering schip"/>
    <s v="Kooiman C."/>
    <s v="26-02"/>
    <s v="2015.09"/>
    <s v="woensdag"/>
    <s v="19-08-2015 18:45"/>
    <d v="2015-02-26T10:51:29"/>
    <s v="karen.helling@wifac.nl"/>
    <s v="karen.helling@wifac.nl"/>
    <n v="4"/>
    <s v="Cacaohaven (N03)"/>
    <s v="Oranje"/>
    <n v="35"/>
    <m/>
    <s v="N03"/>
    <s v="Cacaohaven (N03)"/>
    <s v="2015-08-19"/>
    <n v="6300.99"/>
    <n v="7554.99"/>
    <n v="8165.65"/>
    <m/>
    <s v="Nijverheidsweg 7"/>
    <s v="Mijdrecht"/>
    <s v="3641 RP"/>
    <n v="1.75"/>
    <n v="25"/>
    <s v="Ja"/>
    <s v="Karen Helling"/>
    <m/>
    <n v="178.16"/>
    <n v="325.3"/>
    <s v="110120"/>
    <n v="4064.08"/>
    <n v="6270"/>
    <n v="6773.46"/>
    <s v="18:00"/>
    <n v="0"/>
    <s v="Cacaohaven"/>
    <s v="2026"/>
    <s v="Ja"/>
    <s v="Ja"/>
    <s v="Parkeren"/>
    <s v="1307"/>
    <s v="karen.helling@wifac.nl"/>
    <s v="Helling"/>
    <s v="karen.helling@wifac.nl"/>
    <s v="f"/>
    <m/>
    <s v="Karen"/>
    <s v="(0297) 28 94 11"/>
    <m/>
    <s v="K."/>
    <n v="209"/>
    <s v="00:00"/>
    <m/>
    <s v="Tecla"/>
    <n v="123"/>
    <s v="Varend arrangement"/>
    <d v="2015-08-19T00:00:00"/>
    <s v="Nijverheidsweg 7"/>
    <m/>
    <s v="0031653436364"/>
    <s v="(0297) 28 94 11"/>
    <n v="3"/>
    <n v="1517.34"/>
    <n v="3"/>
    <m/>
    <n v="6300.99"/>
    <n v="2"/>
    <m/>
    <s v="000184-002"/>
    <n v="6.6"/>
  </r>
  <r>
    <s v="AO Smith Water Heaters"/>
    <s v="Terra Nova"/>
    <s v="Ja"/>
    <n v="100"/>
    <n v="8"/>
    <s v="Terra Nova"/>
    <n v="1594"/>
    <s v="Welcome the Tall Ships"/>
    <n v="8"/>
    <s v="Salon"/>
    <s v="O´Sullivan D."/>
    <x v="0"/>
    <d v="2015-08-19T00:00:00"/>
    <x v="19"/>
    <s v="100% Definitief"/>
    <d v="2015-04-21T00:00:00"/>
    <s v="Haan R. de"/>
    <s v="Ja"/>
    <s v="Terra Nova 2015"/>
    <s v="100% Definitief"/>
    <s v="09-07"/>
    <m/>
    <m/>
    <x v="3"/>
    <n v="26.25"/>
    <n v="119"/>
    <n v="1832"/>
    <s v="13:00"/>
    <s v="13:00"/>
    <s v="Amsterdamse salonboten"/>
    <s v="Salon"/>
    <s v="H2U Consortium"/>
    <m/>
    <s v="14-04"/>
    <s v="2015.16"/>
    <s v="woensdag"/>
    <s v="19-08-2015 13:00"/>
    <d v="2015-04-14T18:34:05"/>
    <s v="andrewl@aosmith.co.uk"/>
    <s v="dosullivan@aosmith.co.uk"/>
    <n v="5"/>
    <s v="Oosterdok (O01)"/>
    <m/>
    <m/>
    <m/>
    <s v="O13"/>
    <s v="Oosterdok (O01)"/>
    <s v="2015-08-19"/>
    <n v="1832"/>
    <n v="1832"/>
    <n v="1832"/>
    <m/>
    <s v="Southwood Business Park"/>
    <s v="HAMPSHIRE"/>
    <s v="GU14 0NR"/>
    <m/>
    <n v="12"/>
    <s v="Nee"/>
    <s v="David O´Sullivan"/>
    <m/>
    <m/>
    <m/>
    <m/>
    <m/>
    <m/>
    <m/>
    <s v="12:30"/>
    <n v="0"/>
    <s v="Oosterdok Oostzijde"/>
    <s v="3163"/>
    <s v="Ja"/>
    <m/>
    <m/>
    <s v="2267"/>
    <s v="andrewl@aosmith.co.uk"/>
    <s v="O´Sullivan"/>
    <s v="dosullivan@aosmith.co.uk"/>
    <s v="m"/>
    <s v="00317775750521"/>
    <s v="David"/>
    <s v="01794884423"/>
    <m/>
    <s v="D."/>
    <n v="229"/>
    <s v="16:30"/>
    <s v="Oosterdok"/>
    <s v="Terra Nova"/>
    <n v="215"/>
    <s v="Varend arrangement"/>
    <d v="2015-08-19T00:00:00"/>
    <s v="Southwood Business Park"/>
    <m/>
    <s v="01794884423"/>
    <s v="01794884423"/>
    <n v="1"/>
    <n v="2216.7199999999998"/>
    <n v="0"/>
    <m/>
    <n v="1832"/>
    <n v="1"/>
    <m/>
    <s v="000132-001"/>
    <m/>
  </r>
  <r>
    <s v="Banque Baring Brothers Sturdza SA"/>
    <s v="Terra Nova"/>
    <s v="Nee"/>
    <n v="66.67"/>
    <n v="15"/>
    <s v="Terra Nova"/>
    <n v="2217"/>
    <s v="Borrel"/>
    <n v="15"/>
    <s v="Salon"/>
    <s v="Keegstra R."/>
    <x v="0"/>
    <d v="2015-08-21T00:00:00"/>
    <x v="134"/>
    <s v="100% Definitief"/>
    <d v="2015-07-01T00:00:00"/>
    <s v="Sterk L."/>
    <s v="Ja"/>
    <s v="Terra Nova 2015"/>
    <s v="100% Definitief"/>
    <s v="16-07"/>
    <m/>
    <m/>
    <x v="4"/>
    <n v="18.75"/>
    <n v="73"/>
    <n v="1708.11"/>
    <s v="16:30"/>
    <s v="16:30"/>
    <s v="Amsterdamse salonboten"/>
    <s v="Salon"/>
    <s v="H2U Consortium"/>
    <m/>
    <s v="24-06"/>
    <s v="2015.26"/>
    <s v="vrijdag"/>
    <s v="21-08-2015 16:30"/>
    <d v="2015-06-24T13:47:54"/>
    <m/>
    <s v="ozinga@ozinga-is.nl"/>
    <n v="2"/>
    <s v="Oosterdok (O01)"/>
    <m/>
    <m/>
    <m/>
    <s v="O13"/>
    <s v="Oosterdok (O01)"/>
    <s v="2015-08-21"/>
    <n v="2385"/>
    <n v="2385"/>
    <n v="2562.17"/>
    <m/>
    <s v="Rue du Rhône 112"/>
    <s v="Geneva"/>
    <s v="1211"/>
    <m/>
    <n v="12"/>
    <s v="Nee"/>
    <s v="Renze Keegstra"/>
    <m/>
    <m/>
    <m/>
    <m/>
    <m/>
    <m/>
    <m/>
    <s v="16:00"/>
    <n v="854.06"/>
    <s v="Oosterdok Oostzijde"/>
    <s v="6164"/>
    <s v="Ja"/>
    <m/>
    <m/>
    <s v="4157"/>
    <m/>
    <s v="Keegstra"/>
    <s v="r.keegstra@bbbsa.ch"/>
    <s v="m"/>
    <s v="06 - 29 04 11 14"/>
    <s v="Renze"/>
    <s v="(020) 722 09 79"/>
    <m/>
    <s v="R."/>
    <n v="159"/>
    <s v="19:00"/>
    <s v="Oosterdok"/>
    <s v="Terra Nova"/>
    <n v="215"/>
    <s v="Varend arrangement"/>
    <d v="2015-08-21T00:00:00"/>
    <s v="Rue du Rhône 112"/>
    <m/>
    <s v="(020) 722 09 79"/>
    <s v="(020) 722 09 79"/>
    <n v="2"/>
    <n v="961.95"/>
    <n v="0"/>
    <m/>
    <n v="2385"/>
    <n v="1"/>
    <m/>
    <s v="000132-010"/>
    <m/>
  </r>
  <r>
    <s v="Brink Beheer BV"/>
    <s v="Terra Nova"/>
    <s v="Ja"/>
    <n v="100"/>
    <n v="15"/>
    <s v="Terra Nova"/>
    <n v="1738"/>
    <s v="Borrel"/>
    <n v="15"/>
    <s v="Salon"/>
    <s v="Brink S."/>
    <x v="0"/>
    <d v="2015-08-20T00:00:00"/>
    <x v="117"/>
    <s v="100% Definitief"/>
    <m/>
    <s v="Koning A."/>
    <s v="Ja"/>
    <s v="Terra Nova 2015"/>
    <s v="100% Definitief"/>
    <s v="09-07"/>
    <m/>
    <m/>
    <x v="4"/>
    <n v="18.75"/>
    <n v="73"/>
    <n v="1708.11"/>
    <s v="16:30"/>
    <s v="16:30"/>
    <s v="Amsterdamse salonboten"/>
    <s v="Salon"/>
    <s v="H2U Consortium"/>
    <m/>
    <s v="30-04"/>
    <s v="2015.18"/>
    <s v="donderdag"/>
    <s v="20-08-2015 16:30"/>
    <d v="2015-04-30T15:42:20"/>
    <s v="b.brink@brinkassurantien.nl"/>
    <s v="s.brink@brinkassurantien.nl"/>
    <n v="2"/>
    <s v="Oosterdok (O01)"/>
    <m/>
    <m/>
    <m/>
    <s v="O13"/>
    <s v="Oosterdok (O01)"/>
    <s v="2015-08-20"/>
    <n v="2385"/>
    <n v="1590"/>
    <n v="1708.11"/>
    <m/>
    <s v="Stationsstraat 18"/>
    <s v="Hoogeveen"/>
    <s v="7901 AB"/>
    <m/>
    <n v="12"/>
    <s v="Nee"/>
    <s v="Steven Brink"/>
    <m/>
    <m/>
    <m/>
    <m/>
    <m/>
    <m/>
    <m/>
    <s v="16:00"/>
    <n v="0"/>
    <s v="Oosterdok Oostzijde"/>
    <s v="5931"/>
    <s v="Ja"/>
    <m/>
    <m/>
    <s v="3784"/>
    <s v="b.brink@brinkassurantien.nl"/>
    <s v="Brink"/>
    <s v="s.brink@brinkassurantien.nl"/>
    <s v="m"/>
    <m/>
    <s v="Steven"/>
    <s v="(0528) 27 04 20"/>
    <m/>
    <s v="S."/>
    <n v="159"/>
    <s v="19:00"/>
    <s v="Oosterdok"/>
    <s v="Terra Nova"/>
    <n v="215"/>
    <s v="Varend arrangement"/>
    <d v="2015-08-20T00:00:00"/>
    <s v="Stationsstraat 18"/>
    <m/>
    <s v="(0528) 27 04 20"/>
    <s v="(0528) 27 04 20"/>
    <n v="2"/>
    <m/>
    <n v="0"/>
    <m/>
    <n v="2385"/>
    <n v="1"/>
    <m/>
    <s v="000132-006"/>
    <m/>
  </r>
  <r>
    <s v="Dietheek"/>
    <s v="Terra Nova"/>
    <s v="Ja"/>
    <n v="100"/>
    <n v="6"/>
    <s v="Terra Nova"/>
    <n v="1753"/>
    <s v="Vuurwerk"/>
    <n v="6"/>
    <s v="Salon"/>
    <s v="Tump A."/>
    <x v="0"/>
    <d v="2015-08-20T00:00:00"/>
    <x v="199"/>
    <s v="100% Definitief"/>
    <d v="2015-05-14T00:00:00"/>
    <s v="Haan R. de"/>
    <s v="Ja"/>
    <s v="Terra Nova 2015"/>
    <s v="100% Definitief"/>
    <s v="09-07"/>
    <s v="tump"/>
    <m/>
    <x v="4"/>
    <n v="22.5"/>
    <n v="73"/>
    <n v="1091.6600000000001"/>
    <s v="20:30"/>
    <s v="20:30"/>
    <s v="Amsterdamse salonboten"/>
    <s v="Salon"/>
    <s v="H2U Consortium"/>
    <m/>
    <s v="05-05"/>
    <s v="2015.19"/>
    <s v="donderdag"/>
    <s v="20-08-2015 20:30"/>
    <d v="2015-05-05T09:04:53"/>
    <s v="a.tump@dietheek.nl"/>
    <s v="a.tump@dietheek.nl"/>
    <n v="1"/>
    <s v="Oosterdok (O01)"/>
    <m/>
    <m/>
    <m/>
    <s v="O13"/>
    <s v="Oosterdok (O01)"/>
    <s v="2015-08-20"/>
    <n v="1014"/>
    <n v="1014"/>
    <n v="1091.6600000000001"/>
    <s v="vrouw"/>
    <s v="Zuiderzeepark 10"/>
    <s v="Amsterdam"/>
    <s v="1024 MG"/>
    <m/>
    <n v="12"/>
    <s v="Nee"/>
    <s v="Anita Tump"/>
    <m/>
    <m/>
    <m/>
    <m/>
    <m/>
    <m/>
    <m/>
    <s v="20:00"/>
    <n v="0"/>
    <s v="Oosterdok Oostzijde"/>
    <s v="5944"/>
    <s v="Ja"/>
    <m/>
    <m/>
    <s v="3801"/>
    <s v="a.tump@dietheek.nl"/>
    <s v="Tump"/>
    <s v="a.tump@dietheek.nl"/>
    <s v="f"/>
    <m/>
    <s v="Anita"/>
    <s v="(020) 334 15 35"/>
    <m/>
    <s v="A."/>
    <n v="169"/>
    <s v="23:30"/>
    <s v="Oosterdok"/>
    <s v="Terra Nova"/>
    <n v="215"/>
    <s v="Varend arrangement"/>
    <d v="2015-08-20T00:00:00"/>
    <s v="Zuiderzeepark 10"/>
    <s v="020-3341535"/>
    <s v="(020) 334 15 35"/>
    <s v="(020) 334 15 35"/>
    <n v="1"/>
    <m/>
    <n v="1"/>
    <m/>
    <n v="1014"/>
    <n v="1"/>
    <m/>
    <s v="000132-007"/>
    <m/>
  </r>
  <r>
    <s v="SV Concepten"/>
    <s v="Terra Nova"/>
    <s v="Ja"/>
    <n v="100"/>
    <n v="10"/>
    <s v="Terra Nova"/>
    <n v="2023"/>
    <s v="Vuurwerk"/>
    <n v="10"/>
    <s v="Salon"/>
    <s v="Houten M. van"/>
    <x v="0"/>
    <d v="2015-08-19T00:00:00"/>
    <x v="78"/>
    <s v="100% Definitief"/>
    <d v="2015-06-16T00:00:00"/>
    <s v="Sterk L."/>
    <s v="Ja"/>
    <s v="Terra Nova 2015"/>
    <s v="100% Definitief"/>
    <s v="09-07"/>
    <s v="van Houten"/>
    <m/>
    <x v="4"/>
    <n v="22.5"/>
    <n v="73"/>
    <n v="1819.44"/>
    <s v="20:30"/>
    <s v="20:30"/>
    <s v="Amsterdamse salonboten"/>
    <s v="Salon"/>
    <s v="H2U Consortium"/>
    <m/>
    <s v="09-06"/>
    <s v="2015.24"/>
    <s v="woensdag"/>
    <s v="19-08-2015 20:30"/>
    <d v="2015-06-09T14:43:00"/>
    <s v="marcel.van.houten@svconcepten.nl"/>
    <s v="marcel.van.houten@svconcepten.nl"/>
    <n v="1"/>
    <s v="Oosterdok (O01)"/>
    <m/>
    <m/>
    <m/>
    <s v="O13"/>
    <s v="Oosterdok (O01)"/>
    <s v="2015-08-19"/>
    <n v="1690"/>
    <n v="1690"/>
    <n v="1819.44"/>
    <s v="man"/>
    <s v="Spant 24"/>
    <s v="Assendelft"/>
    <s v="1567 AA"/>
    <m/>
    <n v="12"/>
    <s v="Nee"/>
    <s v="Marcel van Houten"/>
    <m/>
    <m/>
    <m/>
    <m/>
    <m/>
    <m/>
    <m/>
    <s v="20:00"/>
    <n v="0"/>
    <s v="Oosterdok Oostzijde"/>
    <s v="6080"/>
    <s v="Ja"/>
    <m/>
    <m/>
    <s v="3983"/>
    <s v="marcel.van.houten@svconcepten.nl"/>
    <s v="Houten"/>
    <s v="marcel.van.houten@svconcepten.nl"/>
    <s v="m"/>
    <s v="06 - 45 69 26 55"/>
    <s v="Marcel"/>
    <m/>
    <s v="van"/>
    <s v="M."/>
    <n v="169"/>
    <s v="23:30"/>
    <s v="Oosterdok"/>
    <s v="Terra Nova"/>
    <n v="215"/>
    <s v="Varend arrangement"/>
    <d v="2015-08-19T00:00:00"/>
    <s v="Spant 24"/>
    <s v="0645692655"/>
    <m/>
    <s v="0031645692655"/>
    <n v="1"/>
    <m/>
    <n v="1"/>
    <m/>
    <n v="1690"/>
    <n v="1"/>
    <m/>
    <s v="000132-003"/>
    <m/>
  </r>
  <r>
    <s v="Templar Management BV"/>
    <s v="Terra Nova"/>
    <s v="Ja"/>
    <n v="100"/>
    <n v="6"/>
    <s v="Terra Nova"/>
    <n v="1789"/>
    <s v="Vuurwerk"/>
    <n v="6"/>
    <s v="Salon"/>
    <s v="Vermin M."/>
    <x v="0"/>
    <d v="2015-08-21T00:00:00"/>
    <x v="106"/>
    <s v="100% Definitief"/>
    <m/>
    <s v="Koning A."/>
    <s v="Ja"/>
    <s v="Terra Nova 2015"/>
    <s v="100% Definitief"/>
    <s v="09-07"/>
    <s v="Vermin"/>
    <m/>
    <x v="4"/>
    <n v="22.5"/>
    <n v="73"/>
    <n v="1091.6600000000001"/>
    <s v="20:30"/>
    <s v="20:30"/>
    <s v="Amsterdamse salonboten"/>
    <s v="Salon"/>
    <s v="H2U Consortium"/>
    <m/>
    <s v="12-05"/>
    <s v="2015.20"/>
    <s v="vrijdag"/>
    <s v="21-08-2015 20:30"/>
    <d v="2015-05-12T16:01:53"/>
    <s v="m.vermin@icloud.com"/>
    <s v="m.vermin@icloud.com"/>
    <n v="2"/>
    <s v="Oosterdok (O01)"/>
    <m/>
    <m/>
    <m/>
    <s v="O13"/>
    <s v="Oosterdok (O01)"/>
    <s v="2015-08-21"/>
    <n v="1014"/>
    <n v="1014"/>
    <n v="1091.6600000000001"/>
    <s v="man"/>
    <s v="Sapporodreef 20"/>
    <s v="Nieuw-Vennep"/>
    <s v="2152 KJ"/>
    <m/>
    <n v="12"/>
    <s v="Nee"/>
    <s v="Mike Vermin"/>
    <m/>
    <m/>
    <m/>
    <m/>
    <m/>
    <m/>
    <m/>
    <s v="20:00"/>
    <n v="0"/>
    <s v="Oosterdok Oostzijde"/>
    <s v="5953"/>
    <s v="Ja"/>
    <m/>
    <m/>
    <s v="3830"/>
    <s v="m.vermin@icloud.com"/>
    <s v="Vermin"/>
    <s v="m.vermin@icloud.com"/>
    <s v="m"/>
    <s v="06 - 22 38 07 38"/>
    <s v="Mike"/>
    <m/>
    <m/>
    <s v="M."/>
    <n v="169"/>
    <s v="23:30"/>
    <s v="Oosterdok"/>
    <s v="Terra Nova"/>
    <n v="215"/>
    <s v="Varend arrangement"/>
    <d v="2015-08-21T00:00:00"/>
    <s v="Sapporodreef 20"/>
    <s v="0622380738"/>
    <m/>
    <s v="0031622380738"/>
    <n v="2"/>
    <m/>
    <n v="0"/>
    <m/>
    <n v="1014"/>
    <n v="1"/>
    <m/>
    <s v="000132-011"/>
    <m/>
  </r>
  <r>
    <s v="Convenient"/>
    <s v="Thalassa Partyschip"/>
    <s v="Ja"/>
    <n v="97.37"/>
    <n v="100"/>
    <s v="Thalassa Partyschip"/>
    <n v="14"/>
    <s v="SAIL In"/>
    <n v="100"/>
    <s v="Classic"/>
    <s v="Boschman G."/>
    <x v="0"/>
    <d v="2015-08-19T00:00:00"/>
    <x v="1"/>
    <s v="100% Definitief"/>
    <d v="2014-09-16T00:00:00"/>
    <s v="Spliet M.P.J."/>
    <s v="Ja"/>
    <s v="Thalassa2015"/>
    <s v="100% Definitief"/>
    <s v="09-07"/>
    <s v="Ubink"/>
    <m/>
    <x v="13"/>
    <n v="25"/>
    <n v="28.21"/>
    <n v="26475.119999999999"/>
    <s v="07:15"/>
    <s v="07:00"/>
    <s v="Luxe directieschepen"/>
    <s v="Classic"/>
    <s v="Eigen catering schip"/>
    <s v="Ubink"/>
    <s v="19-08"/>
    <s v="2014.34"/>
    <s v="woensdag"/>
    <s v="19-08-2015 07:00"/>
    <d v="2014-08-19T15:14:23"/>
    <s v="kubink@convenient.nl"/>
    <s v="kubink@convenient.nl"/>
    <n v="9"/>
    <s v="CH HKA (C09)"/>
    <s v="Paars"/>
    <n v="60"/>
    <m/>
    <s v="A07"/>
    <s v="CH HKA (C09)"/>
    <s v="2015-08-19"/>
    <n v="26441.5"/>
    <n v="25091.5"/>
    <n v="27190.62"/>
    <s v="vrouw"/>
    <s v="Noordkade 94"/>
    <s v="Waddinxveen"/>
    <s v="2741 GA"/>
    <n v="0.9"/>
    <n v="50"/>
    <s v="Ja"/>
    <s v="K. Ubink"/>
    <m/>
    <m/>
    <m/>
    <m/>
    <m/>
    <m/>
    <m/>
    <s v="06:15"/>
    <n v="715.5"/>
    <s v="Pier Westerhoofd"/>
    <s v="1995"/>
    <s v="Ja"/>
    <s v="Ja"/>
    <s v="Parkeren"/>
    <s v="1278"/>
    <s v="karin.den.dulk@cbreglobalinvestors.com"/>
    <s v="Ubink"/>
    <s v="kubink@convenient.nl"/>
    <s v="f"/>
    <m/>
    <m/>
    <s v="(0182) 62 11 18"/>
    <m/>
    <s v="K."/>
    <n v="239"/>
    <s v="14:30"/>
    <m/>
    <s v="Thalassa Partyschip"/>
    <n v="31"/>
    <s v="Varend arrangement"/>
    <d v="2015-08-19T00:00:00"/>
    <s v="Noordkade 94"/>
    <s v="0182 - 621 118"/>
    <s v="613162078"/>
    <s v="(0182) 62 11 18"/>
    <n v="3"/>
    <n v="28919"/>
    <n v="5"/>
    <m/>
    <n v="26441.5"/>
    <n v="2"/>
    <m/>
    <s v="000022-001"/>
    <n v="8"/>
  </r>
  <r>
    <s v="Oostendorp Autolease"/>
    <s v="Thalassa Partyschip"/>
    <s v="Ja"/>
    <n v="100"/>
    <n v="100"/>
    <s v="Thalassa Partyschip"/>
    <n v="698"/>
    <s v="Avond"/>
    <n v="100"/>
    <s v="Classic"/>
    <s v="Ten Cate S."/>
    <x v="0"/>
    <d v="2015-08-21T00:00:00"/>
    <x v="12"/>
    <s v="100% Definitief"/>
    <m/>
    <s v="Dijck S.N.D. van"/>
    <s v="Ja"/>
    <s v="Thalassa2015"/>
    <s v="100% Definitief"/>
    <s v="08-07"/>
    <m/>
    <m/>
    <x v="12"/>
    <n v="22"/>
    <n v="28.21"/>
    <n v="23078.62"/>
    <s v="18:30"/>
    <s v="18:00"/>
    <s v="Luxe directieschepen"/>
    <s v="Classic"/>
    <s v="Eigen catering schip"/>
    <s v="Cate ten"/>
    <s v="18-11"/>
    <s v="2014.47"/>
    <s v="vrijdag"/>
    <s v="21-08-2015 18:00"/>
    <d v="2014-11-18T16:47:03"/>
    <s v="sjoerd@oostendorp-autolease.nl"/>
    <s v="sjoerd@oostendorp-autolease.nl"/>
    <n v="6"/>
    <s v="CH HKA (C09)"/>
    <s v="Paars"/>
    <n v="60"/>
    <m/>
    <s v="A07"/>
    <s v="CH HKA (C09)"/>
    <s v="2015-08-21"/>
    <n v="21313.200000000001"/>
    <n v="21313.200000000001"/>
    <n v="23078.62"/>
    <m/>
    <s v="Oude Udenseweg 25A"/>
    <s v="Uden"/>
    <s v="5405 PD"/>
    <n v="0.9"/>
    <n v="50"/>
    <s v="Ja"/>
    <s v="Sjoerd Ten Cate"/>
    <m/>
    <m/>
    <m/>
    <m/>
    <m/>
    <m/>
    <m/>
    <s v="17:15"/>
    <n v="0"/>
    <s v="Pier Westerhoofd"/>
    <s v="2196"/>
    <s v="Nee"/>
    <s v="Ja"/>
    <s v="Parkeren"/>
    <s v="1549"/>
    <s v="sjoerd@oostendorp-autolease.nl"/>
    <s v="Ten Cate"/>
    <s v="sjoerd@oostendorp-autolease.nl"/>
    <s v="m"/>
    <m/>
    <s v="Sjoerd"/>
    <m/>
    <m/>
    <s v="S."/>
    <n v="209"/>
    <s v="23:15"/>
    <m/>
    <s v="Thalassa Partyschip"/>
    <n v="31"/>
    <s v="Varend arrangement"/>
    <d v="2015-08-21T00:00:00"/>
    <s v="Oude Udenseweg 25A"/>
    <s v="0413-242032"/>
    <s v="626785484"/>
    <m/>
    <n v="3"/>
    <n v="25289"/>
    <n v="2"/>
    <m/>
    <n v="21313.200000000001"/>
    <n v="2"/>
    <m/>
    <s v="000022-006"/>
    <n v="8"/>
  </r>
  <r>
    <s v="PPG Coatings Nederland B.V."/>
    <s v="Thalassa Partyschip"/>
    <s v="Nee"/>
    <n v="98.95"/>
    <n v="100"/>
    <s v="Thalassa Partyschip"/>
    <n v="1032"/>
    <s v="Avond"/>
    <n v="81"/>
    <s v="Classic"/>
    <s v="Tichelman J."/>
    <x v="0"/>
    <d v="2015-08-20T00:00:00"/>
    <x v="171"/>
    <s v="100% Definitief"/>
    <d v="2015-02-25T00:00:00"/>
    <s v="Spliet M.P.J."/>
    <s v="Ja"/>
    <s v="Thalassa2015"/>
    <s v="100% Definitief"/>
    <s v="08-07"/>
    <m/>
    <m/>
    <x v="12"/>
    <n v="22"/>
    <n v="28.21"/>
    <n v="21231.14"/>
    <s v="18:30"/>
    <s v="18:00"/>
    <s v="Luxe directieschepen"/>
    <s v="Classic"/>
    <s v="Eigen catering schip"/>
    <s v="Tromp"/>
    <s v="11-02"/>
    <s v="2015.07"/>
    <s v="donderdag"/>
    <s v="20-08-2015 18:00"/>
    <d v="2015-02-11T12:58:50"/>
    <s v="cynthia.tromp@ppg.com"/>
    <s v="cynthia.tromp@ppg.com"/>
    <n v="3"/>
    <s v="CH HKA (C09)"/>
    <s v="Paars"/>
    <n v="60"/>
    <m/>
    <s v="A07"/>
    <s v="CH HKA (C09)"/>
    <s v="2015-08-20"/>
    <n v="17755.400000000001"/>
    <n v="17755.400000000001"/>
    <n v="21456.93"/>
    <m/>
    <m/>
    <m/>
    <m/>
    <n v="0.9"/>
    <n v="50"/>
    <s v="Ja"/>
    <s v="Cynthia Tromp"/>
    <m/>
    <m/>
    <m/>
    <m/>
    <m/>
    <m/>
    <m/>
    <s v="17:15"/>
    <n v="225.79"/>
    <s v="Pier Westerhoofd"/>
    <s v="2112"/>
    <s v="Ja"/>
    <s v="Ja"/>
    <s v="Parkeren"/>
    <s v="3805"/>
    <s v="cynthia.tromp@ppg.com"/>
    <s v="Tromp"/>
    <s v="cynthia.tromp@ppg.com"/>
    <s v="f"/>
    <m/>
    <s v="Cynthia"/>
    <s v="(0297) 54 14 36"/>
    <m/>
    <s v="C."/>
    <n v="209"/>
    <s v="23:15"/>
    <m/>
    <s v="Thalassa Partyschip"/>
    <n v="31"/>
    <s v="Varend arrangement"/>
    <d v="2015-08-20T00:00:00"/>
    <m/>
    <m/>
    <s v="651187433"/>
    <m/>
    <n v="2"/>
    <n v="20484.09"/>
    <n v="1"/>
    <m/>
    <n v="17755.400000000001"/>
    <n v="2"/>
    <m/>
    <s v="000022-004"/>
    <n v="8"/>
  </r>
  <r>
    <s v="Breejen Shipyard"/>
    <s v="Thalassa Zeilschip"/>
    <s v="Ja"/>
    <n v="100"/>
    <n v="135"/>
    <s v="Thalassa Zeilschip"/>
    <n v="1141"/>
    <s v="Avond"/>
    <n v="120"/>
    <s v="Classic Blaauw"/>
    <s v="Kamsteeg-den Breejen I."/>
    <x v="0"/>
    <d v="2015-08-22T00:00:00"/>
    <x v="39"/>
    <s v="100% Definitief"/>
    <m/>
    <s v="NEB"/>
    <s v="Ja"/>
    <s v="ThalassaZeilschip2015"/>
    <s v="100% Definitief"/>
    <s v="16-07"/>
    <m/>
    <m/>
    <x v="14"/>
    <n v="22"/>
    <n v="55"/>
    <n v="32161.68"/>
    <s v="18:45"/>
    <s v="18:45"/>
    <s v="Nederlandse Tall Ships"/>
    <s v="Classic Blaauw"/>
    <s v="Eigen catering schip"/>
    <m/>
    <s v="26-02"/>
    <s v="2015.09"/>
    <s v="zaterdag"/>
    <s v="22-08-2015 18:45"/>
    <d v="2015-02-26T10:55:15"/>
    <s v="ilona@breejen-shipyard.nl"/>
    <s v="ilona@breejen-shipyard.nl"/>
    <n v="1"/>
    <s v="Cacaohaven (N01)"/>
    <s v="Rood"/>
    <n v="60"/>
    <m/>
    <s v="N01"/>
    <s v="Cacaohaven (N01)"/>
    <s v="2015-08-22"/>
    <n v="29880"/>
    <n v="29880"/>
    <n v="32161.68"/>
    <m/>
    <m/>
    <s v="Hardinxveld-Giessendam"/>
    <m/>
    <n v="1.35"/>
    <n v="47"/>
    <s v="Nee"/>
    <s v="Ilona Kamsteeg-den Breejen"/>
    <m/>
    <n v="684.43"/>
    <n v="1597.25"/>
    <s v="110048"/>
    <n v="19297"/>
    <n v="29880"/>
    <n v="32161.68"/>
    <s v="18:00"/>
    <n v="0"/>
    <s v="Cacaohaven"/>
    <s v="2710"/>
    <s v="Ja"/>
    <s v="Ja"/>
    <s v="Parkeren"/>
    <s v="1954"/>
    <s v="ilona@breejen-shipyard.nl"/>
    <s v="Kamsteeg-den Breejen"/>
    <s v="ilona@breejen-shipyard.nl"/>
    <s v="f"/>
    <m/>
    <s v="Ilona"/>
    <s v="(0184) 67 61 40"/>
    <m/>
    <s v="I."/>
    <n v="244"/>
    <s v="00:00"/>
    <m/>
    <s v="Thalassa Zeilschip"/>
    <n v="101"/>
    <s v="Varend arrangement"/>
    <d v="2015-08-22T00:00:00"/>
    <s v="Postbus 528"/>
    <m/>
    <s v="(0184) 67 61 40"/>
    <s v="(0184) 67 61 40"/>
    <n v="1"/>
    <m/>
    <n v="2"/>
    <m/>
    <n v="29880"/>
    <n v="2"/>
    <m/>
    <s v="000071-008"/>
    <n v="6.45"/>
  </r>
  <r>
    <s v="RAET"/>
    <s v="Thalassa Zeilschip"/>
    <s v="Ja"/>
    <n v="100"/>
    <n v="135"/>
    <s v="Thalassa Zeilschip"/>
    <n v="1264"/>
    <s v="Middag"/>
    <n v="120"/>
    <s v="Classic Blaauw"/>
    <s v="Hees M. van"/>
    <x v="0"/>
    <d v="2015-08-21T00:00:00"/>
    <x v="200"/>
    <s v="100% Definitief"/>
    <d v="2015-03-20T00:00:00"/>
    <s v="Dijck S.N.D. van"/>
    <s v="Ja"/>
    <s v="ThalassaZeilschip2015"/>
    <s v="100% Definitief"/>
    <s v="08-07"/>
    <m/>
    <m/>
    <x v="6"/>
    <n v="21"/>
    <n v="55"/>
    <n v="33456.370000000003"/>
    <s v="11:45"/>
    <s v="11:45"/>
    <s v="Nederlandse Tall Ships"/>
    <s v="Classic Blaauw"/>
    <s v="Eigen catering schip"/>
    <s v="Tokkie "/>
    <s v="13-03"/>
    <s v="2015.11"/>
    <s v="vrijdag"/>
    <s v="21-08-2015 11:45"/>
    <d v="2015-03-13T13:07:13"/>
    <s v="Martijne.Hees@raet.com"/>
    <s v="crediteuren@raet.com"/>
    <n v="4"/>
    <s v="Cacaohaven (N01)"/>
    <s v="Rood"/>
    <n v="60"/>
    <m/>
    <s v="N01"/>
    <s v="Cacaohaven (N01)"/>
    <s v="2015-08-21"/>
    <n v="31080"/>
    <n v="31080"/>
    <n v="33456.370000000003"/>
    <m/>
    <s v="Plotterweg 38"/>
    <s v="Amersfoort"/>
    <s v="3821 BB"/>
    <n v="1.35"/>
    <n v="47"/>
    <s v="Ja"/>
    <s v="Martijne van Hees"/>
    <m/>
    <m/>
    <m/>
    <m/>
    <m/>
    <m/>
    <m/>
    <s v="11:00"/>
    <n v="0"/>
    <s v="Cacaohaven"/>
    <s v="2799"/>
    <s v="Nee"/>
    <m/>
    <m/>
    <s v="3907"/>
    <s v="Martijne.Hees@raet.com"/>
    <s v="Hees"/>
    <s v="Martijne.Hees@raet.com"/>
    <s v="f"/>
    <m/>
    <s v="Martijne"/>
    <s v="(033) 450 65 06"/>
    <s v="van"/>
    <s v="M."/>
    <n v="259"/>
    <s v="16:45"/>
    <m/>
    <s v="Thalassa Zeilschip"/>
    <n v="101"/>
    <s v="Varend arrangement"/>
    <d v="2015-08-21T00:00:00"/>
    <s v="Plotterweg 38"/>
    <m/>
    <s v="0031646306828"/>
    <s v="(033) 450 65 06"/>
    <n v="2"/>
    <n v="37606.800000000003"/>
    <n v="1"/>
    <m/>
    <n v="31080"/>
    <n v="2"/>
    <m/>
    <s v="000071-005"/>
    <n v="6.45"/>
  </r>
  <r>
    <s v="ROTO B.V."/>
    <s v="Thalassa Zeilschip"/>
    <s v="Ja"/>
    <n v="100"/>
    <n v="135"/>
    <s v="Thalassa Zeilschip"/>
    <n v="1639"/>
    <s v="Sail thank you parade"/>
    <n v="120"/>
    <s v="Classic Blaauw"/>
    <s v="Janssen M."/>
    <x v="0"/>
    <d v="2015-08-23T00:00:00"/>
    <x v="66"/>
    <s v="100% Definitief"/>
    <m/>
    <s v="NEB"/>
    <s v="Ja"/>
    <s v="ThalassaZeilschip2015"/>
    <s v="100% Definitief"/>
    <s v="15-07"/>
    <m/>
    <m/>
    <x v="1"/>
    <n v="23"/>
    <n v="70"/>
    <n v="38972.339999999997"/>
    <s v="14:00"/>
    <s v="14:00"/>
    <s v="Nederlandse Tall Ships"/>
    <s v="Classic Blaauw"/>
    <s v="Eigen catering schip"/>
    <m/>
    <s v="16-04"/>
    <s v="2015.16"/>
    <s v="zondag"/>
    <s v="23-08-2015 14:00"/>
    <d v="2015-04-16T18:04:43"/>
    <s v="m.janssen@rotogroep.nl"/>
    <s v="m.janssen@rotogroep.nl"/>
    <n v="2"/>
    <s v="Cacaohaven (N01)"/>
    <s v="Rood"/>
    <n v="60"/>
    <m/>
    <s v="N01"/>
    <s v="Cacaohaven (N01)"/>
    <s v="2015-08-23"/>
    <n v="36200.230000000003"/>
    <n v="36200.230000000003"/>
    <n v="38972.339999999997"/>
    <m/>
    <m/>
    <s v="Uitgeest"/>
    <m/>
    <n v="1.35"/>
    <n v="47"/>
    <s v="Nee"/>
    <s v="M. Janssen"/>
    <m/>
    <n v="772.88"/>
    <n v="1931.98"/>
    <s v="110057"/>
    <n v="23150.92"/>
    <n v="35880"/>
    <n v="38584.86"/>
    <s v="13:15"/>
    <n v="0"/>
    <s v="Cacaohaven"/>
    <s v="3076"/>
    <s v="Nee"/>
    <s v="Ja"/>
    <s v="Parkeren"/>
    <s v="2143"/>
    <s v="m.janssen@rotogroep.nl"/>
    <s v="Janssen"/>
    <s v="m.janssen@rotogroep.nl"/>
    <s v="f"/>
    <m/>
    <m/>
    <s v="(0251) 36 22 80"/>
    <m/>
    <s v="M."/>
    <m/>
    <s v="19:45"/>
    <m/>
    <s v="Thalassa Zeilschip"/>
    <n v="101"/>
    <s v="Varend arrangement"/>
    <d v="2015-08-23T00:00:00"/>
    <s v="Postbus 17"/>
    <m/>
    <s v="(0251) 36 22 80"/>
    <s v="(0251) 36 22 80"/>
    <n v="1"/>
    <m/>
    <n v="3"/>
    <m/>
    <n v="36200.230000000003"/>
    <n v="2"/>
    <m/>
    <s v="000071-025"/>
    <n v="6.45"/>
  </r>
  <r>
    <s v="Syntrus Achmea Real Estate &amp; Finance"/>
    <s v="Thalassa Zeilschip"/>
    <s v="Ja"/>
    <n v="100"/>
    <n v="135"/>
    <s v="Thalassa Zeilschip"/>
    <n v="1203"/>
    <s v="Avond"/>
    <n v="120"/>
    <s v="Classic Blaauw"/>
    <s v="Haselen C. van"/>
    <x v="0"/>
    <d v="2015-08-20T00:00:00"/>
    <x v="155"/>
    <s v="100% Definitief"/>
    <m/>
    <s v="NEB"/>
    <s v="Ja"/>
    <s v="ThalassaZeilschip2015"/>
    <s v="100% Definitief"/>
    <s v="15-07"/>
    <m/>
    <m/>
    <x v="14"/>
    <n v="22"/>
    <n v="55"/>
    <n v="36223.85"/>
    <s v="18:45"/>
    <s v="18:45"/>
    <s v="Nederlandse Tall Ships"/>
    <s v="Classic Blaauw"/>
    <s v="Eigen catering schip"/>
    <m/>
    <s v="04-03"/>
    <s v="2015.10"/>
    <s v="donderdag"/>
    <s v="20-08-2015 18:45"/>
    <d v="2015-03-04T17:34:53"/>
    <s v="charlotte.van.haselen@achmeavastgoed.nl"/>
    <s v="charlotte.van.haselen@achmeavastgoed.nl"/>
    <n v="2"/>
    <s v="Cacaohaven (N01)"/>
    <s v="Rood"/>
    <n v="60"/>
    <m/>
    <s v="N01"/>
    <s v="Cacaohaven (N01)"/>
    <s v="2015-08-20"/>
    <n v="33634.949999999997"/>
    <n v="33634.949999999997"/>
    <n v="36223.85"/>
    <m/>
    <m/>
    <s v="Amsterdam"/>
    <m/>
    <n v="1.35"/>
    <n v="47"/>
    <s v="Ja"/>
    <s v="Charlotte van Haselen"/>
    <m/>
    <n v="766.58"/>
    <n v="1789.78"/>
    <s v="110051"/>
    <n v="21621.82"/>
    <n v="33480"/>
    <n v="36036.36"/>
    <s v="18:00"/>
    <n v="0"/>
    <s v="Cacaohaven"/>
    <s v="2759"/>
    <s v="Ja"/>
    <s v="Ja"/>
    <s v="Parkeren"/>
    <s v="2010"/>
    <s v="charlotte.van.haselen@achmeavastgoed.nl"/>
    <s v="Haselen"/>
    <s v="charlotte.van.haselen@achmeavastgoed.nl"/>
    <s v="f"/>
    <m/>
    <s v="Charlotte"/>
    <s v="(020) 606 56 23"/>
    <s v="van"/>
    <s v="C."/>
    <n v="244"/>
    <s v="00:00"/>
    <m/>
    <s v="Thalassa Zeilschip"/>
    <n v="101"/>
    <s v="Varend arrangement"/>
    <d v="2015-08-20T00:00:00"/>
    <s v="Postbus 59347"/>
    <m/>
    <s v="(020) 606 56 23"/>
    <s v="(020) 606 56 23"/>
    <n v="1"/>
    <m/>
    <n v="5"/>
    <m/>
    <n v="33634.949999999997"/>
    <n v="2"/>
    <m/>
    <s v="000071-004"/>
    <n v="6.45"/>
  </r>
  <r>
    <s v="Timing Uitzendteam B.V."/>
    <s v="Thalassa Zeilschip"/>
    <s v="Ja"/>
    <n v="100"/>
    <n v="135"/>
    <s v="Thalassa Zeilschip"/>
    <n v="1204"/>
    <s v="Avond"/>
    <n v="120"/>
    <s v="Classic Blaauw"/>
    <s v="Mulder A."/>
    <x v="0"/>
    <d v="2015-08-21T00:00:00"/>
    <x v="155"/>
    <s v="100% Definitief"/>
    <m/>
    <s v="NEB"/>
    <s v="Ja"/>
    <s v="ThalassaZeilschip2015"/>
    <s v="100% Definitief"/>
    <s v="08-07"/>
    <m/>
    <m/>
    <x v="14"/>
    <n v="22"/>
    <n v="55"/>
    <n v="36036.36"/>
    <s v="18:45"/>
    <s v="18:45"/>
    <s v="Nederlandse Tall Ships"/>
    <s v="Classic Blaauw"/>
    <s v="Eigen catering schip"/>
    <s v="Mulder"/>
    <s v="04-03"/>
    <s v="2015.10"/>
    <s v="vrijdag"/>
    <s v="21-08-2015 18:45"/>
    <d v="2015-03-04T17:37:19"/>
    <s v="antoinette.mulder@timing.nl"/>
    <s v="antoinette.mulder@timing.nl"/>
    <n v="1"/>
    <s v="Cacaohaven (N01)"/>
    <s v="Rood"/>
    <n v="60"/>
    <m/>
    <s v="N01"/>
    <s v="Cacaohaven (N01)"/>
    <s v="2015-08-21"/>
    <n v="33480"/>
    <n v="33480"/>
    <n v="36036.36"/>
    <m/>
    <m/>
    <s v="Apeldoorn"/>
    <m/>
    <n v="1.35"/>
    <n v="47"/>
    <s v="Ja"/>
    <s v="Antoinette Mulder"/>
    <m/>
    <n v="766.58"/>
    <n v="1789.78"/>
    <s v="110047"/>
    <n v="21621.82"/>
    <n v="33480"/>
    <n v="36036.36"/>
    <s v="18:00"/>
    <n v="0"/>
    <s v="Cacaohaven"/>
    <s v="2760"/>
    <s v="Ja"/>
    <s v="Ja"/>
    <s v="Parkeren"/>
    <s v="2011"/>
    <s v="antoinette.mulder@timing.nl"/>
    <s v="Mulder"/>
    <s v="antoinette.mulder@timing.nl"/>
    <s v="f"/>
    <m/>
    <s v="Antoinette"/>
    <s v="(055) 580 58 00"/>
    <m/>
    <s v="A."/>
    <n v="244"/>
    <s v="00:00"/>
    <m/>
    <s v="Thalassa Zeilschip"/>
    <n v="101"/>
    <s v="Varend arrangement"/>
    <d v="2015-08-21T00:00:00"/>
    <s v="Postbus 572"/>
    <m/>
    <s v="0031618782796"/>
    <s v="(055) 580 58 00"/>
    <n v="1"/>
    <m/>
    <n v="3"/>
    <m/>
    <n v="33480"/>
    <n v="2"/>
    <m/>
    <s v="000071-006"/>
    <n v="6.45"/>
  </r>
  <r>
    <s v="Truckland Noord-Holland B.V."/>
    <s v="Thalassa Zeilschip"/>
    <s v="Ja"/>
    <n v="100"/>
    <n v="135"/>
    <s v="Thalassa Zeilschip"/>
    <n v="1124"/>
    <s v="SAIL In"/>
    <n v="135"/>
    <s v="Classic Blaauw"/>
    <s v="Meijer F."/>
    <x v="0"/>
    <d v="2015-08-19T00:00:00"/>
    <x v="39"/>
    <s v="100% Definitief"/>
    <m/>
    <s v="NEB"/>
    <s v="Ja"/>
    <s v="ThalassaZeilschip2015"/>
    <s v="100% Definitief"/>
    <s v="08-07"/>
    <m/>
    <m/>
    <x v="2"/>
    <n v="25"/>
    <n v="76"/>
    <n v="41937.08"/>
    <s v="07:45"/>
    <s v="07:45"/>
    <s v="Nederlandse Tall Ships"/>
    <s v="Classic Blaauw"/>
    <s v="Eigen catering schip"/>
    <s v="Verburg "/>
    <s v="26-02"/>
    <s v="2015.09"/>
    <s v="woensdag"/>
    <s v="19-08-2015 07:45"/>
    <d v="2015-02-26T10:04:09"/>
    <m/>
    <s v="f.mijer@truckland.nl"/>
    <n v="1"/>
    <s v="Cacaohaven (N01)"/>
    <s v="Rood"/>
    <n v="60"/>
    <m/>
    <s v="N01"/>
    <s v="Cacaohaven (N01)"/>
    <s v="2015-08-19"/>
    <n v="39015"/>
    <n v="39015"/>
    <n v="41937.08"/>
    <m/>
    <m/>
    <s v="Amsterdam"/>
    <m/>
    <n v="1.35"/>
    <n v="47"/>
    <s v="Nee"/>
    <s v="F. Meijer"/>
    <m/>
    <n v="813.65"/>
    <n v="2108.4299999999998"/>
    <s v="110053"/>
    <n v="41937.08"/>
    <n v="39015"/>
    <n v="41937.08"/>
    <s v="07:00"/>
    <n v="0"/>
    <s v="Cacaohaven"/>
    <s v="2666"/>
    <s v="Ja"/>
    <s v="Ja"/>
    <s v="Parkeren"/>
    <s v="1914"/>
    <m/>
    <s v="Meijer"/>
    <s v="f.mijer@truckland.nl"/>
    <s v="m"/>
    <m/>
    <m/>
    <s v="(020) 585 12 34"/>
    <m/>
    <s v="F."/>
    <n v="284"/>
    <s v="15:00"/>
    <m/>
    <s v="Thalassa Zeilschip"/>
    <n v="101"/>
    <s v="Varend arrangement"/>
    <d v="2015-08-19T00:00:00"/>
    <s v="Postbus 8245"/>
    <m/>
    <s v="0031646222818"/>
    <s v="(020) 585 12 34"/>
    <n v="1"/>
    <m/>
    <n v="1"/>
    <m/>
    <n v="39015"/>
    <n v="2"/>
    <m/>
    <s v="000071-001"/>
    <n v="6.45"/>
  </r>
  <r>
    <s v="Vematex"/>
    <s v="Thalassa Zeilschip"/>
    <s v="Ja"/>
    <n v="100"/>
    <n v="135"/>
    <s v="Thalassa Zeilschip"/>
    <n v="1643"/>
    <s v="Avond"/>
    <n v="120"/>
    <s v="Classic Blaauw"/>
    <s v="Rohof"/>
    <x v="0"/>
    <d v="2015-08-19T00:00:00"/>
    <x v="66"/>
    <s v="100% Definitief"/>
    <m/>
    <s v="NEB"/>
    <s v="Ja"/>
    <s v="ThalassaZeilschip2015"/>
    <s v="100% Definitief"/>
    <s v="31-07"/>
    <m/>
    <m/>
    <x v="14"/>
    <n v="22"/>
    <n v="55"/>
    <n v="32161.68"/>
    <s v="18:45"/>
    <s v="18:45"/>
    <s v="Nederlandse Tall Ships"/>
    <s v="Classic Blaauw"/>
    <s v="Eigen catering schip"/>
    <m/>
    <s v="16-04"/>
    <s v="2015.16"/>
    <s v="woensdag"/>
    <s v="19-08-2015 18:45"/>
    <d v="2015-04-16T18:07:33"/>
    <s v="vematex@vematex.nl"/>
    <s v="vematex@vematex.nl"/>
    <n v="1"/>
    <s v="Cacaohaven (N01)"/>
    <s v="Rood"/>
    <n v="60"/>
    <m/>
    <s v="N01"/>
    <s v="Cacaohaven (N01)"/>
    <s v="2015-08-19"/>
    <n v="29880"/>
    <n v="29880"/>
    <n v="32161.68"/>
    <m/>
    <s v="Molenstraat 29"/>
    <s v="Ophemert"/>
    <s v="4061 AB"/>
    <n v="1.35"/>
    <n v="47"/>
    <s v="Nee"/>
    <s v="Rohof"/>
    <m/>
    <n v="684.43"/>
    <n v="1597.25"/>
    <s v="110146"/>
    <n v="19297.009999999998"/>
    <n v="29880"/>
    <n v="32161.68"/>
    <s v="18:00"/>
    <n v="0"/>
    <s v="Cacaohaven"/>
    <s v="2614"/>
    <s v="Nee"/>
    <s v="Ja"/>
    <s v="Parkeren"/>
    <s v="1830"/>
    <s v="vematex@vematex.nl"/>
    <s v="Rohof"/>
    <s v="vematex@vematex.nl"/>
    <s v="f"/>
    <m/>
    <m/>
    <s v="(0344) 65 04 37"/>
    <m/>
    <m/>
    <n v="244"/>
    <s v="00:00"/>
    <m/>
    <s v="Thalassa Zeilschip"/>
    <n v="101"/>
    <s v="Varend arrangement"/>
    <d v="2015-08-19T00:00:00"/>
    <s v="Molenstraat 29"/>
    <m/>
    <s v="(0344) 65 04 37"/>
    <s v="(0344) 65 04 37"/>
    <n v="1"/>
    <m/>
    <n v="1"/>
    <m/>
    <n v="29880"/>
    <n v="2"/>
    <m/>
    <s v="000071-002"/>
    <n v="6.45"/>
  </r>
  <r>
    <s v="Equinix"/>
    <s v="Titaan"/>
    <s v="Ja"/>
    <n v="100"/>
    <n v="55"/>
    <s v="Titaan"/>
    <n v="596"/>
    <s v="SAIL In"/>
    <n v="55"/>
    <s v="Classic"/>
    <s v="Swaaf K. de"/>
    <x v="0"/>
    <d v="2015-08-19T00:00:00"/>
    <x v="201"/>
    <s v="100% Definitief"/>
    <m/>
    <s v="Dijck S.N.D. van"/>
    <s v="Ja"/>
    <s v="Titaan2015"/>
    <s v="100% Definitief"/>
    <s v="09-07"/>
    <m/>
    <m/>
    <x v="2"/>
    <n v="23"/>
    <n v="39.33"/>
    <n v="17145.05"/>
    <s v="07:15"/>
    <s v="07:00"/>
    <s v="Luxe traditionele charter schepen"/>
    <s v="Classic"/>
    <s v="H2U Consortium"/>
    <s v="Verhagen "/>
    <s v="16-10"/>
    <s v="2014.42"/>
    <s v="woensdag"/>
    <s v="19-08-2015 07:00"/>
    <d v="2014-10-16T16:18:02"/>
    <s v="Saskia.Blom@eu.equinix.com &amp; florine.verhagen@artdcom.com"/>
    <s v="Saskia.Blom@eu.equinix.com"/>
    <n v="5"/>
    <s v="CH HKA (C02)"/>
    <s v="Rood"/>
    <n v="40"/>
    <m/>
    <s v="C02"/>
    <s v="CH HKA (C02)"/>
    <s v="2015-08-19"/>
    <n v="15895"/>
    <n v="15895"/>
    <n v="17145.05"/>
    <m/>
    <s v="Science Park 610"/>
    <s v="Amsterdam"/>
    <s v="1098 XH"/>
    <n v="1.5"/>
    <n v="28"/>
    <s v="Ja"/>
    <s v="Saskia Blom"/>
    <m/>
    <m/>
    <m/>
    <m/>
    <m/>
    <m/>
    <m/>
    <s v="06:15"/>
    <n v="0"/>
    <s v="Pier Westerhoofd"/>
    <s v="2146"/>
    <s v="Nee"/>
    <m/>
    <m/>
    <s v="3954"/>
    <s v="Saskia.Blom@eu.equinix.com &amp; florine.verhagen@artdcom.com"/>
    <s v="Blom"/>
    <s v="Saskia.Blom@eu.equinix.com"/>
    <s v="f"/>
    <m/>
    <s v="Saskia"/>
    <m/>
    <s v="de"/>
    <s v="S."/>
    <n v="289"/>
    <s v="14:30"/>
    <m/>
    <s v="Titaan"/>
    <n v="70"/>
    <s v="Varend arrangement"/>
    <d v="2015-08-19T00:00:00"/>
    <s v="Science Park 610"/>
    <s v="020-7537950"/>
    <s v="625563721"/>
    <m/>
    <n v="3"/>
    <n v="19232.95"/>
    <n v="2"/>
    <m/>
    <n v="15895"/>
    <n v="1"/>
    <m/>
    <s v="000023-001"/>
    <n v="6"/>
  </r>
  <r>
    <s v="HJB Investments"/>
    <s v="Titaan"/>
    <s v="Ja"/>
    <n v="100"/>
    <n v="55"/>
    <s v="Titaan"/>
    <n v="145"/>
    <s v="Avond"/>
    <n v="40"/>
    <s v="Classic"/>
    <s v="Buitenhuis H.J."/>
    <x v="0"/>
    <d v="2015-08-22T00:00:00"/>
    <x v="47"/>
    <s v="100% Definitief"/>
    <m/>
    <s v="Straten F. van"/>
    <s v="Ja"/>
    <s v="Titaan2015"/>
    <s v="100% Definitief"/>
    <s v="08-07"/>
    <m/>
    <m/>
    <x v="1"/>
    <n v="21"/>
    <n v="39.33"/>
    <n v="10896.19"/>
    <s v="18:30"/>
    <s v="18:00"/>
    <s v="Luxe traditionele charter schepen"/>
    <s v="Classic"/>
    <s v="H2U Consortium"/>
    <s v="Buitenhuis"/>
    <s v="21-08"/>
    <s v="2014.34"/>
    <s v="zaterdag"/>
    <s v="22-08-2015 18:00"/>
    <d v="2014-08-21T10:17:55"/>
    <s v="henk.buitenhuis@hjbinvestments.nl"/>
    <s v="henk.buitenhuis@hjbinvestments.nl"/>
    <n v="3"/>
    <s v="CH HKA (C02)"/>
    <s v="Rood"/>
    <n v="40"/>
    <m/>
    <s v="C02"/>
    <s v="CH HKA (C02)"/>
    <s v="2015-08-22"/>
    <n v="10094.290000000001"/>
    <n v="10094.290000000001"/>
    <n v="10896.19"/>
    <m/>
    <s v="Huisakkers 7"/>
    <s v="Wenum-Wiesel"/>
    <s v="7345 CN"/>
    <n v="1.5"/>
    <n v="28"/>
    <s v="Nee"/>
    <s v="Henk Buitenhuis"/>
    <m/>
    <m/>
    <m/>
    <m/>
    <m/>
    <m/>
    <m/>
    <s v="17:15"/>
    <n v="0"/>
    <s v="Pier Westerhoofd"/>
    <s v="3135"/>
    <s v="Ja"/>
    <s v="Ja"/>
    <s v="Parkeren"/>
    <s v="2232"/>
    <s v="henk.buitenhuis@hjbinvestments.nl"/>
    <s v="Buitenhuis"/>
    <s v="henk.buitenhuis@hjbinvestments.nl"/>
    <s v="m"/>
    <m/>
    <s v="Henk"/>
    <m/>
    <m/>
    <s v="H.J."/>
    <n v="249"/>
    <s v="23:15"/>
    <m/>
    <s v="Titaan"/>
    <n v="70"/>
    <s v="Varend arrangement"/>
    <d v="2015-08-22T00:00:00"/>
    <s v="Huisakkers 7"/>
    <m/>
    <s v="644666666"/>
    <m/>
    <n v="2"/>
    <m/>
    <n v="2"/>
    <m/>
    <n v="10094.290000000001"/>
    <n v="1"/>
    <m/>
    <s v="000023-011"/>
    <n v="6"/>
  </r>
  <r>
    <s v="Manpower Group"/>
    <s v="Titaan"/>
    <s v="Ja"/>
    <n v="100"/>
    <n v="55"/>
    <s v="Titaan"/>
    <n v="141"/>
    <s v="Avond"/>
    <n v="55"/>
    <s v="Classic"/>
    <s v="Grinsven A. van"/>
    <x v="0"/>
    <d v="2015-08-20T00:00:00"/>
    <x v="47"/>
    <s v="100% Definitief"/>
    <m/>
    <s v="Straten F. van"/>
    <s v="Ja"/>
    <s v="Titaan2015"/>
    <s v="100% Definitief"/>
    <s v="08-07"/>
    <m/>
    <m/>
    <x v="1"/>
    <n v="21"/>
    <n v="39.33"/>
    <n v="15196.32"/>
    <s v="18:30"/>
    <s v="18:00"/>
    <s v="Luxe traditionele charter schepen"/>
    <s v="Classic"/>
    <s v="H2U Consortium"/>
    <s v="Mulken van"/>
    <s v="21-08"/>
    <s v="2014.34"/>
    <s v="donderdag"/>
    <s v="20-08-2015 18:00"/>
    <d v="2014-08-21T10:12:56"/>
    <m/>
    <s v="nicoline.van.mulken@manpowergroup.nl"/>
    <n v="6"/>
    <s v="CH HKA (C02)"/>
    <s v="Rood"/>
    <n v="40"/>
    <m/>
    <s v="C02"/>
    <s v="CH HKA (C02)"/>
    <s v="2015-08-20"/>
    <n v="14056.55"/>
    <n v="14056.55"/>
    <n v="15196.32"/>
    <m/>
    <s v="Diemerhoff 16-18"/>
    <s v="Diemen"/>
    <s v="1112 XN"/>
    <n v="1.5"/>
    <n v="28"/>
    <s v="Ja"/>
    <s v="Annette van Grinsven"/>
    <m/>
    <m/>
    <m/>
    <m/>
    <m/>
    <m/>
    <m/>
    <s v="17:15"/>
    <n v="0"/>
    <s v="Pier Westerhoofd"/>
    <s v="2195"/>
    <s v="Nee"/>
    <s v="Ja"/>
    <s v="Parkeren"/>
    <s v="1727"/>
    <m/>
    <s v="Grinsven"/>
    <s v="annette.van.grinsven@manpowergroup.nl"/>
    <s v="f"/>
    <s v="06 - 10 21 00 11"/>
    <s v="Annette"/>
    <m/>
    <s v="van"/>
    <s v="A."/>
    <n v="249"/>
    <s v="23:15"/>
    <m/>
    <s v="Titaan"/>
    <n v="70"/>
    <s v="Varend arrangement"/>
    <d v="2015-08-20T00:00:00"/>
    <s v="Diemerhoff 16-18"/>
    <m/>
    <s v="0031655128558"/>
    <m/>
    <n v="1"/>
    <n v="16570.95"/>
    <n v="2"/>
    <m/>
    <n v="14056.55"/>
    <n v="1"/>
    <m/>
    <s v="000023-005"/>
    <n v="6"/>
  </r>
  <r>
    <s v="Salesforce Executive Club"/>
    <s v="Titaan"/>
    <s v="Ja"/>
    <n v="95.64"/>
    <n v="55"/>
    <s v="Titaan"/>
    <n v="808"/>
    <s v="Avond"/>
    <n v="35"/>
    <s v="Classic"/>
    <s v="Nijssen E."/>
    <x v="0"/>
    <d v="2015-08-19T00:00:00"/>
    <x v="202"/>
    <s v="100% Definitief"/>
    <d v="2015-02-02T00:00:00"/>
    <s v="Spliet M.P.J."/>
    <s v="Ja"/>
    <s v="Titaan2015"/>
    <s v="100% Definitief"/>
    <s v="09-07"/>
    <m/>
    <m/>
    <x v="1"/>
    <n v="21"/>
    <n v="39.33"/>
    <n v="15196.32"/>
    <s v="18:30"/>
    <s v="18:00"/>
    <s v="Luxe traditionele charter schepen"/>
    <s v="Classic"/>
    <s v="Geen catering"/>
    <s v="Wolfshaar van"/>
    <s v="17-12"/>
    <s v="2014.51"/>
    <s v="woensdag"/>
    <s v="19-08-2015 18:00"/>
    <d v="2014-12-17T10:02:26"/>
    <s v="esther@nijssencms.nl"/>
    <s v="esther@nijssencms.nl"/>
    <n v="5"/>
    <s v="CH HKA (C02)"/>
    <s v="Rood"/>
    <n v="40"/>
    <m/>
    <s v="C02"/>
    <s v="CH HKA (C02)"/>
    <s v="2015-08-19"/>
    <n v="9680.2999999999993"/>
    <n v="14660.3"/>
    <n v="15889.48"/>
    <m/>
    <s v="Baronielaan"/>
    <s v="Breda"/>
    <s v="4818 RD"/>
    <n v="1.5"/>
    <n v="28"/>
    <s v="Ja"/>
    <s v="Marjorie Van de Wolfshaar"/>
    <m/>
    <m/>
    <m/>
    <m/>
    <m/>
    <m/>
    <m/>
    <s v="17:15"/>
    <n v="693.16"/>
    <s v="Pier Westerhoofd"/>
    <s v="2188"/>
    <s v="Ja"/>
    <s v="Ja"/>
    <s v="Parkeren"/>
    <s v="4123"/>
    <s v="marjorie@executivepa.nl"/>
    <s v="Van de Wolfshaar"/>
    <s v="marjorie@executivepa.nl"/>
    <s v="f"/>
    <s v="06 - 51 98 05 61"/>
    <s v="Marjorie"/>
    <m/>
    <m/>
    <s v="M."/>
    <n v="249"/>
    <s v="23:15"/>
    <m/>
    <s v="Titaan"/>
    <n v="70"/>
    <s v="Varend arrangement"/>
    <d v="2015-08-19T00:00:00"/>
    <s v="Baronielaan"/>
    <s v="06 55183198/ 0651980561"/>
    <s v="0031651980561"/>
    <m/>
    <n v="2"/>
    <n v="16570.95"/>
    <n v="6"/>
    <m/>
    <n v="9680.2999999999993"/>
    <n v="1"/>
    <m/>
    <s v="000023-002"/>
    <n v="6"/>
  </r>
  <r>
    <s v="Verenigd Cargadoorskantoor B.V."/>
    <s v="Titaan"/>
    <s v="Ja"/>
    <n v="100"/>
    <n v="55"/>
    <s v="Titaan"/>
    <n v="778"/>
    <s v="Avond"/>
    <n v="55"/>
    <s v="Classic"/>
    <s v="Brauns J."/>
    <x v="0"/>
    <d v="2015-08-21T00:00:00"/>
    <x v="14"/>
    <s v="100% Definitief"/>
    <m/>
    <s v="Dijck S.N.D. van"/>
    <s v="Ja"/>
    <s v="Titaan2015"/>
    <s v="100% Definitief"/>
    <s v="16-07"/>
    <m/>
    <m/>
    <x v="1"/>
    <n v="21"/>
    <n v="39.33"/>
    <n v="14758.85"/>
    <s v="18:30"/>
    <s v="18:30"/>
    <s v="Luxe traditionele charter schepen"/>
    <s v="Classic"/>
    <s v="H2U Consortium"/>
    <s v="Brauns J."/>
    <s v="11-12"/>
    <s v="2014.50"/>
    <s v="vrijdag"/>
    <s v="21-08-2015 18:00"/>
    <d v="2014-12-11T17:33:46"/>
    <s v="Jeroen Brauns"/>
    <s v="J.Brauns@vcklogistics.nl"/>
    <n v="5"/>
    <s v="VCK (VCK01)"/>
    <m/>
    <n v="40"/>
    <s v="avond"/>
    <s v="C02"/>
    <s v="VCK (VCK01)"/>
    <s v="2015-08-21"/>
    <n v="13695"/>
    <n v="13695"/>
    <n v="14758.85"/>
    <m/>
    <s v="Valreep 13"/>
    <s v="Amsterdam"/>
    <s v="1042 AN"/>
    <n v="1.5"/>
    <n v="28"/>
    <s v="Nee"/>
    <s v="Jeroen Brauns"/>
    <m/>
    <m/>
    <m/>
    <m/>
    <m/>
    <m/>
    <m/>
    <s v="18:00"/>
    <n v="0"/>
    <s v="VCK - Valreep 13 Amsterdam"/>
    <s v="2021"/>
    <s v="Nee"/>
    <m/>
    <m/>
    <s v="1305"/>
    <s v="j.brauns@vck.nl"/>
    <s v="Brauns"/>
    <s v="j.brauns@vck.nl"/>
    <s v="m"/>
    <s v="06 - 20 73 61 76"/>
    <s v="Jeroen"/>
    <m/>
    <m/>
    <s v="J."/>
    <n v="249"/>
    <s v="23:30"/>
    <s v="VCK"/>
    <s v="Titaan"/>
    <n v="70"/>
    <s v="Varend arrangement"/>
    <d v="2015-08-21T00:00:00"/>
    <s v="Valreep 13"/>
    <m/>
    <m/>
    <m/>
    <n v="3"/>
    <n v="16570.95"/>
    <n v="1"/>
    <s v="Ja"/>
    <n v="13695"/>
    <n v="1"/>
    <m/>
    <s v="000023-008"/>
    <n v="6"/>
  </r>
  <r>
    <s v="ARGO"/>
    <s v="Toekomst"/>
    <s v="Ja"/>
    <n v="100"/>
    <n v="55"/>
    <s v="Toekomst"/>
    <n v="1426"/>
    <s v="SAIL In"/>
    <n v="55"/>
    <s v="Classic Blaauw"/>
    <s v="Holst T. van der"/>
    <x v="0"/>
    <d v="2015-08-19T00:00:00"/>
    <x v="8"/>
    <s v="100% Definitief"/>
    <m/>
    <s v="NEB"/>
    <s v="Ja"/>
    <s v="Toekomst2015"/>
    <s v="100% Definitief"/>
    <s v="28-07"/>
    <m/>
    <m/>
    <x v="2"/>
    <n v="25"/>
    <n v="59"/>
    <n v="15932.18"/>
    <s v="07:45"/>
    <s v="07:45"/>
    <s v="Luxe traditionele charter schepen"/>
    <s v="Classic Blaauw"/>
    <s v="Eigen catering schip"/>
    <m/>
    <s v="27-03"/>
    <s v="2015.13"/>
    <s v="woensdag"/>
    <s v="19-08-2015 07:45"/>
    <d v="2015-03-27T14:04:30"/>
    <s v="argo@argo4you.nl"/>
    <s v="laura.de.jong@sogeti.com"/>
    <n v="2"/>
    <s v="Cacaohaven (N04)"/>
    <s v="Geel"/>
    <n v="40"/>
    <m/>
    <s v="N04"/>
    <s v="Cacaohaven (N04)"/>
    <s v="2015-08-19"/>
    <n v="13450"/>
    <n v="14795"/>
    <n v="15932.18"/>
    <m/>
    <m/>
    <s v="Roelofarendsveen"/>
    <m/>
    <n v="1.6"/>
    <n v="31"/>
    <s v="Ja"/>
    <s v="Theo van der Holst"/>
    <s v="Sogeti"/>
    <n v="317.52"/>
    <n v="716.28"/>
    <s v="110041"/>
    <n v="8690.2800000000007"/>
    <n v="13450"/>
    <n v="14483.8"/>
    <s v="07:00"/>
    <n v="0"/>
    <s v="Cacaohaven"/>
    <s v="2809"/>
    <s v="Ja"/>
    <s v="Ja"/>
    <s v="Parkeren"/>
    <s v="2074"/>
    <s v="argo@argo4you.nl"/>
    <s v="Holst"/>
    <s v="laura.de.jong@sogeti.com"/>
    <s v="m"/>
    <m/>
    <s v="Theo"/>
    <s v="(071) 331 21 92"/>
    <s v="van der"/>
    <s v="T."/>
    <n v="269"/>
    <s v="15:00"/>
    <m/>
    <s v="Toekomst"/>
    <n v="108"/>
    <s v="Varend arrangement"/>
    <d v="2015-08-19T00:00:00"/>
    <s v="Postbus 96"/>
    <m/>
    <s v="(071) 331 21 92"/>
    <s v="(071) 331 21 92"/>
    <n v="2"/>
    <n v="1627.45"/>
    <n v="3"/>
    <m/>
    <n v="13450"/>
    <n v="2"/>
    <m/>
    <s v="000170-001"/>
    <n v="6"/>
  </r>
  <r>
    <s v="Ontwikkelcombinatie Amsterdam Arche VOF"/>
    <s v="Toekomst"/>
    <s v="Ja"/>
    <n v="98.17"/>
    <n v="55"/>
    <s v="Toekomst"/>
    <n v="1672"/>
    <s v="Avond"/>
    <n v="55"/>
    <s v="Classic Blaauw"/>
    <s v="Krop P.C.M."/>
    <x v="0"/>
    <d v="2015-08-19T00:00:00"/>
    <x v="20"/>
    <s v="100% Definitief"/>
    <m/>
    <s v="Dijck S.N.D. van"/>
    <s v="Ja"/>
    <s v="Toekomst2015"/>
    <s v="100% Definitief"/>
    <s v="08-07"/>
    <m/>
    <m/>
    <x v="14"/>
    <n v="22"/>
    <n v="45"/>
    <n v="14761.64"/>
    <s v="18:45"/>
    <s v="18:45"/>
    <s v="Luxe traditionele charter schepen"/>
    <s v="Classic Blaauw"/>
    <s v="Eigen catering schip"/>
    <m/>
    <s v="23-04"/>
    <s v="2015.17"/>
    <s v="woensdag"/>
    <s v="19-08-2015 18:45"/>
    <d v="2015-04-23T12:08:22"/>
    <s v="kk@vankootenraadgevers.nl"/>
    <s v="kk@vankootenraadgevers.nl"/>
    <n v="3"/>
    <s v="Cacaohaven (N04)"/>
    <s v="Geel"/>
    <n v="40"/>
    <m/>
    <s v="N04"/>
    <s v="Cacaohaven (N04)"/>
    <s v="2015-08-19"/>
    <n v="13922.26"/>
    <n v="13922.26"/>
    <n v="15036.62"/>
    <m/>
    <m/>
    <s v="Houten"/>
    <m/>
    <n v="1.6"/>
    <n v="31"/>
    <s v="Nee"/>
    <s v="Karin van Kooten"/>
    <m/>
    <m/>
    <m/>
    <m/>
    <m/>
    <m/>
    <m/>
    <s v="18:00"/>
    <n v="274.98"/>
    <s v="Cacaohaven"/>
    <s v="3210"/>
    <s v="Nee"/>
    <s v="Nee"/>
    <s v="Parkeren"/>
    <s v="3958"/>
    <s v="kk@vankootenraadgevers.nl"/>
    <s v="Kooten"/>
    <s v="kk@vankootenraadgevers.nl"/>
    <s v="f"/>
    <s v="06 - 21 52 31 92"/>
    <s v="Karin"/>
    <s v="(030) 634 79 14"/>
    <m/>
    <s v="K."/>
    <n v="249"/>
    <s v="00:00"/>
    <m/>
    <s v="Toekomst"/>
    <n v="108"/>
    <s v="Varend arrangement"/>
    <d v="2015-08-19T00:00:00"/>
    <s v="Postbus 429"/>
    <s v="030 - 634 79 14"/>
    <s v="(030) 634 79 14"/>
    <s v="(030) 634 79 14"/>
    <n v="2"/>
    <m/>
    <n v="1"/>
    <m/>
    <n v="13922.26"/>
    <n v="2"/>
    <m/>
    <s v="000170-002"/>
    <n v="6"/>
  </r>
  <r>
    <s v="Ter Haak Groep"/>
    <s v="Toekomst"/>
    <s v="Nee"/>
    <m/>
    <n v="55"/>
    <s v="Toekomst"/>
    <n v="1641"/>
    <s v="Avond"/>
    <n v="55"/>
    <s v="Classic Blaauw"/>
    <s v="Haak R.P.F. ter"/>
    <x v="0"/>
    <d v="2015-08-21T00:00:00"/>
    <x v="66"/>
    <s v="100% Definitief"/>
    <m/>
    <s v="Straten F. van"/>
    <s v="Ja"/>
    <s v="Toekomst2015"/>
    <s v="100% Definitief"/>
    <s v="21-07"/>
    <m/>
    <m/>
    <x v="14"/>
    <n v="22"/>
    <n v="45"/>
    <n v="0"/>
    <s v="19:30"/>
    <s v="19:15"/>
    <s v="Luxe traditionele charter schepen"/>
    <s v="Classic Blaauw"/>
    <s v="Eigen catering schip"/>
    <m/>
    <s v="16-04"/>
    <s v="2015.16"/>
    <s v="vrijdag"/>
    <s v="21-08-2015 18:30"/>
    <d v="2015-04-16T18:06:15"/>
    <m/>
    <s v="NSintnicolaas@terhaakgroup.com"/>
    <n v="1"/>
    <s v="Cacaohaven (N02)"/>
    <s v="Rood"/>
    <n v="40"/>
    <m/>
    <s v="N04"/>
    <s v="Cacaohaven (N02)"/>
    <s v="2015-08-21"/>
    <m/>
    <n v="0"/>
    <n v="0"/>
    <m/>
    <s v="Ruijgoordweg 80"/>
    <s v="Amsterdam"/>
    <s v="1047 HM"/>
    <n v="1.6"/>
    <n v="31"/>
    <s v="Nee"/>
    <s v="Nicolette Sintnicolaas"/>
    <m/>
    <m/>
    <m/>
    <m/>
    <m/>
    <m/>
    <m/>
    <s v="19:00"/>
    <m/>
    <s v="Cacaohaven"/>
    <s v="1832"/>
    <s v="Ja"/>
    <m/>
    <m/>
    <s v="4253"/>
    <m/>
    <s v="Sintnicolaas"/>
    <s v="NSintnicolaas@terhaakgroup.com"/>
    <s v="f"/>
    <m/>
    <s v="Nicolette"/>
    <s v="(020) 611 66 88"/>
    <s v="ter"/>
    <s v="N."/>
    <n v="249"/>
    <s v="00:30"/>
    <s v="Cacaohaven"/>
    <s v="Toekomst"/>
    <n v="108"/>
    <s v="Varend arrangement"/>
    <d v="2015-08-21T00:00:00"/>
    <s v="Ruijgoordweg 80"/>
    <m/>
    <s v="(020) 611 66 88"/>
    <s v="(020) 611 66 88"/>
    <n v="1"/>
    <m/>
    <n v="0"/>
    <s v="Ja"/>
    <n v="13695"/>
    <n v="2"/>
    <m/>
    <s v="000170-006"/>
    <n v="6"/>
  </r>
  <r>
    <s v="Twinpack BV "/>
    <s v="Toekomst"/>
    <s v="Ja"/>
    <n v="100"/>
    <n v="55"/>
    <s v="Toekomst"/>
    <n v="1253"/>
    <s v="Avond"/>
    <n v="55"/>
    <s v="Classic Blaauw"/>
    <s v="Wagelaar"/>
    <x v="0"/>
    <d v="2015-08-20T00:00:00"/>
    <x v="73"/>
    <s v="100% Definitief"/>
    <m/>
    <s v="Dijck S.N.D. van"/>
    <s v="Ja"/>
    <s v="Toekomst2015"/>
    <s v="100% Definitief"/>
    <s v="15-07"/>
    <m/>
    <m/>
    <x v="14"/>
    <n v="22"/>
    <n v="45"/>
    <n v="15124.12"/>
    <s v="18:45"/>
    <s v="18:45"/>
    <s v="Luxe traditionele charter schepen"/>
    <s v="Classic Blaauw"/>
    <s v="Eigen catering schip"/>
    <s v="Wagelaar"/>
    <s v="11-03"/>
    <s v="2015.11"/>
    <s v="donderdag"/>
    <s v="20-08-2015 18:45"/>
    <d v="2015-03-11T11:46:46"/>
    <s v="gerda.goorhuis@twinpack.nl"/>
    <s v="gerda.goorhuis@twinpack.nl"/>
    <n v="7"/>
    <s v="Cacaohaven (N04)"/>
    <s v="Geel"/>
    <n v="40"/>
    <m/>
    <s v="N04"/>
    <s v="Cacaohaven (N04)"/>
    <s v="2015-08-20"/>
    <n v="13994.57"/>
    <n v="13994.57"/>
    <n v="15124.12"/>
    <m/>
    <m/>
    <s v="Noordwijkerhout"/>
    <m/>
    <n v="1.6"/>
    <n v="31"/>
    <s v="Ja"/>
    <s v="Gerda Goorhuis"/>
    <m/>
    <m/>
    <m/>
    <m/>
    <m/>
    <m/>
    <m/>
    <s v="18:00"/>
    <n v="0"/>
    <s v="Cacaohaven"/>
    <s v="2792"/>
    <s v="Ja"/>
    <s v="Ja"/>
    <s v="Parkeren"/>
    <s v="3966"/>
    <s v="gerda.goorhuis@twinpack.nl"/>
    <s v="Goorhuis"/>
    <s v="gerda.goorhuis@twinpack.nl"/>
    <s v="f"/>
    <m/>
    <s v="Gerda"/>
    <m/>
    <m/>
    <s v="G."/>
    <n v="249"/>
    <s v="00:00"/>
    <m/>
    <s v="Toekomst"/>
    <n v="108"/>
    <s v="Varend arrangement"/>
    <d v="2015-08-20T00:00:00"/>
    <s v="Postbus 200"/>
    <s v="025 2343518"/>
    <s v="621282908"/>
    <m/>
    <n v="4"/>
    <n v="16570.95"/>
    <n v="1"/>
    <m/>
    <n v="13994.57"/>
    <n v="2"/>
    <m/>
    <s v="000170-004"/>
    <n v="6"/>
  </r>
  <r>
    <s v="Rabobank Oosterschelde"/>
    <s v="Tolkien"/>
    <s v="Nee"/>
    <n v="96.15"/>
    <n v="90"/>
    <s v="Tolkien"/>
    <n v="1364"/>
    <s v="Avond"/>
    <n v="78"/>
    <s v="Classic Blaauw"/>
    <s v="Schoneman J.A."/>
    <x v="0"/>
    <d v="2015-08-21T00:00:00"/>
    <x v="107"/>
    <s v="100% Definitief"/>
    <m/>
    <s v="NEB"/>
    <s v="Ja"/>
    <s v="Tolkien2015"/>
    <s v="100% Definitief"/>
    <s v="08-07"/>
    <m/>
    <m/>
    <x v="14"/>
    <n v="22"/>
    <n v="55"/>
    <n v="20101.05"/>
    <s v="18:45"/>
    <s v="18:30"/>
    <s v="Nederlandse Tall Ships"/>
    <s v="Classic Blaauw"/>
    <s v="Eigen catering schip"/>
    <m/>
    <s v="20-03"/>
    <s v="2015.12"/>
    <s v="vrijdag"/>
    <s v="21-08-2015 18:30"/>
    <d v="2015-03-20T15:50:10"/>
    <s v="j.a.schoneman@oosterschelde.rabobank.nl"/>
    <s v="j.a.schoneman@oosterschelde.rabobank.nl"/>
    <n v="2"/>
    <s v="Cacaohaven (N08)"/>
    <s v="Blauw"/>
    <n v="50"/>
    <m/>
    <s v="N08"/>
    <s v="Cacaohaven (N08)"/>
    <s v="2015-08-21"/>
    <n v="18675"/>
    <n v="19422"/>
    <n v="20905.09"/>
    <m/>
    <m/>
    <s v="Goes"/>
    <m/>
    <m/>
    <n v="42"/>
    <s v="Ja"/>
    <s v="Priscilla Janse"/>
    <m/>
    <n v="427.77"/>
    <n v="998.28"/>
    <s v="110092"/>
    <n v="20101.05"/>
    <n v="18675"/>
    <n v="20101.05"/>
    <s v="17:45"/>
    <n v="804.04"/>
    <s v="Cacaohaven"/>
    <s v="3028"/>
    <s v="Nee"/>
    <s v="Ja"/>
    <s v="Parkeren"/>
    <s v="4203"/>
    <s v="E.M.C.Janse@oosterschelde.rabobank.nl"/>
    <s v="Janse"/>
    <s v="E.M.C.Janse@oosterschelde.rabobank.nl"/>
    <s v="f"/>
    <m/>
    <s v="Priscilla"/>
    <s v="(0113) 24 82 00"/>
    <m/>
    <s v="P."/>
    <n v="249"/>
    <s v="00:00"/>
    <m/>
    <s v="Tolkien"/>
    <n v="103"/>
    <s v="Varend arrangement"/>
    <d v="2015-08-21T00:00:00"/>
    <s v="Postbus 33"/>
    <m/>
    <s v="(0113) 24 82 00"/>
    <s v="(0113) 24 82 00"/>
    <n v="2"/>
    <n v="903.87"/>
    <n v="2"/>
    <m/>
    <n v="18675"/>
    <n v="1"/>
    <m/>
    <s v="000028-006"/>
    <m/>
  </r>
  <r>
    <s v="ARGO"/>
    <s v="Tolkien"/>
    <s v="Ja"/>
    <n v="100"/>
    <n v="90"/>
    <s v="Tolkien"/>
    <n v="1516"/>
    <s v="Avond"/>
    <n v="75"/>
    <s v="Classic Blaauw"/>
    <s v="Holst T. van der"/>
    <x v="0"/>
    <d v="2015-08-20T00:00:00"/>
    <x v="142"/>
    <s v="100% Definitief"/>
    <m/>
    <s v="NEB"/>
    <s v="Ja"/>
    <s v="Tolkien2015"/>
    <s v="100% Definitief"/>
    <s v="09-07"/>
    <m/>
    <m/>
    <x v="14"/>
    <n v="22"/>
    <n v="55"/>
    <n v="22685.22"/>
    <s v="18:45"/>
    <s v="18:30"/>
    <s v="Nederlandse Tall Ships"/>
    <s v="Classic Blaauw"/>
    <s v="Eigen catering schip"/>
    <s v="Holst van der"/>
    <s v="07-04"/>
    <s v="2015.15"/>
    <s v="donderdag"/>
    <s v="20-08-2015 18:30"/>
    <d v="2015-04-07T12:30:21"/>
    <s v="argo@argo4you.nl"/>
    <s v="laura.de.jong@sogeti.com"/>
    <n v="2"/>
    <s v="Cacaohaven (N08)"/>
    <s v="Blauw"/>
    <n v="50"/>
    <m/>
    <s v="N08"/>
    <s v="Cacaohaven (N08)"/>
    <s v="2015-08-20"/>
    <n v="21059.29"/>
    <n v="21059.29"/>
    <n v="22685.22"/>
    <m/>
    <m/>
    <s v="Roelofarendsveen"/>
    <m/>
    <m/>
    <n v="42"/>
    <s v="Ja"/>
    <s v="Theo van der Holst"/>
    <s v="Fidelity"/>
    <n v="479.12"/>
    <n v="1118.6099999999999"/>
    <s v="110211"/>
    <n v="13513.64"/>
    <n v="20925"/>
    <n v="22522.73"/>
    <s v="17:45"/>
    <n v="0"/>
    <s v="Cacaohaven"/>
    <s v="2809"/>
    <s v="Ja"/>
    <s v="Ja"/>
    <s v="Parkeren"/>
    <s v="2074"/>
    <s v="argo@argo4you.nl"/>
    <s v="Holst"/>
    <s v="laura.de.jong@sogeti.com"/>
    <s v="m"/>
    <m/>
    <s v="Theo"/>
    <s v="(071) 331 21 92"/>
    <s v="van der"/>
    <s v="T."/>
    <n v="244"/>
    <s v="00:00"/>
    <m/>
    <s v="Tolkien"/>
    <n v="103"/>
    <s v="Varend arrangement"/>
    <d v="2015-08-20T00:00:00"/>
    <s v="Postbus 96"/>
    <m/>
    <s v="0031654376998"/>
    <s v="(071) 331 21 92"/>
    <n v="1"/>
    <m/>
    <n v="4"/>
    <m/>
    <n v="21059.29"/>
    <n v="1"/>
    <m/>
    <s v="000028-004"/>
    <m/>
  </r>
  <r>
    <s v="BankGiro Loterij"/>
    <s v="Tolkien"/>
    <s v="Ja"/>
    <n v="100"/>
    <n v="90"/>
    <s v="Tolkien"/>
    <n v="1368"/>
    <s v="Middag"/>
    <n v="90"/>
    <s v="Classic Blaauw"/>
    <s v="Kuin I."/>
    <x v="0"/>
    <d v="2015-08-22T00:00:00"/>
    <x v="107"/>
    <s v="100% Definitief"/>
    <m/>
    <s v="NEB"/>
    <s v="Ja"/>
    <s v="Tolkien2015"/>
    <s v="100% Definitief"/>
    <s v="08-07"/>
    <m/>
    <m/>
    <x v="6"/>
    <n v="21"/>
    <n v="55"/>
    <n v="22185.86"/>
    <s v="11:45"/>
    <s v="11:30"/>
    <s v="Nederlandse Tall Ships"/>
    <s v="Classic Blaauw"/>
    <s v="Eigen catering schip"/>
    <s v="Kuin "/>
    <s v="20-03"/>
    <s v="2015.12"/>
    <s v="zaterdag"/>
    <s v="22-08-2015 11:30"/>
    <d v="2015-03-20T16:16:41"/>
    <s v="Inge@postcodeloterij.nl"/>
    <s v="Inge@postcodeloterij.nl"/>
    <n v="1"/>
    <s v="Cacaohaven (N08)"/>
    <s v="Blauw"/>
    <n v="50"/>
    <m/>
    <s v="N08"/>
    <s v="Cacaohaven (N08)"/>
    <s v="2015-08-22"/>
    <n v="20610"/>
    <n v="20610"/>
    <n v="22185.86"/>
    <m/>
    <m/>
    <s v="Amsterdam"/>
    <m/>
    <m/>
    <n v="42"/>
    <s v="Nee"/>
    <s v="I. Kuin"/>
    <m/>
    <n v="474.96"/>
    <n v="1100.9000000000001"/>
    <s v="110201"/>
    <n v="22185.86"/>
    <n v="20610"/>
    <n v="22185.86"/>
    <s v="10:45"/>
    <n v="0"/>
    <s v="Cacaohaven"/>
    <s v="3032"/>
    <s v="Ja"/>
    <s v="Ja"/>
    <s v="Parkeren"/>
    <s v="2101"/>
    <s v="Inge@postcodeloterij.nl"/>
    <s v="Kuin"/>
    <s v="Inge@postcodeloterij.nl"/>
    <s v="f"/>
    <m/>
    <m/>
    <s v="(020) 673 24 46"/>
    <m/>
    <s v="I."/>
    <n v="224"/>
    <s v="16:45"/>
    <m/>
    <s v="Tolkien"/>
    <n v="103"/>
    <s v="Varend arrangement"/>
    <d v="2015-08-22T00:00:00"/>
    <s v="Postbus 75025"/>
    <m/>
    <s v="0031649500874"/>
    <s v="(020) 673 24 46"/>
    <n v="1"/>
    <m/>
    <n v="1"/>
    <m/>
    <n v="20610"/>
    <n v="1"/>
    <m/>
    <s v="000028-007"/>
    <m/>
  </r>
  <r>
    <s v="BBL Company VOF"/>
    <s v="Tolkien"/>
    <s v="Ja"/>
    <n v="100"/>
    <n v="90"/>
    <s v="Tolkien"/>
    <n v="1251"/>
    <s v="SAIL In"/>
    <n v="75"/>
    <s v="Classic Blaauw"/>
    <s v="Schakel H.J.A."/>
    <x v="0"/>
    <d v="2015-08-19T00:00:00"/>
    <x v="73"/>
    <s v="100% Definitief"/>
    <m/>
    <s v="NEB"/>
    <s v="Ja"/>
    <s v="Tolkien2015"/>
    <s v="100% Definitief"/>
    <s v="09-07"/>
    <m/>
    <m/>
    <x v="2"/>
    <n v="25"/>
    <n v="76"/>
    <n v="23298.38"/>
    <s v="07:45"/>
    <s v="07:30"/>
    <s v="Nederlandse Tall Ships"/>
    <s v="Classic Blaauw"/>
    <s v="Eigen catering schip"/>
    <m/>
    <s v="11-03"/>
    <s v="2015.11"/>
    <s v="woensdag"/>
    <s v="19-08-2015 07:30"/>
    <d v="2015-03-11T10:33:58"/>
    <s v="h.j.a.schakel@gasunie.nl"/>
    <s v="h.j.a.schakel@gasunie.nl"/>
    <n v="1"/>
    <s v="Cacaohaven (N08)"/>
    <s v="Blauw"/>
    <n v="50"/>
    <m/>
    <s v="N08"/>
    <s v="Cacaohaven (N08)"/>
    <s v="2015-08-19"/>
    <n v="21675"/>
    <n v="21675"/>
    <n v="23298.38"/>
    <m/>
    <m/>
    <s v="Groningen"/>
    <m/>
    <m/>
    <n v="42"/>
    <s v="Ja"/>
    <s v="H.J.A. Schakel"/>
    <m/>
    <n v="452.03"/>
    <n v="1171.3499999999999"/>
    <s v="110095"/>
    <n v="13979.03"/>
    <n v="21675"/>
    <n v="23298.38"/>
    <s v="06:45"/>
    <n v="0"/>
    <s v="Cacaohaven"/>
    <s v="1968"/>
    <s v="Ja"/>
    <m/>
    <m/>
    <s v="1507"/>
    <s v="h.j.a.schakel@gasunie.nl"/>
    <s v="Schakel"/>
    <s v="h.j.a.schakel@gasunie.nl"/>
    <s v="f"/>
    <m/>
    <m/>
    <s v="(050) 521 22 72"/>
    <m/>
    <s v="H.J.A."/>
    <n v="284"/>
    <s v="15:00"/>
    <m/>
    <s v="Tolkien"/>
    <n v="103"/>
    <s v="Varend arrangement"/>
    <d v="2015-08-19T00:00:00"/>
    <s v="Postbus 19"/>
    <m/>
    <s v="(050) 521 22 72"/>
    <s v="(050) 521 22 72"/>
    <n v="1"/>
    <m/>
    <n v="1"/>
    <m/>
    <n v="21675"/>
    <n v="1"/>
    <m/>
    <s v="000028-001"/>
    <m/>
  </r>
  <r>
    <s v="Labelsoft Clinical IT"/>
    <s v="Tolkien"/>
    <s v="Ja"/>
    <n v="100"/>
    <n v="90"/>
    <s v="Tolkien"/>
    <n v="1295"/>
    <s v="Middag"/>
    <n v="90"/>
    <s v="Classic Blaauw"/>
    <s v="Rijshouwer R."/>
    <x v="0"/>
    <d v="2015-08-21T00:00:00"/>
    <x v="29"/>
    <s v="100% Definitief"/>
    <m/>
    <s v="NEB"/>
    <s v="Ja"/>
    <s v="Tolkien2015"/>
    <s v="100% Definitief"/>
    <s v="28-07"/>
    <m/>
    <m/>
    <x v="6"/>
    <n v="21"/>
    <n v="55"/>
    <n v="22185.85"/>
    <s v="11:45"/>
    <s v="11:30"/>
    <s v="Nederlandse Tall Ships"/>
    <s v="Classic Blaauw"/>
    <s v="Eigen catering schip"/>
    <s v="Rijshouwer"/>
    <s v="18-03"/>
    <s v="2015.12"/>
    <s v="vrijdag"/>
    <s v="21-08-2015 11:30"/>
    <d v="2015-03-18T10:10:43"/>
    <s v="rob.rijshouwer@labelsoft.nl"/>
    <s v="rob.rijshouwer@labelsoft.nl"/>
    <n v="2"/>
    <s v="Cacaohaven (N08)"/>
    <s v="Blauw"/>
    <n v="50"/>
    <m/>
    <s v="N08"/>
    <s v="Cacaohaven (N08)"/>
    <s v="2015-08-21"/>
    <n v="17175"/>
    <n v="20610"/>
    <n v="22185.85"/>
    <m/>
    <s v="Signaalrood 57C"/>
    <s v="Zoetermeer"/>
    <s v="2718 SG"/>
    <m/>
    <n v="42"/>
    <s v="Ja"/>
    <s v="Rob Rijshouwer"/>
    <m/>
    <n v="395.8"/>
    <n v="917.42"/>
    <s v="110124"/>
    <n v="11092.93"/>
    <n v="17175"/>
    <n v="18488.22"/>
    <s v="10:45"/>
    <n v="0"/>
    <s v="Cacaohaven"/>
    <s v="2812"/>
    <s v="Ja"/>
    <s v="Ja"/>
    <s v="Parkeren"/>
    <s v="2078"/>
    <s v="rob.rijshouwer@labelsoft.nl"/>
    <s v="Rijshouwer"/>
    <s v="rob.rijshouwer@labelsoft.nl"/>
    <s v="m"/>
    <m/>
    <s v="Rob"/>
    <s v="(079) 361 56 52"/>
    <m/>
    <s v="R."/>
    <n v="229"/>
    <s v="16:45"/>
    <m/>
    <s v="Tolkien"/>
    <n v="103"/>
    <s v="Varend arrangement"/>
    <d v="2015-08-21T00:00:00"/>
    <s v="Signaalrood 57C"/>
    <m/>
    <s v="0031611303823"/>
    <s v="(079) 361 56 52"/>
    <n v="2"/>
    <n v="4156.3500000000004"/>
    <n v="2"/>
    <m/>
    <n v="17175"/>
    <n v="1"/>
    <m/>
    <s v="000028-005"/>
    <m/>
  </r>
  <r>
    <s v="Silverstar"/>
    <s v="Tres Hombres"/>
    <s v="Ja"/>
    <n v="100"/>
    <n v="30"/>
    <s v="Tres Hombres"/>
    <n v="1576"/>
    <s v="SAIL In"/>
    <n v="30"/>
    <s v="Deck"/>
    <s v="Wastell G."/>
    <x v="0"/>
    <d v="2015-08-19T00:00:00"/>
    <x v="97"/>
    <s v="100% Definitief"/>
    <d v="2015-04-20T00:00:00"/>
    <s v="Straten F. van"/>
    <s v="Ja"/>
    <s v="Tres Hombres2015"/>
    <s v="100% Definitief"/>
    <s v="15-07"/>
    <m/>
    <m/>
    <x v="17"/>
    <n v="23.22"/>
    <n v="40"/>
    <n v="11653.23"/>
    <s v="09:30"/>
    <s v="09:30"/>
    <s v="Internationale Tall Ships"/>
    <s v="Deck"/>
    <s v="H2U Consortium"/>
    <s v="Wastell"/>
    <s v="13-04"/>
    <s v="2015.16"/>
    <s v="woensdag"/>
    <s v="19-08-2015 09:30"/>
    <d v="2015-04-13T17:53:41"/>
    <s v="GW@silverstar.nl"/>
    <s v="GW@silverstar.nl"/>
    <n v="3"/>
    <s v="P Bazaar (Vissershaven)"/>
    <m/>
    <m/>
    <s v="retour Zaandam"/>
    <m/>
    <s v="Overig (Eigen locatie)"/>
    <s v="2015-08-19"/>
    <n v="10779.9"/>
    <n v="10779.9"/>
    <n v="11653.23"/>
    <m/>
    <s v="Westhavenweg 105H"/>
    <s v="Amsterdam"/>
    <s v="1042 BB"/>
    <m/>
    <m/>
    <s v="Ja"/>
    <s v="Graham Wastell"/>
    <m/>
    <m/>
    <m/>
    <m/>
    <m/>
    <m/>
    <m/>
    <s v="08:45"/>
    <n v="0"/>
    <s v="P Bazaar Beverwijk"/>
    <s v="3157"/>
    <s v="Ja"/>
    <s v="Ja"/>
    <s v="Parkeren"/>
    <s v="2256"/>
    <s v="GW@silverstar.nl"/>
    <s v="Wastell"/>
    <s v="GW@silverstar.nl"/>
    <s v="m"/>
    <m/>
    <s v="Graham"/>
    <s v="(020) 448 68 48"/>
    <m/>
    <s v="G."/>
    <n v="349"/>
    <s v="16:00"/>
    <m/>
    <s v="Tres Hombres"/>
    <m/>
    <s v="Dekken verhuur"/>
    <d v="2015-08-19T00:00:00"/>
    <s v="Westhavenweg 105H"/>
    <m/>
    <s v="655704792"/>
    <s v="(020) 448 68 48"/>
    <n v="2"/>
    <m/>
    <n v="1"/>
    <s v="Ja"/>
    <n v="10779.9"/>
    <m/>
    <m/>
    <s v="000140-001"/>
    <m/>
  </r>
  <r>
    <s v="AMG"/>
    <s v="Tsjerk Hiddes"/>
    <s v="Ja"/>
    <n v="100"/>
    <n v="60"/>
    <s v="Tsjerk Hiddes"/>
    <n v="59"/>
    <s v="Avond"/>
    <n v="60"/>
    <s v="Classic"/>
    <s v="Geeraets R."/>
    <x v="0"/>
    <d v="2015-08-20T00:00:00"/>
    <x v="1"/>
    <s v="100% Definitief"/>
    <m/>
    <s v="NAUPAR"/>
    <s v="Ja"/>
    <s v="Tsjerk Hiddes2015"/>
    <s v="100% Definitief"/>
    <s v="09-07"/>
    <m/>
    <m/>
    <x v="1"/>
    <n v="21"/>
    <n v="36.229999999999997"/>
    <n v="16733.72"/>
    <s v="19:30"/>
    <s v="19:15"/>
    <s v="Luxe traditionele charter schepen"/>
    <s v="Classic"/>
    <s v="Eigen catering schip"/>
    <s v="Geeraets"/>
    <s v="19-08"/>
    <s v="2014.34"/>
    <s v="donderdag"/>
    <s v="20-08-2015 19:15"/>
    <d v="2014-08-19T22:43:38"/>
    <m/>
    <s v="Rob.Geeraets@amg.com"/>
    <n v="7"/>
    <s v="CH HKA (C08)"/>
    <s v="Blauw"/>
    <n v="80"/>
    <m/>
    <s v="A25"/>
    <s v="CH HKA (C08)"/>
    <s v="2015-08-20"/>
    <n v="15456.5"/>
    <n v="15456.5"/>
    <n v="16733.72"/>
    <m/>
    <s v="35 Park Lane"/>
    <s v="London"/>
    <s v="W1K 1RB"/>
    <n v="1.6"/>
    <n v="54"/>
    <s v="Nee"/>
    <s v="R. Geeraets"/>
    <m/>
    <m/>
    <m/>
    <m/>
    <m/>
    <m/>
    <m/>
    <s v="18:30"/>
    <n v="0"/>
    <s v="Pier Westerhoofd"/>
    <s v="2155"/>
    <s v="Nee"/>
    <s v="Ja"/>
    <s v="Parkeren"/>
    <s v="1480"/>
    <s v="Rob.Geeraets@amg.com"/>
    <s v="Geeraets"/>
    <s v="Rob.Geeraets@amg.com"/>
    <s v="m"/>
    <m/>
    <m/>
    <m/>
    <m/>
    <s v="R."/>
    <n v="249"/>
    <s v="00:15"/>
    <m/>
    <s v="Tsjerk Hiddes"/>
    <n v="45"/>
    <s v="Varend arrangement"/>
    <d v="2015-08-20T00:00:00"/>
    <s v="35 Park Lane"/>
    <m/>
    <s v="648430488"/>
    <m/>
    <n v="3"/>
    <n v="18077.400000000001"/>
    <n v="3"/>
    <m/>
    <n v="15456.5"/>
    <n v="6"/>
    <m/>
    <s v="000058-004"/>
    <n v="6.8"/>
  </r>
  <r>
    <s v="Bolton Bouw"/>
    <s v="Tsjerk Hiddes"/>
    <s v="Ja"/>
    <n v="99.94"/>
    <n v="60"/>
    <s v="Tsjerk Hiddes"/>
    <n v="838"/>
    <s v="Avond"/>
    <n v="60"/>
    <s v="Classic"/>
    <s v="Bol P.C."/>
    <x v="0"/>
    <d v="2015-08-21T00:00:00"/>
    <x v="203"/>
    <s v="100% Definitief"/>
    <d v="2015-01-14T00:00:00"/>
    <s v="Dijck S.N.D. van"/>
    <s v="Ja"/>
    <s v="Tsjerk Hiddes2015"/>
    <s v="100% Definitief"/>
    <s v="15-07"/>
    <m/>
    <m/>
    <x v="1"/>
    <n v="21"/>
    <n v="36.229999999999997"/>
    <n v="19236.240000000002"/>
    <s v="19:30"/>
    <s v="19:15"/>
    <s v="Luxe traditionele charter schepen"/>
    <s v="Classic"/>
    <s v="Eigen catering schip"/>
    <s v="Dam van"/>
    <s v="08-01"/>
    <s v="2015.02"/>
    <s v="vrijdag"/>
    <s v="21-08-2015 19:15"/>
    <d v="2015-01-08T17:47:28"/>
    <m/>
    <s v="info@boltonbouw.nl"/>
    <n v="8"/>
    <s v="CH HKA (C08)"/>
    <s v="Blauw"/>
    <n v="80"/>
    <m/>
    <s v="A25"/>
    <s v="CH HKA (C08)"/>
    <s v="2015-08-21"/>
    <n v="17875.939999999999"/>
    <n v="17875.939999999999"/>
    <n v="19248.740000000002"/>
    <m/>
    <s v="Nijverheidsbuurt 15"/>
    <s v="Zegveld"/>
    <s v="3474 LA"/>
    <n v="1.6"/>
    <n v="54"/>
    <s v="Ja"/>
    <s v="Suzanne van Dam"/>
    <m/>
    <m/>
    <m/>
    <m/>
    <m/>
    <m/>
    <m/>
    <s v="18:30"/>
    <n v="12.5"/>
    <s v="Pier Westerhoofd"/>
    <s v="2510"/>
    <s v="Nee"/>
    <s v="Nee"/>
    <s v="Parkeren"/>
    <s v="1744"/>
    <s v="bolton-secretariaat@boltonbouw.nl"/>
    <s v="Dam"/>
    <s v="info@boltonbouw.nl"/>
    <s v="f"/>
    <m/>
    <s v="Suzanne"/>
    <m/>
    <m/>
    <s v="S."/>
    <n v="249"/>
    <s v="00:15"/>
    <m/>
    <s v="Tsjerk Hiddes"/>
    <n v="45"/>
    <s v="Varend arrangement"/>
    <d v="2015-08-21T00:00:00"/>
    <s v="Nijverheidsbuurt 15"/>
    <s v="(0)348 - 69 26 00"/>
    <s v="0031640030298"/>
    <m/>
    <n v="3"/>
    <n v="18077.400000000001"/>
    <n v="3"/>
    <m/>
    <n v="17875.939999999999"/>
    <n v="6"/>
    <m/>
    <s v="000058-006"/>
    <n v="6.8"/>
  </r>
  <r>
    <s v="Gemeente Lelystad"/>
    <s v="Tsjerk Hiddes"/>
    <s v="Ja"/>
    <n v="100"/>
    <n v="60"/>
    <s v="Tsjerk Hiddes"/>
    <n v="56"/>
    <s v="SAIL In"/>
    <n v="60"/>
    <s v="Classic"/>
    <s v="Ehrhardt E."/>
    <x v="0"/>
    <d v="2015-08-19T00:00:00"/>
    <x v="1"/>
    <s v="100% Definitief"/>
    <m/>
    <s v="NAUPAR"/>
    <s v="Ja"/>
    <s v="Tsjerk Hiddes2015"/>
    <s v="100% Definitief"/>
    <s v="08-07"/>
    <m/>
    <m/>
    <x v="2"/>
    <n v="23"/>
    <n v="36.229999999999997"/>
    <n v="19213.29"/>
    <s v="08:15"/>
    <s v="08:15"/>
    <s v="Luxe traditionele charter schepen"/>
    <s v="Classic"/>
    <s v="Eigen catering schip"/>
    <s v="Ehrhardt"/>
    <s v="19-08"/>
    <s v="2014.34"/>
    <s v="woensdag"/>
    <s v="19-08-2015 08:15"/>
    <d v="2014-08-19T22:42:18"/>
    <s v="y.de.lange@lelystad.nl"/>
    <m/>
    <n v="5"/>
    <s v="CH HKA (C08)"/>
    <s v="Blauw"/>
    <n v="80"/>
    <m/>
    <s v="A25"/>
    <s v="CH HKA (C08)"/>
    <s v="2015-08-19"/>
    <n v="17753.2"/>
    <n v="17753.2"/>
    <n v="19213.29"/>
    <m/>
    <s v="Stadhuisplein 2"/>
    <s v="Lelystad"/>
    <s v="8232 ZX"/>
    <n v="1.6"/>
    <n v="54"/>
    <s v="Ja"/>
    <s v="E. Ehrhardt"/>
    <m/>
    <m/>
    <m/>
    <m/>
    <m/>
    <m/>
    <m/>
    <s v="07:30"/>
    <n v="0"/>
    <s v="Pier Westerhoofd"/>
    <s v="2081"/>
    <s v="Nee"/>
    <s v="Ja"/>
    <s v="Parkeren"/>
    <s v="1529"/>
    <s v="y.de.lange@lelystad.nl"/>
    <s v="Ehrhardt"/>
    <s v="y.de.lange@lelystad.nl"/>
    <s v="m"/>
    <m/>
    <m/>
    <m/>
    <m/>
    <s v="E."/>
    <n v="289"/>
    <s v="15:30"/>
    <m/>
    <s v="Tsjerk Hiddes"/>
    <n v="45"/>
    <s v="Varend arrangement"/>
    <d v="2015-08-19T00:00:00"/>
    <s v="Stadhuisplein 2"/>
    <m/>
    <s v="651853353"/>
    <m/>
    <n v="2"/>
    <n v="20981.4"/>
    <n v="3"/>
    <m/>
    <n v="17753.2"/>
    <n v="6"/>
    <m/>
    <s v="000058-001"/>
    <n v="6.8"/>
  </r>
  <r>
    <s v="IFS BV"/>
    <s v="Tsjerk Hiddes"/>
    <s v="Ja"/>
    <n v="100"/>
    <n v="60"/>
    <s v="Tsjerk Hiddes"/>
    <n v="57"/>
    <s v="Avond"/>
    <n v="60"/>
    <s v="Classic"/>
    <s v="Doorn K. van"/>
    <x v="0"/>
    <d v="2015-08-19T00:00:00"/>
    <x v="1"/>
    <s v="100% Definitief"/>
    <m/>
    <s v="NAUPAR"/>
    <s v="Ja"/>
    <s v="Tsjerk Hiddes2015"/>
    <s v="100% Definitief"/>
    <s v="21-07"/>
    <m/>
    <m/>
    <x v="1"/>
    <n v="21"/>
    <n v="36.229999999999997"/>
    <n v="16233.73"/>
    <s v="19:30"/>
    <s v="19:15"/>
    <s v="Luxe traditionele charter schepen"/>
    <s v="Classic"/>
    <s v="Eigen catering schip"/>
    <s v="Weidmann"/>
    <s v="19-08"/>
    <s v="2014.34"/>
    <s v="woensdag"/>
    <s v="19-08-2015 19:15"/>
    <d v="2014-08-19T22:42:44"/>
    <m/>
    <s v="Keesvandoorn@crispsensation.com"/>
    <n v="7"/>
    <s v="CH HKA (C08)"/>
    <s v="Blauw"/>
    <n v="80"/>
    <m/>
    <s v="A25"/>
    <s v="CH HKA (C08)"/>
    <s v="2015-08-19"/>
    <n v="15043.3"/>
    <n v="15043.3"/>
    <n v="16233.73"/>
    <m/>
    <s v="Valeton 3"/>
    <s v="Zaltbommel"/>
    <s v="5301 LW"/>
    <n v="1.6"/>
    <n v="54"/>
    <s v="Nee"/>
    <s v="Kees van Doorn"/>
    <m/>
    <m/>
    <m/>
    <m/>
    <m/>
    <m/>
    <m/>
    <s v="18:30"/>
    <n v="0"/>
    <s v="Pier Westerhoofd"/>
    <s v="2157"/>
    <s v="Ja"/>
    <s v="Ja"/>
    <s v="Parkeren"/>
    <s v="1475"/>
    <s v="Keesvandoorn@crispsensation.com"/>
    <s v="Doorn"/>
    <s v="Keesvandoorn@crispsensation.com"/>
    <s v="m"/>
    <m/>
    <s v="Kees"/>
    <m/>
    <s v="van"/>
    <s v="K."/>
    <n v="249"/>
    <s v="00:15"/>
    <m/>
    <s v="Tsjerk Hiddes"/>
    <n v="45"/>
    <s v="Varend arrangement"/>
    <d v="2015-08-19T00:00:00"/>
    <s v="Valeton 3"/>
    <m/>
    <s v="0031654961287"/>
    <m/>
    <n v="4"/>
    <n v="18077.400000000001"/>
    <n v="2"/>
    <m/>
    <n v="15043.3"/>
    <n v="6"/>
    <m/>
    <s v="000058-002"/>
    <n v="6.8"/>
  </r>
  <r>
    <s v="Rabobank Leiden Katwijk"/>
    <s v="Twee Gebroeders"/>
    <s v="Ja"/>
    <n v="100"/>
    <n v="50"/>
    <s v="Twee Gebroeders"/>
    <n v="1303"/>
    <s v="Avond"/>
    <n v="45"/>
    <s v="Classic Blaauw"/>
    <s v="Versnel E."/>
    <x v="0"/>
    <d v="2015-08-20T00:00:00"/>
    <x v="29"/>
    <s v="100% Definitief"/>
    <d v="2015-03-24T00:00:00"/>
    <s v="Dijck S.N.D. van"/>
    <s v="Ja"/>
    <s v="Twee Gebroeders2015"/>
    <s v="100% Definitief"/>
    <s v="08-07"/>
    <m/>
    <m/>
    <x v="14"/>
    <n v="22"/>
    <n v="45"/>
    <n v="13060.34"/>
    <s v="19:15"/>
    <s v="19:00"/>
    <s v="Luxe traditionele charter schepen"/>
    <s v="Classic Blaauw"/>
    <s v="Eigen catering schip"/>
    <s v="Noort van"/>
    <s v="18-03"/>
    <s v="2015.12"/>
    <s v="donderdag"/>
    <s v="20-08-2015 19:00"/>
    <d v="2015-03-18T16:23:58"/>
    <s v="m.j.i.boer@leidenkatwijk.rabobank.nl"/>
    <s v="m.j.i.boer@leidenkatwijk.rabobank.nl"/>
    <n v="3"/>
    <s v="Cacaohaven (N05)"/>
    <s v="Geel"/>
    <n v="35"/>
    <m/>
    <s v="N05"/>
    <s v="Cacaohaven (N05)"/>
    <s v="2015-08-20"/>
    <n v="12115.33"/>
    <n v="12115.33"/>
    <n v="13060.34"/>
    <m/>
    <s v="Rogstraat 2"/>
    <s v="Katwijk"/>
    <s v="2224 TW"/>
    <n v="1"/>
    <n v="26"/>
    <s v="Ja"/>
    <s v="Mariette Boer"/>
    <m/>
    <m/>
    <m/>
    <m/>
    <m/>
    <m/>
    <m/>
    <s v="18:15"/>
    <n v="0"/>
    <s v="Cacaohaven"/>
    <s v="2815"/>
    <s v="Nee"/>
    <s v="Ja"/>
    <s v="Parkeren"/>
    <s v="2083"/>
    <s v="m.j.i.boer@leidenkatwijk.rabobank.nl"/>
    <s v="Boer"/>
    <s v="m.j.i.boer@leidenkatwijk.rabobank.nl"/>
    <s v="f"/>
    <s v="06 - 53 78 51 21"/>
    <s v="Mariette"/>
    <s v="(071) 700 60 00"/>
    <m/>
    <s v="M."/>
    <n v="269"/>
    <s v="00:30"/>
    <m/>
    <s v="Twee Gebroeders"/>
    <n v="112"/>
    <s v="Varend arrangement"/>
    <d v="2015-08-20T00:00:00"/>
    <s v="Rogstraat 2"/>
    <m/>
    <s v="622501722"/>
    <s v="(071) 700 60 00"/>
    <n v="2"/>
    <n v="14647.05"/>
    <n v="3"/>
    <m/>
    <n v="12115.33"/>
    <n v="3"/>
    <m/>
    <s v="000173-004"/>
    <n v="5"/>
  </r>
  <r>
    <s v="Barcol-Air B.V."/>
    <s v="Twee Gebroeders"/>
    <s v="Ja"/>
    <n v="100"/>
    <n v="50"/>
    <s v="Twee Gebroeders"/>
    <n v="1117"/>
    <s v="Avond"/>
    <n v="45"/>
    <s v="Classic Blaauw"/>
    <s v="Quint E."/>
    <x v="0"/>
    <d v="2015-08-21T00:00:00"/>
    <x v="39"/>
    <s v="100% Definitief"/>
    <m/>
    <s v="NEB"/>
    <s v="Ja"/>
    <s v="Twee Gebroeders2015"/>
    <s v="100% Definitief"/>
    <s v="14-07"/>
    <m/>
    <m/>
    <x v="14"/>
    <n v="22"/>
    <n v="45"/>
    <n v="13170.61"/>
    <s v="19:15"/>
    <s v="19:00"/>
    <s v="Luxe traditionele charter schepen"/>
    <s v="Classic Blaauw"/>
    <s v="Eigen catering schip"/>
    <s v="Quint "/>
    <s v="26-02"/>
    <s v="2015.09"/>
    <s v="vrijdag"/>
    <s v="21-08-2015 19:00"/>
    <d v="2015-02-26T09:39:40"/>
    <s v="e.quint@hcgroep.com"/>
    <s v="e.quint@hcgroep.com"/>
    <n v="3"/>
    <s v="Cacaohaven (N05)"/>
    <s v="Geel"/>
    <n v="35"/>
    <m/>
    <s v="N05"/>
    <s v="Cacaohaven (N05)"/>
    <s v="2015-08-21"/>
    <n v="10863.3"/>
    <n v="12208.3"/>
    <n v="13170.61"/>
    <m/>
    <s v="Cantekoogweg 10-12"/>
    <s v="Purmerend"/>
    <s v="1442 LG"/>
    <n v="1"/>
    <n v="26"/>
    <s v="Ja"/>
    <s v="E. Quint"/>
    <m/>
    <n v="266.36"/>
    <n v="569.5"/>
    <s v="110134"/>
    <n v="6957.52"/>
    <n v="10760"/>
    <n v="11595.86"/>
    <s v="18:15"/>
    <n v="0"/>
    <s v="Cacaohaven"/>
    <s v="2659"/>
    <s v="Ja"/>
    <s v="Ja"/>
    <s v="Parkeren"/>
    <s v="1907"/>
    <s v="e.quint@hcgroep.com"/>
    <s v="Quint"/>
    <s v="e.quint@hcgroep.com"/>
    <s v="f"/>
    <m/>
    <m/>
    <s v="(0299) 68 93 00"/>
    <m/>
    <s v="E."/>
    <n v="269"/>
    <s v="00:30"/>
    <m/>
    <s v="Twee Gebroeders"/>
    <n v="112"/>
    <s v="Varend arrangement"/>
    <d v="2015-08-21T00:00:00"/>
    <s v="Cantekoogweg 10-12"/>
    <m/>
    <s v="0031648447614"/>
    <s v="(0299) 68 93 00"/>
    <n v="2"/>
    <n v="1627.45"/>
    <n v="4"/>
    <m/>
    <n v="10863.3"/>
    <n v="3"/>
    <m/>
    <s v="000173-006"/>
    <n v="5"/>
  </r>
  <r>
    <s v="DPA Professionals"/>
    <s v="Twee Gebroeders"/>
    <s v="Ja"/>
    <n v="100"/>
    <n v="50"/>
    <s v="Twee Gebroeders"/>
    <n v="1419"/>
    <s v="SAIL In"/>
    <n v="50"/>
    <s v="Classic Blaauw"/>
    <s v="Bleeker L."/>
    <x v="0"/>
    <d v="2015-08-19T00:00:00"/>
    <x v="8"/>
    <s v="100% Definitief"/>
    <m/>
    <s v="NEB"/>
    <s v="Ja"/>
    <s v="Twee Gebroeders2015"/>
    <s v="100% Definitief"/>
    <s v="15-07"/>
    <m/>
    <m/>
    <x v="2"/>
    <n v="25"/>
    <n v="59"/>
    <n v="14796.28"/>
    <s v="08:15"/>
    <s v="08:00"/>
    <s v="Luxe traditionele charter schepen"/>
    <s v="Classic Blaauw"/>
    <s v="Eigen catering schip"/>
    <s v="Bleeker"/>
    <s v="27-03"/>
    <s v="2015.13"/>
    <s v="woensdag"/>
    <s v="19-08-2015 08:00"/>
    <d v="2015-03-27T13:46:18"/>
    <s v="info@muidenmaritiem.nl"/>
    <s v="liesbeth.bleeker@dpa.nl"/>
    <n v="2"/>
    <s v="Cacaohaven (N05)"/>
    <s v="Geel"/>
    <n v="35"/>
    <m/>
    <s v="N05"/>
    <s v="Cacaohaven (N05)"/>
    <s v="2015-08-19"/>
    <n v="13708.25"/>
    <n v="13708.25"/>
    <n v="14796.28"/>
    <m/>
    <m/>
    <m/>
    <m/>
    <n v="1"/>
    <n v="26"/>
    <s v="Ja"/>
    <s v="Liesbeth Bleeker"/>
    <s v="DPA Professionals"/>
    <n v="317.52"/>
    <n v="716.28"/>
    <s v="110067"/>
    <n v="8690.2800000000007"/>
    <n v="13450"/>
    <n v="14483.8"/>
    <s v="07:15"/>
    <n v="0"/>
    <s v="Cacaohaven"/>
    <s v="6233"/>
    <s v="Ja"/>
    <s v="Ja"/>
    <s v="Parkeren"/>
    <s v="4200"/>
    <s v="info@muidenmaritiem.nl"/>
    <s v="Bleeker"/>
    <s v="liesbeth.bleeker@dpa.nl"/>
    <s v="f"/>
    <m/>
    <s v="Liesbeth"/>
    <m/>
    <m/>
    <s v="L."/>
    <n v="264"/>
    <s v="15:30"/>
    <m/>
    <s v="Twee Gebroeders"/>
    <n v="112"/>
    <s v="Varend arrangement"/>
    <d v="2015-08-19T00:00:00"/>
    <m/>
    <m/>
    <s v="0031654227332"/>
    <m/>
    <n v="1"/>
    <m/>
    <n v="3"/>
    <m/>
    <n v="13708.25"/>
    <n v="3"/>
    <m/>
    <s v="000173-001"/>
    <n v="5"/>
  </r>
  <r>
    <s v="ARGO"/>
    <s v="Twister"/>
    <s v="Ja"/>
    <n v="100"/>
    <n v="55"/>
    <s v="Twister"/>
    <n v="1428"/>
    <s v="SAIL In"/>
    <n v="50"/>
    <s v="Classic Blaauw"/>
    <s v="Holst T. van der"/>
    <x v="0"/>
    <d v="2015-08-19T00:00:00"/>
    <x v="8"/>
    <s v="100% Definitief"/>
    <m/>
    <s v="NEB"/>
    <s v="Ja"/>
    <s v="Twister2015"/>
    <s v="100% Definitief"/>
    <s v="22-07"/>
    <m/>
    <m/>
    <x v="20"/>
    <n v="23"/>
    <n v="54"/>
    <n v="12329.51"/>
    <s v="07:45"/>
    <s v="07:45"/>
    <s v="Traditionele charter schepen"/>
    <s v="Classic Blaauw"/>
    <s v="Eigen catering schip"/>
    <m/>
    <s v="27-03"/>
    <s v="2015.13"/>
    <s v="woensdag"/>
    <s v="19-08-2015 07:45"/>
    <d v="2015-03-27T14:06:23"/>
    <s v="argo@argo4you.nl"/>
    <s v="laura.de.jong@sogeti.com"/>
    <n v="1"/>
    <s v="Cacaohaven (N06)"/>
    <s v="Groen"/>
    <n v="50"/>
    <m/>
    <s v="N06"/>
    <s v="Cacaohaven (N06)"/>
    <s v="2015-08-19"/>
    <n v="11450"/>
    <n v="11450"/>
    <n v="12329.51"/>
    <m/>
    <m/>
    <s v="Roelofarendsveen"/>
    <m/>
    <m/>
    <n v="37"/>
    <s v="Ja"/>
    <s v="Theo van der Holst"/>
    <s v="Innvolve-iT"/>
    <n v="269.52"/>
    <n v="609.99"/>
    <s v="110170"/>
    <n v="8690.2800000000007"/>
    <n v="11450"/>
    <n v="12329.51"/>
    <s v="07:00"/>
    <n v="0"/>
    <s v="Cacaohaven"/>
    <s v="2809"/>
    <s v="Nee"/>
    <s v="Ja"/>
    <s v="Parkeren"/>
    <s v="2074"/>
    <s v="argo@argo4you.nl"/>
    <s v="Holst"/>
    <s v="laura.de.jong@sogeti.com"/>
    <s v="m"/>
    <m/>
    <s v="Theo"/>
    <s v="(071) 331 21 92"/>
    <s v="van der"/>
    <s v="T."/>
    <n v="234"/>
    <s v="15:00"/>
    <m/>
    <s v="Twister"/>
    <n v="119"/>
    <s v="Varend arrangement"/>
    <d v="2015-08-19T00:00:00"/>
    <s v="Postbus 96"/>
    <m/>
    <s v="(071) 331 21 92"/>
    <s v="(071) 331 21 92"/>
    <n v="1"/>
    <m/>
    <n v="3"/>
    <m/>
    <n v="11450"/>
    <n v="2"/>
    <m/>
    <s v="000178-001"/>
    <m/>
  </r>
  <r>
    <s v="International Card Services B.V."/>
    <s v="Twister"/>
    <s v="Ja"/>
    <n v="100"/>
    <n v="55"/>
    <s v="Twister"/>
    <n v="1144"/>
    <s v="Avond"/>
    <n v="50"/>
    <s v="Classic Blaauw"/>
    <s v="Laout M."/>
    <x v="0"/>
    <d v="2015-08-21T00:00:00"/>
    <x v="39"/>
    <s v="100% Definitief"/>
    <m/>
    <s v="NEB"/>
    <s v="Ja"/>
    <s v="Twister2015"/>
    <s v="100% Definitief"/>
    <s v="08-07"/>
    <m/>
    <m/>
    <x v="22"/>
    <n v="21"/>
    <n v="41"/>
    <n v="11289.1"/>
    <s v="18:45"/>
    <s v="18:45"/>
    <s v="Traditionele charter schepen"/>
    <s v="Classic Blaauw"/>
    <s v="Eigen catering schip"/>
    <s v="Janssen"/>
    <s v="26-02"/>
    <s v="2015.09"/>
    <s v="vrijdag"/>
    <s v="21-08-2015 18:45"/>
    <d v="2015-02-26T12:17:38"/>
    <s v="mlaout@icscards.nl"/>
    <s v="mlaout@icscards.nl"/>
    <n v="1"/>
    <s v="Cacaohaven (N06)"/>
    <s v="Groen"/>
    <n v="50"/>
    <m/>
    <s v="N06"/>
    <s v="Cacaohaven (N06)"/>
    <s v="2015-08-21"/>
    <n v="10450"/>
    <n v="10450"/>
    <n v="11289.1"/>
    <m/>
    <s v="Wisselwerking 32"/>
    <s v="Diemen"/>
    <s v="1112 XP"/>
    <m/>
    <n v="37"/>
    <s v="Ja"/>
    <s v="Monique Laout"/>
    <m/>
    <n v="296.94"/>
    <n v="542.16"/>
    <s v="110049"/>
    <n v="6773.46"/>
    <n v="10450"/>
    <n v="11289.1"/>
    <s v="18:00"/>
    <n v="0"/>
    <s v="Cacaohaven"/>
    <s v="1933"/>
    <s v="Ja"/>
    <s v="Ja"/>
    <s v="Parkeren"/>
    <s v="1220"/>
    <s v="mlaout@icscards.nl"/>
    <s v="Laout"/>
    <s v="mlaout@icscards.nl"/>
    <s v="f"/>
    <m/>
    <s v="Monique"/>
    <s v="(020) 660 07 31"/>
    <m/>
    <s v="M."/>
    <n v="204"/>
    <s v="00:00"/>
    <m/>
    <s v="Twister"/>
    <n v="119"/>
    <s v="Varend arrangement"/>
    <d v="2015-08-21T00:00:00"/>
    <s v="Wisselwerking 32"/>
    <m/>
    <s v="0031642352888"/>
    <s v="(020) 660 07 31"/>
    <n v="1"/>
    <m/>
    <n v="1"/>
    <m/>
    <n v="10450"/>
    <n v="2"/>
    <m/>
    <s v="000178-006"/>
    <m/>
  </r>
  <r>
    <s v="KlokGroep"/>
    <s v="Twister"/>
    <s v="Ja"/>
    <n v="100"/>
    <n v="55"/>
    <s v="Twister"/>
    <n v="1265"/>
    <s v="Middag"/>
    <n v="45"/>
    <s v="Classic Blaauw"/>
    <s v="Klok A.C.M van de"/>
    <x v="0"/>
    <d v="2015-08-22T00:00:00"/>
    <x v="200"/>
    <s v="100% Definitief"/>
    <d v="2015-03-20T00:00:00"/>
    <s v="Dijck S.N.D. van"/>
    <s v="Ja"/>
    <s v="Twister2015"/>
    <s v="100% Definitief"/>
    <s v="08-07"/>
    <m/>
    <m/>
    <x v="21"/>
    <n v="20"/>
    <n v="41"/>
    <n v="9790.66"/>
    <s v="11:45"/>
    <s v="11:45"/>
    <s v="Traditionele charter schepen"/>
    <s v="Classic Blaauw"/>
    <s v="Eigen catering schip"/>
    <s v="Lijten"/>
    <s v="13-03"/>
    <s v="2015.11"/>
    <s v="zaterdag"/>
    <s v="22-08-2015 11:45"/>
    <d v="2015-03-13T13:50:21"/>
    <m/>
    <s v="s.vanrooij@klokgroep.nl"/>
    <n v="3"/>
    <s v="Cacaohaven (N06)"/>
    <s v="Groen"/>
    <n v="50"/>
    <m/>
    <s v="N06"/>
    <s v="Cacaohaven (N06)"/>
    <s v="2015-08-22"/>
    <n v="9044.44"/>
    <n v="9044.24"/>
    <n v="9790.66"/>
    <m/>
    <m/>
    <s v="Druten"/>
    <m/>
    <m/>
    <n v="37"/>
    <s v="Nee"/>
    <s v="Sandra van Rooij"/>
    <m/>
    <m/>
    <m/>
    <m/>
    <m/>
    <m/>
    <m/>
    <s v="11:00"/>
    <n v="0"/>
    <s v="Cacaohaven"/>
    <s v="2817"/>
    <s v="Ja"/>
    <s v="Ja"/>
    <s v="Parkeren"/>
    <s v="2085"/>
    <m/>
    <s v="Rooij"/>
    <s v="s.vanrooij@klokgroep.nl"/>
    <s v="f"/>
    <m/>
    <s v="Sandra"/>
    <s v="(024) 374 15 02"/>
    <s v="van de"/>
    <s v="S."/>
    <n v="194.56"/>
    <s v="16:45"/>
    <m/>
    <s v="Twister"/>
    <n v="119"/>
    <s v="Varend arrangement"/>
    <d v="2015-08-22T00:00:00"/>
    <s v="Postbus 38"/>
    <m/>
    <s v="643977869"/>
    <s v="(024) 374 15 02"/>
    <n v="2"/>
    <m/>
    <n v="1"/>
    <m/>
    <n v="9044.44"/>
    <n v="2"/>
    <m/>
    <s v="000178-007"/>
    <m/>
  </r>
  <r>
    <s v="PPHE NL Region B.V."/>
    <s v="Twister"/>
    <s v="Ja"/>
    <n v="100"/>
    <n v="55"/>
    <s v="Twister"/>
    <n v="1161"/>
    <s v="Avond"/>
    <n v="55"/>
    <s v="Classic Blaauw"/>
    <s v="Schuurbiers N."/>
    <x v="0"/>
    <d v="2015-08-20T00:00:00"/>
    <x v="39"/>
    <s v="100% Definitief"/>
    <m/>
    <s v="NEB"/>
    <s v="Ja"/>
    <s v="Twister2015"/>
    <s v="100% Definitief"/>
    <s v="09-07"/>
    <m/>
    <m/>
    <x v="22"/>
    <n v="21"/>
    <n v="41"/>
    <n v="12418.01"/>
    <s v="18:45"/>
    <s v="18:45"/>
    <s v="Traditionele charter schepen"/>
    <s v="Classic Blaauw"/>
    <s v="Eigen catering schip"/>
    <m/>
    <s v="26-02"/>
    <s v="2015.09"/>
    <s v="donderdag"/>
    <s v="20-08-2015 18:45"/>
    <d v="2015-02-26T14:04:48"/>
    <s v="nlsales@pphe.com"/>
    <s v="nlsales@pphe.com"/>
    <n v="1"/>
    <s v="Cacaohaven (N06)"/>
    <s v="Groen"/>
    <n v="50"/>
    <m/>
    <s v="N06"/>
    <s v="Cacaohaven (N06)"/>
    <s v="2015-08-20"/>
    <n v="11495"/>
    <n v="11495"/>
    <n v="12418.01"/>
    <m/>
    <s v="Melbournestraat 1"/>
    <s v="Lijnden"/>
    <s v="1175 RM"/>
    <m/>
    <n v="37"/>
    <s v="Ja"/>
    <s v="N. Schuurbiers"/>
    <m/>
    <n v="326.63"/>
    <n v="596.38"/>
    <s v="110136"/>
    <n v="7450.81"/>
    <n v="11495"/>
    <n v="12418.01"/>
    <s v="18:00"/>
    <n v="0"/>
    <s v="Cacaohaven"/>
    <s v="2723"/>
    <s v="Ja"/>
    <s v="Ja"/>
    <s v="Parkeren"/>
    <s v="1966"/>
    <s v="nlsales@pphe.com"/>
    <s v="Schuurbiers"/>
    <s v="nlsales@pphe.com"/>
    <s v="f"/>
    <m/>
    <m/>
    <s v="(020) 655 10 35"/>
    <m/>
    <s v="N."/>
    <n v="204"/>
    <s v="00:00"/>
    <m/>
    <s v="Twister"/>
    <n v="119"/>
    <s v="Varend arrangement"/>
    <d v="2015-08-20T00:00:00"/>
    <s v="Melbournestraat 1"/>
    <m/>
    <s v="(020) 655 10 35"/>
    <s v="(020) 655 10 35"/>
    <n v="1"/>
    <m/>
    <n v="2"/>
    <m/>
    <n v="11495"/>
    <n v="2"/>
    <m/>
    <s v="000178-004"/>
    <m/>
  </r>
  <r>
    <s v="Radar Incluzio"/>
    <s v="Twister"/>
    <s v="Ja"/>
    <n v="100"/>
    <n v="55"/>
    <s v="Twister"/>
    <n v="1864"/>
    <s v="Middag"/>
    <n v="55"/>
    <s v="Classic Blaauw"/>
    <s v="Visser P. de"/>
    <x v="0"/>
    <d v="2015-08-21T00:00:00"/>
    <x v="127"/>
    <s v="100% Definitief"/>
    <d v="2015-05-29T00:00:00"/>
    <s v="Sterk L."/>
    <s v="Ja"/>
    <s v="Twister2015"/>
    <s v="100% Definitief"/>
    <s v="16-07"/>
    <m/>
    <m/>
    <x v="21"/>
    <n v="20"/>
    <n v="41"/>
    <n v="11802.18"/>
    <s v="11:45"/>
    <s v="11:45"/>
    <s v="Traditionele charter schepen"/>
    <s v="Classic Blaauw"/>
    <s v="Eigen catering schip"/>
    <s v="Visser  de"/>
    <s v="22-05"/>
    <s v="2015.21"/>
    <s v="vrijdag"/>
    <s v="21-08-2015 11:45"/>
    <d v="2015-05-22T10:52:22"/>
    <s v="t.hofmans@radaradvies.nl"/>
    <s v="t.hofmans@radaradvies.nl"/>
    <n v="1"/>
    <s v="Cacaohaven (N06)"/>
    <s v="Groen"/>
    <n v="50"/>
    <m/>
    <s v="N06"/>
    <s v="Cacaohaven (N06)"/>
    <s v="2015-08-21"/>
    <n v="10945"/>
    <n v="10945"/>
    <n v="11802.18"/>
    <m/>
    <s v="Veemarkt 83"/>
    <s v="Amsterdam"/>
    <s v="1019 DB"/>
    <m/>
    <n v="37"/>
    <s v="Ja"/>
    <s v="Peter de Visser"/>
    <m/>
    <m/>
    <m/>
    <m/>
    <m/>
    <m/>
    <m/>
    <s v="11:00"/>
    <n v="0"/>
    <s v="Cacaohaven"/>
    <s v="6030"/>
    <s v="Nee"/>
    <m/>
    <m/>
    <s v="3917"/>
    <s v="t.hofmans@radaradvies.nl"/>
    <s v="Visser"/>
    <s v="t.hofmans@radaradvies.nl"/>
    <s v="m"/>
    <s v="06 - 53 74 58 82"/>
    <s v="Peter"/>
    <s v="(020) 463 50 50"/>
    <s v="de"/>
    <s v="P."/>
    <n v="199"/>
    <s v="16:45"/>
    <m/>
    <s v="Twister"/>
    <n v="119"/>
    <s v="Varend arrangement"/>
    <d v="2015-08-21T00:00:00"/>
    <s v="Veemarkt 83"/>
    <s v="020 463 50 50"/>
    <s v="0031653745882"/>
    <s v="(020) 463 50 50"/>
    <n v="1"/>
    <m/>
    <n v="0"/>
    <m/>
    <n v="10945"/>
    <n v="2"/>
    <m/>
    <s v="000178-005"/>
    <m/>
  </r>
  <r>
    <s v="Lemsterakensensatie"/>
    <s v="UQ32"/>
    <s v="Ja"/>
    <n v="100"/>
    <n v="12"/>
    <s v="UQ32"/>
    <n v="2326"/>
    <s v="SAIL In"/>
    <n v="12"/>
    <s v="Houthaven"/>
    <s v="Strating F."/>
    <x v="0"/>
    <d v="2015-08-19T00:00:00"/>
    <x v="94"/>
    <s v="100% Definitief"/>
    <m/>
    <m/>
    <s v="Ja"/>
    <s v="UQ32"/>
    <s v="100% Definitief"/>
    <s v="28-07"/>
    <m/>
    <m/>
    <x v="8"/>
    <m/>
    <m/>
    <n v="1669.8"/>
    <s v="08:30"/>
    <s v="08:15"/>
    <s v="Luxe charter schepen (max. 24p)"/>
    <s v="Houthaven"/>
    <s v="Geen catering"/>
    <m/>
    <s v="10-07"/>
    <s v="2015.28"/>
    <s v="woensdag"/>
    <s v="19-08-2015 00:00"/>
    <d v="2015-07-10T15:39:28"/>
    <m/>
    <m/>
    <n v="1"/>
    <s v="Houthaven (H01)"/>
    <m/>
    <m/>
    <m/>
    <m/>
    <s v="Houthaven (H01)"/>
    <s v="2015-08-19"/>
    <n v="1380"/>
    <n v="1380"/>
    <n v="1669.8"/>
    <m/>
    <s v="Marsmanlaan 9"/>
    <s v="Groningen"/>
    <s v="9721 XT"/>
    <m/>
    <m/>
    <s v="Nee"/>
    <s v="Frits Strating"/>
    <m/>
    <m/>
    <m/>
    <m/>
    <m/>
    <m/>
    <m/>
    <s v="07:30"/>
    <n v="0"/>
    <s v="Danzigerkade 5 Amsterdam"/>
    <s v="6231"/>
    <s v="Nee"/>
    <m/>
    <m/>
    <s v="4191"/>
    <m/>
    <s v="Strating"/>
    <s v="frits@lemsterakensensatie.nl"/>
    <s v="m"/>
    <s v="06 - 53 99 16 71"/>
    <s v="Frits"/>
    <m/>
    <m/>
    <s v="F."/>
    <n v="115"/>
    <s v="15:30"/>
    <s v="Houthaven"/>
    <s v="UQ32"/>
    <m/>
    <s v="Varend arrangement"/>
    <d v="2015-08-19T00:00:00"/>
    <s v="Marsmanlaan 9"/>
    <m/>
    <m/>
    <m/>
    <n v="1"/>
    <n v="1669.8"/>
    <n v="0"/>
    <s v="Ja"/>
    <n v="1380"/>
    <m/>
    <m/>
    <s v="000232-001"/>
    <m/>
  </r>
  <r>
    <s v="Lemsterakensensatie"/>
    <s v="UQ32"/>
    <s v="Ja"/>
    <n v="100"/>
    <n v="12"/>
    <s v="UQ32"/>
    <n v="2327"/>
    <s v="Avond"/>
    <n v="12"/>
    <s v="Houthaven"/>
    <s v="Strating F."/>
    <x v="0"/>
    <d v="2015-08-19T00:00:00"/>
    <x v="94"/>
    <s v="100% Definitief"/>
    <m/>
    <m/>
    <s v="Ja"/>
    <s v="UQ32"/>
    <s v="100% Definitief"/>
    <s v="28-07"/>
    <m/>
    <m/>
    <x v="8"/>
    <m/>
    <m/>
    <n v="1669.8"/>
    <s v="19:00"/>
    <s v="18:45"/>
    <s v="Luxe charter schepen (max. 24p)"/>
    <s v="Houthaven"/>
    <s v="Geen catering"/>
    <m/>
    <s v="10-07"/>
    <s v="2015.28"/>
    <s v="woensdag"/>
    <s v="19-08-2015 00:00"/>
    <d v="2015-07-10T15:40:25"/>
    <m/>
    <m/>
    <n v="1"/>
    <s v="Houthaven (H01)"/>
    <m/>
    <m/>
    <m/>
    <m/>
    <s v="Houthaven (H01)"/>
    <s v="2015-08-19"/>
    <n v="1380"/>
    <n v="1380"/>
    <n v="1669.8"/>
    <m/>
    <s v="Marsmanlaan 9"/>
    <s v="Groningen"/>
    <s v="9721 XT"/>
    <m/>
    <m/>
    <s v="Nee"/>
    <s v="Frits Strating"/>
    <m/>
    <m/>
    <m/>
    <m/>
    <m/>
    <m/>
    <m/>
    <s v="18:00"/>
    <n v="0"/>
    <s v="Danzigerkade 5 Amsterdam"/>
    <s v="6231"/>
    <s v="Nee"/>
    <m/>
    <m/>
    <s v="4191"/>
    <m/>
    <s v="Strating"/>
    <s v="frits@lemsterakensensatie.nl"/>
    <s v="m"/>
    <s v="06 - 53 99 16 71"/>
    <s v="Frits"/>
    <m/>
    <m/>
    <s v="F."/>
    <n v="115"/>
    <s v="24:00"/>
    <s v="Houthaven"/>
    <s v="UQ32"/>
    <m/>
    <s v="Varend arrangement"/>
    <d v="2015-08-19T00:00:00"/>
    <s v="Marsmanlaan 9"/>
    <m/>
    <m/>
    <m/>
    <n v="1"/>
    <n v="1669.8"/>
    <n v="0"/>
    <s v="Ja"/>
    <n v="1380"/>
    <m/>
    <m/>
    <s v="000232-002"/>
    <m/>
  </r>
  <r>
    <s v="Lemsterakensensatie"/>
    <s v="UQ32"/>
    <s v="Ja"/>
    <n v="100"/>
    <n v="12"/>
    <s v="UQ32"/>
    <n v="2329"/>
    <s v="Avond"/>
    <n v="12"/>
    <s v="Houthaven"/>
    <s v="Strating F."/>
    <x v="0"/>
    <d v="2015-08-20T00:00:00"/>
    <x v="94"/>
    <s v="100% Definitief"/>
    <m/>
    <m/>
    <s v="Ja"/>
    <s v="UQ32"/>
    <s v="100% Definitief"/>
    <s v="28-07"/>
    <m/>
    <m/>
    <x v="8"/>
    <m/>
    <m/>
    <n v="1669.8"/>
    <s v="19:00"/>
    <s v="18:45"/>
    <s v="Luxe charter schepen (max. 24p)"/>
    <s v="Houthaven"/>
    <s v="Geen catering"/>
    <m/>
    <s v="10-07"/>
    <s v="2015.28"/>
    <s v="donderdag"/>
    <s v="20-08-2015 00:00"/>
    <d v="2015-07-10T15:41:54"/>
    <m/>
    <m/>
    <n v="1"/>
    <s v="Houthaven (H01)"/>
    <m/>
    <m/>
    <m/>
    <m/>
    <s v="Houthaven (H01)"/>
    <s v="2015-08-20"/>
    <n v="1380"/>
    <n v="1380"/>
    <n v="1669.8"/>
    <m/>
    <s v="Marsmanlaan 9"/>
    <s v="Groningen"/>
    <s v="9721 XT"/>
    <m/>
    <m/>
    <s v="Nee"/>
    <s v="Frits Strating"/>
    <m/>
    <m/>
    <m/>
    <m/>
    <m/>
    <m/>
    <m/>
    <s v="18:00"/>
    <n v="0"/>
    <s v="Danzigerkade 5 Amsterdam"/>
    <s v="6231"/>
    <s v="Nee"/>
    <m/>
    <m/>
    <s v="4191"/>
    <m/>
    <s v="Strating"/>
    <s v="frits@lemsterakensensatie.nl"/>
    <s v="m"/>
    <s v="06 - 53 99 16 71"/>
    <s v="Frits"/>
    <m/>
    <m/>
    <s v="F."/>
    <n v="115"/>
    <s v="24:00"/>
    <s v="Houthaven"/>
    <s v="UQ32"/>
    <m/>
    <s v="Varend arrangement"/>
    <d v="2015-08-20T00:00:00"/>
    <s v="Marsmanlaan 9"/>
    <m/>
    <m/>
    <m/>
    <n v="1"/>
    <n v="1669.8"/>
    <n v="0"/>
    <s v="Ja"/>
    <n v="1380"/>
    <m/>
    <m/>
    <s v="000232-004"/>
    <m/>
  </r>
  <r>
    <s v="Lemsterakensensatie"/>
    <s v="UQ32"/>
    <s v="Ja"/>
    <n v="100"/>
    <n v="12"/>
    <s v="UQ32"/>
    <n v="2330"/>
    <s v="Middag"/>
    <n v="12"/>
    <s v="Houthaven"/>
    <s v="Strating F."/>
    <x v="0"/>
    <d v="2015-08-21T00:00:00"/>
    <x v="94"/>
    <s v="100% Definitief"/>
    <m/>
    <m/>
    <s v="Ja"/>
    <s v="UQ32"/>
    <s v="100% Definitief"/>
    <s v="28-07"/>
    <m/>
    <m/>
    <x v="8"/>
    <m/>
    <m/>
    <n v="1669.8"/>
    <s v="12:00"/>
    <s v="11:45"/>
    <s v="Luxe charter schepen (max. 24p)"/>
    <s v="Houthaven"/>
    <s v="Geen catering"/>
    <m/>
    <s v="10-07"/>
    <s v="2015.28"/>
    <s v="vrijdag"/>
    <s v="21-08-2015 00:00"/>
    <d v="2015-07-10T15:42:44"/>
    <m/>
    <m/>
    <n v="1"/>
    <s v="Houthaven (H01)"/>
    <m/>
    <m/>
    <m/>
    <m/>
    <s v="Houthaven (H01)"/>
    <s v="2015-08-21"/>
    <n v="1380"/>
    <n v="1380"/>
    <n v="1669.8"/>
    <m/>
    <s v="Marsmanlaan 9"/>
    <s v="Groningen"/>
    <s v="9721 XT"/>
    <m/>
    <m/>
    <s v="Nee"/>
    <s v="Frits Strating"/>
    <m/>
    <m/>
    <m/>
    <m/>
    <m/>
    <m/>
    <m/>
    <s v="11:00"/>
    <n v="0"/>
    <s v="Danzigerkade 5 Amsterdam"/>
    <s v="6231"/>
    <s v="Nee"/>
    <m/>
    <m/>
    <s v="4191"/>
    <m/>
    <s v="Strating"/>
    <s v="frits@lemsterakensensatie.nl"/>
    <s v="m"/>
    <s v="06 - 53 99 16 71"/>
    <s v="Frits"/>
    <m/>
    <m/>
    <s v="F."/>
    <n v="115"/>
    <s v="17:00"/>
    <s v="Houthaven"/>
    <s v="UQ32"/>
    <m/>
    <s v="Varend arrangement"/>
    <d v="2015-08-21T00:00:00"/>
    <s v="Marsmanlaan 9"/>
    <m/>
    <m/>
    <m/>
    <n v="1"/>
    <n v="1669.8"/>
    <n v="0"/>
    <s v="Ja"/>
    <n v="1380"/>
    <m/>
    <m/>
    <s v="000232-005"/>
    <m/>
  </r>
  <r>
    <s v="Lemsterakensensatie"/>
    <s v="UQ32"/>
    <s v="Ja"/>
    <n v="100"/>
    <n v="12"/>
    <s v="UQ32"/>
    <n v="2331"/>
    <s v="Avond"/>
    <n v="12"/>
    <s v="Houthaven"/>
    <s v="Strating F."/>
    <x v="0"/>
    <d v="2015-08-21T00:00:00"/>
    <x v="94"/>
    <s v="100% Definitief"/>
    <m/>
    <m/>
    <s v="Ja"/>
    <s v="UQ32"/>
    <s v="100% Definitief"/>
    <s v="28-07"/>
    <m/>
    <m/>
    <x v="8"/>
    <m/>
    <m/>
    <n v="1669.8"/>
    <s v="19:00"/>
    <s v="18:45"/>
    <s v="Luxe charter schepen (max. 24p)"/>
    <s v="Houthaven"/>
    <s v="Geen catering"/>
    <m/>
    <s v="10-07"/>
    <s v="2015.28"/>
    <s v="vrijdag"/>
    <s v="21-08-2015 00:00"/>
    <d v="2015-07-10T15:43:25"/>
    <m/>
    <m/>
    <n v="1"/>
    <s v="Houthaven (H01)"/>
    <m/>
    <m/>
    <m/>
    <m/>
    <s v="Houthaven (H01)"/>
    <s v="2015-08-21"/>
    <n v="1380"/>
    <n v="1380"/>
    <n v="1669.8"/>
    <m/>
    <s v="Marsmanlaan 9"/>
    <s v="Groningen"/>
    <s v="9721 XT"/>
    <m/>
    <m/>
    <s v="Nee"/>
    <s v="Frits Strating"/>
    <m/>
    <m/>
    <m/>
    <m/>
    <m/>
    <m/>
    <m/>
    <s v="18:00"/>
    <n v="0"/>
    <s v="Danzigerkade 5 Amsterdam"/>
    <s v="6231"/>
    <s v="Nee"/>
    <m/>
    <m/>
    <s v="4191"/>
    <m/>
    <s v="Strating"/>
    <s v="frits@lemsterakensensatie.nl"/>
    <s v="m"/>
    <s v="06 - 53 99 16 71"/>
    <s v="Frits"/>
    <m/>
    <m/>
    <s v="F."/>
    <n v="115"/>
    <s v="24:00"/>
    <s v="Houthaven"/>
    <s v="UQ32"/>
    <m/>
    <s v="Varend arrangement"/>
    <d v="2015-08-21T00:00:00"/>
    <s v="Marsmanlaan 9"/>
    <m/>
    <m/>
    <m/>
    <n v="1"/>
    <n v="1669.8"/>
    <n v="0"/>
    <s v="Ja"/>
    <n v="1380"/>
    <m/>
    <m/>
    <s v="000232-006"/>
    <m/>
  </r>
  <r>
    <s v="Lemsterakensensatie"/>
    <s v="UQ32"/>
    <s v="Ja"/>
    <n v="100"/>
    <n v="12"/>
    <s v="UQ32"/>
    <n v="2332"/>
    <s v="Middag"/>
    <n v="12"/>
    <s v="Houthaven"/>
    <s v="Strating F."/>
    <x v="0"/>
    <d v="2015-08-22T00:00:00"/>
    <x v="94"/>
    <s v="100% Definitief"/>
    <m/>
    <m/>
    <s v="Ja"/>
    <s v="UQ32"/>
    <s v="100% Definitief"/>
    <s v="28-07"/>
    <m/>
    <m/>
    <x v="8"/>
    <m/>
    <m/>
    <n v="1669.8"/>
    <s v="12:00"/>
    <s v="11:45"/>
    <s v="Luxe charter schepen (max. 24p)"/>
    <s v="Houthaven"/>
    <s v="Geen catering"/>
    <m/>
    <s v="10-07"/>
    <s v="2015.28"/>
    <s v="zaterdag"/>
    <s v="22-08-2015 00:00"/>
    <d v="2015-07-10T15:43:53"/>
    <m/>
    <m/>
    <n v="1"/>
    <s v="Houthaven (H01)"/>
    <m/>
    <m/>
    <m/>
    <m/>
    <s v="Houthaven (H01)"/>
    <s v="2015-08-22"/>
    <n v="1380"/>
    <n v="1380"/>
    <n v="1669.8"/>
    <m/>
    <s v="Marsmanlaan 9"/>
    <s v="Groningen"/>
    <s v="9721 XT"/>
    <m/>
    <m/>
    <s v="Nee"/>
    <s v="Frits Strating"/>
    <m/>
    <m/>
    <m/>
    <m/>
    <m/>
    <m/>
    <m/>
    <s v="11:00"/>
    <n v="0"/>
    <s v="Danzigerkade 5 Amsterdam"/>
    <s v="6231"/>
    <s v="Nee"/>
    <m/>
    <m/>
    <s v="4191"/>
    <m/>
    <s v="Strating"/>
    <s v="frits@lemsterakensensatie.nl"/>
    <s v="m"/>
    <s v="06 - 53 99 16 71"/>
    <s v="Frits"/>
    <m/>
    <m/>
    <s v="F."/>
    <n v="115"/>
    <s v="17:00"/>
    <s v="Houthaven"/>
    <s v="UQ32"/>
    <m/>
    <s v="Varend arrangement"/>
    <d v="2015-08-22T00:00:00"/>
    <s v="Marsmanlaan 9"/>
    <m/>
    <m/>
    <m/>
    <n v="1"/>
    <n v="1669.8"/>
    <n v="0"/>
    <s v="Ja"/>
    <n v="1380"/>
    <m/>
    <m/>
    <s v="000232-007"/>
    <m/>
  </r>
  <r>
    <s v="Lemsterakensensatie"/>
    <s v="UQ32"/>
    <s v="Ja"/>
    <n v="100"/>
    <n v="12"/>
    <s v="UQ32"/>
    <n v="2333"/>
    <s v="Avond"/>
    <n v="12"/>
    <s v="Houthaven"/>
    <s v="Strating F."/>
    <x v="0"/>
    <d v="2015-08-22T00:00:00"/>
    <x v="94"/>
    <s v="100% Definitief"/>
    <m/>
    <m/>
    <s v="Ja"/>
    <s v="UQ32"/>
    <s v="100% Definitief"/>
    <s v="28-07"/>
    <m/>
    <m/>
    <x v="8"/>
    <m/>
    <m/>
    <n v="1669.8"/>
    <s v="19:00"/>
    <s v="18:45"/>
    <s v="Luxe charter schepen (max. 24p)"/>
    <s v="Houthaven"/>
    <s v="Geen catering"/>
    <m/>
    <s v="10-07"/>
    <s v="2015.28"/>
    <s v="zaterdag"/>
    <s v="22-08-2015 00:00"/>
    <d v="2015-07-10T15:44:31"/>
    <m/>
    <m/>
    <n v="1"/>
    <s v="Houthaven (H01)"/>
    <m/>
    <m/>
    <m/>
    <m/>
    <s v="Houthaven (H01)"/>
    <s v="2015-08-22"/>
    <n v="1380"/>
    <n v="1380"/>
    <n v="1669.8"/>
    <m/>
    <s v="Marsmanlaan 9"/>
    <s v="Groningen"/>
    <s v="9721 XT"/>
    <m/>
    <m/>
    <s v="Nee"/>
    <s v="Frits Strating"/>
    <m/>
    <m/>
    <m/>
    <m/>
    <m/>
    <m/>
    <m/>
    <s v="18:00"/>
    <n v="0"/>
    <s v="Danzigerkade 5 Amsterdam"/>
    <s v="6231"/>
    <s v="Nee"/>
    <m/>
    <m/>
    <s v="4191"/>
    <m/>
    <s v="Strating"/>
    <s v="frits@lemsterakensensatie.nl"/>
    <s v="m"/>
    <s v="06 - 53 99 16 71"/>
    <s v="Frits"/>
    <m/>
    <m/>
    <s v="F."/>
    <n v="115"/>
    <s v="24:00"/>
    <s v="Houthaven"/>
    <s v="UQ32"/>
    <m/>
    <s v="Varend arrangement"/>
    <d v="2015-08-22T00:00:00"/>
    <s v="Marsmanlaan 9"/>
    <m/>
    <m/>
    <m/>
    <n v="1"/>
    <n v="1669.8"/>
    <n v="0"/>
    <s v="Ja"/>
    <n v="1380"/>
    <m/>
    <m/>
    <s v="000232-008"/>
    <m/>
  </r>
  <r>
    <s v="GE International, Inc Branch NL"/>
    <s v="Veerman van Kampen"/>
    <s v="Ja"/>
    <n v="100"/>
    <n v="150"/>
    <s v="Veerman van Kampen"/>
    <n v="819"/>
    <s v="SAIL In"/>
    <n v="150"/>
    <s v="Classic"/>
    <s v="Pruim M."/>
    <x v="0"/>
    <d v="2015-08-19T00:00:00"/>
    <x v="204"/>
    <s v="100% Definitief"/>
    <d v="2015-01-07T00:00:00"/>
    <s v="Spliet M.P.J."/>
    <s v="Ja"/>
    <s v="VeermanVKampen2015"/>
    <s v="100% Definitief"/>
    <s v="04-08"/>
    <m/>
    <m/>
    <x v="13"/>
    <n v="25"/>
    <n v="24.84"/>
    <n v="38802"/>
    <s v="07:45"/>
    <s v="07:30"/>
    <s v="Luxe directieschepen"/>
    <s v="Classic"/>
    <s v="Eigen catering schip"/>
    <s v="Pruim"/>
    <s v="23-12"/>
    <s v="2014.52"/>
    <s v="woensdag"/>
    <s v="19-08-2015 07:30"/>
    <d v="2014-12-23T16:33:41"/>
    <s v="annemarieke.mens@ge.com"/>
    <s v="marianne.pruim@ge.com"/>
    <n v="7"/>
    <s v="CH HKA (C10)"/>
    <s v="Paars"/>
    <n v="50"/>
    <m/>
    <s v="A17"/>
    <s v="CH HKA (C10)"/>
    <s v="2015-08-19"/>
    <n v="36779.699999999997"/>
    <n v="35850"/>
    <n v="38802"/>
    <m/>
    <m/>
    <m/>
    <m/>
    <n v="1.9"/>
    <n v="45"/>
    <s v="Ja"/>
    <s v="Marianne Pruim"/>
    <m/>
    <m/>
    <m/>
    <m/>
    <m/>
    <m/>
    <m/>
    <s v="06:45"/>
    <n v="0"/>
    <s v="Pier Westerhoofd"/>
    <s v="2466"/>
    <s v="Ja"/>
    <s v="Nee"/>
    <s v="Parkeren"/>
    <s v="3864"/>
    <s v="annemarieke.mens@ge.com"/>
    <s v="Pruim"/>
    <s v="marianne.pruim@ge.com"/>
    <s v="f"/>
    <m/>
    <s v="Marianne"/>
    <s v="(010) 440 67 33"/>
    <m/>
    <s v="M."/>
    <n v="239"/>
    <s v="15:00"/>
    <m/>
    <s v="Veerman van Kampen"/>
    <n v="22"/>
    <s v="Varend arrangement"/>
    <d v="2015-08-19T00:00:00"/>
    <m/>
    <s v="010-4406733"/>
    <s v="0031652242535"/>
    <s v="(010) 440 67 33"/>
    <n v="3"/>
    <n v="43378.5"/>
    <n v="1"/>
    <m/>
    <n v="36779.699999999997"/>
    <n v="3"/>
    <m/>
    <s v="000078-001"/>
    <n v="7.25"/>
  </r>
  <r>
    <s v="Nimdairy B.V."/>
    <s v="Veerman van Kampen"/>
    <s v="Ja"/>
    <n v="100"/>
    <n v="150"/>
    <s v="Veerman van Kampen"/>
    <n v="1096"/>
    <s v="Avond"/>
    <n v="150"/>
    <s v="Classic"/>
    <s v="Renne M."/>
    <x v="0"/>
    <d v="2015-08-21T00:00:00"/>
    <x v="87"/>
    <s v="100% Definitief"/>
    <d v="2015-03-03T00:00:00"/>
    <s v="Dijck S.N.D. van"/>
    <s v="Ja"/>
    <s v="VeermanVKampen2015"/>
    <s v="100% Definitief"/>
    <s v="08-07"/>
    <m/>
    <m/>
    <x v="12"/>
    <n v="22"/>
    <n v="24.84"/>
    <n v="35066.53"/>
    <s v="19:00"/>
    <s v="18:30"/>
    <s v="Luxe directieschepen"/>
    <s v="Classic"/>
    <s v="Eigen catering schip"/>
    <s v="Berg van den"/>
    <s v="24-02"/>
    <s v="2015.09"/>
    <s v="vrijdag"/>
    <s v="21-08-2015 18:30"/>
    <d v="2015-02-24T17:17:23"/>
    <s v="maria.vandenberg@sfds.eu"/>
    <s v="maria.vandenberg@sfds.eu"/>
    <n v="5"/>
    <s v="CH HKA (C10)"/>
    <s v="Paars"/>
    <n v="50"/>
    <m/>
    <s v="A17"/>
    <s v="CH HKA (C10)"/>
    <s v="2015-08-21"/>
    <n v="32321.02"/>
    <n v="32321.02"/>
    <n v="35066.53"/>
    <m/>
    <s v="Driebergseweg 17"/>
    <s v="Zeist"/>
    <s v="3708 JA"/>
    <n v="1.9"/>
    <n v="45"/>
    <s v="Nee"/>
    <s v="Maria van den Berg"/>
    <m/>
    <m/>
    <m/>
    <m/>
    <m/>
    <m/>
    <m/>
    <s v="17:45"/>
    <n v="0"/>
    <s v="Pier Westerhoofd"/>
    <s v="2147"/>
    <s v="Nee"/>
    <s v="Ja"/>
    <s v="Parkeren"/>
    <s v="1472"/>
    <s v="maria.vandenberg@sfds.nl"/>
    <s v="Berg"/>
    <s v="maria.vandenberg@sfds.nl"/>
    <s v="f"/>
    <s v="06 - 53 16 43 49"/>
    <s v="Maria"/>
    <s v="(020) 634 84 80"/>
    <m/>
    <s v="M."/>
    <n v="209"/>
    <s v="23:45"/>
    <m/>
    <s v="Veerman van Kampen"/>
    <n v="22"/>
    <s v="Varend arrangement"/>
    <d v="2015-08-21T00:00:00"/>
    <s v="Driebergseweg 17"/>
    <m/>
    <s v="0031653164349"/>
    <s v="(020) 634 84 80"/>
    <n v="2"/>
    <n v="37933.5"/>
    <n v="2"/>
    <m/>
    <n v="32321.02"/>
    <n v="3"/>
    <m/>
    <s v="000078-006"/>
    <n v="7.25"/>
  </r>
  <r>
    <s v="SHV Holdings N.V."/>
    <s v="Veerman van Kampen"/>
    <s v="Ja"/>
    <n v="100"/>
    <n v="150"/>
    <s v="Veerman van Kampen"/>
    <n v="646"/>
    <s v="Avond"/>
    <n v="150"/>
    <s v="Classic"/>
    <s v="Woerd W. van der"/>
    <x v="0"/>
    <d v="2015-08-20T00:00:00"/>
    <x v="84"/>
    <s v="100% Definitief"/>
    <d v="2014-11-11T00:00:00"/>
    <s v="Spliet M.P.J."/>
    <s v="Ja"/>
    <s v="VeermanVKampen2015"/>
    <s v="100% Definitief"/>
    <s v="08-07"/>
    <m/>
    <m/>
    <x v="12"/>
    <n v="22"/>
    <n v="24.84"/>
    <n v="35972.74"/>
    <s v="19:00"/>
    <s v="18:30"/>
    <s v="Luxe directieschepen"/>
    <s v="Classic"/>
    <s v="Eigen catering schip"/>
    <s v="Verweij"/>
    <s v="04-11"/>
    <s v="2014.45"/>
    <s v="donderdag"/>
    <s v="20-08-2015 18:30"/>
    <d v="2014-11-04T13:59:24"/>
    <s v="hverweij@shv.nl"/>
    <m/>
    <n v="7"/>
    <s v="CH HKA (C10)"/>
    <s v="Paars"/>
    <n v="50"/>
    <m/>
    <s v="A17"/>
    <s v="CH HKA (C10)"/>
    <s v="2015-08-20"/>
    <n v="33196.400000000001"/>
    <n v="33196.400000000001"/>
    <n v="35972.74"/>
    <m/>
    <s v="Rijnkade 1"/>
    <s v="Utrecht"/>
    <s v="3511 AX"/>
    <n v="1.9"/>
    <n v="45"/>
    <s v="Nee"/>
    <s v="Hetty Verweij"/>
    <m/>
    <m/>
    <m/>
    <m/>
    <m/>
    <m/>
    <m/>
    <s v="17:45"/>
    <n v="0"/>
    <s v="Pier Westerhoofd"/>
    <s v="2178"/>
    <s v="Nee"/>
    <s v="Ja"/>
    <s v="Parkeren"/>
    <s v="3979"/>
    <s v="hverweij@shv.nl"/>
    <s v="Verweij"/>
    <s v="hverweij@shv.nl"/>
    <s v="f"/>
    <m/>
    <s v="Hetty"/>
    <s v="(030) 233 82 36"/>
    <s v="van der"/>
    <s v="H."/>
    <n v="209"/>
    <s v="23:45"/>
    <m/>
    <s v="Veerman van Kampen"/>
    <n v="22"/>
    <s v="Varend arrangement"/>
    <d v="2015-08-20T00:00:00"/>
    <s v="Rijnkade 1"/>
    <m/>
    <s v="0031625052559"/>
    <m/>
    <n v="3"/>
    <n v="37933.5"/>
    <n v="2"/>
    <m/>
    <n v="33196.400000000001"/>
    <n v="3"/>
    <m/>
    <s v="000078-004"/>
    <n v="7.25"/>
  </r>
  <r>
    <s v="Cargill BV - Ocean Transportation_x000a_"/>
    <s v="Viking"/>
    <s v="Ja"/>
    <n v="100"/>
    <n v="50"/>
    <s v="Viking"/>
    <n v="1598"/>
    <s v="Avond"/>
    <n v="50"/>
    <s v="Classic"/>
    <s v="Heide F. van der"/>
    <x v="0"/>
    <d v="2015-08-19T00:00:00"/>
    <x v="49"/>
    <s v="100% Definitief"/>
    <d v="2015-04-22T00:00:00"/>
    <s v="Sterk L."/>
    <s v="Ja"/>
    <s v="Viking2015"/>
    <s v="100% Definitief"/>
    <s v="08-07"/>
    <m/>
    <m/>
    <x v="12"/>
    <n v="22"/>
    <n v="40"/>
    <n v="11265.7"/>
    <s v="19:30"/>
    <s v="19:30"/>
    <s v="Luxe directieschepen"/>
    <s v="Classic"/>
    <s v="H2U Consortium"/>
    <s v="Phinn "/>
    <s v="15-04"/>
    <s v="2015.16"/>
    <s v="woensdag"/>
    <s v="19-08-2015 18:15"/>
    <d v="2015-04-15T10:59:05"/>
    <s v="Frans_Heide@cargill.com"/>
    <s v="Frans_Heide@cargill.com"/>
    <n v="2"/>
    <s v="CH HKA (C10)"/>
    <s v="Paars"/>
    <n v="30"/>
    <m/>
    <s v="A01"/>
    <s v="CH HKA (C10)"/>
    <s v="2015-08-19"/>
    <n v="10450"/>
    <n v="10450"/>
    <n v="11265.7"/>
    <m/>
    <m/>
    <m/>
    <m/>
    <m/>
    <n v="21"/>
    <s v="Ja"/>
    <s v="Frans van der Heide"/>
    <m/>
    <m/>
    <m/>
    <m/>
    <m/>
    <m/>
    <m/>
    <s v="19:00"/>
    <n v="0"/>
    <s v="Pier Westerhoofd"/>
    <s v="3202"/>
    <s v="Ja"/>
    <m/>
    <m/>
    <s v="2454"/>
    <s v="Frans_Heide@cargill.com"/>
    <s v="Heide"/>
    <s v="Frans_Heide@cargill.com"/>
    <s v="m"/>
    <s v="06 - 11 37 13 44"/>
    <s v="Frans"/>
    <s v="(020) 500 61 22"/>
    <s v="van der"/>
    <s v="F."/>
    <n v="209"/>
    <s v="00:15"/>
    <m/>
    <s v="Viking"/>
    <n v="86"/>
    <s v="Varend arrangement"/>
    <d v="2015-08-19T00:00:00"/>
    <m/>
    <m/>
    <s v="41792493338"/>
    <s v="(020) 500 61 22"/>
    <n v="2"/>
    <m/>
    <n v="1"/>
    <s v="Ja"/>
    <n v="10450"/>
    <n v="2"/>
    <m/>
    <s v="000108-002"/>
    <m/>
  </r>
  <r>
    <s v="Verenigd Cargadoorskantoor B.V."/>
    <s v="Viking"/>
    <s v="Ja"/>
    <n v="100"/>
    <n v="50"/>
    <s v="Viking"/>
    <n v="681"/>
    <s v="Avond"/>
    <n v="50"/>
    <s v="Classic"/>
    <s v="Brauns J."/>
    <x v="0"/>
    <d v="2015-08-20T00:00:00"/>
    <x v="205"/>
    <s v="100% Definitief"/>
    <d v="2014-11-24T00:00:00"/>
    <s v="Dijck S.N.D. van"/>
    <s v="Ja"/>
    <s v="Viking2015"/>
    <s v="100% Definitief"/>
    <s v="16-07"/>
    <m/>
    <m/>
    <x v="12"/>
    <n v="22"/>
    <n v="40"/>
    <n v="11265.7"/>
    <s v="11:15"/>
    <s v="11:30"/>
    <s v="Luxe directieschepen"/>
    <s v="Classic"/>
    <s v="H2U Consortium"/>
    <s v="Brauns J."/>
    <s v="17-11"/>
    <s v="2014.47"/>
    <s v="donderdag"/>
    <s v="20-08-2015 11:30"/>
    <d v="2014-11-17T15:51:19"/>
    <s v="J.Brauns@vcklogistics.nl"/>
    <s v="J.Brauns@vcklogistics.nl"/>
    <n v="5"/>
    <s v="VCK (VCK01)"/>
    <m/>
    <n v="30"/>
    <m/>
    <s v="A01"/>
    <s v="VCK (VCK01)"/>
    <s v="2015-08-20"/>
    <n v="10450"/>
    <n v="10450"/>
    <n v="11265.7"/>
    <m/>
    <s v="Valreep 13"/>
    <s v="Amsterdam"/>
    <s v="1042 AN"/>
    <m/>
    <n v="21"/>
    <s v="Nee"/>
    <s v="Jeroen Brauns"/>
    <m/>
    <m/>
    <m/>
    <m/>
    <m/>
    <m/>
    <m/>
    <s v="11:00"/>
    <n v="0"/>
    <s v="VCK - Valreep 13 Amsterdam"/>
    <s v="2021"/>
    <s v="Nee"/>
    <m/>
    <m/>
    <s v="1305"/>
    <s v="j.brauns@vck.nl"/>
    <s v="Brauns"/>
    <s v="j.brauns@vck.nl"/>
    <s v="m"/>
    <s v="06 - 20 73 61 76"/>
    <s v="Jeroen"/>
    <m/>
    <m/>
    <s v="J."/>
    <n v="209"/>
    <s v="16:30"/>
    <s v="VCK"/>
    <s v="Viking"/>
    <n v="86"/>
    <s v="Varend arrangement"/>
    <d v="2015-08-20T00:00:00"/>
    <s v="Valreep 13"/>
    <m/>
    <m/>
    <m/>
    <n v="3"/>
    <n v="12644.5"/>
    <n v="2"/>
    <s v="Ja"/>
    <n v="10450"/>
    <n v="2"/>
    <m/>
    <s v="000108-004"/>
    <m/>
  </r>
  <r>
    <s v="Verenigd Cargadoorskantoor B.V."/>
    <s v="Viking"/>
    <s v="Ja"/>
    <n v="100"/>
    <n v="50"/>
    <s v="Viking"/>
    <n v="682"/>
    <s v="Middag"/>
    <n v="50"/>
    <s v="Classic"/>
    <s v="Brauns J."/>
    <x v="0"/>
    <d v="2015-08-20T00:00:00"/>
    <x v="205"/>
    <s v="100% Definitief"/>
    <d v="2014-11-24T00:00:00"/>
    <s v="Dijck S.N.D. van"/>
    <s v="Ja"/>
    <s v="Viking2015"/>
    <s v="100% Definitief"/>
    <s v="16-07"/>
    <m/>
    <m/>
    <x v="15"/>
    <n v="20"/>
    <n v="40"/>
    <n v="10186.5"/>
    <s v="18:30"/>
    <s v="18:30"/>
    <s v="Luxe directieschepen"/>
    <s v="Classic"/>
    <s v="H2U Consortium"/>
    <s v="Brauns J."/>
    <s v="17-11"/>
    <s v="2014.47"/>
    <s v="donderdag"/>
    <s v="20-08-2015 18:30"/>
    <d v="2014-11-17T15:52:11"/>
    <s v="J.Brauns@vcklogistics.nl"/>
    <s v="J.Brauns@vcklogistics.nl"/>
    <n v="5"/>
    <s v="VCK (VCK01)"/>
    <m/>
    <n v="30"/>
    <m/>
    <s v="A01"/>
    <s v="VCK (VCK01)"/>
    <s v="2015-08-20"/>
    <n v="9450"/>
    <n v="9450"/>
    <n v="10186.5"/>
    <m/>
    <s v="Valreep 13"/>
    <s v="Amsterdam"/>
    <s v="1042 AN"/>
    <m/>
    <n v="21"/>
    <s v="Nee"/>
    <s v="Jeroen Brauns"/>
    <m/>
    <m/>
    <m/>
    <m/>
    <m/>
    <m/>
    <m/>
    <s v="18:00"/>
    <n v="0"/>
    <s v="VCK - Valreep 13 Amsterdam"/>
    <s v="2021"/>
    <s v="Nee"/>
    <m/>
    <m/>
    <s v="1305"/>
    <s v="j.brauns@vck.nl"/>
    <s v="Brauns"/>
    <s v="j.brauns@vck.nl"/>
    <s v="m"/>
    <s v="06 - 20 73 61 76"/>
    <s v="Jeroen"/>
    <m/>
    <m/>
    <s v="J."/>
    <n v="189"/>
    <s v="23:30"/>
    <s v="VCK"/>
    <s v="Viking"/>
    <n v="86"/>
    <s v="Varend arrangement"/>
    <d v="2015-08-20T00:00:00"/>
    <s v="Valreep 13"/>
    <m/>
    <m/>
    <m/>
    <n v="3"/>
    <n v="11434.5"/>
    <n v="2"/>
    <s v="Ja"/>
    <n v="9450"/>
    <n v="2"/>
    <m/>
    <s v="000108-003"/>
    <m/>
  </r>
  <r>
    <s v="Verenigd Cargadoorskantoor B.V."/>
    <s v="Viking"/>
    <s v="Ja"/>
    <n v="100"/>
    <n v="50"/>
    <s v="Viking"/>
    <n v="683"/>
    <s v="Middag"/>
    <n v="50"/>
    <s v="Classic"/>
    <s v="Brauns J."/>
    <x v="0"/>
    <d v="2015-08-21T00:00:00"/>
    <x v="205"/>
    <s v="100% Definitief"/>
    <d v="2014-11-24T00:00:00"/>
    <s v="Dijck S.N.D. van"/>
    <s v="Ja"/>
    <s v="Viking2015"/>
    <s v="100% Definitief"/>
    <s v="16-07"/>
    <m/>
    <m/>
    <x v="15"/>
    <n v="20"/>
    <n v="40"/>
    <n v="10186.5"/>
    <s v="11:30"/>
    <s v="11:30"/>
    <s v="Luxe directieschepen"/>
    <s v="Classic"/>
    <s v="H2U Consortium"/>
    <s v="Brauns J."/>
    <s v="17-11"/>
    <s v="2014.47"/>
    <s v="vrijdag"/>
    <s v="21-08-2015 11:30"/>
    <d v="2014-11-17T15:52:50"/>
    <s v="J.Brauns@vcklogistics.nl"/>
    <s v="J.Brauns@vcklogistics.nl"/>
    <n v="5"/>
    <s v="VCK (VCK01)"/>
    <m/>
    <n v="30"/>
    <m/>
    <s v="A01"/>
    <s v="VCK (VCK01)"/>
    <s v="2015-08-21"/>
    <n v="9450"/>
    <n v="9450"/>
    <n v="10186.5"/>
    <m/>
    <s v="Valreep 13"/>
    <s v="Amsterdam"/>
    <s v="1042 AN"/>
    <m/>
    <n v="21"/>
    <s v="Nee"/>
    <s v="Jeroen Brauns"/>
    <m/>
    <m/>
    <m/>
    <m/>
    <m/>
    <m/>
    <m/>
    <s v="11:00"/>
    <n v="0"/>
    <s v="VCK - Valreep 13 Amsterdam"/>
    <s v="2021"/>
    <s v="Nee"/>
    <m/>
    <m/>
    <s v="1305"/>
    <s v="j.brauns@vck.nl"/>
    <s v="Brauns"/>
    <s v="j.brauns@vck.nl"/>
    <s v="m"/>
    <s v="06 - 20 73 61 76"/>
    <s v="Jeroen"/>
    <m/>
    <m/>
    <s v="J."/>
    <n v="189"/>
    <s v="16:30"/>
    <s v="VCK"/>
    <s v="Viking"/>
    <n v="86"/>
    <s v="Varend arrangement"/>
    <d v="2015-08-21T00:00:00"/>
    <s v="Valreep 13"/>
    <m/>
    <m/>
    <m/>
    <n v="3"/>
    <n v="11434.5"/>
    <n v="2"/>
    <s v="Ja"/>
    <n v="9450"/>
    <n v="2"/>
    <m/>
    <s v="000108-005"/>
    <m/>
  </r>
  <r>
    <s v="Verenigd Cargadoorskantoor B.V."/>
    <s v="Viking"/>
    <s v="Ja"/>
    <n v="100"/>
    <n v="50"/>
    <s v="Viking"/>
    <n v="684"/>
    <s v="Avond"/>
    <n v="50"/>
    <s v="Classic"/>
    <s v="Brauns J."/>
    <x v="0"/>
    <d v="2015-08-21T00:00:00"/>
    <x v="205"/>
    <s v="100% Definitief"/>
    <d v="2014-11-24T00:00:00"/>
    <s v="Dijck S.N.D. van"/>
    <s v="Ja"/>
    <s v="Viking2015"/>
    <s v="100% Definitief"/>
    <s v="16-07"/>
    <m/>
    <m/>
    <x v="12"/>
    <n v="22"/>
    <n v="40"/>
    <n v="11265.7"/>
    <s v="18:30"/>
    <s v="18:30"/>
    <s v="Luxe directieschepen"/>
    <s v="Classic"/>
    <s v="H2U Consortium"/>
    <s v="Brauns J."/>
    <s v="17-11"/>
    <s v="2014.47"/>
    <s v="vrijdag"/>
    <s v="21-08-2015 18:30"/>
    <d v="2014-11-17T15:53:35"/>
    <s v="J.Brauns@vcklogistics.nl"/>
    <s v="J.Brauns@vcklogistics.nl"/>
    <n v="5"/>
    <s v="VCK (VCK01)"/>
    <m/>
    <n v="30"/>
    <m/>
    <s v="A01"/>
    <s v="VCK (VCK01)"/>
    <s v="2015-08-21"/>
    <n v="10450"/>
    <n v="10450"/>
    <n v="11265.7"/>
    <m/>
    <s v="Valreep 13"/>
    <s v="Amsterdam"/>
    <s v="1042 AN"/>
    <m/>
    <n v="21"/>
    <s v="Nee"/>
    <s v="Jeroen Brauns"/>
    <m/>
    <m/>
    <m/>
    <m/>
    <m/>
    <m/>
    <m/>
    <s v="18:00"/>
    <n v="0"/>
    <s v="VCK - Valreep 13 Amsterdam"/>
    <s v="2021"/>
    <s v="Nee"/>
    <m/>
    <m/>
    <s v="1305"/>
    <s v="j.brauns@vck.nl"/>
    <s v="Brauns"/>
    <s v="j.brauns@vck.nl"/>
    <s v="m"/>
    <s v="06 - 20 73 61 76"/>
    <s v="Jeroen"/>
    <m/>
    <m/>
    <s v="J."/>
    <n v="209"/>
    <s v="23:30"/>
    <s v="VCK"/>
    <s v="Viking"/>
    <n v="86"/>
    <s v="Varend arrangement"/>
    <d v="2015-08-21T00:00:00"/>
    <s v="Valreep 13"/>
    <m/>
    <m/>
    <m/>
    <n v="3"/>
    <n v="12644.5"/>
    <n v="2"/>
    <s v="Ja"/>
    <n v="10450"/>
    <n v="2"/>
    <m/>
    <s v="000108-006"/>
    <m/>
  </r>
  <r>
    <s v="Amsterdam RAI"/>
    <s v="Vliegende Hollander"/>
    <s v="Ja"/>
    <n v="96.33"/>
    <n v="60"/>
    <s v="Vliegende Hollander"/>
    <n v="382"/>
    <s v="SAIL In"/>
    <n v="60"/>
    <s v="Dock"/>
    <s v="Buuren M. van"/>
    <x v="0"/>
    <d v="2015-08-19T00:00:00"/>
    <x v="3"/>
    <s v="100% Definitief"/>
    <d v="2014-09-12T00:00:00"/>
    <s v="Spliet M.P.J."/>
    <s v="Ja"/>
    <s v="Vlgnde Hollander2015"/>
    <s v="100% Definitief"/>
    <s v="16-07"/>
    <s v="van Buuren"/>
    <m/>
    <x v="7"/>
    <n v="22.5"/>
    <n v="30.02"/>
    <n v="6457.68"/>
    <s v="08:00"/>
    <s v="07:45"/>
    <s v="Traditionele charter schepen"/>
    <s v="Dock"/>
    <s v="H2U Consortium"/>
    <s v="Portegies"/>
    <s v="05-09"/>
    <s v="2014.36"/>
    <s v="woensdag"/>
    <s v="19-08-2015 07:45"/>
    <d v="2014-09-05T14:03:53"/>
    <s v="m.v.buuren@rai.nl"/>
    <s v="m.portegies@rai.nl"/>
    <n v="4"/>
    <s v="CH HKB (D05)"/>
    <s v="Geel"/>
    <n v="50"/>
    <m/>
    <s v="A03"/>
    <s v="CH HKB (D05)"/>
    <s v="2015-08-19"/>
    <n v="15172"/>
    <n v="6208"/>
    <n v="6703.6"/>
    <s v="vrouw"/>
    <m/>
    <m/>
    <m/>
    <n v="1.4"/>
    <n v="40"/>
    <s v="Ja"/>
    <s v="Michelle Portegies"/>
    <m/>
    <m/>
    <m/>
    <m/>
    <m/>
    <m/>
    <m/>
    <s v="07:00"/>
    <n v="245.92"/>
    <s v="Pier Azië"/>
    <s v="1336"/>
    <s v="Ja"/>
    <m/>
    <m/>
    <s v="3953"/>
    <s v="m.v.buuren@rai.nl"/>
    <s v="Portegies"/>
    <s v="m.portegies@rai.nl"/>
    <s v="f"/>
    <m/>
    <s v="Michelle"/>
    <s v="(020) 549 17 89"/>
    <s v="van"/>
    <s v="M."/>
    <n v="249"/>
    <s v="15:00"/>
    <s v="CH HKB"/>
    <s v="Vliegende Hollander"/>
    <n v="71"/>
    <s v="Varend arrangement"/>
    <d v="2015-08-19T00:00:00"/>
    <m/>
    <s v="020 5491525"/>
    <s v="0031653701737"/>
    <m/>
    <n v="2"/>
    <n v="18077.400000000001"/>
    <n v="3"/>
    <m/>
    <n v="15172"/>
    <n v="3"/>
    <m/>
    <s v="000038-001"/>
    <n v="6.1"/>
  </r>
  <r>
    <s v="ESi IT Solutions"/>
    <s v="Vliegende Hollander"/>
    <s v="Ja"/>
    <n v="100"/>
    <n v="60"/>
    <s v="Vliegende Hollander"/>
    <n v="2241"/>
    <s v="Middag"/>
    <n v="60"/>
    <s v="Dock"/>
    <s v="Eras J.W.G.M"/>
    <x v="0"/>
    <d v="2015-08-22T00:00:00"/>
    <x v="88"/>
    <s v="100% Definitief"/>
    <m/>
    <s v="Spliet M.P.J."/>
    <s v="Ja"/>
    <s v="Vlgnde Hollander2015"/>
    <s v="100% Definitief"/>
    <s v="28-07"/>
    <m/>
    <m/>
    <x v="10"/>
    <n v="22.85"/>
    <n v="30.02"/>
    <n v="9687.85"/>
    <s v="15:45"/>
    <s v="15:45"/>
    <s v="Traditionele charter schepen"/>
    <s v="Dock"/>
    <s v="H2U Consortium"/>
    <m/>
    <s v="29-06"/>
    <s v="2015.27"/>
    <s v="zaterdag"/>
    <s v="22-08-2015 15:45"/>
    <d v="2015-06-29T09:14:12"/>
    <s v="j.eras@esi-it.nl"/>
    <s v="j.eras@esi-it.nl"/>
    <n v="1"/>
    <s v="CH HKA (C05)"/>
    <s v="Geel"/>
    <n v="50"/>
    <m/>
    <s v="A03"/>
    <s v="CH HKB (D05)"/>
    <s v="2015-08-22"/>
    <n v="11940"/>
    <n v="8955"/>
    <n v="9687.85"/>
    <m/>
    <s v="Sprendlingenstraat 50"/>
    <s v="Oisterwijk"/>
    <s v="5061 KN"/>
    <n v="1.4"/>
    <n v="40"/>
    <s v="Ja"/>
    <s v="Déborah Eras"/>
    <m/>
    <m/>
    <m/>
    <m/>
    <m/>
    <m/>
    <m/>
    <s v="13:45"/>
    <n v="0"/>
    <s v="Pier Westerhoofd"/>
    <s v="4"/>
    <s v="Nee"/>
    <m/>
    <m/>
    <s v="4224"/>
    <s v="d.eras@esi-it.nl"/>
    <s v="Eras"/>
    <s v="d.eras@esi-it.nl"/>
    <s v="f"/>
    <m/>
    <s v="Déborah"/>
    <m/>
    <m/>
    <s v="D."/>
    <n v="199"/>
    <s v="18:45"/>
    <m/>
    <s v="Vliegende Hollander"/>
    <n v="71"/>
    <s v="Varend arrangement"/>
    <d v="2015-08-22T00:00:00"/>
    <s v="Sprendlingenstraat 50"/>
    <m/>
    <m/>
    <m/>
    <n v="1"/>
    <m/>
    <n v="0"/>
    <m/>
    <n v="11940"/>
    <n v="3"/>
    <m/>
    <s v="000038-010"/>
    <n v="6.1"/>
  </r>
  <r>
    <s v="JPMorgan Chase Bank, N.A._x000a_"/>
    <s v="Vliegende Hollander"/>
    <s v="Ja"/>
    <n v="100"/>
    <n v="60"/>
    <s v="Vliegende Hollander"/>
    <n v="527"/>
    <s v="Avond"/>
    <n v="60"/>
    <s v="Dock"/>
    <s v="Gout J."/>
    <x v="0"/>
    <d v="2015-08-20T00:00:00"/>
    <x v="124"/>
    <s v="100% Definitief"/>
    <d v="2014-11-10T00:00:00"/>
    <s v="Spliet M.P.J."/>
    <s v="Ja"/>
    <s v="Vlgnde Hollander2015"/>
    <s v="100% Definitief"/>
    <s v="15-07"/>
    <s v="May"/>
    <m/>
    <x v="11"/>
    <n v="26.13"/>
    <n v="30.02"/>
    <n v="15289.41"/>
    <s v="20:30"/>
    <s v="20:15"/>
    <s v="Traditionele charter schepen"/>
    <s v="Dock"/>
    <s v="H2U Consortium"/>
    <s v="May"/>
    <s v="01-10"/>
    <s v="2014.40"/>
    <s v="donderdag"/>
    <s v="20-08-2015 20:15"/>
    <d v="2014-10-01T15:50:26"/>
    <s v="paula.a.may@jpmorgan.com"/>
    <s v="paula.a.may@jpmorgan.com"/>
    <n v="7"/>
    <s v="CH HKA (C05)"/>
    <s v="Geel"/>
    <n v="50"/>
    <m/>
    <s v="A03"/>
    <s v="CH HKB (D05)"/>
    <s v="2015-08-20"/>
    <n v="14082.5"/>
    <n v="14082.5"/>
    <n v="15289.41"/>
    <s v="vrouw"/>
    <s v="Strawinskylaan 1135"/>
    <s v="Amsterdam"/>
    <s v="1077 XX"/>
    <n v="1.4"/>
    <n v="40"/>
    <s v="Ja"/>
    <s v="Paula May"/>
    <m/>
    <m/>
    <m/>
    <m/>
    <m/>
    <m/>
    <m/>
    <s v="18:15"/>
    <n v="0"/>
    <s v="Pier Westerhoofd"/>
    <s v="2036"/>
    <s v="Nee"/>
    <s v="Ja"/>
    <s v="Parkeren"/>
    <s v="1319"/>
    <s v="paula.a.may@jpmorgan.com"/>
    <s v="May"/>
    <s v="paula.a.may@jpmorgan.com"/>
    <s v="f"/>
    <m/>
    <s v="Paula"/>
    <s v="(020) 546 97 11"/>
    <m/>
    <s v="P."/>
    <n v="219"/>
    <s v="00:00"/>
    <m/>
    <s v="Vliegende Hollander"/>
    <n v="71"/>
    <s v="Varend arrangement"/>
    <d v="2015-08-20T00:00:00"/>
    <s v="Strawinskylaan 1135"/>
    <s v="0205469711"/>
    <s v="653257832"/>
    <m/>
    <n v="3"/>
    <n v="15899.4"/>
    <n v="3"/>
    <m/>
    <n v="14082.5"/>
    <n v="3"/>
    <m/>
    <s v="000038-005"/>
    <n v="6.1"/>
  </r>
  <r>
    <s v="Medas B.V."/>
    <s v="Vliegende Hollander"/>
    <s v="Ja"/>
    <n v="100"/>
    <n v="60"/>
    <s v="Vliegende Hollander"/>
    <n v="610"/>
    <s v="Avond"/>
    <n v="60"/>
    <s v="Dock"/>
    <s v="Ruiter J.G. de"/>
    <x v="0"/>
    <d v="2015-08-21T00:00:00"/>
    <x v="82"/>
    <s v="100% Definitief"/>
    <d v="2014-11-04T00:00:00"/>
    <s v="Dijck S.N.D. van"/>
    <s v="Ja"/>
    <s v="Vlgnde Hollander2015"/>
    <s v="100% Definitief"/>
    <s v="08-07"/>
    <m/>
    <m/>
    <x v="11"/>
    <n v="26.13"/>
    <n v="30.02"/>
    <n v="14587.86"/>
    <s v="20:30"/>
    <s v="20:15"/>
    <s v="Traditionele charter schepen"/>
    <s v="Dock"/>
    <s v="H2U Consortium"/>
    <s v="Ruiter de"/>
    <s v="21-10"/>
    <s v="2014.43"/>
    <s v="vrijdag"/>
    <s v="21-08-2015 20:15"/>
    <d v="2014-10-21T13:47:08"/>
    <s v="g.de.ruiter@medas.nl"/>
    <s v="g.de.ruiter@medas.nl"/>
    <n v="6"/>
    <s v="CH HKA (C05)"/>
    <s v="Geel"/>
    <n v="50"/>
    <m/>
    <s v="A03"/>
    <s v="CH HKB (D05)"/>
    <s v="2015-08-21"/>
    <n v="13449.9"/>
    <n v="13449.9"/>
    <n v="14587.86"/>
    <m/>
    <s v="Hooftlaan 44"/>
    <s v="Bussum"/>
    <s v="1401 EE"/>
    <n v="1.4"/>
    <n v="40"/>
    <s v="Nee"/>
    <s v="Gerdien de Ruiter"/>
    <m/>
    <m/>
    <m/>
    <m/>
    <m/>
    <m/>
    <m/>
    <s v="18:15"/>
    <n v="0"/>
    <s v="Pier Westerhoofd"/>
    <s v="2104"/>
    <s v="Nee"/>
    <s v="Ja"/>
    <s v="Parkeren"/>
    <s v="1411"/>
    <s v="g.de.ruiter@medas.nl"/>
    <s v="Ruiter"/>
    <s v="g.de.ruiter@medas.nl"/>
    <s v="f"/>
    <m/>
    <s v="Gerdien"/>
    <m/>
    <s v="de"/>
    <s v="J.G."/>
    <n v="219"/>
    <s v="00:00"/>
    <m/>
    <s v="Vliegende Hollander"/>
    <n v="71"/>
    <s v="Varend arrangement"/>
    <d v="2015-08-21T00:00:00"/>
    <s v="Hooftlaan 44"/>
    <s v="035-6941541"/>
    <s v="623633448"/>
    <m/>
    <n v="3"/>
    <n v="15899.4"/>
    <n v="2"/>
    <m/>
    <n v="13449.9"/>
    <n v="3"/>
    <m/>
    <s v="000038-008"/>
    <n v="6.1"/>
  </r>
  <r>
    <s v="Zetacom"/>
    <s v="Vliegende Hollander"/>
    <s v="Ja"/>
    <n v="100"/>
    <n v="60"/>
    <s v="Vliegende Hollander"/>
    <n v="364"/>
    <s v="Middag"/>
    <n v="60"/>
    <s v="Dock"/>
    <s v="Bubberman B."/>
    <x v="0"/>
    <d v="2015-08-20T00:00:00"/>
    <x v="195"/>
    <s v="100% Definitief"/>
    <d v="2014-09-11T00:00:00"/>
    <s v="Dijck S.N.D. van"/>
    <s v="Ja"/>
    <s v="Vlgnde Hollander2015"/>
    <s v="100% Definitief"/>
    <s v="08-07"/>
    <s v="Bubberman"/>
    <m/>
    <x v="10"/>
    <n v="22.85"/>
    <n v="30.02"/>
    <n v="13292.1"/>
    <s v="15:45"/>
    <s v="15:45"/>
    <s v="Traditionele charter schepen"/>
    <s v="Dock"/>
    <s v="H2U Consortium"/>
    <s v="Werkhoven"/>
    <s v="04-09"/>
    <s v="2014.36"/>
    <s v="donderdag"/>
    <s v="20-08-2015 15:45"/>
    <d v="2014-09-04T13:23:35"/>
    <s v="b.bubberman@zetacom.nl"/>
    <s v="b.bubberman@zetacom.nl"/>
    <n v="6"/>
    <s v="CH HKA (C05)"/>
    <s v="Geel"/>
    <n v="50"/>
    <m/>
    <s v="A03"/>
    <s v="CH HKB (D05)"/>
    <s v="2015-08-20"/>
    <n v="12249.9"/>
    <n v="12249.9"/>
    <n v="13292.1"/>
    <s v="vrouw"/>
    <s v="Rontegenlaan 35"/>
    <s v="Zoetermeer"/>
    <s v="2219 DX"/>
    <n v="1.4"/>
    <n v="40"/>
    <s v="Ja"/>
    <s v="Barbara Bubberman"/>
    <m/>
    <m/>
    <m/>
    <m/>
    <m/>
    <m/>
    <m/>
    <s v="13:45"/>
    <n v="0"/>
    <s v="Pier Westerhoofd"/>
    <s v="2028"/>
    <s v="Ja"/>
    <s v="Ja"/>
    <s v="Parkeren"/>
    <s v="1309"/>
    <s v="b.bubberman@zetacom.nl"/>
    <s v="Bubberman"/>
    <s v="b.bubberman@zetacom.nl"/>
    <s v="f"/>
    <m/>
    <s v="Barbara"/>
    <m/>
    <m/>
    <s v="B."/>
    <n v="199"/>
    <s v="18:45"/>
    <m/>
    <s v="Vliegende Hollander"/>
    <n v="71"/>
    <s v="Varend arrangement"/>
    <d v="2015-08-20T00:00:00"/>
    <s v="Rontegenlaan 35"/>
    <s v="31889382245"/>
    <s v="0031889382217"/>
    <m/>
    <n v="3"/>
    <n v="14447.4"/>
    <n v="5"/>
    <m/>
    <n v="12249.9"/>
    <n v="3"/>
    <m/>
    <s v="000038-004"/>
    <n v="6.1"/>
  </r>
  <r>
    <s v="&amp;Schuurman"/>
    <s v="Vondel"/>
    <s v="Ja"/>
    <n v="100"/>
    <n v="45"/>
    <s v="Vondel"/>
    <n v="1851"/>
    <s v="Vuurwerk"/>
    <n v="45"/>
    <s v="Salon"/>
    <s v="Schuurman R."/>
    <x v="0"/>
    <d v="2015-08-20T00:00:00"/>
    <x v="75"/>
    <s v="100% Definitief"/>
    <d v="2015-05-28T00:00:00"/>
    <s v="Sterk L."/>
    <s v="Ja"/>
    <s v="Vondel 2015"/>
    <s v="100% Definitief"/>
    <s v="09-07"/>
    <m/>
    <m/>
    <x v="4"/>
    <n v="22.5"/>
    <n v="31.5"/>
    <n v="6301.86"/>
    <s v="20:30"/>
    <s v="20:30"/>
    <s v="Amsterdamse salonboten"/>
    <s v="Salon"/>
    <s v="H2U Consortium"/>
    <m/>
    <s v="20-05"/>
    <s v="2015.21"/>
    <s v="donderdag"/>
    <s v="20-08-2015 20:30"/>
    <d v="2015-05-20T18:22:23"/>
    <s v="&amp;Schuurman"/>
    <s v="robert@tasteandtintle.nl"/>
    <n v="1"/>
    <s v="Oosterdok (O01)"/>
    <m/>
    <m/>
    <m/>
    <s v="O08"/>
    <s v="Oosterdok (O01)"/>
    <s v="2015-08-20"/>
    <n v="5805"/>
    <n v="5805"/>
    <n v="6301.86"/>
    <m/>
    <s v="Wilhelminastraat 39 3 hoog"/>
    <s v="Amsterdam"/>
    <s v="1054 VV"/>
    <m/>
    <n v="20"/>
    <s v="Nee"/>
    <s v="Robert Schuurman"/>
    <m/>
    <m/>
    <m/>
    <m/>
    <m/>
    <m/>
    <m/>
    <s v="20:00"/>
    <n v="0"/>
    <s v="Oosterdok Oostzijde"/>
    <s v="6054"/>
    <s v="Ja"/>
    <m/>
    <m/>
    <s v="3939"/>
    <s v="&amp;Schuurman"/>
    <s v="Schuurman"/>
    <s v="robert@tasteandtintle.nl"/>
    <s v="m"/>
    <s v="06 - 26 19 47 48"/>
    <s v="Robert"/>
    <s v="(020) 689 26 99"/>
    <m/>
    <s v="R."/>
    <n v="129"/>
    <s v="23:30"/>
    <s v="Oosterdok"/>
    <s v="Vondel"/>
    <n v="216"/>
    <s v="Varend arrangement"/>
    <d v="2015-08-20T00:00:00"/>
    <s v="Wilhelminastraat 39 3 hoog"/>
    <m/>
    <s v="(020) 689 26 99"/>
    <s v="(020) 689 26 99"/>
    <n v="1"/>
    <m/>
    <n v="1"/>
    <m/>
    <n v="5805"/>
    <n v="1"/>
    <m/>
    <s v="000133-007"/>
    <m/>
  </r>
  <r>
    <s v="Bangarage"/>
    <s v="Vondel"/>
    <s v="Nee"/>
    <m/>
    <n v="45"/>
    <s v="Vondel"/>
    <n v="2368"/>
    <s v="Welcome the Tall Ships"/>
    <n v="45"/>
    <s v="Salon"/>
    <s v="Ikelen M. van"/>
    <x v="11"/>
    <d v="2015-08-19T00:00:00"/>
    <x v="76"/>
    <s v="Gefactureerd"/>
    <d v="2015-07-24T00:00:00"/>
    <s v="Sterk L."/>
    <m/>
    <s v="Vondel 2015"/>
    <s v="Gefactureerd (1/1 termijn)"/>
    <m/>
    <m/>
    <m/>
    <x v="3"/>
    <n v="26.25"/>
    <n v="59"/>
    <n v="0"/>
    <s v="13:00"/>
    <s v="13:00"/>
    <s v="Amsterdamse salonboten"/>
    <s v="Salon"/>
    <s v="H2U Consortium"/>
    <m/>
    <s v="17-07"/>
    <s v="2015.29"/>
    <s v="woensdag"/>
    <s v="19-08-2015 13:00"/>
    <d v="2015-07-17T16:32:01"/>
    <m/>
    <s v="m.vanikelen@bangarage.nl"/>
    <n v="1"/>
    <s v="Oosterdok (O01)"/>
    <m/>
    <m/>
    <m/>
    <s v="O08"/>
    <s v="Oosterdok (O01)"/>
    <s v="2015-08-19"/>
    <n v="7605"/>
    <n v="7605"/>
    <n v="8212.0300000000007"/>
    <m/>
    <s v="Kollenbergweg 15"/>
    <s v="Amsterdam"/>
    <s v="1101 AR"/>
    <m/>
    <n v="20"/>
    <s v="Nee"/>
    <s v="Marcel van Ikelen"/>
    <m/>
    <m/>
    <m/>
    <m/>
    <m/>
    <m/>
    <m/>
    <s v="12:30"/>
    <n v="8212.0300000000007"/>
    <s v="Oosterdok Oostzijde"/>
    <s v="6304"/>
    <s v="Ja"/>
    <m/>
    <m/>
    <s v="4273"/>
    <m/>
    <s v="Ikelen"/>
    <s v="m.vanikelen@bangarage.nl"/>
    <s v="m"/>
    <s v="06 - 31 02 56 14"/>
    <s v="Marcel"/>
    <s v="(020) 452 20 20"/>
    <s v="van"/>
    <s v="M."/>
    <n v="169"/>
    <s v="16:30"/>
    <s v="Oosterdok"/>
    <s v="Vondel"/>
    <n v="216"/>
    <s v="Varend arrangement"/>
    <d v="2015-08-19T00:00:00"/>
    <s v="Kollenbergweg 15"/>
    <m/>
    <m/>
    <m/>
    <n v="1"/>
    <m/>
    <n v="0"/>
    <m/>
    <n v="7605"/>
    <n v="1"/>
    <m/>
    <s v="000133-001"/>
    <m/>
  </r>
  <r>
    <s v="Betsson group"/>
    <s v="Vondel"/>
    <s v="Ja"/>
    <n v="90.56"/>
    <n v="45"/>
    <s v="Vondel"/>
    <n v="2269"/>
    <s v="Vuurwerk"/>
    <n v="45"/>
    <s v="Salon"/>
    <s v="Waard S. de"/>
    <x v="0"/>
    <d v="2015-08-21T00:00:00"/>
    <x v="62"/>
    <s v="100% Definitief"/>
    <d v="2015-07-06T00:00:00"/>
    <s v="Sterk L."/>
    <s v="Ja"/>
    <s v="Vondel 2015"/>
    <s v="100% Definitief"/>
    <s v="28-07"/>
    <m/>
    <m/>
    <x v="4"/>
    <n v="22.5"/>
    <n v="31.5"/>
    <n v="7364.01"/>
    <s v="20:30"/>
    <s v="20:30"/>
    <s v="Amsterdamse salonboten"/>
    <s v="Salon"/>
    <s v="H2U Consortium"/>
    <m/>
    <s v="02-07"/>
    <s v="2015.27"/>
    <s v="vrijdag"/>
    <s v="21-08-2015 20:30"/>
    <d v="2015-07-02T11:58:46"/>
    <s v="sven"/>
    <m/>
    <n v="6"/>
    <s v="Oosterdok (O01)"/>
    <m/>
    <m/>
    <m/>
    <s v="O08"/>
    <s v="Oosterdok (O01)"/>
    <s v="2015-08-21"/>
    <n v="7187"/>
    <n v="6806.26"/>
    <n v="8131.92"/>
    <m/>
    <s v="Ta' Xbiex Seafront"/>
    <s v="Malta"/>
    <s v="XBX 1027"/>
    <m/>
    <n v="20"/>
    <s v="Nee"/>
    <s v="Sven de Waard"/>
    <m/>
    <m/>
    <m/>
    <m/>
    <m/>
    <m/>
    <m/>
    <s v="20:00"/>
    <n v="767.91"/>
    <s v="Oosterdok Oostzijde"/>
    <s v="6189"/>
    <s v="Ja"/>
    <m/>
    <m/>
    <s v="4124"/>
    <s v="sven"/>
    <s v="Waard"/>
    <s v="sven.dewaard@betssongroup.com"/>
    <s v="m"/>
    <m/>
    <s v="Sven"/>
    <s v="+356 79 06 24 28"/>
    <s v="de"/>
    <s v="S."/>
    <n v="129"/>
    <s v="23:30"/>
    <s v="Oosterdok"/>
    <s v="Vondel"/>
    <n v="216"/>
    <s v="Varend arrangement"/>
    <d v="2015-08-21T00:00:00"/>
    <s v="Ta' Xbiex Seafront"/>
    <m/>
    <m/>
    <m/>
    <n v="1"/>
    <m/>
    <n v="10"/>
    <m/>
    <n v="7187"/>
    <n v="1"/>
    <m/>
    <s v="000133-011"/>
    <m/>
  </r>
  <r>
    <s v="Provincie Noord Holland"/>
    <s v="Vondel"/>
    <s v="Ja"/>
    <n v="100"/>
    <n v="50"/>
    <s v="Vondel"/>
    <n v="1929"/>
    <s v="Borrel"/>
    <n v="50"/>
    <s v="Salon"/>
    <s v="Gugten G.E. van der"/>
    <x v="0"/>
    <d v="2015-08-20T00:00:00"/>
    <x v="58"/>
    <s v="100% Definitief"/>
    <d v="2015-06-17T00:00:00"/>
    <s v="Haan R. de"/>
    <s v="Ja"/>
    <s v="Vondel 2015"/>
    <s v="100% Definitief"/>
    <s v="31-07"/>
    <m/>
    <m/>
    <x v="4"/>
    <n v="18.75"/>
    <n v="31.5"/>
    <n v="10028.73"/>
    <s v="15:15"/>
    <s v="15:30"/>
    <s v="Amsterdamse salonboten"/>
    <s v="Salon"/>
    <s v="H2U Consortium"/>
    <s v="Teske"/>
    <s v="29-05"/>
    <s v="2015.22"/>
    <s v="donderdag"/>
    <s v="20-08-2015 15:30"/>
    <d v="2015-05-29T16:30:40"/>
    <s v="gugteng@noord-holland.nl"/>
    <s v="gugteng@noord-holland.nl"/>
    <n v="1"/>
    <s v="The Grand (Gr01)"/>
    <m/>
    <m/>
    <m/>
    <s v="O08"/>
    <s v="The Grand (Gr01)"/>
    <s v="2015-08-20"/>
    <n v="10900"/>
    <n v="9265"/>
    <n v="10028.73"/>
    <m/>
    <s v="Houtplein 33"/>
    <s v="Haarlem"/>
    <s v="2012 DE"/>
    <m/>
    <n v="20"/>
    <s v="Nee"/>
    <s v="Els Teske"/>
    <m/>
    <m/>
    <m/>
    <m/>
    <m/>
    <m/>
    <m/>
    <s v="15:30"/>
    <n v="0"/>
    <s v="Hotel The Grand - Oudez. Voorburgwal 197"/>
    <s v="1660"/>
    <s v="Ja"/>
    <m/>
    <m/>
    <s v="4165"/>
    <s v="teskee@noord-holland.nl"/>
    <s v="Teske"/>
    <s v="teskee@noord-holland.nl"/>
    <s v="f"/>
    <s v="06 - 21 84 45 57"/>
    <s v="Els"/>
    <s v="(023) 514 34 97"/>
    <s v="van der"/>
    <s v="E."/>
    <n v="218"/>
    <s v="17:30"/>
    <s v="The Grand"/>
    <s v="Vondel"/>
    <n v="216"/>
    <s v="Varend arrangement"/>
    <d v="2015-08-20T00:00:00"/>
    <s v="Houtplein 33"/>
    <m/>
    <s v="646382074"/>
    <s v="(023) 514 34 97"/>
    <n v="1"/>
    <m/>
    <n v="2"/>
    <s v="Ja"/>
    <n v="10900"/>
    <n v="1"/>
    <m/>
    <s v="000133-006"/>
    <m/>
  </r>
  <r>
    <s v="Provincie Noord Holland"/>
    <s v="Vondel"/>
    <s v="Nee"/>
    <m/>
    <n v="50"/>
    <s v="Vondel"/>
    <n v="2074"/>
    <s v="Lunch"/>
    <n v="50"/>
    <s v="Salon"/>
    <s v="Gugten G.E. van der"/>
    <x v="25"/>
    <d v="2015-08-20T00:00:00"/>
    <x v="136"/>
    <s v="Bevestigd"/>
    <d v="2015-06-22T00:00:00"/>
    <s v="Haan R. de"/>
    <s v="Ja"/>
    <s v="Vondel 2015"/>
    <s v="Bevestigd"/>
    <m/>
    <m/>
    <m/>
    <x v="3"/>
    <n v="18.75"/>
    <n v="31.5"/>
    <m/>
    <m/>
    <m/>
    <s v="Amsterdamse salonboten"/>
    <s v="Salon"/>
    <s v="Geen catering"/>
    <s v="Teske"/>
    <s v="12-06"/>
    <s v="2015.24"/>
    <s v="donderdag"/>
    <s v="20-08-2015 12:30"/>
    <d v="2015-06-12T14:25:30"/>
    <s v="roos"/>
    <s v="gugteng@noord-holland.nl"/>
    <n v="0"/>
    <s v="Overig (Eigen locatie)"/>
    <m/>
    <m/>
    <m/>
    <s v="O08"/>
    <s v="Overig (Eigen locatie)"/>
    <s v="2015-08-20"/>
    <n v="0"/>
    <m/>
    <m/>
    <m/>
    <s v="Houtplein 33"/>
    <s v="Haarlem"/>
    <s v="2012 DE"/>
    <m/>
    <n v="20"/>
    <s v="Nee"/>
    <m/>
    <m/>
    <m/>
    <m/>
    <m/>
    <m/>
    <m/>
    <m/>
    <m/>
    <m/>
    <s v="Overig"/>
    <s v="1660"/>
    <s v="Ja"/>
    <m/>
    <m/>
    <m/>
    <s v="roos"/>
    <m/>
    <s v="gugteng@noord-holland.nl"/>
    <m/>
    <s v="06 - 21 84 45 57"/>
    <m/>
    <s v="(023) 514 34 97"/>
    <s v="van der"/>
    <m/>
    <n v="0"/>
    <m/>
    <s v="Overig"/>
    <s v="Vondel"/>
    <n v="216"/>
    <s v="Varend arrangement"/>
    <d v="2015-08-20T00:00:00"/>
    <s v="Houtplein 33"/>
    <m/>
    <s v="646382074"/>
    <s v="(023) 514 34 97"/>
    <n v="0"/>
    <m/>
    <n v="0"/>
    <s v="Ja"/>
    <n v="0"/>
    <n v="1"/>
    <m/>
    <s v="000133-005"/>
    <m/>
  </r>
  <r>
    <s v="Van Doorne NV"/>
    <s v="Vondel"/>
    <s v="Ja"/>
    <n v="100"/>
    <n v="52"/>
    <s v="Vondel"/>
    <n v="2223"/>
    <s v="Borrel"/>
    <n v="52"/>
    <s v="Salon"/>
    <s v="Kalff M."/>
    <x v="0"/>
    <d v="2015-08-21T00:00:00"/>
    <x v="206"/>
    <s v="100% Definitief"/>
    <d v="2015-07-02T00:00:00"/>
    <s v="Sterk L."/>
    <s v="Ja"/>
    <s v="Vondel 2015"/>
    <s v="100% Definitief"/>
    <s v="22-07"/>
    <m/>
    <m/>
    <x v="4"/>
    <n v="18.75"/>
    <n v="31.5"/>
    <n v="6698.12"/>
    <s v="16:30"/>
    <s v="16:30"/>
    <s v="Amsterdamse salonboten"/>
    <s v="Salon"/>
    <s v="H2U Consortium"/>
    <s v="Houdijker  den"/>
    <s v="25-06"/>
    <s v="2015.26"/>
    <s v="vrijdag"/>
    <s v="21-08-2015 16:30"/>
    <d v="2015-06-25T14:39:36"/>
    <s v="houdijker@vandoorne.com"/>
    <s v="houdijker@vandoorne.com"/>
    <n v="1"/>
    <s v="Oosterdok (O01)"/>
    <m/>
    <m/>
    <m/>
    <s v="O08"/>
    <s v="Oosterdok (O01)"/>
    <s v="2015-08-21"/>
    <n v="6188"/>
    <n v="6188"/>
    <n v="6698.12"/>
    <m/>
    <s v="Jachthavenweg 121"/>
    <s v="Amsterdam"/>
    <s v="1081 KM"/>
    <m/>
    <n v="20"/>
    <s v="Nee"/>
    <s v="Laura den Houdijker"/>
    <m/>
    <m/>
    <m/>
    <m/>
    <m/>
    <m/>
    <m/>
    <s v="16:00"/>
    <n v="0"/>
    <s v="Oosterdok Oostzijde"/>
    <s v="2500"/>
    <s v="Ja"/>
    <m/>
    <m/>
    <s v="4079"/>
    <s v="houdijker@vandoorne.com"/>
    <s v="Houdijker"/>
    <s v="houdijker@vandoorne.com"/>
    <s v="f"/>
    <m/>
    <s v="Laura"/>
    <s v="(020) 678 91 23"/>
    <m/>
    <s v="L."/>
    <n v="119"/>
    <s v="19:00"/>
    <s v="Oosterdok"/>
    <s v="Vondel"/>
    <n v="216"/>
    <s v="Varend arrangement"/>
    <d v="2015-08-21T00:00:00"/>
    <s v="Jachthavenweg 121"/>
    <m/>
    <s v="0031623507481"/>
    <s v="(020) 678 91 23"/>
    <n v="1"/>
    <m/>
    <n v="1"/>
    <m/>
    <n v="6188"/>
    <n v="1"/>
    <m/>
    <s v="000133-010"/>
    <m/>
  </r>
  <r>
    <s v="A.Hak Infranet B.V. "/>
    <s v="Voorwaarts Voorwaarts"/>
    <s v="Ja"/>
    <n v="100"/>
    <n v="45"/>
    <s v="Voorwaarts Voorwaarts"/>
    <n v="1707"/>
    <s v="Avond"/>
    <n v="45"/>
    <s v="Classic"/>
    <s v="Smits A."/>
    <x v="0"/>
    <d v="2015-08-22T00:00:00"/>
    <x v="146"/>
    <s v="100% Definitief"/>
    <d v="2015-05-06T00:00:00"/>
    <s v="Sterk L."/>
    <s v="Ja"/>
    <s v="Voorwaarts2015"/>
    <s v="100% Definitief"/>
    <s v="08-07"/>
    <m/>
    <m/>
    <x v="1"/>
    <n v="21"/>
    <n v="39.33"/>
    <n v="12700.38"/>
    <s v="18:30"/>
    <s v="18:15"/>
    <s v="Luxe traditionele charter schepen"/>
    <s v="Classic"/>
    <s v="H2U Consortium"/>
    <s v="Akker van den"/>
    <s v="29-04"/>
    <s v="2015.18"/>
    <s v="zaterdag"/>
    <s v="22-08-2015 18:15"/>
    <d v="2015-04-29T10:12:05"/>
    <s v="dvdakker@a-hak.nl"/>
    <s v="dvdakker@a-hak.nl"/>
    <n v="3"/>
    <s v="CH HKA (C01)"/>
    <s v="Rood"/>
    <n v="40"/>
    <m/>
    <s v="A03"/>
    <s v="CH HKA (C01)"/>
    <s v="2015-08-22"/>
    <n v="11721.5"/>
    <n v="11721.5"/>
    <n v="12700.38"/>
    <m/>
    <s v="Remmingweg 45"/>
    <s v="Almere"/>
    <s v="1332 BD"/>
    <n v="1.6"/>
    <n v="27"/>
    <s v="Nee"/>
    <s v="Daan van de Akker"/>
    <m/>
    <m/>
    <m/>
    <m/>
    <m/>
    <m/>
    <m/>
    <s v="17:30"/>
    <n v="0"/>
    <s v="Pier Westerhoofd"/>
    <s v="5920"/>
    <s v="Ja"/>
    <s v="Ja"/>
    <s v="Parkeren"/>
    <s v="3769"/>
    <s v="dvdakker@a-hak.nl"/>
    <s v="Akker"/>
    <s v="dvdakker@a-hak.nl"/>
    <s v="m"/>
    <s v="06 - 22 20 31 93"/>
    <s v="Daan"/>
    <s v="(0345) 57 92 11"/>
    <m/>
    <s v="D."/>
    <n v="249"/>
    <s v="23:15"/>
    <m/>
    <s v="Voorwaarts Voorwaarts"/>
    <n v="72"/>
    <s v="Varend arrangement"/>
    <d v="2015-08-22T00:00:00"/>
    <s v="Remmingweg 45"/>
    <m/>
    <s v="0031622203193"/>
    <s v="(0345) 57 92 11"/>
    <n v="2"/>
    <m/>
    <n v="1"/>
    <m/>
    <n v="11721.5"/>
    <n v="2"/>
    <m/>
    <s v="000088-011"/>
    <n v="5.4"/>
  </r>
  <r>
    <s v="A.Hak Pipelines &amp; Facilities B.V."/>
    <s v="Voorwaarts Voorwaarts"/>
    <s v="Ja"/>
    <n v="100"/>
    <n v="45"/>
    <s v="Voorwaarts Voorwaarts"/>
    <n v="1706"/>
    <s v="Middag"/>
    <n v="45"/>
    <s v="Classic"/>
    <s v="Freese E."/>
    <x v="0"/>
    <d v="2015-08-21T00:00:00"/>
    <x v="146"/>
    <s v="100% Definitief"/>
    <d v="2015-05-06T00:00:00"/>
    <s v="Sterk L."/>
    <s v="Ja"/>
    <s v="Voorwaarts2015"/>
    <s v="100% Definitief"/>
    <s v="08-07"/>
    <m/>
    <m/>
    <x v="0"/>
    <n v="20"/>
    <n v="39.33"/>
    <n v="11736.39"/>
    <s v="11:15"/>
    <s v="11:15"/>
    <s v="Luxe traditionele charter schepen"/>
    <s v="Classic"/>
    <s v="H2U Consortium"/>
    <s v="Freese"/>
    <s v="29-04"/>
    <s v="2015.18"/>
    <s v="vrijdag"/>
    <s v="21-08-2015 11:15"/>
    <d v="2015-04-29T10:11:11"/>
    <s v="dvdakker@a-hak.nl"/>
    <s v="dvdakker@a-hak.nl"/>
    <n v="3"/>
    <s v="CH HKA (C01)"/>
    <s v="Rood"/>
    <n v="40"/>
    <m/>
    <s v="A03"/>
    <s v="CH HKA (C01)"/>
    <s v="2015-08-21"/>
    <n v="10821.5"/>
    <n v="10821.5"/>
    <n v="11736.39"/>
    <m/>
    <s v="Steenoven 2-6"/>
    <s v="Tricht"/>
    <s v="4196 HG"/>
    <n v="1.6"/>
    <n v="27"/>
    <s v="Nee"/>
    <s v="Daan van de Akker"/>
    <m/>
    <m/>
    <m/>
    <m/>
    <m/>
    <m/>
    <m/>
    <s v="10:30"/>
    <n v="0"/>
    <s v="Pier Westerhoofd"/>
    <s v="5919"/>
    <s v="Ja"/>
    <s v="Ja"/>
    <s v="Parkeren"/>
    <s v="3769"/>
    <s v="dvdakker@a-hak.nl"/>
    <s v="Akker"/>
    <s v="dvdakker@a-hak.nl"/>
    <s v="m"/>
    <m/>
    <s v="Daan"/>
    <s v="(0345) 57 92 11"/>
    <m/>
    <s v="D."/>
    <n v="229"/>
    <s v="16:15"/>
    <m/>
    <s v="Voorwaarts Voorwaarts"/>
    <n v="72"/>
    <s v="Varend arrangement"/>
    <d v="2015-08-21T00:00:00"/>
    <s v="Steenoven 2-6"/>
    <m/>
    <s v="0031629554896"/>
    <s v="(0345) 57 92 11"/>
    <n v="2"/>
    <m/>
    <n v="1"/>
    <m/>
    <n v="10821.5"/>
    <n v="2"/>
    <m/>
    <s v="000088-007"/>
    <n v="5.4"/>
  </r>
  <r>
    <s v="Deloitte Group Support Centre B.V."/>
    <s v="Voorwaarts Voorwaarts"/>
    <s v="Ja"/>
    <n v="97.67"/>
    <n v="45"/>
    <s v="Voorwaarts Voorwaarts"/>
    <n v="352"/>
    <s v="Avond"/>
    <n v="45"/>
    <s v="Classic"/>
    <s v="Gombert J."/>
    <x v="0"/>
    <d v="2015-08-21T00:00:00"/>
    <x v="139"/>
    <s v="100% Definitief"/>
    <d v="2015-04-23T00:00:00"/>
    <s v="Dijck S.N.D. van"/>
    <s v="Ja"/>
    <s v="Voorwaarts2015"/>
    <s v="100% Definitief"/>
    <s v="28-07"/>
    <m/>
    <m/>
    <x v="1"/>
    <n v="21"/>
    <n v="39.33"/>
    <n v="12075.42"/>
    <s v="18:30"/>
    <s v="18:15"/>
    <s v="Luxe traditionele charter schepen"/>
    <s v="Classic"/>
    <s v="H2U Consortium"/>
    <s v="Gombert"/>
    <s v="03-09"/>
    <s v="2014.36"/>
    <s v="vrijdag"/>
    <s v="21-08-2015 18:15"/>
    <d v="2014-09-03T16:07:30"/>
    <s v="JGombert@deloitte.nl"/>
    <s v="JGombert@deloitte.nl"/>
    <n v="2"/>
    <s v="CH HKA (C01)"/>
    <s v="Rood"/>
    <n v="40"/>
    <m/>
    <s v="A03"/>
    <s v="CH HKA (C01)"/>
    <s v="2015-08-21"/>
    <n v="11442.59"/>
    <n v="11442.59"/>
    <n v="12362.9"/>
    <m/>
    <m/>
    <s v="Rotterdam"/>
    <m/>
    <n v="1.6"/>
    <n v="27"/>
    <s v="Ja"/>
    <s v="Jeroen Gombert"/>
    <m/>
    <m/>
    <m/>
    <m/>
    <m/>
    <m/>
    <m/>
    <s v="17:30"/>
    <n v="287.48"/>
    <s v="Pier Westerhoofd"/>
    <s v="2684"/>
    <s v="Nee"/>
    <s v="Nee"/>
    <s v="Parkeren"/>
    <s v="1926"/>
    <s v="JGombert@deloitte.nl"/>
    <s v="Gombert"/>
    <s v="JGombert@deloitte.nl"/>
    <s v="m"/>
    <s v="06 - 55 85 33 95"/>
    <s v="Jeroen"/>
    <m/>
    <m/>
    <s v="J."/>
    <n v="249"/>
    <s v="23:15"/>
    <m/>
    <s v="Voorwaarts Voorwaarts"/>
    <n v="72"/>
    <s v="Varend arrangement"/>
    <d v="2015-08-21T00:00:00"/>
    <s v="Postbus 1777"/>
    <s v="06-55853395"/>
    <s v="0031655853395"/>
    <m/>
    <n v="1"/>
    <n v="13558.05"/>
    <n v="1"/>
    <m/>
    <n v="11442.59"/>
    <n v="2"/>
    <m/>
    <s v="000088-008"/>
    <n v="5.4"/>
  </r>
  <r>
    <s v="Noord Nederlandse P&amp;I Club"/>
    <s v="Voorwaarts Voorwaarts"/>
    <s v="Ja"/>
    <n v="99.26"/>
    <n v="45"/>
    <s v="Voorwaarts Voorwaarts"/>
    <n v="343"/>
    <s v="SAIL In"/>
    <n v="45"/>
    <s v="Classic"/>
    <s v="Beets R.W."/>
    <x v="0"/>
    <d v="2015-08-19T00:00:00"/>
    <x v="139"/>
    <s v="100% Definitief"/>
    <m/>
    <s v="Sterk L."/>
    <s v="Ja"/>
    <s v="Voorwaarts2015"/>
    <s v="100% Definitief"/>
    <s v="16-07"/>
    <s v="Oosterloo"/>
    <m/>
    <x v="2"/>
    <n v="23"/>
    <n v="39.33"/>
    <n v="15346.67"/>
    <s v="07:15"/>
    <s v="07:15"/>
    <s v="Luxe traditionele charter schepen"/>
    <s v="Classic"/>
    <s v="H2U Consortium"/>
    <s v="Oosterloo"/>
    <s v="03-09"/>
    <s v="2014.36"/>
    <s v="woensdag"/>
    <s v="19-08-2015 07:15"/>
    <d v="2014-09-03T15:48:20"/>
    <s v="oosterloo@nnpc.nl."/>
    <s v="oosterloo@nnpc.nl"/>
    <n v="9"/>
    <s v="CH HKA (C01)"/>
    <s v="Rood"/>
    <n v="40"/>
    <m/>
    <s v="A03"/>
    <s v="CH HKA (C01)"/>
    <s v="2015-08-19"/>
    <n v="14190"/>
    <n v="14190"/>
    <n v="15461.62"/>
    <s v="vrouw"/>
    <s v="Rijksstraatweg 361"/>
    <s v="Haren"/>
    <s v="9752 CH"/>
    <n v="1.6"/>
    <n v="27"/>
    <s v="Ja"/>
    <s v="R.W. Beets"/>
    <m/>
    <m/>
    <m/>
    <m/>
    <m/>
    <m/>
    <m/>
    <s v="06:30"/>
    <n v="114.95"/>
    <s v="Pier Westerhoofd"/>
    <s v="2536"/>
    <s v="Ja"/>
    <m/>
    <m/>
    <s v="1759"/>
    <s v="oosterloo@nnpc.nl."/>
    <s v="Beets"/>
    <s v="oosterloo@nnpc.nl"/>
    <s v="m"/>
    <m/>
    <m/>
    <s v="(050) 534 32 11"/>
    <m/>
    <s v="R.W."/>
    <n v="289"/>
    <s v="14:30"/>
    <m/>
    <s v="Voorwaarts Voorwaarts"/>
    <n v="72"/>
    <s v="Varend arrangement"/>
    <d v="2015-08-19T00:00:00"/>
    <s v="Rijksstraatweg 361"/>
    <m/>
    <s v="0031630315156"/>
    <s v="(050) 534 32 11"/>
    <n v="3"/>
    <n v="15736.05"/>
    <n v="4"/>
    <m/>
    <n v="14190"/>
    <n v="2"/>
    <m/>
    <s v="000088-001"/>
    <n v="5.4"/>
  </r>
  <r>
    <s v="Panerai RLG Europe BV"/>
    <s v="Voorwaarts Voorwaarts"/>
    <s v="Nee"/>
    <n v="100"/>
    <n v="45"/>
    <s v="Voorwaarts Voorwaarts"/>
    <n v="1574"/>
    <s v="Avond"/>
    <n v="20"/>
    <s v="Classic"/>
    <s v="Gelaudie Q."/>
    <x v="10"/>
    <d v="2015-08-19T00:00:00"/>
    <x v="97"/>
    <s v="Bevestigd"/>
    <d v="2015-06-10T00:00:00"/>
    <s v="Straten F. van"/>
    <s v="Ja"/>
    <s v="Voorwaarts2015"/>
    <s v="Gefactureerd (0/0 termijn)"/>
    <m/>
    <m/>
    <m/>
    <x v="1"/>
    <n v="21"/>
    <n v="39.33"/>
    <n v="149.99"/>
    <s v="18:30"/>
    <s v="18:15"/>
    <s v="Luxe traditionele charter schepen"/>
    <s v="Classic"/>
    <s v="H2U Consortium"/>
    <s v="Swinkels"/>
    <s v="13-04"/>
    <s v="2015.16"/>
    <s v="woensdag"/>
    <s v="19-08-2015 18:15"/>
    <d v="2015-04-13T16:33:32"/>
    <s v="Panerai"/>
    <m/>
    <n v="1"/>
    <s v="CH HKA (C01)"/>
    <s v="Rood"/>
    <n v="40"/>
    <m/>
    <s v="A03"/>
    <s v="CH HKA (C01)"/>
    <s v="2015-08-19"/>
    <n v="5103.96"/>
    <n v="123.96"/>
    <n v="149.99"/>
    <m/>
    <s v="Herengracht 436"/>
    <s v="Amsterdam"/>
    <s v="1017 BZ"/>
    <n v="1.6"/>
    <n v="27"/>
    <s v="Ja"/>
    <s v="Quinta Gelaudie"/>
    <m/>
    <m/>
    <m/>
    <m/>
    <m/>
    <m/>
    <m/>
    <s v="17:30"/>
    <n v="0"/>
    <s v="Pier Westerhoofd"/>
    <s v="3131"/>
    <s v="Ja"/>
    <s v="Ja"/>
    <s v="Parkeren"/>
    <s v="2226"/>
    <s v="Panerai"/>
    <s v="Gelaudie"/>
    <s v="quinta.gelaudie@panerai.com"/>
    <s v="f"/>
    <s v="06 - 29 51 21 02"/>
    <s v="Quinta"/>
    <s v="(020) 342 86 62"/>
    <m/>
    <s v="Q."/>
    <n v="249"/>
    <s v="23:15"/>
    <m/>
    <s v="Voorwaarts Voorwaarts"/>
    <n v="72"/>
    <s v="Varend arrangement"/>
    <d v="2015-08-19T00:00:00"/>
    <s v="Herengracht 436"/>
    <m/>
    <s v="0031646808292"/>
    <m/>
    <n v="0"/>
    <m/>
    <n v="3"/>
    <m/>
    <n v="5103.96"/>
    <n v="2"/>
    <m/>
    <s v="000088-002"/>
    <n v="5.4"/>
  </r>
  <r>
    <s v="Panerai RLG Europe BV"/>
    <s v="Voorwaarts Voorwaarts"/>
    <s v="Nee"/>
    <n v="100"/>
    <n v="45"/>
    <s v="Voorwaarts Voorwaarts"/>
    <n v="1856"/>
    <s v="Avond"/>
    <n v="20"/>
    <s v=" "/>
    <s v="Gelaudie Q."/>
    <x v="10"/>
    <d v="2015-08-20T00:00:00"/>
    <x v="176"/>
    <s v="Bevestigd"/>
    <d v="2015-06-10T00:00:00"/>
    <s v="Straten F. van"/>
    <s v="Ja"/>
    <s v="Voorwaarts2015"/>
    <s v="Gefactureerd (0/0 termijn)"/>
    <m/>
    <m/>
    <m/>
    <x v="1"/>
    <n v="21"/>
    <n v="39.33"/>
    <n v="149.99"/>
    <s v="18:30"/>
    <s v="18:15"/>
    <s v="Luxe traditionele charter schepen"/>
    <s v="Classic"/>
    <s v="H2U Consortium"/>
    <s v="Swinkels"/>
    <s v="21-05"/>
    <s v="2015.21"/>
    <s v="donderdag"/>
    <s v="20-08-2015 18:15"/>
    <d v="2015-05-21T11:18:06"/>
    <s v="femke"/>
    <m/>
    <n v="1"/>
    <s v="CH HKA (C01)"/>
    <s v="Rood"/>
    <n v="40"/>
    <m/>
    <s v="A03"/>
    <s v="CH HKA (C01)"/>
    <s v="2015-08-20"/>
    <n v="5103.96"/>
    <n v="123.96"/>
    <n v="149.99"/>
    <m/>
    <s v="Herengracht 436"/>
    <s v="Amsterdam"/>
    <s v="1017 BZ"/>
    <n v="1.6"/>
    <n v="27"/>
    <s v="Ja"/>
    <s v="Quinta Gelaudie"/>
    <m/>
    <m/>
    <m/>
    <m/>
    <m/>
    <m/>
    <m/>
    <s v="17:30"/>
    <n v="0"/>
    <s v="Pier Westerhoofd"/>
    <s v="3131"/>
    <s v="Ja"/>
    <s v="Ja"/>
    <s v="Parkeren"/>
    <s v="2226"/>
    <s v="femke"/>
    <s v="Gelaudie"/>
    <s v="quinta.gelaudie@panerai.com"/>
    <s v="f"/>
    <s v="06 - 29 51 21 02"/>
    <s v="Quinta"/>
    <s v="(020) 342 86 62"/>
    <m/>
    <s v="Q."/>
    <n v="249"/>
    <s v="23:15"/>
    <m/>
    <s v="Voorwaarts Voorwaarts"/>
    <n v="72"/>
    <s v="Varend arrangement"/>
    <d v="2015-08-20T00:00:00"/>
    <s v="Herengracht 436"/>
    <m/>
    <s v="0031646808292"/>
    <m/>
    <n v="0"/>
    <m/>
    <n v="3"/>
    <m/>
    <n v="5103.96"/>
    <n v="2"/>
    <m/>
    <s v="000088-005"/>
    <n v="5.4"/>
  </r>
  <r>
    <s v="Stichting Delfsail"/>
    <s v="Voorwaarts Voorwaarts"/>
    <s v="Ja"/>
    <n v="100"/>
    <n v="45"/>
    <s v="Voorwaarts Voorwaarts"/>
    <n v="1882"/>
    <s v="Middag"/>
    <n v="45"/>
    <s v="Classic"/>
    <s v="Boots C."/>
    <x v="0"/>
    <d v="2015-08-22T00:00:00"/>
    <x v="81"/>
    <s v="100% Definitief"/>
    <d v="2015-06-03T00:00:00"/>
    <s v="Sterk L."/>
    <s v="Ja"/>
    <s v="Voorwaarts2015"/>
    <s v="100% Definitief"/>
    <s v="21-07"/>
    <m/>
    <m/>
    <x v="0"/>
    <n v="20"/>
    <n v="39.33"/>
    <n v="8608.5499999999993"/>
    <s v="11:15"/>
    <s v="11:15"/>
    <s v="Luxe traditionele charter schepen"/>
    <s v="Classic"/>
    <s v="H2U Consortium"/>
    <m/>
    <s v="27-05"/>
    <s v="2015.22"/>
    <s v="zaterdag"/>
    <s v="22-08-2015 11:15"/>
    <d v="2015-05-27T10:07:55"/>
    <s v="cor@delfsail.nl"/>
    <s v="cor@delfsail.nl"/>
    <n v="2"/>
    <s v="CH HKA (C01)"/>
    <s v="Rood"/>
    <n v="40"/>
    <m/>
    <s v="A03"/>
    <s v="CH HKA (C01)"/>
    <s v="2015-08-22"/>
    <n v="10532.26"/>
    <n v="7956.01"/>
    <n v="8608.5499999999993"/>
    <m/>
    <s v="Postbus 336"/>
    <s v="Delfzijl"/>
    <s v="9930 AH"/>
    <n v="1.6"/>
    <n v="27"/>
    <s v="Nee"/>
    <s v="Cor Boots"/>
    <m/>
    <m/>
    <m/>
    <m/>
    <m/>
    <m/>
    <m/>
    <s v="10:30"/>
    <n v="0"/>
    <s v="Pier Westerhoofd"/>
    <s v="1748"/>
    <s v="Ja"/>
    <s v="Ja"/>
    <s v="Parkeren"/>
    <s v="3882"/>
    <s v="cor@delfsail.nl"/>
    <s v="Boots"/>
    <s v="cor@delfsail.nl"/>
    <s v="m"/>
    <s v="06 - 53 30 46 56"/>
    <s v="Cor"/>
    <m/>
    <m/>
    <s v="C."/>
    <n v="229"/>
    <s v="16:15"/>
    <m/>
    <s v="Voorwaarts Voorwaarts"/>
    <n v="72"/>
    <s v="Varend arrangement"/>
    <d v="2015-08-22T00:00:00"/>
    <s v="Postbus 336"/>
    <m/>
    <m/>
    <m/>
    <n v="1"/>
    <m/>
    <n v="1"/>
    <m/>
    <n v="10532.26"/>
    <n v="2"/>
    <m/>
    <s v="000088-010"/>
    <n v="5.4"/>
  </r>
  <r>
    <s v="APF International"/>
    <s v="Vrijheid, de"/>
    <s v="Ja"/>
    <n v="100"/>
    <n v="73"/>
    <s v="Vrijheid, de"/>
    <n v="70"/>
    <s v="Avond"/>
    <n v="60"/>
    <s v="Classic"/>
    <s v="Haase"/>
    <x v="0"/>
    <d v="2015-08-22T00:00:00"/>
    <x v="1"/>
    <s v="100% Definitief"/>
    <m/>
    <s v="NAUPAR"/>
    <s v="Ja"/>
    <s v="Vrijheid2015"/>
    <s v="100% Definitief"/>
    <s v="08-07"/>
    <m/>
    <m/>
    <x v="5"/>
    <n v="21"/>
    <n v="33.64"/>
    <n v="14929.38"/>
    <s v="19:00"/>
    <s v="18:45"/>
    <s v="Traditionele charter schepen"/>
    <s v="Classic"/>
    <s v="Eigen catering schip"/>
    <s v="Haase"/>
    <s v="19-08"/>
    <s v="2014.34"/>
    <s v="zaterdag"/>
    <s v="22-08-2015 18:45"/>
    <d v="2014-08-19T22:51:56"/>
    <s v="office@apf-international.nl"/>
    <s v="office@apf-international.nl"/>
    <n v="6"/>
    <s v="CH HKA (C09)"/>
    <s v="Paars"/>
    <n v="60"/>
    <m/>
    <s v="A27"/>
    <s v="CH HKA (C09)"/>
    <s v="2015-08-22"/>
    <n v="13759.8"/>
    <n v="13759.8"/>
    <n v="14929.38"/>
    <m/>
    <s v="Sarphatikade 13"/>
    <s v="Amsterdam"/>
    <s v="1017 WV"/>
    <n v="1.3"/>
    <n v="44"/>
    <s v="Ja"/>
    <s v="Haase"/>
    <m/>
    <m/>
    <m/>
    <m/>
    <m/>
    <m/>
    <m/>
    <s v="18:00"/>
    <n v="0"/>
    <s v="Pier Westerhoofd"/>
    <s v="2095"/>
    <s v="Nee"/>
    <s v="Ja"/>
    <s v="Parkeren"/>
    <s v="1403"/>
    <s v="office@apf-international.nl"/>
    <s v="Haase"/>
    <s v="office@apf-international.nl"/>
    <s v="f"/>
    <m/>
    <m/>
    <s v="(020) 610 21 51"/>
    <m/>
    <m/>
    <n v="219"/>
    <s v="23:45"/>
    <m/>
    <s v="Vrijheid, de"/>
    <n v="23"/>
    <s v="Varend arrangement"/>
    <d v="2015-08-22T00:00:00"/>
    <s v="Sarphatikade 13"/>
    <s v="020-6102151"/>
    <s v="0031615065167"/>
    <s v="(020) 610 21 51"/>
    <n v="3"/>
    <n v="15899.4"/>
    <n v="1"/>
    <m/>
    <n v="13759.8"/>
    <n v="4"/>
    <m/>
    <s v="000056-008"/>
    <n v="8"/>
  </r>
  <r>
    <s v="Dutch Energy Services"/>
    <s v="Vrijheid, de"/>
    <s v="Ja"/>
    <n v="100"/>
    <n v="73"/>
    <s v="Vrijheid, de"/>
    <n v="841"/>
    <s v="Avond"/>
    <n v="60"/>
    <s v="Classic"/>
    <s v="Groenenboom M."/>
    <x v="0"/>
    <d v="2015-08-19T00:00:00"/>
    <x v="141"/>
    <s v="100% Definitief"/>
    <d v="2015-01-16T00:00:00"/>
    <s v="NAUPAR"/>
    <s v="Ja"/>
    <s v="Vrijheid2015"/>
    <s v="100% Definitief"/>
    <s v="09-07"/>
    <m/>
    <m/>
    <x v="5"/>
    <n v="21"/>
    <n v="33.64"/>
    <n v="14491.9"/>
    <s v="19:00"/>
    <s v="18:45"/>
    <s v="Traditionele charter schepen"/>
    <s v="Classic"/>
    <s v="Eigen catering schip"/>
    <s v="Hurk van der"/>
    <s v="09-01"/>
    <s v="2015.02"/>
    <s v="woensdag"/>
    <s v="19-08-2015 18:45"/>
    <d v="2015-01-09T11:05:17"/>
    <s v="margareth.groenenboom@desbv.nl"/>
    <s v="margareth.groenenboom@desbv.nl"/>
    <n v="6"/>
    <s v="CH HKA (C09)"/>
    <s v="Paars"/>
    <n v="60"/>
    <m/>
    <s v="A27"/>
    <s v="CH HKA (C09)"/>
    <s v="2015-08-19"/>
    <n v="13398.25"/>
    <n v="13398.25"/>
    <n v="14491.9"/>
    <m/>
    <s v="Reeweg 20"/>
    <s v="Rotterdam"/>
    <s v="3088 KA"/>
    <n v="1.3"/>
    <n v="44"/>
    <s v="Nee"/>
    <s v="Margareth Groenenboom"/>
    <m/>
    <m/>
    <m/>
    <m/>
    <m/>
    <m/>
    <m/>
    <s v="18:00"/>
    <n v="0"/>
    <s v="Pier Westerhoofd"/>
    <s v="2514"/>
    <s v="Ja"/>
    <s v="Ja"/>
    <s v="Parkeren"/>
    <s v="3892"/>
    <s v="margareth.groenenboom@desbv.nl"/>
    <s v="Groenenboom"/>
    <s v="margareth.groenenboom@desbv.nl"/>
    <s v="f"/>
    <m/>
    <s v="Margareth"/>
    <m/>
    <m/>
    <s v="M."/>
    <n v="219"/>
    <s v="23:45"/>
    <m/>
    <s v="Vrijheid, de"/>
    <n v="23"/>
    <s v="Varend arrangement"/>
    <d v="2015-08-19T00:00:00"/>
    <s v="Reeweg 20"/>
    <m/>
    <s v="620393546"/>
    <m/>
    <n v="3"/>
    <n v="15899.4"/>
    <n v="1"/>
    <m/>
    <n v="13398.25"/>
    <n v="4"/>
    <m/>
    <s v="000056-002"/>
    <n v="8"/>
  </r>
  <r>
    <s v="ED&amp;F Man Nederland B.V."/>
    <s v="Vrijheid, de"/>
    <s v="Ja"/>
    <n v="100"/>
    <n v="73"/>
    <s v="Vrijheid, de"/>
    <n v="64"/>
    <s v="SAIL In"/>
    <n v="60"/>
    <s v="Classic"/>
    <s v="Jong E. de"/>
    <x v="0"/>
    <d v="2015-08-19T00:00:00"/>
    <x v="1"/>
    <s v="100% Definitief"/>
    <m/>
    <s v="NAUPAR"/>
    <s v="Ja"/>
    <s v="Vrijheid2015"/>
    <s v="100% Definitief"/>
    <s v="08-07"/>
    <m/>
    <m/>
    <x v="7"/>
    <n v="22.5"/>
    <n v="33.64"/>
    <n v="16282.86"/>
    <s v="07:45"/>
    <s v="07:45"/>
    <s v="Traditionele charter schepen"/>
    <s v="Classic"/>
    <s v="Eigen catering schip"/>
    <s v="Reinders"/>
    <s v="19-08"/>
    <s v="2014.34"/>
    <s v="woensdag"/>
    <s v="19-08-2015 07:45"/>
    <d v="2014-08-19T22:48:45"/>
    <s v="greta.reinders@edfman.com"/>
    <m/>
    <n v="6"/>
    <s v="CH HKA (C09)"/>
    <s v="Paars"/>
    <n v="60"/>
    <m/>
    <s v="A27"/>
    <s v="CH HKA (C09)"/>
    <s v="2015-08-19"/>
    <n v="15063.96"/>
    <n v="15063.96"/>
    <n v="16282.86"/>
    <m/>
    <s v="De Ruyterkade 6 6e Etage"/>
    <s v="Amsterdam"/>
    <s v="1013 AA"/>
    <n v="1.3"/>
    <n v="44"/>
    <s v="Ja"/>
    <s v="Greta Reinders"/>
    <m/>
    <m/>
    <m/>
    <m/>
    <m/>
    <m/>
    <m/>
    <s v="07:00"/>
    <n v="0"/>
    <s v="Pier Westerhoofd"/>
    <s v="2071"/>
    <s v="Nee"/>
    <s v="Ja"/>
    <s v="Parkeren"/>
    <s v="1378"/>
    <s v="greta.reinders@edfman.com"/>
    <s v="Reinders"/>
    <s v="greta.reinders@edfman.com"/>
    <s v="f"/>
    <m/>
    <s v="Greta"/>
    <m/>
    <s v="de"/>
    <s v="G."/>
    <n v="249"/>
    <s v="15:00"/>
    <m/>
    <s v="Vrijheid, de"/>
    <n v="23"/>
    <s v="Varend arrangement"/>
    <d v="2015-08-19T00:00:00"/>
    <s v="De Ruyterkade 6 6e Etage"/>
    <m/>
    <s v="0031642251680"/>
    <m/>
    <n v="3"/>
    <n v="18077.400000000001"/>
    <n v="3"/>
    <m/>
    <n v="15063.96"/>
    <n v="4"/>
    <m/>
    <s v="000056-001"/>
    <n v="8"/>
  </r>
  <r>
    <s v="REHAU N.V."/>
    <s v="Vrijheid, de"/>
    <s v="Ja"/>
    <n v="100"/>
    <n v="73"/>
    <s v="Vrijheid, de"/>
    <n v="65"/>
    <s v="Middag"/>
    <n v="60"/>
    <s v="Classic"/>
    <s v="Fick D."/>
    <x v="0"/>
    <d v="2015-08-20T00:00:00"/>
    <x v="1"/>
    <s v="100% Definitief"/>
    <m/>
    <s v="NAUPAR"/>
    <s v="Ja"/>
    <s v="Vrijheid2015"/>
    <s v="100% Definitief"/>
    <s v="16-07"/>
    <m/>
    <m/>
    <x v="6"/>
    <n v="19"/>
    <n v="33.64"/>
    <n v="13281.56"/>
    <s v="11:45"/>
    <s v="11:45"/>
    <s v="Traditionele charter schepen"/>
    <s v="Classic"/>
    <s v="Eigen catering schip"/>
    <s v="Fick"/>
    <s v="19-08"/>
    <s v="2014.34"/>
    <s v="donderdag"/>
    <s v="20-08-2015 11:45"/>
    <d v="2014-08-19T22:49:15"/>
    <s v="debby.fick@rehau.com"/>
    <s v="desire.wijffels@dvan.nl"/>
    <n v="6"/>
    <s v="CH HKA (C09)"/>
    <s v="Paars"/>
    <n v="60"/>
    <m/>
    <s v="A27"/>
    <s v="CH HKA (C09)"/>
    <s v="2015-08-20"/>
    <n v="12270.56"/>
    <n v="12270.56"/>
    <n v="13281.56"/>
    <m/>
    <s v="Watergoorweg 79"/>
    <s v="Nijkerk"/>
    <s v="3861 MA"/>
    <n v="1.3"/>
    <n v="44"/>
    <s v="Ja"/>
    <s v="Debby Fick"/>
    <m/>
    <m/>
    <m/>
    <m/>
    <m/>
    <m/>
    <m/>
    <s v="11:00"/>
    <n v="0"/>
    <s v="Pier Westerhoofd"/>
    <s v="2094"/>
    <s v="Nee"/>
    <s v="Ja"/>
    <s v="Parkeren"/>
    <s v="1402"/>
    <s v="desire.wijffels@dvan.nl"/>
    <s v="Fick"/>
    <s v="debby.fick@rehau.com"/>
    <s v="f"/>
    <m/>
    <s v="Debby"/>
    <m/>
    <m/>
    <s v="D."/>
    <n v="199"/>
    <s v="16:45"/>
    <m/>
    <s v="Vrijheid, de"/>
    <n v="23"/>
    <s v="Varend arrangement"/>
    <d v="2015-08-20T00:00:00"/>
    <s v="Watergoorweg 79"/>
    <m/>
    <s v="648183407"/>
    <m/>
    <n v="3"/>
    <n v="14447.4"/>
    <n v="1"/>
    <m/>
    <n v="12270.56"/>
    <n v="4"/>
    <m/>
    <s v="000056-003"/>
    <n v="8"/>
  </r>
  <r>
    <s v="Tetterode"/>
    <s v="Vrijheid, de"/>
    <s v="Ja"/>
    <n v="100"/>
    <n v="73"/>
    <s v="Vrijheid, de"/>
    <n v="67"/>
    <s v="Middag"/>
    <n v="73"/>
    <s v="Classic"/>
    <s v="Neveux E."/>
    <x v="0"/>
    <d v="2015-08-21T00:00:00"/>
    <x v="1"/>
    <s v="100% Definitief"/>
    <m/>
    <s v="NAUPAR"/>
    <s v="Ja"/>
    <s v="Vrijheid2015"/>
    <s v="100% Definitief"/>
    <s v="08-07"/>
    <m/>
    <m/>
    <x v="6"/>
    <n v="19"/>
    <n v="33.64"/>
    <n v="16047.56"/>
    <s v="11:45"/>
    <s v="11:45"/>
    <s v="Traditionele charter schepen"/>
    <s v="Classic"/>
    <s v="Eigen catering schip"/>
    <s v="Neveux"/>
    <s v="19-08"/>
    <s v="2014.34"/>
    <s v="vrijdag"/>
    <s v="21-08-2015 11:45"/>
    <d v="2014-08-19T22:50:15"/>
    <s v="info@plantin.be"/>
    <s v="info@plantin.be"/>
    <n v="7"/>
    <s v="CH HKA (C09)"/>
    <s v="Paars"/>
    <n v="60"/>
    <m/>
    <s v="A27"/>
    <s v="CH HKA (C09)"/>
    <s v="2015-08-21"/>
    <n v="14836.9"/>
    <n v="14836.9"/>
    <n v="16047.56"/>
    <m/>
    <s v="Jool-Hulstraat 24"/>
    <s v="Almere"/>
    <s v="1327 HA"/>
    <n v="1.3"/>
    <n v="44"/>
    <s v="Ja"/>
    <s v="Efrem Neveux"/>
    <m/>
    <m/>
    <m/>
    <m/>
    <m/>
    <m/>
    <m/>
    <s v="11:00"/>
    <n v="0"/>
    <s v="Pier Westerhoofd"/>
    <s v="2078"/>
    <s v="Nee"/>
    <s v="Ja"/>
    <s v="Parkeren"/>
    <s v="1415"/>
    <s v="info@plantin.be"/>
    <s v="Neveux"/>
    <s v="efremneveux@tetterode.nl"/>
    <s v="m"/>
    <m/>
    <s v="Efrem"/>
    <m/>
    <m/>
    <s v="E."/>
    <n v="199"/>
    <s v="16:45"/>
    <m/>
    <s v="Vrijheid, de"/>
    <n v="23"/>
    <s v="Varend arrangement"/>
    <d v="2015-08-21T00:00:00"/>
    <s v="Jool-Hulstraat 24"/>
    <m/>
    <s v="0032473933424"/>
    <m/>
    <n v="4"/>
    <n v="17577.669999999998"/>
    <n v="1"/>
    <m/>
    <n v="14836.9"/>
    <n v="4"/>
    <m/>
    <s v="000056-005"/>
    <n v="8"/>
  </r>
  <r>
    <s v="Van Damme, Niek Jan"/>
    <s v="Vrijheid, de"/>
    <s v="Ja"/>
    <n v="100"/>
    <n v="73"/>
    <s v="Vrijheid, de"/>
    <n v="1758"/>
    <s v="Middag"/>
    <n v="60"/>
    <s v="Classic"/>
    <s v="Damme N.J van"/>
    <x v="0"/>
    <d v="2015-08-22T00:00:00"/>
    <x v="132"/>
    <s v="100% Definitief"/>
    <d v="2015-05-14T00:00:00"/>
    <s v="Sterk L."/>
    <s v="Ja"/>
    <s v="Vrijheid2015"/>
    <s v="100% Definitief"/>
    <s v="08-07"/>
    <m/>
    <m/>
    <x v="6"/>
    <n v="19"/>
    <n v="33.64"/>
    <n v="14251.93"/>
    <s v="11:45"/>
    <s v="11:45"/>
    <s v="Traditionele charter schepen"/>
    <s v="Classic"/>
    <s v="Eigen catering schip"/>
    <m/>
    <s v="07-05"/>
    <s v="2015.19"/>
    <s v="zaterdag"/>
    <s v="22-08-2015 11:45"/>
    <d v="2015-05-07T09:12:20"/>
    <s v="@hotmail.com"/>
    <s v="nadam1998@hotmail.com"/>
    <n v="6"/>
    <s v="CH HKA (C09)"/>
    <s v="Paars"/>
    <n v="60"/>
    <m/>
    <s v="A27"/>
    <s v="CH HKA (C09)"/>
    <s v="2015-08-22"/>
    <n v="13069.8"/>
    <n v="13069.8"/>
    <n v="14251.93"/>
    <m/>
    <s v="Hopfengartenstrasse 49"/>
    <s v="Siegburg"/>
    <s v="53721"/>
    <n v="1.3"/>
    <n v="44"/>
    <s v="Ja"/>
    <s v="Niek Jan van Damme"/>
    <m/>
    <m/>
    <m/>
    <m/>
    <m/>
    <m/>
    <m/>
    <s v="11:00"/>
    <n v="0"/>
    <s v="Pier Westerhoofd"/>
    <s v="2637"/>
    <s v="Ja"/>
    <s v="Ja"/>
    <s v="Parkeren"/>
    <s v="1840"/>
    <s v="nadam1998@hotmail.com"/>
    <s v="Damme"/>
    <s v="nadam1998@hotmail.com"/>
    <s v="m"/>
    <m/>
    <s v="Niek Jan"/>
    <s v="00491709200082"/>
    <s v="van"/>
    <s v="N.J"/>
    <n v="199"/>
    <s v="16:45"/>
    <m/>
    <s v="Vrijheid, de"/>
    <n v="23"/>
    <s v="Varend arrangement"/>
    <d v="2015-08-22T00:00:00"/>
    <s v="Hopfengartenstrasse 49"/>
    <m/>
    <m/>
    <m/>
    <n v="2"/>
    <n v="11083.6"/>
    <n v="2"/>
    <m/>
    <n v="13069.8"/>
    <n v="4"/>
    <m/>
    <s v="000056-007"/>
    <n v="8"/>
  </r>
  <r>
    <s v="Water Vision BV"/>
    <s v="Vrijheid, de"/>
    <s v="Ja"/>
    <n v="100"/>
    <n v="73"/>
    <s v="Vrijheid, de"/>
    <n v="66"/>
    <s v="Avond"/>
    <n v="60"/>
    <s v="Classic"/>
    <s v="Boer J. de"/>
    <x v="0"/>
    <d v="2015-08-20T00:00:00"/>
    <x v="1"/>
    <s v="100% Definitief"/>
    <m/>
    <s v="NAUPAR"/>
    <s v="Ja"/>
    <s v="Vrijheid2015"/>
    <s v="100% Definitief"/>
    <s v="09-07"/>
    <s v="Lebon"/>
    <m/>
    <x v="5"/>
    <n v="21"/>
    <n v="33.64"/>
    <n v="14429.41"/>
    <s v="19:00"/>
    <s v="18:45"/>
    <s v="Traditionele charter schepen"/>
    <s v="Classic"/>
    <s v="Eigen catering schip"/>
    <s v="Boer de"/>
    <s v="19-08"/>
    <s v="2014.34"/>
    <s v="donderdag"/>
    <s v="20-08-2015 18:45"/>
    <d v="2014-08-19T22:49:48"/>
    <s v="immiedas@watervision.nl"/>
    <s v="immiedas@watervision.nl"/>
    <n v="8"/>
    <s v="CH HKA (C09)"/>
    <s v="Paars"/>
    <n v="60"/>
    <m/>
    <s v="A27"/>
    <s v="CH HKA (C09)"/>
    <s v="2015-08-20"/>
    <n v="13346.6"/>
    <n v="13346.6"/>
    <n v="14429.41"/>
    <s v="vrouw"/>
    <s v="Vlierberg 9"/>
    <s v="Eemnes"/>
    <s v="3755 BS"/>
    <n v="1.3"/>
    <n v="44"/>
    <s v="Ja"/>
    <s v="Claudia Lebon"/>
    <m/>
    <m/>
    <m/>
    <m/>
    <m/>
    <m/>
    <m/>
    <s v="18:00"/>
    <n v="0"/>
    <s v="Pier Westerhoofd"/>
    <s v="2102"/>
    <s v="Nee"/>
    <s v="Ja"/>
    <s v="Parkeren"/>
    <s v="1690"/>
    <s v="claudialebon@watervision.nl"/>
    <s v="Lebon"/>
    <s v="claudialebon@watervision.nl"/>
    <s v="f"/>
    <m/>
    <s v="Claudia"/>
    <m/>
    <s v="de"/>
    <s v="C."/>
    <n v="219"/>
    <s v="23:45"/>
    <m/>
    <s v="Vrijheid, de"/>
    <n v="23"/>
    <s v="Varend arrangement"/>
    <d v="2015-08-20T00:00:00"/>
    <s v="Vlierberg 9"/>
    <m/>
    <s v="0031621212531"/>
    <m/>
    <n v="3"/>
    <n v="15899.4"/>
    <n v="2"/>
    <m/>
    <n v="13346.6"/>
    <n v="4"/>
    <m/>
    <s v="000056-004"/>
    <n v="8"/>
  </r>
  <r>
    <s v="Xafax Nederland"/>
    <s v="Vrijheid, de"/>
    <s v="Ja"/>
    <n v="100"/>
    <n v="73"/>
    <s v="Vrijheid, de"/>
    <n v="68"/>
    <s v="Avond"/>
    <n v="73"/>
    <s v="Classic"/>
    <s v="Compas P."/>
    <x v="0"/>
    <d v="2015-08-21T00:00:00"/>
    <x v="1"/>
    <s v="100% Definitief"/>
    <d v="2014-08-26T00:00:00"/>
    <s v="NAUPAR"/>
    <s v="Ja"/>
    <s v="Vrijheid2015"/>
    <s v="100% Definitief"/>
    <s v="08-07"/>
    <m/>
    <m/>
    <x v="5"/>
    <n v="21"/>
    <n v="33.64"/>
    <n v="17489.09"/>
    <s v="19:00"/>
    <s v="18:45"/>
    <s v="Traditionele charter schepen"/>
    <s v="Classic"/>
    <s v="Eigen catering schip"/>
    <s v="Bart"/>
    <s v="19-08"/>
    <s v="2014.34"/>
    <s v="vrijdag"/>
    <s v="21-08-2015 18:45"/>
    <d v="2014-08-19T22:50:47"/>
    <s v="pcompas@xafax.nl"/>
    <s v="pcompas@xafax.nl"/>
    <n v="6"/>
    <s v="CH HKA (C09)"/>
    <s v="Paars"/>
    <n v="60"/>
    <m/>
    <s v="A27"/>
    <s v="CH HKA (C09)"/>
    <s v="2015-08-21"/>
    <n v="16183.27"/>
    <n v="16183.27"/>
    <n v="17489.09"/>
    <m/>
    <s v="Postbus 107"/>
    <s v="Alkmaar"/>
    <s v="1800 AC"/>
    <n v="1.3"/>
    <n v="44"/>
    <s v="Ja"/>
    <s v="P. Compas"/>
    <m/>
    <m/>
    <m/>
    <m/>
    <m/>
    <m/>
    <m/>
    <s v="18:00"/>
    <n v="0"/>
    <s v="Pier Westerhoofd"/>
    <s v="2027"/>
    <s v="Nee"/>
    <s v="Ja"/>
    <s v="Parkeren"/>
    <s v="1477"/>
    <s v="pcompas@xafax.nl"/>
    <s v="Compas"/>
    <s v="pcompas@xafax.nl"/>
    <s v="f"/>
    <m/>
    <m/>
    <m/>
    <m/>
    <s v="P."/>
    <n v="219"/>
    <s v="23:45"/>
    <m/>
    <s v="Vrijheid, de"/>
    <n v="23"/>
    <s v="Varend arrangement"/>
    <d v="2015-08-21T00:00:00"/>
    <s v="Postbus 107"/>
    <m/>
    <s v="0031629060369"/>
    <m/>
    <n v="3"/>
    <n v="19344.27"/>
    <n v="3"/>
    <m/>
    <n v="16183.27"/>
    <n v="4"/>
    <m/>
    <s v="000056-006"/>
    <n v="8"/>
  </r>
  <r>
    <s v="Clinium beheer bv"/>
    <s v="Wapen fan Fryslan"/>
    <s v="Ja"/>
    <n v="100"/>
    <n v="65"/>
    <s v="Wapen fan Fryslan"/>
    <n v="2091"/>
    <s v="Avond"/>
    <n v="65"/>
    <s v="Classic Blaauw"/>
    <s v="Wibaut S."/>
    <x v="0"/>
    <d v="2015-08-22T00:00:00"/>
    <x v="136"/>
    <s v="100% Definitief"/>
    <d v="2015-06-19T00:00:00"/>
    <s v="Sterk L."/>
    <s v="Ja"/>
    <s v="Wapen fan Fryslan2015"/>
    <s v="100% Definitief"/>
    <s v="28-07"/>
    <m/>
    <m/>
    <x v="22"/>
    <n v="21"/>
    <n v="41"/>
    <n v="15478.08"/>
    <s v="18:45"/>
    <s v="18:45"/>
    <s v="Traditionele charter schepen"/>
    <s v="Classic Blaauw"/>
    <s v="Eigen catering schip"/>
    <s v="Wibaut"/>
    <s v="12-06"/>
    <s v="2015.24"/>
    <s v="zaterdag"/>
    <s v="22-08-2015 18:45"/>
    <d v="2015-06-12T14:30:15"/>
    <s v="k.oppelaar@clinium.nl"/>
    <s v="k.oppelaar@clinium.nl"/>
    <n v="2"/>
    <s v="Cacaohaven (N02)"/>
    <s v="Rood"/>
    <n v="70"/>
    <m/>
    <s v="N02"/>
    <s v="Cacaohaven (N02)"/>
    <s v="2015-08-22"/>
    <n v="14317.64"/>
    <n v="14317.64"/>
    <n v="15478.08"/>
    <m/>
    <s v="Joopgeesinkweg 314"/>
    <s v="AMSTERDAM-DUIVENDRECH"/>
    <s v="1114 AB"/>
    <n v="1.5"/>
    <n v="55"/>
    <s v="Ja"/>
    <s v="K. Oppelaar"/>
    <m/>
    <m/>
    <m/>
    <m/>
    <m/>
    <m/>
    <m/>
    <s v="18:00"/>
    <n v="0"/>
    <s v="Cacaohaven"/>
    <s v="6101"/>
    <s v="Ja"/>
    <s v="Ja"/>
    <s v="Parkeren"/>
    <s v="4012"/>
    <s v="k.oppelaar@clinium.nl"/>
    <s v="Oppelaar"/>
    <s v="k.oppelaar@clinium.nl"/>
    <s v="f"/>
    <s v="06 - 14 44 02 52"/>
    <m/>
    <s v="06 - 14 44 02 52"/>
    <m/>
    <s v="K."/>
    <n v="219"/>
    <s v="00:00"/>
    <m/>
    <s v="Wapen fan Fryslan"/>
    <n v="118"/>
    <s v="Varend arrangement"/>
    <d v="2015-08-22T00:00:00"/>
    <s v="Joopgeesinkweg 314"/>
    <s v="0031614440252"/>
    <s v="0031614440252"/>
    <s v="0031614440252"/>
    <n v="1"/>
    <n v="17224.349999999999"/>
    <n v="2"/>
    <m/>
    <n v="14317.64"/>
    <n v="2"/>
    <m/>
    <s v="000039-008"/>
    <n v="7.2"/>
  </r>
  <r>
    <s v="Finder Relais Nederland B.V."/>
    <s v="Wapen fan Fryslan"/>
    <s v="Ja"/>
    <n v="100"/>
    <n v="65"/>
    <s v="Wapen fan Fryslan"/>
    <n v="1165"/>
    <s v="Avond"/>
    <n v="65"/>
    <s v="Classic Blaauw"/>
    <s v="Eijsink M."/>
    <x v="0"/>
    <d v="2015-08-21T00:00:00"/>
    <x v="39"/>
    <s v="100% Definitief"/>
    <m/>
    <s v="NEB"/>
    <s v="Ja"/>
    <s v="Wapen fan Fryslan2015"/>
    <s v="100% Definitief"/>
    <s v="09-07"/>
    <m/>
    <m/>
    <x v="22"/>
    <n v="21"/>
    <n v="41"/>
    <n v="14675.83"/>
    <s v="18:45"/>
    <s v="18:45"/>
    <s v="Traditionele charter schepen"/>
    <s v="Classic Blaauw"/>
    <s v="Eigen catering schip"/>
    <s v="Eijsink"/>
    <s v="26-02"/>
    <s v="2015.09"/>
    <s v="vrijdag"/>
    <s v="21-08-2015 18:45"/>
    <d v="2015-02-26T14:14:58"/>
    <s v="m.eijsink@findernet.com"/>
    <s v="m.eijsink@findernet.com"/>
    <n v="1"/>
    <s v="Cacaohaven (N02)"/>
    <s v="Rood"/>
    <n v="70"/>
    <m/>
    <s v="N02"/>
    <s v="Cacaohaven (N02)"/>
    <s v="2015-08-21"/>
    <n v="13585"/>
    <n v="13585"/>
    <n v="14675.83"/>
    <m/>
    <s v="Dukdalfweg 51"/>
    <s v="Amsterdam"/>
    <s v="1041 BC"/>
    <n v="1.5"/>
    <n v="55"/>
    <s v="Nee"/>
    <s v="Martin Eijsink"/>
    <m/>
    <n v="386.02"/>
    <n v="704.81"/>
    <s v="110039"/>
    <n v="8805.51"/>
    <n v="13585"/>
    <n v="14675.83"/>
    <s v="18:00"/>
    <n v="0"/>
    <s v="Cacaohaven"/>
    <s v="2725"/>
    <s v="Ja"/>
    <s v="Ja"/>
    <s v="Parkeren"/>
    <s v="1968"/>
    <s v="m.eijsink@findernet.com"/>
    <s v="Eijsink"/>
    <s v="m.eijsink@findernet.com"/>
    <s v="m"/>
    <m/>
    <s v="Martin"/>
    <s v="(020) 615 65 57"/>
    <m/>
    <s v="M."/>
    <n v="204"/>
    <s v="00:00"/>
    <m/>
    <s v="Wapen fan Fryslan"/>
    <n v="118"/>
    <s v="Varend arrangement"/>
    <d v="2015-08-21T00:00:00"/>
    <s v="Dukdalfweg 51"/>
    <m/>
    <s v="0031621288708"/>
    <s v="(020) 615 65 57"/>
    <n v="1"/>
    <m/>
    <n v="1"/>
    <m/>
    <n v="13585"/>
    <n v="2"/>
    <m/>
    <s v="000039-006"/>
    <n v="7.2"/>
  </r>
  <r>
    <s v="Finder Relais Nederland B.V."/>
    <s v="Wapen fan Fryslan"/>
    <s v="Ja"/>
    <n v="100"/>
    <n v="65"/>
    <s v="Wapen fan Fryslan"/>
    <n v="1166"/>
    <s v="Avond"/>
    <n v="65"/>
    <s v="Classic Blaauw"/>
    <s v="Eijsink M."/>
    <x v="0"/>
    <d v="2015-08-20T00:00:00"/>
    <x v="39"/>
    <s v="100% Definitief"/>
    <m/>
    <s v="NEB"/>
    <s v="Ja"/>
    <s v="Wapen fan Fryslan2015"/>
    <s v="100% Definitief"/>
    <s v="09-07"/>
    <m/>
    <m/>
    <x v="22"/>
    <n v="21"/>
    <n v="41"/>
    <n v="14675.83"/>
    <s v="18:45"/>
    <s v="18:45"/>
    <s v="Traditionele charter schepen"/>
    <s v="Classic Blaauw"/>
    <s v="Eigen catering schip"/>
    <s v="Eijsink"/>
    <s v="26-02"/>
    <s v="2015.09"/>
    <s v="donderdag"/>
    <s v="20-08-2015 18:45"/>
    <d v="2015-02-26T14:16:21"/>
    <s v="m.eijsink@findernet.com"/>
    <s v="m.eijsink@findernet.com"/>
    <n v="1"/>
    <s v="Cacaohaven (N02)"/>
    <s v="Rood"/>
    <n v="70"/>
    <m/>
    <s v="N02"/>
    <s v="Cacaohaven (N02)"/>
    <s v="2015-08-20"/>
    <n v="13585"/>
    <n v="13585"/>
    <n v="14675.83"/>
    <m/>
    <s v="Dukdalfweg 51"/>
    <s v="Amsterdam"/>
    <s v="1041 BC"/>
    <n v="1.5"/>
    <n v="55"/>
    <s v="Nee"/>
    <s v="Martin Eijsink"/>
    <m/>
    <n v="386.02"/>
    <n v="704.81"/>
    <s v="110042"/>
    <n v="8805.5"/>
    <n v="13585"/>
    <n v="14675.83"/>
    <s v="18:00"/>
    <n v="0"/>
    <s v="Cacaohaven"/>
    <s v="2725"/>
    <s v="Ja"/>
    <s v="Ja"/>
    <s v="Parkeren"/>
    <s v="1968"/>
    <s v="m.eijsink@findernet.com"/>
    <s v="Eijsink"/>
    <s v="m.eijsink@findernet.com"/>
    <s v="m"/>
    <m/>
    <s v="Martin"/>
    <s v="(020) 615 65 57"/>
    <m/>
    <s v="M."/>
    <n v="204"/>
    <s v="00:00"/>
    <m/>
    <s v="Wapen fan Fryslan"/>
    <n v="118"/>
    <s v="Varend arrangement"/>
    <d v="2015-08-20T00:00:00"/>
    <s v="Dukdalfweg 51"/>
    <m/>
    <s v="0031621288708"/>
    <s v="(020) 615 65 57"/>
    <n v="1"/>
    <m/>
    <n v="1"/>
    <m/>
    <n v="13585"/>
    <n v="2"/>
    <m/>
    <s v="000039-004"/>
    <n v="7.2"/>
  </r>
  <r>
    <s v="Pylades"/>
    <s v="Wapen fan Fryslan"/>
    <s v="Ja"/>
    <n v="100"/>
    <n v="65"/>
    <s v="Wapen fan Fryslan"/>
    <n v="1118"/>
    <s v="SAIL In"/>
    <n v="60"/>
    <s v="Classic Blaauw"/>
    <s v="Gooijer M."/>
    <x v="0"/>
    <d v="2015-08-19T00:00:00"/>
    <x v="39"/>
    <s v="100% Definitief"/>
    <m/>
    <s v="NEB"/>
    <s v="Ja"/>
    <s v="Wapen fan Fryslan2015"/>
    <s v="100% Definitief"/>
    <s v="16-07"/>
    <m/>
    <m/>
    <x v="20"/>
    <n v="23"/>
    <n v="54"/>
    <n v="15441.51"/>
    <s v="07:45"/>
    <s v="07:45"/>
    <s v="Traditionele charter schepen"/>
    <s v="Classic Blaauw"/>
    <s v="Eigen catering schip"/>
    <s v="BusŽ"/>
    <s v="26-02"/>
    <s v="2015.09"/>
    <s v="woensdag"/>
    <s v="19-08-2015 07:45"/>
    <d v="2015-02-26T09:42:12"/>
    <s v="m.gooijer@pylades.com"/>
    <s v="madeleine.buse@pylades.com"/>
    <n v="1"/>
    <s v="Cacaohaven (N02)"/>
    <s v="Rood"/>
    <n v="70"/>
    <m/>
    <s v="N02"/>
    <s v="Cacaohaven (N02)"/>
    <s v="2015-08-19"/>
    <n v="14340"/>
    <n v="14340"/>
    <n v="15441.51"/>
    <m/>
    <m/>
    <s v="Weesp"/>
    <m/>
    <n v="1.5"/>
    <n v="55"/>
    <s v="Ja"/>
    <s v="M. Gooijer"/>
    <m/>
    <n v="337.55"/>
    <n v="763.96"/>
    <s v="110052"/>
    <n v="9264.91"/>
    <n v="14340"/>
    <n v="15441.51"/>
    <s v="07:00"/>
    <n v="0"/>
    <s v="Cacaohaven"/>
    <s v="2660"/>
    <s v="Ja"/>
    <s v="Ja"/>
    <s v="Parkeren"/>
    <s v="1908"/>
    <s v="m.gooijer@pylades.com"/>
    <s v="Gooijer"/>
    <s v="madeleine.buse@pylades.com"/>
    <s v="m"/>
    <s v="06 - 24 60 03 47"/>
    <m/>
    <m/>
    <m/>
    <s v="M."/>
    <n v="234"/>
    <s v="15:00"/>
    <m/>
    <s v="Wapen fan Fryslan"/>
    <n v="118"/>
    <s v="Varend arrangement"/>
    <d v="2015-08-19T00:00:00"/>
    <s v="Postbus 109"/>
    <m/>
    <s v="0031652066512"/>
    <m/>
    <n v="1"/>
    <m/>
    <n v="2"/>
    <m/>
    <n v="14340"/>
    <n v="2"/>
    <m/>
    <s v="000039-001"/>
    <n v="7.2"/>
  </r>
  <r>
    <s v="Suiker Unie"/>
    <s v="Wapen fan Fryslan"/>
    <s v="Ja"/>
    <n v="100"/>
    <n v="65"/>
    <s v="Wapen fan Fryslan"/>
    <n v="1394"/>
    <s v="Middag"/>
    <n v="65"/>
    <s v="Classic Blaauw"/>
    <s v="Paauwe S."/>
    <x v="0"/>
    <d v="2015-08-21T00:00:00"/>
    <x v="68"/>
    <s v="100% Definitief"/>
    <m/>
    <s v="NEB"/>
    <s v="Ja"/>
    <s v="Wapen fan Fryslan2015"/>
    <s v="100% Definitief"/>
    <s v="09-07"/>
    <m/>
    <m/>
    <x v="21"/>
    <n v="20"/>
    <n v="41"/>
    <n v="13559.61"/>
    <s v="11:45"/>
    <s v="11:45"/>
    <s v="Traditionele charter schepen"/>
    <s v="Classic Blaauw"/>
    <s v="Eigen catering schip"/>
    <s v="Paauwe"/>
    <s v="25-03"/>
    <s v="2015.13"/>
    <s v="vrijdag"/>
    <s v="21-08-2015 11:45"/>
    <d v="2015-03-25T15:26:57"/>
    <s v="sylvia.paauwe@suikerunie.com"/>
    <s v="sylvia.paauwe@suikerunie.com"/>
    <n v="2"/>
    <s v="Cacaohaven (N02)"/>
    <s v="Rood"/>
    <n v="70"/>
    <m/>
    <s v="N02"/>
    <s v="Cacaohaven (N02)"/>
    <s v="2015-08-21"/>
    <n v="12543.25"/>
    <n v="12543.25"/>
    <n v="13559.61"/>
    <m/>
    <m/>
    <s v="Oud-Gastel"/>
    <m/>
    <n v="1.5"/>
    <n v="55"/>
    <s v="Ja"/>
    <s v="Sylvia Paauwe"/>
    <m/>
    <n v="315.04000000000002"/>
    <n v="647.09"/>
    <s v="110163"/>
    <n v="7948.28"/>
    <n v="12285"/>
    <n v="13247.13"/>
    <s v="11:00"/>
    <n v="0"/>
    <s v="Cacaohaven"/>
    <s v="3078"/>
    <s v="Ja"/>
    <s v="Ja"/>
    <s v="Parkeren"/>
    <s v="2145"/>
    <s v="sylvia.paauwe@suikerunie.com"/>
    <s v="Paauwe"/>
    <s v="sylvia.paauwe@suikerunie.com"/>
    <s v="f"/>
    <m/>
    <s v="Sylvia"/>
    <s v="(0165) 52 52 05"/>
    <m/>
    <s v="S."/>
    <n v="184"/>
    <s v="16:45"/>
    <m/>
    <s v="Wapen fan Fryslan"/>
    <n v="118"/>
    <s v="Varend arrangement"/>
    <d v="2015-08-21T00:00:00"/>
    <s v="Postbus 100"/>
    <m/>
    <s v="612155055"/>
    <s v="(0165) 52 52 05"/>
    <n v="1"/>
    <m/>
    <n v="2"/>
    <m/>
    <n v="12543.25"/>
    <n v="2"/>
    <m/>
    <s v="000039-005"/>
    <n v="7.2"/>
  </r>
  <r>
    <s v="Rabobank Zuidwest-Drenthe"/>
    <s v="Welvaart"/>
    <s v="Ja"/>
    <n v="100"/>
    <n v="35"/>
    <s v="Welvaart"/>
    <n v="956"/>
    <s v="Middag"/>
    <n v="35"/>
    <s v="Classic"/>
    <s v="Stapel A."/>
    <x v="0"/>
    <d v="2015-08-20T00:00:00"/>
    <x v="100"/>
    <s v="100% Definitief"/>
    <d v="2015-02-06T00:00:00"/>
    <s v="Spliet M.P.J."/>
    <s v="Ja"/>
    <s v="Welvaart2015"/>
    <s v="100% Definitief"/>
    <s v="08-07"/>
    <s v="Stapel"/>
    <m/>
    <x v="6"/>
    <n v="19"/>
    <n v="36.229999999999997"/>
    <n v="7510.47"/>
    <s v="11:45"/>
    <s v="11:45"/>
    <s v="Traditionele charter schepen"/>
    <s v="Classic"/>
    <s v="Eigen catering schip"/>
    <s v="Bergman"/>
    <s v="30-01"/>
    <s v="2015.05"/>
    <s v="donderdag"/>
    <s v="20-08-2015 11:45"/>
    <d v="2015-01-30T11:46:00"/>
    <s v="marketing@zwd.rabobank.nl"/>
    <s v="marketing@zwd.rabobank.nl"/>
    <n v="4"/>
    <s v="CH HKA (C02)"/>
    <s v="Rood"/>
    <n v="40"/>
    <m/>
    <s v="A06"/>
    <s v="CH HKA (C02)"/>
    <s v="2015-08-20"/>
    <n v="6965"/>
    <n v="6965"/>
    <n v="7510.47"/>
    <s v="vrouw"/>
    <s v="Donau 12"/>
    <s v="Hoogeveen"/>
    <s v="7908 HA"/>
    <n v="1.35"/>
    <n v="31"/>
    <s v="Ja"/>
    <s v="Anita Stapel"/>
    <m/>
    <m/>
    <m/>
    <m/>
    <m/>
    <m/>
    <m/>
    <s v="11:00"/>
    <n v="0"/>
    <s v="Pier Westerhoofd"/>
    <s v="2621"/>
    <s v="Ja"/>
    <m/>
    <m/>
    <s v="1839"/>
    <s v="marketing@zwd.rabobank.nl"/>
    <s v="Stapel"/>
    <s v="marketing@zwd.rabobank.nl"/>
    <s v="f"/>
    <s v="06 - 31 50 43 12"/>
    <s v="Anita"/>
    <m/>
    <m/>
    <s v="A."/>
    <n v="199"/>
    <s v="16:45"/>
    <m/>
    <s v="Welvaart"/>
    <n v="73"/>
    <s v="Varend arrangement"/>
    <d v="2015-08-20T00:00:00"/>
    <s v="Donau 12"/>
    <s v="06-1504312"/>
    <s v="620872400"/>
    <m/>
    <n v="2"/>
    <n v="8427.65"/>
    <n v="1"/>
    <m/>
    <n v="6965"/>
    <n v="4"/>
    <m/>
    <s v="000055-004"/>
    <n v="6.45"/>
  </r>
  <r>
    <s v="Beek Container Techniek Benelux B.V."/>
    <s v="Welvaart"/>
    <s v="Ja"/>
    <n v="103.5"/>
    <n v="35"/>
    <s v="Welvaart"/>
    <n v="772"/>
    <s v="Avond"/>
    <n v="35"/>
    <s v="Classic"/>
    <s v="Beek M.C.M. van"/>
    <x v="0"/>
    <d v="2015-08-21T00:00:00"/>
    <x v="185"/>
    <s v="100% Definitief"/>
    <d v="2014-12-17T00:00:00"/>
    <s v="NAUPAR"/>
    <s v="Ja"/>
    <s v="Welvaart2015"/>
    <s v="100% Definitief"/>
    <s v="08-07"/>
    <m/>
    <m/>
    <x v="5"/>
    <n v="21"/>
    <n v="36.229999999999997"/>
    <n v="8867.39"/>
    <s v="19:00"/>
    <s v="18:45"/>
    <s v="Traditionele charter schepen"/>
    <s v="Classic"/>
    <s v="Eigen catering schip"/>
    <s v="Beek van"/>
    <s v="10-12"/>
    <s v="2014.50"/>
    <s v="vrijdag"/>
    <s v="21-08-2015 18:45"/>
    <d v="2014-12-10T14:14:21"/>
    <s v="danielle@beekgroep.com"/>
    <s v="danielle@beekgroep.com"/>
    <n v="6"/>
    <s v="CH HKA (C02)"/>
    <s v="Rood"/>
    <n v="40"/>
    <m/>
    <s v="A06"/>
    <s v="CH HKA (C02)"/>
    <s v="2015-08-21"/>
    <n v="7912.92"/>
    <n v="7912.92"/>
    <n v="8567.41"/>
    <m/>
    <s v="Flevoweg 31"/>
    <s v="Leiden"/>
    <s v="2318 BX"/>
    <n v="1.35"/>
    <n v="31"/>
    <s v="Nee"/>
    <s v="M.C.M. van Beek"/>
    <m/>
    <m/>
    <m/>
    <m/>
    <m/>
    <m/>
    <m/>
    <s v="18:00"/>
    <n v="-299.98"/>
    <s v="Pier Westerhoofd"/>
    <s v="2615"/>
    <s v="Ja"/>
    <s v="Nee"/>
    <s v="Parkeren"/>
    <s v="1831"/>
    <s v="danielle@beekgroep.com"/>
    <s v="Beek"/>
    <s v="danielle@beekgroep.com"/>
    <s v="m"/>
    <m/>
    <m/>
    <m/>
    <s v="van"/>
    <s v="M.C.M."/>
    <n v="219"/>
    <s v="23:45"/>
    <m/>
    <s v="Welvaart"/>
    <n v="73"/>
    <s v="Varend arrangement"/>
    <d v="2015-08-21T00:00:00"/>
    <s v="Flevoweg 31"/>
    <m/>
    <s v="651825861"/>
    <m/>
    <n v="3"/>
    <n v="9274.65"/>
    <n v="1"/>
    <m/>
    <n v="7912.92"/>
    <n v="4"/>
    <m/>
    <s v="000055-008"/>
    <n v="6.45"/>
  </r>
  <r>
    <s v="Cementbouw"/>
    <s v="Welvaart"/>
    <s v="Ja"/>
    <n v="100"/>
    <n v="35"/>
    <s v="Welvaart"/>
    <n v="536"/>
    <s v="SAIL In"/>
    <n v="35"/>
    <s v="Classic"/>
    <s v="Hauzer A."/>
    <x v="0"/>
    <d v="2015-08-19T00:00:00"/>
    <x v="207"/>
    <s v="100% Definitief"/>
    <d v="2014-10-10T00:00:00"/>
    <s v="Spliet M.P.J."/>
    <s v="Ja"/>
    <s v="Welvaart2015"/>
    <s v="100% Definitief"/>
    <s v="09-07"/>
    <m/>
    <m/>
    <x v="7"/>
    <n v="22.5"/>
    <n v="36.229999999999997"/>
    <n v="9406.43"/>
    <s v="07:45"/>
    <s v="07:45"/>
    <s v="Traditionele charter schepen"/>
    <s v="Classic"/>
    <s v="Eigen catering schip"/>
    <s v="Komduur"/>
    <s v="03-10"/>
    <s v="2014.40"/>
    <s v="woensdag"/>
    <s v="19-08-2015 07:45"/>
    <d v="2014-10-03T13:58:41"/>
    <s v="A.Hauzer@cementbouw.nl"/>
    <s v="c.komduur@cbverheul.nl"/>
    <n v="7"/>
    <s v="CH HKA (C02)"/>
    <s v="Rood"/>
    <n v="40"/>
    <m/>
    <s v="A06"/>
    <s v="CH HKA (C02)"/>
    <s v="2015-08-19"/>
    <n v="8900.94"/>
    <n v="8715"/>
    <n v="9406.43"/>
    <m/>
    <s v="Bennebroekerdijk 244"/>
    <s v="Cruquius"/>
    <s v="2124 LE"/>
    <n v="1.35"/>
    <n v="31"/>
    <s v="Ja"/>
    <s v="Cora Konduur"/>
    <m/>
    <m/>
    <m/>
    <m/>
    <m/>
    <m/>
    <m/>
    <s v="07:00"/>
    <n v="0"/>
    <s v="Pier Westerhoofd"/>
    <s v="2037"/>
    <s v="Ja"/>
    <s v="Nee"/>
    <s v="Parkeren"/>
    <s v="4082"/>
    <s v="A.Hauzer@cementbouw.nl"/>
    <s v="Konduur"/>
    <s v="c.komduur@cbverheul.nl"/>
    <s v="f"/>
    <s v="06 - 51 85 51 95"/>
    <s v="Cora"/>
    <s v="(023) 548 16 20"/>
    <m/>
    <s v="C."/>
    <n v="249"/>
    <s v="15:00"/>
    <m/>
    <s v="Welvaart"/>
    <n v="73"/>
    <s v="Varend arrangement"/>
    <d v="2015-08-19T00:00:00"/>
    <s v="Bennebroekerdijk 244"/>
    <m/>
    <s v="0031651855195"/>
    <s v="(023) 548 16 20"/>
    <n v="3"/>
    <n v="10545.15"/>
    <n v="2"/>
    <m/>
    <n v="8900.94"/>
    <n v="4"/>
    <m/>
    <s v="000055-001"/>
    <n v="6.45"/>
  </r>
  <r>
    <s v="Dijkstra Voermans"/>
    <s v="Welvaart"/>
    <s v="Ja"/>
    <n v="100"/>
    <n v="35"/>
    <s v="Welvaart"/>
    <n v="341"/>
    <s v="Avond"/>
    <n v="35"/>
    <s v="Classic"/>
    <s v="Wijffels D."/>
    <x v="0"/>
    <d v="2015-08-20T00:00:00"/>
    <x v="139"/>
    <s v="100% Definitief"/>
    <d v="2014-09-22T00:00:00"/>
    <s v="Dijck S.N.D. van"/>
    <s v="Ja"/>
    <s v="Welvaart2015"/>
    <s v="100% Definitief"/>
    <s v="08-07"/>
    <s v="Wijffels"/>
    <m/>
    <x v="5"/>
    <n v="21"/>
    <n v="36.229999999999997"/>
    <n v="8492.42"/>
    <s v="19:00"/>
    <s v="18:45"/>
    <s v="Traditionele charter schepen"/>
    <s v="Classic"/>
    <s v="Eigen catering schip"/>
    <s v="Wijffels"/>
    <s v="03-09"/>
    <s v="2014.36"/>
    <s v="donderdag"/>
    <s v="20-08-2015 18:45"/>
    <d v="2014-09-03T14:52:43"/>
    <s v="desire.wijffels@dvan.nl"/>
    <s v="desire.wijffels@dvan.nl"/>
    <n v="6"/>
    <s v="CH HKA (C02)"/>
    <s v="Rood"/>
    <n v="40"/>
    <m/>
    <s v="A06"/>
    <s v="CH HKA (C02)"/>
    <s v="2015-08-20"/>
    <n v="7850.94"/>
    <n v="7850.94"/>
    <n v="8492.42"/>
    <s v="vrouw"/>
    <s v="Winthontlaan 2"/>
    <s v="Utrecht"/>
    <s v="3526 KV"/>
    <n v="1.35"/>
    <n v="31"/>
    <s v="Ja"/>
    <s v="Desiré Wijffels"/>
    <m/>
    <m/>
    <m/>
    <m/>
    <m/>
    <m/>
    <m/>
    <s v="18:00"/>
    <n v="0"/>
    <s v="Pier Westerhoofd"/>
    <s v="1953"/>
    <s v="Ja"/>
    <s v="Ja"/>
    <s v="Parkeren"/>
    <s v="1433"/>
    <s v="desire.wijffels@dvan.nl"/>
    <s v="Wijffels"/>
    <s v="desire.wijffels@dvan.nl"/>
    <s v="f"/>
    <m/>
    <s v="Desiré"/>
    <m/>
    <m/>
    <s v="D."/>
    <n v="219"/>
    <s v="23:45"/>
    <m/>
    <s v="Welvaart"/>
    <n v="73"/>
    <s v="Varend arrangement"/>
    <d v="2015-08-20T00:00:00"/>
    <s v="Winthontlaan 2"/>
    <s v="0302850342"/>
    <s v="643376105"/>
    <m/>
    <n v="3"/>
    <n v="9274.65"/>
    <n v="1"/>
    <m/>
    <n v="7850.94"/>
    <n v="4"/>
    <m/>
    <s v="000055-005"/>
    <n v="6.45"/>
  </r>
  <r>
    <s v="HAB International Accountants &amp; Consultants"/>
    <s v="Welvaart"/>
    <s v="Ja"/>
    <n v="99.7"/>
    <n v="35"/>
    <s v="Welvaart"/>
    <n v="853"/>
    <s v="Avond"/>
    <n v="35"/>
    <s v="Classic"/>
    <s v="Burke H.A"/>
    <x v="0"/>
    <d v="2015-08-22T00:00:00"/>
    <x v="141"/>
    <s v="100% Definitief"/>
    <m/>
    <s v="Spliet M.P.J."/>
    <s v="Ja"/>
    <s v="Welvaart2015"/>
    <s v="100% Definitief"/>
    <s v="08-07"/>
    <m/>
    <m/>
    <x v="5"/>
    <n v="21"/>
    <n v="36.229999999999997"/>
    <n v="8267.43"/>
    <s v="19:00"/>
    <s v="18:45"/>
    <s v="Traditionele charter schepen"/>
    <s v="Classic"/>
    <s v="Eigen catering schip"/>
    <s v="Aguirre"/>
    <s v="09-01"/>
    <s v="2015.02"/>
    <s v="zaterdag"/>
    <s v="22-08-2015 18:45"/>
    <d v="2015-01-09T15:26:12"/>
    <s v="alexandraaguirre@hab-international.nl"/>
    <s v="haburke@hab-international.nl"/>
    <n v="8"/>
    <s v="CH HKA (C02)"/>
    <s v="Rood"/>
    <n v="40"/>
    <m/>
    <s v="A06"/>
    <s v="CH HKA (C02)"/>
    <s v="2015-08-22"/>
    <n v="7685.66"/>
    <n v="7685.66"/>
    <n v="8292.43"/>
    <m/>
    <s v="Strawinskylaan 923"/>
    <s v="Amsterdam"/>
    <s v="1077 XX"/>
    <n v="1.35"/>
    <n v="31"/>
    <s v="Nee"/>
    <s v="Alexandra Aguirre"/>
    <m/>
    <m/>
    <m/>
    <m/>
    <m/>
    <m/>
    <m/>
    <s v="18:00"/>
    <n v="25"/>
    <s v="Pier Westerhoofd"/>
    <s v="2515"/>
    <s v="Ja"/>
    <s v="Nee"/>
    <s v="Parkeren"/>
    <s v="3962"/>
    <s v="alexandraaguirre@hab-international.nl"/>
    <s v="Aguirre"/>
    <s v="alexandraaguirre@hab-international.nl"/>
    <s v="f"/>
    <m/>
    <s v="Alexandra"/>
    <s v="(020) 664 40 54"/>
    <m/>
    <s v="A."/>
    <n v="219"/>
    <s v="23:45"/>
    <m/>
    <s v="Welvaart"/>
    <n v="73"/>
    <s v="Varend arrangement"/>
    <d v="2015-08-22T00:00:00"/>
    <s v="Strawinskylaan 923"/>
    <s v="0206644054"/>
    <s v="616103343"/>
    <m/>
    <n v="3"/>
    <n v="9274.65"/>
    <n v="2"/>
    <m/>
    <n v="7685.66"/>
    <n v="4"/>
    <m/>
    <s v="000055-011"/>
    <n v="6.45"/>
  </r>
  <r>
    <s v="HOMIJ Technische Installaties bv"/>
    <s v="Welvaart"/>
    <s v="Ja"/>
    <n v="100"/>
    <n v="35"/>
    <s v="Welvaart"/>
    <n v="903"/>
    <s v="Middag"/>
    <n v="35"/>
    <s v="Classic"/>
    <s v="Navarrete Gelde A."/>
    <x v="0"/>
    <d v="2015-08-22T00:00:00"/>
    <x v="120"/>
    <s v="100% Definitief"/>
    <d v="2015-02-02T00:00:00"/>
    <s v="NAUPAR"/>
    <s v="Ja"/>
    <s v="Welvaart2015"/>
    <s v="100% Definitief"/>
    <s v="08-07"/>
    <m/>
    <m/>
    <x v="6"/>
    <n v="19"/>
    <n v="36.229999999999997"/>
    <n v="7722.96"/>
    <s v="11:45"/>
    <s v="11:45"/>
    <s v="Traditionele charter schepen"/>
    <s v="Classic"/>
    <s v="Eigen catering schip"/>
    <s v="Strobel"/>
    <s v="26-01"/>
    <s v="2015.05"/>
    <s v="zaterdag"/>
    <s v="22-08-2015 11:45"/>
    <d v="2015-01-26T09:15:12"/>
    <s v="naupar"/>
    <m/>
    <n v="5"/>
    <s v="CH HKA (C02)"/>
    <s v="Rood"/>
    <n v="40"/>
    <m/>
    <s v="A06"/>
    <s v="CH HKA (C02)"/>
    <s v="2015-08-22"/>
    <n v="7140.61"/>
    <n v="7140.61"/>
    <n v="7722.96"/>
    <m/>
    <s v="Lange Dreef 7"/>
    <s v="Vianen"/>
    <s v="4131 NJ"/>
    <n v="1.35"/>
    <n v="31"/>
    <s v="Ja"/>
    <s v="A. Navarrete Gelde"/>
    <m/>
    <m/>
    <m/>
    <m/>
    <m/>
    <m/>
    <m/>
    <s v="11:00"/>
    <n v="0"/>
    <s v="Pier Westerhoofd"/>
    <s v="2616"/>
    <s v="Nee"/>
    <s v="Ja"/>
    <s v="Parkeren"/>
    <s v="1832"/>
    <s v="naupar"/>
    <s v="Navarrete Gelde"/>
    <s v="T.Strobel@HOMIJ.NL"/>
    <s v="m"/>
    <m/>
    <m/>
    <m/>
    <m/>
    <s v="A."/>
    <n v="199"/>
    <s v="16:45"/>
    <m/>
    <s v="Welvaart"/>
    <n v="73"/>
    <s v="Varend arrangement"/>
    <d v="2015-08-22T00:00:00"/>
    <s v="Lange Dreef 7"/>
    <m/>
    <s v="613482741"/>
    <m/>
    <n v="2"/>
    <n v="8427.65"/>
    <n v="1"/>
    <m/>
    <n v="7140.61"/>
    <n v="4"/>
    <m/>
    <s v="000055-010"/>
    <n v="6.45"/>
  </r>
  <r>
    <s v="Solving Efeso BV"/>
    <s v="Welvaart"/>
    <s v="Ja"/>
    <n v="100"/>
    <n v="35"/>
    <s v="Welvaart"/>
    <n v="908"/>
    <s v="Avond"/>
    <n v="35"/>
    <s v="Classic"/>
    <s v="Vries W. de"/>
    <x v="0"/>
    <d v="2015-08-19T00:00:00"/>
    <x v="120"/>
    <s v="100% Definitief"/>
    <d v="2015-01-30T00:00:00"/>
    <s v="Spliet M.P.J."/>
    <s v="Ja"/>
    <s v="Welvaart2015"/>
    <s v="100% Definitief"/>
    <s v="09-07"/>
    <m/>
    <m/>
    <x v="5"/>
    <n v="21"/>
    <n v="36.229999999999997"/>
    <n v="8642.41"/>
    <s v="19:00"/>
    <s v="18:45"/>
    <s v="Traditionele charter schepen"/>
    <s v="Classic"/>
    <s v="Eigen catering schip"/>
    <s v="Ligthart"/>
    <s v="26-01"/>
    <s v="2015.05"/>
    <s v="woensdag"/>
    <s v="19-08-2015 18:45"/>
    <d v="2015-01-26T16:33:52"/>
    <s v="wiebe.devries@solvingefeso.com"/>
    <s v="annette.blom@solvingefeso.com"/>
    <n v="8"/>
    <s v="CH HKA (C02)"/>
    <s v="Rood"/>
    <n v="40"/>
    <m/>
    <s v="A06"/>
    <s v="CH HKA (C02)"/>
    <s v="2015-08-19"/>
    <n v="7974.9"/>
    <n v="7974.9"/>
    <n v="8642.41"/>
    <m/>
    <s v="Veemarktkade 8 G6225"/>
    <s v="Den Bosch"/>
    <s v="5222 AE"/>
    <n v="1.35"/>
    <n v="31"/>
    <s v="Nee"/>
    <s v="W. de Vries"/>
    <m/>
    <m/>
    <m/>
    <m/>
    <m/>
    <m/>
    <m/>
    <s v="18:00"/>
    <n v="0"/>
    <s v="Pier Westerhoofd"/>
    <s v="2582"/>
    <s v="Nee"/>
    <s v="Ja"/>
    <s v="Parkeren"/>
    <s v="1797"/>
    <s v="wiebe.devries@solvingefeso.com"/>
    <s v="Vries"/>
    <s v="wiebe.devries@solvingefeso.com"/>
    <s v="m"/>
    <s v="06 - 27 86 74 24"/>
    <m/>
    <m/>
    <s v="de"/>
    <s v="W."/>
    <n v="219"/>
    <s v="23:45"/>
    <m/>
    <s v="Welvaart"/>
    <n v="73"/>
    <s v="Varend arrangement"/>
    <d v="2015-08-19T00:00:00"/>
    <s v="Veemarktkade 8 G6225"/>
    <s v="+31 627 867 424"/>
    <s v="655858663"/>
    <m/>
    <n v="3"/>
    <n v="9274.65"/>
    <n v="1"/>
    <m/>
    <n v="7974.9"/>
    <n v="4"/>
    <m/>
    <s v="000055-002"/>
    <n v="6.45"/>
  </r>
  <r>
    <s v="TBI Holdings B.V. "/>
    <s v="Welvaart"/>
    <s v="Ja"/>
    <n v="100"/>
    <n v="35"/>
    <s v="Welvaart"/>
    <n v="897"/>
    <s v="Middag"/>
    <n v="35"/>
    <s v="Classic"/>
    <s v="Korving E.E.P."/>
    <x v="0"/>
    <d v="2015-08-21T00:00:00"/>
    <x v="208"/>
    <s v="100% Definitief"/>
    <d v="2015-01-29T00:00:00"/>
    <s v="NAUPAR"/>
    <s v="Ja"/>
    <s v="Welvaart2015"/>
    <s v="100% Definitief"/>
    <s v="09-07"/>
    <m/>
    <m/>
    <x v="6"/>
    <n v="19"/>
    <n v="36.229999999999997"/>
    <n v="7510.47"/>
    <s v="11:45"/>
    <s v="11:45"/>
    <s v="Traditionele charter schepen"/>
    <s v="Classic"/>
    <s v="Eigen catering schip"/>
    <s v="Strobel"/>
    <s v="22-01"/>
    <s v="2015.04"/>
    <s v="vrijdag"/>
    <s v="21-08-2015 11:45"/>
    <d v="2015-01-22T10:53:50"/>
    <s v="EEP.Korving@tbi.nl"/>
    <m/>
    <n v="8"/>
    <s v="CH HKA (C02)"/>
    <s v="Rood"/>
    <n v="40"/>
    <m/>
    <s v="A06"/>
    <s v="CH HKA (C02)"/>
    <s v="2015-08-21"/>
    <n v="7140.61"/>
    <n v="6965"/>
    <n v="7510.47"/>
    <m/>
    <s v="Wilhelminaplein 37"/>
    <s v="Rotterdam"/>
    <s v="3072 DE"/>
    <n v="1.35"/>
    <n v="31"/>
    <s v="Ja"/>
    <s v="E.E.P. Korving"/>
    <m/>
    <m/>
    <m/>
    <m/>
    <m/>
    <m/>
    <m/>
    <s v="11:00"/>
    <n v="0"/>
    <s v="Pier Westerhoofd"/>
    <s v="2696"/>
    <s v="Ja"/>
    <s v="Nee"/>
    <s v="Parkeren"/>
    <s v="1938"/>
    <s v="EEP.Korving@tbi.nl"/>
    <s v="Korving"/>
    <s v="EEP.Korving@tbi.nl"/>
    <s v="m"/>
    <m/>
    <m/>
    <m/>
    <m/>
    <s v="E.E.P."/>
    <n v="199"/>
    <s v="16:45"/>
    <m/>
    <s v="Welvaart"/>
    <n v="73"/>
    <s v="Varend arrangement"/>
    <d v="2015-08-21T00:00:00"/>
    <s v="Wilhelminaplein 37"/>
    <m/>
    <s v="613482741"/>
    <m/>
    <n v="2"/>
    <n v="8427.65"/>
    <n v="1"/>
    <m/>
    <n v="7140.61"/>
    <n v="4"/>
    <m/>
    <s v="000055-007"/>
    <n v="6.45"/>
  </r>
  <r>
    <s v="Cargolux Airlines International S.A."/>
    <s v="Wilhelmus"/>
    <s v="Ja"/>
    <n v="100"/>
    <n v="40"/>
    <s v="Wilhelmus"/>
    <n v="1786"/>
    <s v="Vuurwerk"/>
    <n v="40"/>
    <s v="Salon"/>
    <s v="Prowell B."/>
    <x v="0"/>
    <d v="2015-08-21T00:00:00"/>
    <x v="106"/>
    <s v="100% Definitief"/>
    <d v="2015-05-26T00:00:00"/>
    <s v="Sterk L."/>
    <s v="Ja"/>
    <s v="Wilhelmus 2015"/>
    <s v="100% Definitief"/>
    <s v="09-07"/>
    <m/>
    <m/>
    <x v="4"/>
    <n v="22.5"/>
    <n v="41.5"/>
    <n v="6019.42"/>
    <s v="20:30"/>
    <s v="20:30"/>
    <s v="Amsterdamse salonboten"/>
    <s v="Salon"/>
    <s v="H2U Consortium"/>
    <m/>
    <s v="12-05"/>
    <s v="2015.20"/>
    <s v="vrijdag"/>
    <s v="21-08-2015 20:30"/>
    <d v="2015-05-12T13:04:53"/>
    <s v="inf"/>
    <s v="brenda.prowell@cargolux.com"/>
    <n v="1"/>
    <s v="Oosterdok (O01)"/>
    <m/>
    <m/>
    <m/>
    <s v="O19"/>
    <s v="Oosterdok (O01)"/>
    <s v="2015-08-21"/>
    <n v="5560"/>
    <n v="5560"/>
    <n v="6019.42"/>
    <m/>
    <s v="Anchoragelaan 38"/>
    <s v="Schiphol"/>
    <s v="1118 LD"/>
    <m/>
    <n v="18"/>
    <s v="Nee"/>
    <s v="Brenda Prowell"/>
    <m/>
    <m/>
    <m/>
    <m/>
    <m/>
    <m/>
    <m/>
    <s v="20:00"/>
    <n v="0"/>
    <s v="Oosterdok Oostzijde"/>
    <s v="6013"/>
    <s v="Ja"/>
    <m/>
    <m/>
    <s v="3895"/>
    <s v="inf"/>
    <s v="Prowell"/>
    <s v="brenda.prowell@cargolux.com"/>
    <s v="f"/>
    <m/>
    <s v="Brenda"/>
    <s v="(020) 405 74 90"/>
    <m/>
    <s v="B."/>
    <n v="139"/>
    <s v="23:30"/>
    <s v="Oosterdok"/>
    <s v="Wilhelmus"/>
    <n v="217"/>
    <s v="Varend arrangement"/>
    <d v="2015-08-21T00:00:00"/>
    <s v="Anchoragelaan 38"/>
    <m/>
    <s v="(020) 405 74 90"/>
    <s v="(020) 405 74 90"/>
    <n v="1"/>
    <m/>
    <n v="0"/>
    <m/>
    <n v="5560"/>
    <n v="1"/>
    <m/>
    <s v="000134-011"/>
    <m/>
  </r>
  <r>
    <s v="Kas Bank N.V."/>
    <s v="Wilhelmus"/>
    <s v="Ja"/>
    <n v="100"/>
    <n v="48"/>
    <s v="Wilhelmus"/>
    <n v="1441"/>
    <s v="Borrel"/>
    <n v="48"/>
    <s v="Salon"/>
    <s v="Nguyen H."/>
    <x v="0"/>
    <d v="2015-08-22T00:00:00"/>
    <x v="209"/>
    <s v="100% Definitief"/>
    <d v="2015-04-07T00:00:00"/>
    <s v="Haan R. de"/>
    <s v="Ja"/>
    <s v="Wilhelmus 2015"/>
    <s v="100% Definitief"/>
    <s v="09-07"/>
    <m/>
    <m/>
    <x v="4"/>
    <n v="18.75"/>
    <n v="41.5"/>
    <n v="6685.62"/>
    <s v="16:15"/>
    <s v="16:15"/>
    <s v="Amsterdamse salonboten"/>
    <s v="Salon"/>
    <s v="H2U Consortium"/>
    <s v="Nguyen"/>
    <s v="30-03"/>
    <s v="2015.14"/>
    <s v="zaterdag"/>
    <s v="22-08-2015 16:00"/>
    <d v="2015-03-30T17:15:45"/>
    <s v="huong.nguyen@kasbank.com"/>
    <s v="huong.nguyen@kasbank.com"/>
    <n v="2"/>
    <s v="Oosterdok (O01)"/>
    <m/>
    <m/>
    <m/>
    <s v="O19"/>
    <s v="Oosterdok (O01)"/>
    <s v="2015-08-22"/>
    <n v="6192"/>
    <n v="6192"/>
    <n v="6685.62"/>
    <m/>
    <s v="Nieuwezijds Voorburgwal 225"/>
    <s v="Amsterdam"/>
    <s v="1012 RL"/>
    <m/>
    <n v="18"/>
    <s v="Nee"/>
    <s v="Huong Nguyen"/>
    <m/>
    <m/>
    <m/>
    <m/>
    <m/>
    <m/>
    <m/>
    <s v="16:00"/>
    <n v="0"/>
    <s v="Oosterdok Oostzijde"/>
    <s v="3185"/>
    <s v="Ja"/>
    <m/>
    <m/>
    <s v="2109"/>
    <s v="huong.nguyen@kasbank.com"/>
    <s v="Nguyen"/>
    <s v="huong.nguyen@kasbank.com"/>
    <s v="f"/>
    <m/>
    <s v="Huong"/>
    <s v="(020) 557 51 40"/>
    <m/>
    <s v="H."/>
    <n v="129"/>
    <s v="19:00"/>
    <s v="Oosterdok"/>
    <s v="Wilhelmus"/>
    <n v="217"/>
    <s v="Varend arrangement"/>
    <d v="2015-08-22T00:00:00"/>
    <s v="Nieuwezijds Voorburgwal 225"/>
    <m/>
    <s v="0031644175939"/>
    <s v="(020) 557 51 40"/>
    <n v="2"/>
    <m/>
    <n v="1"/>
    <s v="Ja"/>
    <n v="6192"/>
    <n v="1"/>
    <m/>
    <s v="000134-015"/>
    <m/>
  </r>
  <r>
    <s v="Luiten"/>
    <s v="Wilhelmus"/>
    <s v="Ja"/>
    <n v="100"/>
    <n v="43"/>
    <s v="Wilhelmus"/>
    <n v="1975"/>
    <s v="Vuurwerk"/>
    <n v="43"/>
    <s v="Salon"/>
    <s v="Luiten G."/>
    <x v="0"/>
    <d v="2015-08-20T00:00:00"/>
    <x v="93"/>
    <s v="100% Definitief"/>
    <d v="2015-06-10T00:00:00"/>
    <s v="Sterk L."/>
    <s v="Ja"/>
    <s v="Wilhelmus 2015"/>
    <s v="100% Definitief"/>
    <s v="09-07"/>
    <m/>
    <m/>
    <x v="4"/>
    <n v="22.5"/>
    <n v="41.5"/>
    <n v="6470.88"/>
    <s v="20:30"/>
    <s v="20:30"/>
    <s v="Amsterdamse salonboten"/>
    <s v="Salon"/>
    <s v="H2U Consortium"/>
    <m/>
    <s v="03-06"/>
    <s v="2015.23"/>
    <s v="donderdag"/>
    <s v="20-08-2015 20:30"/>
    <d v="2015-06-03T11:49:28"/>
    <s v="Guus Luiten"/>
    <s v="ajluiten@wxs.nl"/>
    <n v="2"/>
    <s v="Oosterdok (O01)"/>
    <m/>
    <m/>
    <m/>
    <s v="O19"/>
    <s v="Oosterdok (O01)"/>
    <s v="2015-08-20"/>
    <n v="5977"/>
    <n v="5977"/>
    <n v="6470.88"/>
    <m/>
    <s v="Van Stolkweg 30"/>
    <s v="Den Haag"/>
    <s v="2585 JR"/>
    <m/>
    <n v="18"/>
    <s v="Nee"/>
    <s v="Guus Luiten"/>
    <m/>
    <m/>
    <m/>
    <m/>
    <m/>
    <m/>
    <m/>
    <s v="20:00"/>
    <n v="0"/>
    <s v="Oosterdok Oostzijde"/>
    <s v="6050"/>
    <s v="Ja"/>
    <m/>
    <m/>
    <s v="3935"/>
    <s v="Guus Luiten"/>
    <s v="Luiten"/>
    <s v="ajluiten@wxs.nl"/>
    <s v="m"/>
    <s v="06 - 21 81 17 44"/>
    <s v="Guus"/>
    <m/>
    <m/>
    <s v="G."/>
    <n v="139"/>
    <s v="23:30"/>
    <s v="Oosterdok"/>
    <s v="Wilhelmus"/>
    <n v="217"/>
    <s v="Varend arrangement"/>
    <d v="2015-08-20T00:00:00"/>
    <s v="Van Stolkweg 30"/>
    <m/>
    <m/>
    <s v="0031621811744"/>
    <n v="2"/>
    <n v="504.57"/>
    <n v="0"/>
    <m/>
    <n v="5977"/>
    <n v="1"/>
    <m/>
    <s v="000134-007"/>
    <m/>
  </r>
  <r>
    <s v="Nationale Politie"/>
    <s v="Wilhelmus"/>
    <s v="Ja"/>
    <n v="100"/>
    <n v="48"/>
    <s v="Wilhelmus"/>
    <n v="2012"/>
    <s v="Borrel"/>
    <n v="48"/>
    <s v="Salon"/>
    <s v="Segboer M. A."/>
    <x v="0"/>
    <d v="2015-08-19T00:00:00"/>
    <x v="135"/>
    <s v="100% Definitief"/>
    <d v="2015-06-09T00:00:00"/>
    <s v="Spliet M.P.J."/>
    <s v="Ja"/>
    <s v="Wilhelmus 2015"/>
    <s v="100% Definitief"/>
    <s v="28-07"/>
    <m/>
    <m/>
    <x v="4"/>
    <n v="18.75"/>
    <n v="41.5"/>
    <n v="6685.64"/>
    <s v="17:00"/>
    <s v="17:00"/>
    <s v="Amsterdamse salonboten"/>
    <s v="Salon"/>
    <s v="H2U Consortium"/>
    <m/>
    <s v="08-06"/>
    <s v="2015.24"/>
    <s v="woensdag"/>
    <s v="19-08-2015 17:00"/>
    <d v="2015-06-08T15:07:53"/>
    <s v="mitzi.schoemans@politie.nl"/>
    <m/>
    <n v="1"/>
    <s v="Oosterdok (O01)"/>
    <m/>
    <m/>
    <m/>
    <s v="O19"/>
    <s v="Oosterdok (O01)"/>
    <s v="2015-08-19"/>
    <n v="6192"/>
    <n v="6192"/>
    <n v="6685.64"/>
    <m/>
    <m/>
    <s v="Den Haag"/>
    <m/>
    <m/>
    <n v="18"/>
    <s v="Nee"/>
    <s v="Mitzi Schoemans"/>
    <s v="Stichting Waardering Erkenning Politie (WEP) "/>
    <m/>
    <m/>
    <m/>
    <m/>
    <m/>
    <m/>
    <s v="16:30"/>
    <n v="0"/>
    <s v="Oosterdok Oostzijde"/>
    <s v="6083"/>
    <s v="Nee"/>
    <m/>
    <m/>
    <s v="3993"/>
    <s v="mitzi.schoemans@politie.nl"/>
    <s v="Schoemans"/>
    <s v="mitzi.schoemans@politie.nl"/>
    <s v="f"/>
    <s v="06 - 23 18 94 40"/>
    <s v="Mitzi"/>
    <m/>
    <m/>
    <s v="M."/>
    <n v="129"/>
    <s v="19:30"/>
    <s v="Oosterdok"/>
    <s v="Wilhelmus"/>
    <n v="217"/>
    <s v="Varend arrangement"/>
    <d v="2015-08-19T00:00:00"/>
    <s v="Postbus 17107"/>
    <m/>
    <m/>
    <m/>
    <n v="1"/>
    <m/>
    <n v="1"/>
    <s v="Nee"/>
    <n v="6192"/>
    <n v="1"/>
    <m/>
    <s v="000134-002"/>
    <m/>
  </r>
  <r>
    <s v="Nationale Politie"/>
    <s v="Wilhelmus"/>
    <s v="Ja"/>
    <n v="100"/>
    <n v="48"/>
    <s v="Wilhelmus"/>
    <n v="2013"/>
    <s v="Borrel"/>
    <n v="48"/>
    <s v="Salon"/>
    <s v="Segboer M. A."/>
    <x v="0"/>
    <d v="2015-08-20T00:00:00"/>
    <x v="135"/>
    <s v="100% Definitief"/>
    <d v="2015-06-09T00:00:00"/>
    <s v="Spliet M.P.J."/>
    <s v="Ja"/>
    <s v="Wilhelmus 2015"/>
    <s v="100% Definitief"/>
    <s v="28-07"/>
    <m/>
    <m/>
    <x v="4"/>
    <n v="18.75"/>
    <n v="41.5"/>
    <n v="6685.64"/>
    <s v="16:30"/>
    <s v="16:30"/>
    <s v="Amsterdamse salonboten"/>
    <s v="Salon"/>
    <s v="H2U Consortium"/>
    <m/>
    <s v="08-06"/>
    <s v="2015.24"/>
    <s v="donderdag"/>
    <s v="20-08-2015 16:30"/>
    <d v="2015-06-08T15:08:27"/>
    <s v="mitzi.schoemans@politie.nl"/>
    <m/>
    <n v="1"/>
    <s v="Oosterdok (O01)"/>
    <m/>
    <m/>
    <m/>
    <s v="O19"/>
    <s v="Oosterdok (O01)"/>
    <s v="2015-08-20"/>
    <n v="6192"/>
    <n v="6192"/>
    <n v="6685.64"/>
    <m/>
    <m/>
    <s v="Den Haag"/>
    <m/>
    <m/>
    <n v="18"/>
    <s v="Nee"/>
    <s v="Mitzi Schoemans"/>
    <s v="Stichting Waardering Erkenning Politie (WEP) "/>
    <m/>
    <m/>
    <m/>
    <m/>
    <m/>
    <m/>
    <s v="16:00"/>
    <n v="0"/>
    <s v="Oosterdok Oostzijde"/>
    <s v="6083"/>
    <s v="Nee"/>
    <m/>
    <m/>
    <s v="3993"/>
    <s v="mitzi.schoemans@politie.nl"/>
    <s v="Schoemans"/>
    <s v="mitzi.schoemans@politie.nl"/>
    <s v="f"/>
    <s v="06 - 23 18 94 40"/>
    <s v="Mitzi"/>
    <m/>
    <m/>
    <s v="M."/>
    <n v="129"/>
    <s v="19:00"/>
    <s v="Oosterdok"/>
    <s v="Wilhelmus"/>
    <n v="217"/>
    <s v="Varend arrangement"/>
    <d v="2015-08-20T00:00:00"/>
    <s v="Postbus 17107"/>
    <m/>
    <m/>
    <m/>
    <n v="1"/>
    <m/>
    <n v="1"/>
    <m/>
    <n v="6192"/>
    <n v="1"/>
    <m/>
    <s v="000134-006"/>
    <m/>
  </r>
  <r>
    <s v="Nationale Politie"/>
    <s v="Wilhelmus"/>
    <s v="Ja"/>
    <n v="100"/>
    <n v="48"/>
    <s v="Wilhelmus"/>
    <n v="2014"/>
    <s v="Borrel"/>
    <n v="48"/>
    <s v="Salon"/>
    <s v="Segboer M. A."/>
    <x v="0"/>
    <d v="2015-08-21T00:00:00"/>
    <x v="135"/>
    <s v="100% Definitief"/>
    <d v="2015-06-09T00:00:00"/>
    <s v="Spliet M.P.J."/>
    <s v="Ja"/>
    <s v="Wilhelmus 2015"/>
    <s v="100% Definitief"/>
    <s v="28-07"/>
    <m/>
    <m/>
    <x v="4"/>
    <n v="18.75"/>
    <n v="41.5"/>
    <n v="6685.64"/>
    <s v="16:30"/>
    <s v="16:30"/>
    <s v="Amsterdamse salonboten"/>
    <s v="Salon"/>
    <s v="H2U Consortium"/>
    <m/>
    <s v="08-06"/>
    <s v="2015.24"/>
    <s v="vrijdag"/>
    <s v="21-08-2015 16:30"/>
    <d v="2015-06-08T15:09:06"/>
    <s v="mitzi.schoemans1@politie.nl"/>
    <m/>
    <n v="1"/>
    <s v="Oosterdok (O01)"/>
    <m/>
    <m/>
    <m/>
    <s v="O19"/>
    <s v="Oosterdok (O01)"/>
    <s v="2015-08-21"/>
    <n v="6192"/>
    <n v="6192"/>
    <n v="6685.64"/>
    <m/>
    <m/>
    <s v="Den Haag"/>
    <m/>
    <m/>
    <n v="18"/>
    <s v="Nee"/>
    <s v="Mitzi Schoemans"/>
    <s v="Stichting Waardering Erkenning Politie (WEP) "/>
    <m/>
    <m/>
    <m/>
    <m/>
    <m/>
    <m/>
    <s v="16:00"/>
    <n v="0"/>
    <s v="Oosterdok Oostzijde"/>
    <s v="6083"/>
    <s v="Nee"/>
    <m/>
    <m/>
    <s v="3993"/>
    <s v="mitzi.schoemans1@politie.nl"/>
    <s v="Schoemans"/>
    <s v="mitzi.schoemans@politie.nl"/>
    <s v="f"/>
    <s v="06 - 23 18 94 40"/>
    <s v="Mitzi"/>
    <m/>
    <m/>
    <s v="M."/>
    <n v="129"/>
    <s v="19:00"/>
    <s v="Oosterdok"/>
    <s v="Wilhelmus"/>
    <n v="217"/>
    <s v="Varend arrangement"/>
    <d v="2015-08-21T00:00:00"/>
    <s v="Postbus 17107"/>
    <m/>
    <m/>
    <m/>
    <n v="1"/>
    <m/>
    <n v="1"/>
    <m/>
    <n v="6192"/>
    <n v="1"/>
    <m/>
    <s v="000134-010"/>
    <m/>
  </r>
  <r>
    <s v="New Effort Wines"/>
    <s v="Wilhelmus"/>
    <s v="Ja"/>
    <n v="93.88"/>
    <n v="46"/>
    <s v="Wilhelmus"/>
    <n v="1438"/>
    <s v="Vuurwerk"/>
    <n v="46"/>
    <s v="Salon"/>
    <s v="Velzen J. van"/>
    <x v="0"/>
    <d v="2015-08-22T00:00:00"/>
    <x v="8"/>
    <s v="100% Definitief"/>
    <d v="2015-05-12T00:00:00"/>
    <s v="Sterk L."/>
    <s v="Ja"/>
    <s v="Wilhelmus 2015"/>
    <s v="100% Definitief"/>
    <s v="09-07"/>
    <m/>
    <m/>
    <x v="4"/>
    <n v="22.5"/>
    <n v="41.5"/>
    <n v="6922.33"/>
    <s v="20:30"/>
    <s v="20:30"/>
    <s v="Amsterdamse salonboten"/>
    <s v="Salon"/>
    <s v="H2U Consortium"/>
    <m/>
    <s v="27-03"/>
    <s v="2015.13"/>
    <s v="zaterdag"/>
    <s v="22-08-2015 20:30"/>
    <d v="2015-03-27T17:13:38"/>
    <s v="smidtje123"/>
    <s v="joyce@ne-w.nl"/>
    <n v="4"/>
    <s v="Oosterdok (O01)"/>
    <m/>
    <m/>
    <m/>
    <s v="O19"/>
    <s v="Oosterdok (O01)"/>
    <s v="2015-08-22"/>
    <n v="6813.5"/>
    <n v="6813.5"/>
    <n v="7373.68"/>
    <m/>
    <s v="Papendrechtlaan 14"/>
    <s v="Sassenheim"/>
    <s v="2171 PZ"/>
    <m/>
    <n v="18"/>
    <s v="Nee"/>
    <s v="Joyce van Velzen"/>
    <m/>
    <m/>
    <m/>
    <m/>
    <m/>
    <m/>
    <m/>
    <s v="20:00"/>
    <n v="451.35"/>
    <s v="Oosterdok Oostzijde"/>
    <s v="6008"/>
    <s v="Ja"/>
    <m/>
    <m/>
    <s v="4014"/>
    <s v="smidtje123"/>
    <s v="Velzen"/>
    <s v="joyce@ne-w.nl"/>
    <s v="f"/>
    <s v="06 - 24 24 93 38"/>
    <s v="Joyce"/>
    <m/>
    <s v="van"/>
    <s v="J."/>
    <n v="139"/>
    <s v="23:30"/>
    <s v="Oosterdok"/>
    <s v="Wilhelmus"/>
    <n v="217"/>
    <s v="Varend arrangement"/>
    <d v="2015-08-22T00:00:00"/>
    <s v="Papendrechtlaan 14"/>
    <m/>
    <m/>
    <m/>
    <n v="1"/>
    <m/>
    <n v="3"/>
    <m/>
    <n v="6813.5"/>
    <n v="1"/>
    <m/>
    <s v="000134-016"/>
    <m/>
  </r>
  <r>
    <s v="PricewaterhouseCoopers B.V. _x000a_"/>
    <s v="Wilhelmus"/>
    <s v="Ja"/>
    <n v="100"/>
    <n v="40"/>
    <s v="Wilhelmus"/>
    <n v="1846"/>
    <s v="Welcome the Tall Ships"/>
    <n v="40"/>
    <s v="Salon"/>
    <s v="Weerdenburg S. van"/>
    <x v="0"/>
    <d v="2015-08-19T00:00:00"/>
    <x v="75"/>
    <s v="100% Definitief"/>
    <d v="2015-05-27T00:00:00"/>
    <s v="Sterk L."/>
    <s v="Ja"/>
    <s v="Wilhelmus 2015"/>
    <s v="100% Definitief"/>
    <s v="09-07"/>
    <m/>
    <m/>
    <x v="3"/>
    <n v="26.25"/>
    <n v="70"/>
    <n v="8150.4"/>
    <s v="13:00"/>
    <s v="13:00"/>
    <s v="Amsterdamse salonboten"/>
    <s v="Salon"/>
    <s v="H2U Consortium"/>
    <m/>
    <s v="20-05"/>
    <s v="2015.21"/>
    <s v="woensdag"/>
    <s v="19-08-2015 13:00"/>
    <d v="2015-05-20T14:16:16"/>
    <m/>
    <s v="elco.van.geene@nl.pwc.com"/>
    <n v="1"/>
    <s v="Oosterdok (O01)"/>
    <m/>
    <m/>
    <m/>
    <s v="O19"/>
    <s v="Oosterdok (O01)"/>
    <s v="2015-08-19"/>
    <n v="7560"/>
    <n v="7560"/>
    <n v="8150.4"/>
    <m/>
    <s v="Thomas R. Malthusstraat 5"/>
    <s v="Amsterdam"/>
    <s v="1066 JR"/>
    <m/>
    <n v="18"/>
    <s v="Nee"/>
    <s v="Stephanie van Weerdenburg"/>
    <m/>
    <m/>
    <m/>
    <m/>
    <m/>
    <m/>
    <m/>
    <s v="12:30"/>
    <n v="0"/>
    <s v="Oosterdok Oostzijde"/>
    <s v="5927"/>
    <s v="Ja"/>
    <m/>
    <m/>
    <s v="3780"/>
    <m/>
    <s v="Weerdenburg"/>
    <s v="elco.van.geene@nl.pwc.com"/>
    <s v="f"/>
    <s v="06 - 20 21 20 95"/>
    <s v="Stephanie"/>
    <s v="088 - 7925458"/>
    <s v="van"/>
    <s v="S."/>
    <n v="189"/>
    <s v="16:30"/>
    <s v="Oosterdok"/>
    <s v="Wilhelmus"/>
    <n v="217"/>
    <s v="Varend arrangement"/>
    <d v="2015-08-19T00:00:00"/>
    <s v="Thomas R. Malthusstraat 5"/>
    <m/>
    <s v="088 - 7925458"/>
    <s v="088 - 7925458"/>
    <n v="1"/>
    <m/>
    <n v="1"/>
    <m/>
    <n v="7560"/>
    <n v="1"/>
    <m/>
    <s v="000134-001"/>
    <m/>
  </r>
  <r>
    <s v="ABN AMRO"/>
    <s v="Willem Barentsz"/>
    <s v="Ja"/>
    <n v="143.88999999999999"/>
    <n v="100"/>
    <s v="Willem Barentsz"/>
    <n v="75"/>
    <s v="Avond"/>
    <n v="100"/>
    <s v="Classic"/>
    <s v="Oumouh F."/>
    <x v="0"/>
    <d v="2015-08-20T00:00:00"/>
    <x v="1"/>
    <s v="100% Definitief"/>
    <m/>
    <s v="NAUPAR"/>
    <s v="Ja"/>
    <s v="Willem Barentsz2015"/>
    <s v="100% Definitief"/>
    <s v="16-07"/>
    <m/>
    <m/>
    <x v="1"/>
    <n v="21"/>
    <n v="39.33"/>
    <n v="39510.82"/>
    <s v="19:30"/>
    <s v="19:00"/>
    <s v="Luxe traditionele charter schepen"/>
    <s v="Classic"/>
    <s v="Eigen catering schip"/>
    <s v="Zwijnenburg"/>
    <s v="19-08"/>
    <s v="2014.34"/>
    <s v="donderdag"/>
    <s v="20-08-2015 19:00"/>
    <d v="2014-08-19T22:55:24"/>
    <s v="noortje.kwisthout@nl.abnamro.com"/>
    <s v="fatima.oumouh@nl.abnamro.com"/>
    <n v="6"/>
    <s v="CH HKA (C08)"/>
    <s v="Blauw"/>
    <n v="60"/>
    <m/>
    <s v="A24"/>
    <s v="CH HKA (C08)"/>
    <s v="2015-08-20"/>
    <n v="25416.5"/>
    <n v="25416.5"/>
    <n v="27459.22"/>
    <m/>
    <m/>
    <s v="Amsterdam"/>
    <m/>
    <n v="1.25"/>
    <n v="50"/>
    <s v="Ja"/>
    <s v="Fatima Oumouh"/>
    <m/>
    <m/>
    <m/>
    <m/>
    <m/>
    <m/>
    <m/>
    <s v="18:15"/>
    <n v="-12051.6"/>
    <s v="Pier Westerhoofd"/>
    <s v="2074"/>
    <s v="Nee"/>
    <s v="Ja"/>
    <s v="Parkeren"/>
    <s v="4131"/>
    <s v="fatima.oumouh@nl.abnamro.com"/>
    <s v="Oumouh"/>
    <s v="fatima.oumouh@nl.abnamro.com"/>
    <s v="f"/>
    <m/>
    <s v="Fatima"/>
    <m/>
    <m/>
    <s v="F."/>
    <n v="249"/>
    <s v="00:15"/>
    <m/>
    <s v="Willem Barentsz"/>
    <n v="46"/>
    <s v="Varend arrangement"/>
    <d v="2015-08-20T00:00:00"/>
    <s v="Postbus 2241"/>
    <m/>
    <s v="651859238"/>
    <m/>
    <n v="3"/>
    <n v="30129"/>
    <n v="1"/>
    <m/>
    <n v="25416.5"/>
    <n v="5"/>
    <m/>
    <s v="000054-004"/>
    <n v="6.1"/>
  </r>
  <r>
    <s v="Oil Tanking Amsterdam"/>
    <s v="Willem Barentsz"/>
    <s v="Ja"/>
    <n v="100"/>
    <n v="100"/>
    <s v="Willem Barentsz"/>
    <n v="73"/>
    <s v="SAIL In"/>
    <n v="100"/>
    <s v="Classic"/>
    <s v="Wessel P. van"/>
    <x v="0"/>
    <d v="2015-08-19T00:00:00"/>
    <x v="1"/>
    <s v="100% Definitief"/>
    <m/>
    <s v="NAUPAR"/>
    <s v="Ja"/>
    <s v="Willem Barentsz2015"/>
    <s v="100% Definitief"/>
    <s v="08-07"/>
    <m/>
    <m/>
    <x v="2"/>
    <n v="23"/>
    <n v="39.33"/>
    <n v="31360.29"/>
    <s v="08:15"/>
    <s v="08:45"/>
    <s v="Luxe traditionele charter schepen"/>
    <s v="Classic"/>
    <s v="Eigen catering schip"/>
    <s v="Jansen"/>
    <s v="19-08"/>
    <s v="2014.34"/>
    <s v="woensdag"/>
    <s v="19-08-2015 08:00"/>
    <d v="2014-08-19T22:54:17"/>
    <s v="ciska.jansen@oiltanking.com"/>
    <m/>
    <n v="6"/>
    <s v="CH HKA (C08)"/>
    <s v="Blauw"/>
    <n v="60"/>
    <m/>
    <s v="A24"/>
    <s v="CH HKA (C08)"/>
    <s v="2015-08-19"/>
    <n v="29054.95"/>
    <n v="29054.95"/>
    <n v="31360.29"/>
    <m/>
    <s v="Heining 100"/>
    <s v="Amsterdam"/>
    <s v="1047 AH"/>
    <n v="1.25"/>
    <n v="50"/>
    <s v="Ja"/>
    <s v="Peter van Wessel"/>
    <m/>
    <m/>
    <m/>
    <m/>
    <m/>
    <m/>
    <m/>
    <s v="08:00"/>
    <n v="0"/>
    <s v="Pier Westerhoofd"/>
    <s v="2100"/>
    <s v="Nee"/>
    <s v="Ja"/>
    <s v="Parkeren"/>
    <s v="1466"/>
    <s v="ciska.jansen@oiltanking.com"/>
    <s v="Wessel"/>
    <s v="ciska.jansen@oiltanking.com"/>
    <s v="m"/>
    <m/>
    <s v="Peter"/>
    <m/>
    <s v="van"/>
    <s v="P."/>
    <n v="289"/>
    <s v="15:30"/>
    <m/>
    <s v="Willem Barentsz"/>
    <n v="46"/>
    <s v="Varend arrangement"/>
    <d v="2015-08-19T00:00:00"/>
    <s v="Heining 100"/>
    <m/>
    <s v="650741616"/>
    <m/>
    <n v="3"/>
    <n v="34969"/>
    <n v="3"/>
    <s v="Ja"/>
    <n v="29054.95"/>
    <n v="5"/>
    <m/>
    <s v="000054-001"/>
    <n v="6.1"/>
  </r>
  <r>
    <s v="Oil Tanking Amsterdam"/>
    <s v="Willem Barentsz"/>
    <s v="Ja"/>
    <n v="100"/>
    <n v="100"/>
    <s v="Willem Barentsz"/>
    <n v="74"/>
    <s v="Avond"/>
    <n v="100"/>
    <s v="Classic"/>
    <s v="Jansen C."/>
    <x v="0"/>
    <d v="2015-08-19T00:00:00"/>
    <x v="1"/>
    <s v="100% Definitief"/>
    <m/>
    <s v="NAUPAR"/>
    <s v="Ja"/>
    <s v="Willem Barentsz2015"/>
    <s v="100% Definitief"/>
    <s v="08-07"/>
    <m/>
    <m/>
    <x v="1"/>
    <n v="21"/>
    <n v="39.33"/>
    <n v="26834.25"/>
    <s v="19:30"/>
    <s v="19:00"/>
    <s v="Luxe traditionele charter schepen"/>
    <s v="Classic"/>
    <s v="Eigen catering schip"/>
    <s v="Jansen"/>
    <s v="19-08"/>
    <s v="2014.34"/>
    <s v="woensdag"/>
    <s v="19-08-2015 19:00"/>
    <d v="2014-08-19T22:54:56"/>
    <s v="ciska.jansen@oiltanking.com"/>
    <s v="ciska.jansen@oiltanking.com"/>
    <n v="5"/>
    <s v="CH HKA (C08)"/>
    <s v="Blauw"/>
    <n v="60"/>
    <m/>
    <s v="A24"/>
    <s v="CH HKA (C08)"/>
    <s v="2015-08-19"/>
    <n v="24900"/>
    <n v="24900"/>
    <n v="26834.25"/>
    <m/>
    <s v="Heining 100"/>
    <s v="Amsterdam"/>
    <s v="1047 AH"/>
    <n v="1.25"/>
    <n v="50"/>
    <s v="Ja"/>
    <s v="Ciska Jansen"/>
    <m/>
    <m/>
    <m/>
    <m/>
    <m/>
    <m/>
    <m/>
    <s v="18:15"/>
    <n v="0"/>
    <s v="Pier Westerhoofd"/>
    <s v="2100"/>
    <s v="Nee"/>
    <m/>
    <m/>
    <s v="1406"/>
    <s v="ciska.jansen@oiltanking.com"/>
    <s v="Jansen"/>
    <s v="purchase.invoices.amsterdam@oiltanking.com"/>
    <s v="f"/>
    <m/>
    <s v="Ciska"/>
    <m/>
    <m/>
    <s v="C."/>
    <n v="249"/>
    <s v="00:15"/>
    <m/>
    <s v="Willem Barentsz"/>
    <n v="46"/>
    <s v="Varend arrangement"/>
    <d v="2015-08-19T00:00:00"/>
    <s v="Heining 100"/>
    <m/>
    <s v="650741616"/>
    <m/>
    <n v="3"/>
    <n v="30129"/>
    <n v="0"/>
    <m/>
    <n v="24900"/>
    <n v="5"/>
    <m/>
    <s v="000054-002"/>
    <n v="6.1"/>
  </r>
  <r>
    <s v="Oil Tanking Amsterdam"/>
    <s v="Willem Barentsz"/>
    <s v="Ja"/>
    <n v="100"/>
    <n v="100"/>
    <s v="Willem Barentsz"/>
    <n v="77"/>
    <s v="Avond"/>
    <n v="100"/>
    <s v="Classic"/>
    <s v="Jansen C."/>
    <x v="0"/>
    <d v="2015-08-22T00:00:00"/>
    <x v="1"/>
    <s v="100% Definitief"/>
    <m/>
    <s v="NAUPAR"/>
    <s v="Ja"/>
    <s v="Willem Barentsz2015"/>
    <s v="100% Definitief"/>
    <s v="08-07"/>
    <m/>
    <m/>
    <x v="1"/>
    <n v="21"/>
    <n v="39.33"/>
    <n v="26834.25"/>
    <s v="19:30"/>
    <s v="19:00"/>
    <s v="Luxe traditionele charter schepen"/>
    <s v="Classic"/>
    <s v="Eigen catering schip"/>
    <s v="Poll van de"/>
    <s v="19-08"/>
    <s v="2014.34"/>
    <s v="zaterdag"/>
    <s v="22-08-2015 19:00"/>
    <d v="2014-08-19T22:56:31"/>
    <s v="ciska.jansen@oiltanking.com"/>
    <s v="ciska.jansen@oiltanking.com"/>
    <n v="5"/>
    <s v="CH HKA (C08)"/>
    <s v="Blauw"/>
    <n v="60"/>
    <m/>
    <s v="A24"/>
    <s v="CH HKA (C08)"/>
    <s v="2015-08-22"/>
    <n v="24900"/>
    <n v="24900"/>
    <n v="26834.25"/>
    <m/>
    <s v="Heining 100"/>
    <s v="Amsterdam"/>
    <s v="1047 AH"/>
    <n v="1.25"/>
    <n v="50"/>
    <s v="Ja"/>
    <s v="Ciska Jansen"/>
    <m/>
    <m/>
    <m/>
    <m/>
    <m/>
    <m/>
    <m/>
    <s v="18:15"/>
    <n v="0"/>
    <s v="Pier Westerhoofd"/>
    <s v="2100"/>
    <s v="Nee"/>
    <m/>
    <m/>
    <s v="1406"/>
    <s v="ciska.jansen@oiltanking.com"/>
    <s v="Jansen"/>
    <s v="purchase.invoices.amsterdam@oiltanking.com"/>
    <s v="f"/>
    <m/>
    <s v="Ciska"/>
    <m/>
    <m/>
    <s v="C."/>
    <n v="249"/>
    <s v="00:15"/>
    <m/>
    <s v="Willem Barentsz"/>
    <n v="46"/>
    <s v="Varend arrangement"/>
    <d v="2015-08-22T00:00:00"/>
    <s v="Heining 100"/>
    <m/>
    <s v="622798316"/>
    <m/>
    <n v="3"/>
    <n v="30129"/>
    <n v="0"/>
    <m/>
    <n v="24900"/>
    <n v="5"/>
    <m/>
    <s v="000054-008"/>
    <n v="6.1"/>
  </r>
  <r>
    <s v="Wilhelmsen Ship Service"/>
    <s v="Willem Barentsz"/>
    <s v="Ja"/>
    <n v="100"/>
    <n v="100"/>
    <s v="Willem Barentsz"/>
    <n v="76"/>
    <s v="Avond"/>
    <n v="100"/>
    <s v="Classic"/>
    <s v="Poll M. van de"/>
    <x v="0"/>
    <d v="2015-08-21T00:00:00"/>
    <x v="1"/>
    <s v="100% Definitief"/>
    <m/>
    <s v="NAUPAR"/>
    <s v="Ja"/>
    <s v="Willem Barentsz2015"/>
    <s v="100% Definitief"/>
    <s v="08-07"/>
    <m/>
    <m/>
    <x v="1"/>
    <n v="21"/>
    <n v="39.33"/>
    <n v="27459.22"/>
    <s v="19:30"/>
    <s v="19:00"/>
    <s v="Luxe traditionele charter schepen"/>
    <s v="Classic"/>
    <s v="Eigen catering schip"/>
    <s v="Poll van de"/>
    <s v="19-08"/>
    <s v="2014.34"/>
    <s v="vrijdag"/>
    <s v="21-08-2015 19:00"/>
    <d v="2014-08-19T22:56:04"/>
    <s v="minouk.van.de.poll@wilhelmsen.com"/>
    <s v="minouk.van.de.poll@wilhelmsen.com"/>
    <n v="6"/>
    <s v="CH HKA (C08)"/>
    <s v="Blauw"/>
    <n v="60"/>
    <m/>
    <s v="A24"/>
    <s v="CH HKA (C08)"/>
    <s v="2015-08-21"/>
    <n v="25416.5"/>
    <n v="25416.5"/>
    <n v="27459.22"/>
    <m/>
    <s v="Willem Barentszstraat 50"/>
    <s v="Rotterdam"/>
    <s v="3165 AB"/>
    <n v="1.25"/>
    <n v="50"/>
    <s v="Ja"/>
    <s v="Minouk van de Poll"/>
    <m/>
    <m/>
    <m/>
    <m/>
    <m/>
    <m/>
    <m/>
    <s v="18:15"/>
    <n v="0"/>
    <s v="Pier Westerhoofd"/>
    <s v="2087"/>
    <s v="Nee"/>
    <s v="Ja"/>
    <s v="Parkeren"/>
    <s v="1395"/>
    <s v="minouk.van.de.poll@wilhelmsen.com"/>
    <s v="Poll"/>
    <s v="minouk.van.de.poll@wilhelmsen.com"/>
    <s v="f"/>
    <m/>
    <s v="Minouk"/>
    <m/>
    <s v="van de"/>
    <s v="M."/>
    <n v="249"/>
    <s v="00:15"/>
    <m/>
    <s v="Willem Barentsz"/>
    <n v="46"/>
    <s v="Varend arrangement"/>
    <d v="2015-08-21T00:00:00"/>
    <s v="Willem Barentszstraat 50"/>
    <m/>
    <s v="622798316"/>
    <m/>
    <n v="3"/>
    <n v="30129"/>
    <n v="3"/>
    <m/>
    <n v="25416.5"/>
    <n v="5"/>
    <m/>
    <s v="000054-006"/>
    <n v="6.1"/>
  </r>
  <r>
    <s v="Vereniging Achmea"/>
    <s v="Witte Walvis"/>
    <s v="Ja"/>
    <n v="100"/>
    <n v="16"/>
    <s v="Witte Walvis"/>
    <n v="2188"/>
    <s v="SAIL In"/>
    <n v="16"/>
    <s v="Houthaven"/>
    <s v="Luijendijk B."/>
    <x v="0"/>
    <d v="2015-08-19T00:00:00"/>
    <x v="133"/>
    <s v="100% Definitief"/>
    <m/>
    <s v="Straten F. van"/>
    <s v="Ja"/>
    <s v="Witte Walvis2015"/>
    <s v="100% Definitief"/>
    <s v="22-07"/>
    <m/>
    <m/>
    <x v="8"/>
    <m/>
    <m/>
    <n v="2226.4"/>
    <s v="08:00"/>
    <s v="07:45"/>
    <s v="Luxe charter schepen (max. 24p)"/>
    <s v="Houthaven"/>
    <s v="Geen catering"/>
    <m/>
    <s v="22-06"/>
    <s v="2015.26"/>
    <s v="woensdag"/>
    <s v="19-08-2015 07:45"/>
    <d v="2015-06-22T17:56:38"/>
    <m/>
    <m/>
    <n v="1"/>
    <s v="Houthaven (H01)"/>
    <m/>
    <m/>
    <m/>
    <m/>
    <s v="Houthaven (H01)"/>
    <s v="2015-08-19"/>
    <n v="1840"/>
    <n v="1840"/>
    <n v="2226.4"/>
    <m/>
    <s v="Handelsweg 2"/>
    <s v="Zeist"/>
    <s v="3707 NH"/>
    <m/>
    <m/>
    <s v="Nee"/>
    <s v="Birgita Luijendijk"/>
    <m/>
    <m/>
    <m/>
    <m/>
    <m/>
    <m/>
    <m/>
    <s v="07:00"/>
    <n v="0"/>
    <s v="Danzigerkade 5 Amsterdam"/>
    <s v="6130"/>
    <s v="Nee"/>
    <m/>
    <m/>
    <s v="4061"/>
    <m/>
    <s v="Luijendijk"/>
    <s v="birgita.luijendijk@verenigingachmea.nl"/>
    <s v="f"/>
    <m/>
    <s v="Birgita"/>
    <m/>
    <m/>
    <s v="B."/>
    <n v="115"/>
    <s v="15:30"/>
    <s v="Houthaven"/>
    <s v="Witte Walvis"/>
    <n v="504"/>
    <s v="Varend arrangement"/>
    <d v="2015-08-19T00:00:00"/>
    <s v="Handelsweg 2"/>
    <m/>
    <m/>
    <m/>
    <n v="1"/>
    <n v="2226.4"/>
    <n v="0"/>
    <m/>
    <n v="1840"/>
    <m/>
    <m/>
    <s v="000227-001"/>
    <m/>
  </r>
  <r>
    <s v="Vereniging Achmea"/>
    <s v="Witte Walvis"/>
    <s v="Ja"/>
    <n v="100"/>
    <n v="16"/>
    <s v="Witte Walvis"/>
    <n v="2189"/>
    <s v="Avond"/>
    <n v="16"/>
    <s v="Houthaven"/>
    <s v="Luijendijk B."/>
    <x v="0"/>
    <d v="2015-08-19T00:00:00"/>
    <x v="133"/>
    <s v="100% Definitief"/>
    <m/>
    <s v="Straten F. van"/>
    <s v="Ja"/>
    <s v="Witte Walvis2015"/>
    <s v="100% Definitief"/>
    <s v="22-07"/>
    <m/>
    <m/>
    <x v="8"/>
    <m/>
    <m/>
    <n v="2226.4"/>
    <s v="18:30"/>
    <s v="18:15"/>
    <s v="Luxe charter schepen (max. 24p)"/>
    <s v="Houthaven"/>
    <s v="Geen catering"/>
    <m/>
    <s v="22-06"/>
    <s v="2015.26"/>
    <s v="woensdag"/>
    <s v="19-08-2015 18:15"/>
    <d v="2015-06-22T17:57:13"/>
    <m/>
    <m/>
    <n v="1"/>
    <s v="Houthaven (H01)"/>
    <m/>
    <m/>
    <m/>
    <m/>
    <s v="Houthaven (H01)"/>
    <s v="2015-08-19"/>
    <n v="1840"/>
    <n v="1840"/>
    <n v="2226.4"/>
    <m/>
    <s v="Handelsweg 2"/>
    <s v="Zeist"/>
    <s v="3707 NH"/>
    <m/>
    <m/>
    <s v="Nee"/>
    <s v="Birgita Luijendijk"/>
    <m/>
    <m/>
    <m/>
    <m/>
    <m/>
    <m/>
    <m/>
    <s v="17:30"/>
    <n v="0"/>
    <s v="Danzigerkade 5 Amsterdam"/>
    <s v="6130"/>
    <s v="Nee"/>
    <m/>
    <m/>
    <s v="4061"/>
    <m/>
    <s v="Luijendijk"/>
    <s v="birgita.luijendijk@verenigingachmea.nl"/>
    <s v="f"/>
    <m/>
    <s v="Birgita"/>
    <m/>
    <m/>
    <s v="B."/>
    <n v="115"/>
    <s v="24:00"/>
    <s v="Houthaven"/>
    <s v="Witte Walvis"/>
    <n v="504"/>
    <s v="Varend arrangement"/>
    <d v="2015-08-19T00:00:00"/>
    <s v="Handelsweg 2"/>
    <m/>
    <m/>
    <m/>
    <n v="1"/>
    <n v="2226.4"/>
    <n v="0"/>
    <m/>
    <n v="1840"/>
    <m/>
    <m/>
    <s v="000227-002"/>
    <m/>
  </r>
  <r>
    <s v="Vereniging Achmea"/>
    <s v="Witte Walvis"/>
    <s v="Ja"/>
    <n v="100"/>
    <n v="16"/>
    <s v="Witte Walvis"/>
    <n v="2190"/>
    <s v="Middag"/>
    <n v="16"/>
    <s v="Houthaven"/>
    <s v="Luijendijk B."/>
    <x v="0"/>
    <d v="2015-08-20T00:00:00"/>
    <x v="133"/>
    <s v="100% Definitief"/>
    <m/>
    <s v="Straten F. van"/>
    <s v="Ja"/>
    <s v="Witte Walvis2015"/>
    <s v="100% Definitief"/>
    <s v="22-07"/>
    <m/>
    <m/>
    <x v="8"/>
    <m/>
    <m/>
    <n v="2226.4"/>
    <s v="11:30"/>
    <s v="11:15"/>
    <s v="Luxe charter schepen (max. 24p)"/>
    <s v="Houthaven"/>
    <s v="Geen catering"/>
    <m/>
    <s v="22-06"/>
    <s v="2015.26"/>
    <s v="donderdag"/>
    <s v="20-08-2015 11:15"/>
    <d v="2015-06-22T17:57:49"/>
    <m/>
    <m/>
    <n v="1"/>
    <s v="Houthaven (H01)"/>
    <m/>
    <m/>
    <m/>
    <m/>
    <s v="Houthaven (H01)"/>
    <s v="2015-08-20"/>
    <n v="1840"/>
    <n v="1840"/>
    <n v="2226.4"/>
    <m/>
    <s v="Handelsweg 2"/>
    <s v="Zeist"/>
    <s v="3707 NH"/>
    <m/>
    <m/>
    <s v="Nee"/>
    <s v="Birgita Luijendijk"/>
    <m/>
    <m/>
    <m/>
    <m/>
    <m/>
    <m/>
    <m/>
    <s v="10:30"/>
    <n v="0"/>
    <s v="Danzigerkade 5 Amsterdam"/>
    <s v="6130"/>
    <s v="Nee"/>
    <m/>
    <m/>
    <s v="4061"/>
    <m/>
    <s v="Luijendijk"/>
    <s v="birgita.luijendijk@verenigingachmea.nl"/>
    <s v="f"/>
    <m/>
    <s v="Birgita"/>
    <m/>
    <m/>
    <s v="B."/>
    <n v="115"/>
    <s v="17:00"/>
    <s v="Houthaven"/>
    <s v="Witte Walvis"/>
    <n v="504"/>
    <s v="Varend arrangement"/>
    <d v="2015-08-20T00:00:00"/>
    <s v="Handelsweg 2"/>
    <m/>
    <m/>
    <m/>
    <n v="1"/>
    <n v="2226.4"/>
    <n v="0"/>
    <m/>
    <n v="1840"/>
    <m/>
    <m/>
    <s v="000227-003"/>
    <m/>
  </r>
  <r>
    <s v="Vereniging Achmea"/>
    <s v="Witte Walvis"/>
    <s v="Ja"/>
    <n v="100"/>
    <n v="16"/>
    <s v="Witte Walvis"/>
    <n v="2191"/>
    <s v="Avond"/>
    <n v="16"/>
    <s v="Houthaven"/>
    <s v="Luijendijk B."/>
    <x v="0"/>
    <d v="2015-08-20T00:00:00"/>
    <x v="133"/>
    <s v="100% Definitief"/>
    <m/>
    <s v="Straten F. van"/>
    <s v="Ja"/>
    <s v="Witte Walvis2015"/>
    <s v="100% Definitief"/>
    <s v="22-07"/>
    <m/>
    <m/>
    <x v="8"/>
    <m/>
    <m/>
    <n v="2226.4"/>
    <s v="18:30"/>
    <s v="18:15"/>
    <s v="Luxe charter schepen (max. 24p)"/>
    <s v="Houthaven"/>
    <s v="Geen catering"/>
    <m/>
    <s v="22-06"/>
    <s v="2015.26"/>
    <s v="donderdag"/>
    <s v="20-08-2015 18:15"/>
    <d v="2015-06-22T17:58:37"/>
    <m/>
    <m/>
    <n v="1"/>
    <s v="Houthaven (H01)"/>
    <m/>
    <m/>
    <m/>
    <m/>
    <s v="Houthaven (H01)"/>
    <s v="2015-08-20"/>
    <n v="1840"/>
    <n v="1840"/>
    <n v="2226.4"/>
    <m/>
    <s v="Handelsweg 2"/>
    <s v="Zeist"/>
    <s v="3707 NH"/>
    <m/>
    <m/>
    <s v="Nee"/>
    <s v="Birgita Luijendijk"/>
    <m/>
    <m/>
    <m/>
    <m/>
    <m/>
    <m/>
    <m/>
    <s v="17:30"/>
    <n v="0"/>
    <s v="Danzigerkade 5 Amsterdam"/>
    <s v="6130"/>
    <s v="Nee"/>
    <m/>
    <m/>
    <s v="4061"/>
    <m/>
    <s v="Luijendijk"/>
    <s v="birgita.luijendijk@verenigingachmea.nl"/>
    <s v="f"/>
    <m/>
    <s v="Birgita"/>
    <m/>
    <m/>
    <s v="B."/>
    <n v="115"/>
    <s v="24:00"/>
    <s v="Houthaven"/>
    <s v="Witte Walvis"/>
    <n v="504"/>
    <s v="Varend arrangement"/>
    <d v="2015-08-20T00:00:00"/>
    <s v="Handelsweg 2"/>
    <m/>
    <m/>
    <m/>
    <n v="1"/>
    <n v="2226.4"/>
    <n v="0"/>
    <m/>
    <n v="1840"/>
    <m/>
    <m/>
    <s v="000227-004"/>
    <m/>
  </r>
  <r>
    <s v="Vereniging Achmea"/>
    <s v="Witte Walvis"/>
    <s v="Ja"/>
    <n v="100"/>
    <n v="16"/>
    <s v="Witte Walvis"/>
    <n v="2192"/>
    <s v="Middag"/>
    <n v="16"/>
    <s v="Houthaven"/>
    <s v="Luijendijk B."/>
    <x v="0"/>
    <d v="2015-08-21T00:00:00"/>
    <x v="133"/>
    <s v="100% Definitief"/>
    <m/>
    <s v="Straten F. van"/>
    <s v="Ja"/>
    <s v="Witte Walvis2015"/>
    <s v="100% Definitief"/>
    <s v="22-07"/>
    <m/>
    <m/>
    <x v="8"/>
    <m/>
    <m/>
    <n v="2226.4"/>
    <s v="11:30"/>
    <s v="11:15"/>
    <s v="Luxe charter schepen (max. 24p)"/>
    <s v="Houthaven"/>
    <s v="Geen catering"/>
    <m/>
    <s v="22-06"/>
    <s v="2015.26"/>
    <s v="vrijdag"/>
    <s v="21-08-2015 11:15"/>
    <d v="2015-06-22T17:59:12"/>
    <m/>
    <m/>
    <n v="1"/>
    <s v="Houthaven (H01)"/>
    <m/>
    <m/>
    <m/>
    <m/>
    <s v="Houthaven (H01)"/>
    <s v="2015-08-21"/>
    <n v="1840"/>
    <n v="1840"/>
    <n v="2226.4"/>
    <m/>
    <s v="Handelsweg 2"/>
    <s v="Zeist"/>
    <s v="3707 NH"/>
    <m/>
    <m/>
    <s v="Nee"/>
    <s v="Birgita Luijendijk"/>
    <m/>
    <m/>
    <m/>
    <m/>
    <m/>
    <m/>
    <m/>
    <s v="10:30"/>
    <n v="0"/>
    <s v="Danzigerkade 5 Amsterdam"/>
    <s v="6130"/>
    <s v="Nee"/>
    <m/>
    <m/>
    <s v="4061"/>
    <m/>
    <s v="Luijendijk"/>
    <s v="birgita.luijendijk@verenigingachmea.nl"/>
    <s v="f"/>
    <m/>
    <s v="Birgita"/>
    <m/>
    <m/>
    <s v="B."/>
    <n v="115"/>
    <s v="17:00"/>
    <s v="Houthaven"/>
    <s v="Witte Walvis"/>
    <n v="504"/>
    <s v="Varend arrangement"/>
    <d v="2015-08-21T00:00:00"/>
    <s v="Handelsweg 2"/>
    <m/>
    <m/>
    <m/>
    <n v="1"/>
    <n v="2226.4"/>
    <n v="0"/>
    <m/>
    <n v="1840"/>
    <m/>
    <m/>
    <s v="000227-005"/>
    <m/>
  </r>
  <r>
    <s v="Vereniging Achmea"/>
    <s v="Witte Walvis"/>
    <s v="Ja"/>
    <n v="100"/>
    <n v="16"/>
    <s v="Witte Walvis"/>
    <n v="2193"/>
    <s v="Avond"/>
    <n v="16"/>
    <s v="Houthaven"/>
    <s v="Luijendijk B."/>
    <x v="0"/>
    <d v="2015-08-21T00:00:00"/>
    <x v="133"/>
    <s v="100% Definitief"/>
    <m/>
    <s v="Straten F. van"/>
    <s v="Ja"/>
    <s v="Witte Walvis2015"/>
    <s v="100% Definitief"/>
    <s v="22-07"/>
    <m/>
    <m/>
    <x v="8"/>
    <m/>
    <m/>
    <n v="2226.4"/>
    <s v="18:30"/>
    <s v="18:15"/>
    <s v="Luxe charter schepen (max. 24p)"/>
    <s v="Houthaven"/>
    <s v="Geen catering"/>
    <m/>
    <s v="22-06"/>
    <s v="2015.26"/>
    <s v="vrijdag"/>
    <s v="21-08-2015 18:15"/>
    <d v="2015-06-22T17:59:58"/>
    <m/>
    <m/>
    <n v="1"/>
    <s v="Houthaven (H01)"/>
    <m/>
    <m/>
    <m/>
    <m/>
    <s v="Houthaven (H01)"/>
    <s v="2015-08-21"/>
    <n v="1840"/>
    <n v="1840"/>
    <n v="2226.4"/>
    <m/>
    <s v="Handelsweg 2"/>
    <s v="Zeist"/>
    <s v="3707 NH"/>
    <m/>
    <m/>
    <s v="Nee"/>
    <s v="Birgita Luijendijk"/>
    <m/>
    <m/>
    <m/>
    <m/>
    <m/>
    <m/>
    <m/>
    <s v="17:30"/>
    <n v="0"/>
    <s v="Danzigerkade 5 Amsterdam"/>
    <s v="6130"/>
    <s v="Nee"/>
    <m/>
    <m/>
    <s v="4061"/>
    <m/>
    <s v="Luijendijk"/>
    <s v="birgita.luijendijk@verenigingachmea.nl"/>
    <s v="f"/>
    <m/>
    <s v="Birgita"/>
    <m/>
    <m/>
    <s v="B."/>
    <n v="115"/>
    <s v="24:00"/>
    <s v="Houthaven"/>
    <s v="Witte Walvis"/>
    <n v="504"/>
    <s v="Varend arrangement"/>
    <d v="2015-08-21T00:00:00"/>
    <s v="Handelsweg 2"/>
    <m/>
    <m/>
    <m/>
    <n v="1"/>
    <n v="2226.4"/>
    <n v="0"/>
    <m/>
    <n v="1840"/>
    <m/>
    <m/>
    <s v="000227-006"/>
    <m/>
  </r>
  <r>
    <s v="Vereniging Achmea"/>
    <s v="Witte Walvis"/>
    <s v="Ja"/>
    <n v="100"/>
    <n v="16"/>
    <s v="Witte Walvis"/>
    <n v="2194"/>
    <s v="Middag"/>
    <n v="16"/>
    <s v="Houthaven"/>
    <s v="Luijendijk B."/>
    <x v="0"/>
    <d v="2015-08-22T00:00:00"/>
    <x v="133"/>
    <s v="100% Definitief"/>
    <m/>
    <s v="Straten F. van"/>
    <s v="Ja"/>
    <s v="Witte Walvis2015"/>
    <s v="100% Definitief"/>
    <s v="22-07"/>
    <m/>
    <m/>
    <x v="8"/>
    <m/>
    <m/>
    <n v="2226.4"/>
    <s v="11:30"/>
    <s v="11:15"/>
    <s v="Luxe charter schepen (max. 24p)"/>
    <s v="Houthaven"/>
    <s v="Geen catering"/>
    <m/>
    <s v="22-06"/>
    <s v="2015.26"/>
    <s v="zaterdag"/>
    <s v="22-08-2015 11:15"/>
    <d v="2015-06-22T18:01:05"/>
    <m/>
    <m/>
    <n v="1"/>
    <s v="Houthaven (H01)"/>
    <m/>
    <m/>
    <m/>
    <m/>
    <s v="Houthaven (H01)"/>
    <s v="2015-08-22"/>
    <n v="1840"/>
    <n v="1840"/>
    <n v="2226.4"/>
    <m/>
    <s v="Handelsweg 2"/>
    <s v="Zeist"/>
    <s v="3707 NH"/>
    <m/>
    <m/>
    <s v="Nee"/>
    <s v="Birgita Luijendijk"/>
    <m/>
    <m/>
    <m/>
    <m/>
    <m/>
    <m/>
    <m/>
    <s v="10:30"/>
    <n v="0"/>
    <s v="Danzigerkade 5 Amsterdam"/>
    <s v="6130"/>
    <s v="Nee"/>
    <m/>
    <m/>
    <s v="4061"/>
    <m/>
    <s v="Luijendijk"/>
    <s v="birgita.luijendijk@verenigingachmea.nl"/>
    <s v="f"/>
    <m/>
    <s v="Birgita"/>
    <m/>
    <m/>
    <s v="B."/>
    <n v="115"/>
    <s v="17:00"/>
    <s v="Houthaven"/>
    <s v="Witte Walvis"/>
    <n v="504"/>
    <s v="Varend arrangement"/>
    <d v="2015-08-22T00:00:00"/>
    <s v="Handelsweg 2"/>
    <m/>
    <m/>
    <m/>
    <n v="1"/>
    <n v="2226.4"/>
    <n v="0"/>
    <m/>
    <n v="1840"/>
    <m/>
    <m/>
    <s v="000227-007"/>
    <m/>
  </r>
  <r>
    <s v="Vereniging Achmea"/>
    <s v="Witte Walvis"/>
    <s v="Ja"/>
    <n v="100"/>
    <n v="16"/>
    <s v="Witte Walvis"/>
    <n v="2195"/>
    <s v="Avond"/>
    <n v="16"/>
    <s v="Houthaven"/>
    <s v="Luijendijk B."/>
    <x v="0"/>
    <d v="2015-08-22T00:00:00"/>
    <x v="133"/>
    <s v="100% Definitief"/>
    <m/>
    <s v="Straten F. van"/>
    <s v="Ja"/>
    <s v="Witte Walvis2015"/>
    <s v="100% Definitief"/>
    <s v="22-07"/>
    <m/>
    <m/>
    <x v="8"/>
    <m/>
    <m/>
    <n v="2226.4"/>
    <s v="18:30"/>
    <s v="18:15"/>
    <s v="Luxe charter schepen (max. 24p)"/>
    <s v="Houthaven"/>
    <s v="Geen catering"/>
    <m/>
    <s v="22-06"/>
    <s v="2015.26"/>
    <s v="zaterdag"/>
    <s v="22-08-2015 18:15"/>
    <d v="2015-06-22T18:01:51"/>
    <m/>
    <m/>
    <n v="1"/>
    <s v="Houthaven (H01)"/>
    <m/>
    <m/>
    <m/>
    <m/>
    <s v="Houthaven (H01)"/>
    <s v="2015-08-22"/>
    <n v="1840"/>
    <n v="1840"/>
    <n v="2226.4"/>
    <m/>
    <s v="Handelsweg 2"/>
    <s v="Zeist"/>
    <s v="3707 NH"/>
    <m/>
    <m/>
    <s v="Nee"/>
    <s v="Birgita Luijendijk"/>
    <m/>
    <m/>
    <m/>
    <m/>
    <m/>
    <m/>
    <m/>
    <s v="17:30"/>
    <n v="0"/>
    <s v="Danzigerkade 5 Amsterdam"/>
    <s v="6130"/>
    <s v="Nee"/>
    <m/>
    <m/>
    <s v="4061"/>
    <m/>
    <s v="Luijendijk"/>
    <s v="birgita.luijendijk@verenigingachmea.nl"/>
    <s v="f"/>
    <m/>
    <s v="Birgita"/>
    <m/>
    <m/>
    <s v="B."/>
    <n v="115"/>
    <s v="24:00"/>
    <s v="Houthaven"/>
    <s v="Witte Walvis"/>
    <n v="504"/>
    <s v="Varend arrangement"/>
    <d v="2015-08-22T00:00:00"/>
    <s v="Handelsweg 2"/>
    <m/>
    <m/>
    <m/>
    <n v="1"/>
    <n v="2226.4"/>
    <n v="0"/>
    <m/>
    <n v="1840"/>
    <m/>
    <m/>
    <s v="000227-008"/>
    <m/>
  </r>
  <r>
    <s v="Vereniging Achmea"/>
    <s v="Witte Walvis"/>
    <s v="Ja"/>
    <n v="100"/>
    <n v="16"/>
    <s v="Witte Walvis"/>
    <n v="2196"/>
    <s v="Sail thank you parade"/>
    <n v="16"/>
    <s v="Houthaven"/>
    <s v="Luijendijk B."/>
    <x v="0"/>
    <d v="2015-08-23T00:00:00"/>
    <x v="133"/>
    <s v="100% Definitief"/>
    <m/>
    <s v="Straten F. van"/>
    <s v="Ja"/>
    <s v="Witte Walvis2015"/>
    <s v="100% Definitief"/>
    <s v="22-07"/>
    <m/>
    <m/>
    <x v="8"/>
    <m/>
    <m/>
    <n v="2226.4"/>
    <s v="14:30"/>
    <s v="14:15"/>
    <s v="Luxe charter schepen (max. 24p)"/>
    <s v="Houthaven"/>
    <s v="Geen catering"/>
    <m/>
    <s v="22-06"/>
    <s v="2015.26"/>
    <s v="zondag"/>
    <s v="23-08-2015 14:15"/>
    <d v="2015-06-22T18:02:28"/>
    <m/>
    <m/>
    <n v="1"/>
    <s v="Houthaven (H01)"/>
    <m/>
    <m/>
    <m/>
    <m/>
    <s v="Houthaven (H01)"/>
    <s v="2015-08-23"/>
    <n v="1840"/>
    <n v="1840"/>
    <n v="2226.4"/>
    <m/>
    <s v="Handelsweg 2"/>
    <s v="Zeist"/>
    <s v="3707 NH"/>
    <m/>
    <m/>
    <s v="Nee"/>
    <s v="Birgita Luijendijk"/>
    <m/>
    <m/>
    <m/>
    <m/>
    <m/>
    <m/>
    <m/>
    <s v="13:30"/>
    <n v="0"/>
    <s v="Danzigerkade 5 Amsterdam"/>
    <s v="6130"/>
    <s v="Nee"/>
    <m/>
    <m/>
    <s v="4061"/>
    <m/>
    <s v="Luijendijk"/>
    <s v="birgita.luijendijk@verenigingachmea.nl"/>
    <s v="f"/>
    <m/>
    <s v="Birgita"/>
    <m/>
    <m/>
    <s v="B."/>
    <n v="115"/>
    <s v="20:00"/>
    <s v="Houthaven"/>
    <s v="Witte Walvis"/>
    <n v="504"/>
    <s v="Varend arrangement"/>
    <d v="2015-08-23T00:00:00"/>
    <s v="Handelsweg 2"/>
    <m/>
    <m/>
    <m/>
    <n v="1"/>
    <n v="2226.4"/>
    <n v="0"/>
    <m/>
    <n v="1840"/>
    <m/>
    <m/>
    <s v="000227-009"/>
    <m/>
  </r>
  <r>
    <s v="Delta Lloyd"/>
    <s v="Wylde Swan"/>
    <s v="Nee"/>
    <m/>
    <n v="120"/>
    <s v="Wylde Swan"/>
    <n v="2355"/>
    <s v="SAIL In"/>
    <n v="120"/>
    <s v="Deck"/>
    <s v="Glas-Schipper B."/>
    <x v="38"/>
    <d v="2015-08-19T00:00:00"/>
    <x v="191"/>
    <s v="Bevestigd"/>
    <m/>
    <m/>
    <m/>
    <s v="WyldeSwan2015"/>
    <s v="Bevestigd"/>
    <m/>
    <m/>
    <m/>
    <x v="8"/>
    <m/>
    <m/>
    <m/>
    <s v="09:30"/>
    <s v="09:30"/>
    <s v="Nederlandse Tall Ships"/>
    <s v="Deck"/>
    <s v="Eigen catering schip"/>
    <m/>
    <s v="15-07"/>
    <s v="2015.29"/>
    <s v="woensdag"/>
    <s v="19-08-2015 09:30"/>
    <d v="2015-07-15T16:22:11"/>
    <m/>
    <s v="joost_zuure@deltalloyd.nl"/>
    <n v="0"/>
    <s v="P Bazaar (Vissershaven)"/>
    <m/>
    <m/>
    <m/>
    <m/>
    <s v="IJhaven (IJ)"/>
    <s v="2015-08-19"/>
    <m/>
    <m/>
    <m/>
    <m/>
    <s v="Amstelplein 6"/>
    <s v="Amsterdam"/>
    <s v="1096 BC"/>
    <m/>
    <m/>
    <s v="Nee"/>
    <m/>
    <m/>
    <m/>
    <m/>
    <m/>
    <m/>
    <m/>
    <m/>
    <s v="08:45"/>
    <m/>
    <s v="P Bazaar Beverwijk"/>
    <s v="1413"/>
    <s v="Nee"/>
    <m/>
    <m/>
    <m/>
    <m/>
    <m/>
    <s v="joost_zuure@deltalloyd.nl"/>
    <m/>
    <m/>
    <m/>
    <m/>
    <m/>
    <m/>
    <m/>
    <s v="16:30"/>
    <m/>
    <s v="Wylde Swan"/>
    <n v="301"/>
    <s v="Dekken verhuur"/>
    <d v="2015-08-19T00:00:00"/>
    <s v="Amstelplein 6"/>
    <m/>
    <m/>
    <m/>
    <n v="0"/>
    <m/>
    <n v="1"/>
    <m/>
    <m/>
    <m/>
    <m/>
    <s v="000236-001"/>
    <m/>
  </r>
  <r>
    <s v="Lemsterakensensatie"/>
    <s v="ZA1"/>
    <s v="Ja"/>
    <n v="100"/>
    <n v="12"/>
    <s v="ZA1"/>
    <n v="2335"/>
    <s v="SAIL In"/>
    <n v="12"/>
    <s v="Houthaven"/>
    <s v="Strating F."/>
    <x v="0"/>
    <d v="2015-08-19T00:00:00"/>
    <x v="94"/>
    <s v="100% Definitief"/>
    <m/>
    <m/>
    <s v="Ja"/>
    <s v="ZA1"/>
    <s v="100% Definitief"/>
    <s v="28-07"/>
    <m/>
    <m/>
    <x v="8"/>
    <m/>
    <m/>
    <n v="1669.8"/>
    <s v="08:30"/>
    <s v="07:45"/>
    <s v="Luxe charter schepen (max. 24p)"/>
    <s v="Houthaven"/>
    <s v="Geen catering"/>
    <m/>
    <s v="10-07"/>
    <s v="2015.28"/>
    <s v="woensdag"/>
    <s v="19-08-2015 00:00"/>
    <d v="2015-07-10T15:47:50"/>
    <m/>
    <m/>
    <n v="1"/>
    <s v="Houthaven (H01)"/>
    <m/>
    <m/>
    <m/>
    <m/>
    <s v="Houthaven (H01)"/>
    <s v="2015-08-19"/>
    <n v="1380"/>
    <n v="1380"/>
    <n v="1669.8"/>
    <m/>
    <s v="Marsmanlaan 9"/>
    <s v="Groningen"/>
    <s v="9721 XT"/>
    <m/>
    <m/>
    <s v="Nee"/>
    <s v="Frits Strating"/>
    <m/>
    <m/>
    <m/>
    <m/>
    <m/>
    <m/>
    <m/>
    <s v="07:30"/>
    <n v="0"/>
    <s v="Danzigerkade 5 Amsterdam"/>
    <s v="6231"/>
    <s v="Nee"/>
    <m/>
    <m/>
    <s v="4191"/>
    <m/>
    <s v="Strating"/>
    <s v="frits@lemsterakensensatie.nl"/>
    <s v="m"/>
    <s v="06 - 53 99 16 71"/>
    <s v="Frits"/>
    <m/>
    <m/>
    <s v="F."/>
    <n v="115"/>
    <s v="15:30"/>
    <s v="Houthaven"/>
    <s v="ZA1"/>
    <m/>
    <s v="Varend arrangement"/>
    <d v="2015-08-19T00:00:00"/>
    <s v="Marsmanlaan 9"/>
    <m/>
    <m/>
    <m/>
    <n v="1"/>
    <n v="1669.8"/>
    <n v="0"/>
    <s v="Ja"/>
    <n v="1380"/>
    <m/>
    <m/>
    <s v="000233-001"/>
    <m/>
  </r>
  <r>
    <s v="Lemsterakensensatie"/>
    <s v="ZA1"/>
    <s v="Ja"/>
    <n v="100"/>
    <n v="12"/>
    <s v="ZA1"/>
    <n v="2336"/>
    <s v="Avond"/>
    <n v="12"/>
    <s v="Houthaven"/>
    <s v="Strating F."/>
    <x v="0"/>
    <d v="2015-08-19T00:00:00"/>
    <x v="94"/>
    <s v="100% Definitief"/>
    <m/>
    <m/>
    <s v="Ja"/>
    <s v="ZA1"/>
    <s v="100% Definitief"/>
    <s v="28-07"/>
    <m/>
    <m/>
    <x v="8"/>
    <m/>
    <m/>
    <n v="1669.8"/>
    <s v="19:00"/>
    <s v="18:45"/>
    <s v="Luxe charter schepen (max. 24p)"/>
    <s v="Houthaven"/>
    <s v="Geen catering"/>
    <m/>
    <s v="10-07"/>
    <s v="2015.28"/>
    <s v="woensdag"/>
    <s v="19-08-2015 00:00"/>
    <d v="2015-07-10T15:48:17"/>
    <m/>
    <m/>
    <n v="1"/>
    <s v="Houthaven (H01)"/>
    <m/>
    <m/>
    <m/>
    <m/>
    <s v="Houthaven (H01)"/>
    <s v="2015-08-19"/>
    <n v="1380"/>
    <n v="1380"/>
    <n v="1669.8"/>
    <m/>
    <s v="Marsmanlaan 9"/>
    <s v="Groningen"/>
    <s v="9721 XT"/>
    <m/>
    <m/>
    <s v="Nee"/>
    <s v="Frits Strating"/>
    <m/>
    <m/>
    <m/>
    <m/>
    <m/>
    <m/>
    <m/>
    <s v="18:00"/>
    <n v="0"/>
    <s v="Danzigerkade 5 Amsterdam"/>
    <s v="6231"/>
    <s v="Nee"/>
    <m/>
    <m/>
    <s v="4191"/>
    <m/>
    <s v="Strating"/>
    <s v="frits@lemsterakensensatie.nl"/>
    <s v="m"/>
    <s v="06 - 53 99 16 71"/>
    <s v="Frits"/>
    <m/>
    <m/>
    <s v="F."/>
    <n v="115"/>
    <s v="24:00"/>
    <s v="Houthaven"/>
    <s v="ZA1"/>
    <m/>
    <s v="Varend arrangement"/>
    <d v="2015-08-19T00:00:00"/>
    <s v="Marsmanlaan 9"/>
    <m/>
    <m/>
    <m/>
    <n v="1"/>
    <n v="1669.8"/>
    <n v="0"/>
    <s v="Ja"/>
    <n v="1380"/>
    <m/>
    <m/>
    <s v="000233-002"/>
    <m/>
  </r>
  <r>
    <s v="Lemsterakensensatie"/>
    <s v="ZA1"/>
    <s v="Ja"/>
    <n v="100"/>
    <n v="12"/>
    <s v="ZA1"/>
    <n v="2338"/>
    <s v="Avond"/>
    <n v="12"/>
    <s v="Houthaven"/>
    <s v="Strating F."/>
    <x v="0"/>
    <d v="2015-08-20T00:00:00"/>
    <x v="94"/>
    <s v="100% Definitief"/>
    <m/>
    <m/>
    <s v="Ja"/>
    <s v="ZA1"/>
    <s v="100% Definitief"/>
    <s v="28-07"/>
    <m/>
    <m/>
    <x v="8"/>
    <m/>
    <m/>
    <n v="1669.8"/>
    <s v="19:00"/>
    <s v="18:45"/>
    <s v="Luxe charter schepen (max. 24p)"/>
    <s v="Houthaven"/>
    <s v="Geen catering"/>
    <m/>
    <s v="10-07"/>
    <s v="2015.28"/>
    <s v="donderdag"/>
    <s v="20-08-2015 00:00"/>
    <d v="2015-07-10T15:49:37"/>
    <m/>
    <m/>
    <n v="1"/>
    <s v="Houthaven (H01)"/>
    <m/>
    <m/>
    <m/>
    <m/>
    <s v="Houthaven (H01)"/>
    <s v="2015-08-20"/>
    <n v="1380"/>
    <n v="1380"/>
    <n v="1669.8"/>
    <m/>
    <s v="Marsmanlaan 9"/>
    <s v="Groningen"/>
    <s v="9721 XT"/>
    <m/>
    <m/>
    <s v="Nee"/>
    <s v="Frits Strating"/>
    <m/>
    <m/>
    <m/>
    <m/>
    <m/>
    <m/>
    <m/>
    <s v="18:00"/>
    <n v="0"/>
    <s v="Danzigerkade 5 Amsterdam"/>
    <s v="6231"/>
    <s v="Nee"/>
    <m/>
    <m/>
    <s v="4191"/>
    <m/>
    <s v="Strating"/>
    <s v="frits@lemsterakensensatie.nl"/>
    <s v="m"/>
    <s v="06 - 53 99 16 71"/>
    <s v="Frits"/>
    <m/>
    <m/>
    <s v="F."/>
    <n v="115"/>
    <s v="24:00"/>
    <s v="Houthaven"/>
    <s v="ZA1"/>
    <m/>
    <s v="Varend arrangement"/>
    <d v="2015-08-20T00:00:00"/>
    <s v="Marsmanlaan 9"/>
    <m/>
    <m/>
    <m/>
    <n v="1"/>
    <n v="1669.8"/>
    <n v="0"/>
    <s v="Ja"/>
    <n v="1380"/>
    <m/>
    <m/>
    <s v="000233-004"/>
    <m/>
  </r>
  <r>
    <s v="Lemsterakensensatie"/>
    <s v="ZA1"/>
    <s v="Ja"/>
    <n v="100"/>
    <n v="12"/>
    <s v="ZA1"/>
    <n v="2340"/>
    <s v="Avond"/>
    <n v="12"/>
    <s v="Houthaven"/>
    <s v="Strating F."/>
    <x v="0"/>
    <d v="2015-08-21T00:00:00"/>
    <x v="94"/>
    <s v="100% Definitief"/>
    <m/>
    <m/>
    <s v="Ja"/>
    <s v="ZA1"/>
    <s v="100% Definitief"/>
    <s v="28-07"/>
    <m/>
    <m/>
    <x v="8"/>
    <m/>
    <m/>
    <n v="1669.8"/>
    <s v="19:00"/>
    <s v="18:45"/>
    <s v="Luxe charter schepen (max. 24p)"/>
    <s v="Houthaven"/>
    <s v="Geen catering"/>
    <m/>
    <s v="10-07"/>
    <s v="2015.28"/>
    <s v="vrijdag"/>
    <s v="21-08-2015 00:00"/>
    <d v="2015-07-10T15:50:31"/>
    <m/>
    <m/>
    <n v="1"/>
    <s v="Houthaven (H01)"/>
    <m/>
    <m/>
    <m/>
    <m/>
    <s v="Houthaven (H01)"/>
    <s v="2015-08-21"/>
    <n v="1380"/>
    <n v="1380"/>
    <n v="1669.8"/>
    <m/>
    <s v="Marsmanlaan 9"/>
    <s v="Groningen"/>
    <s v="9721 XT"/>
    <m/>
    <m/>
    <s v="Nee"/>
    <s v="Frits Strating"/>
    <m/>
    <m/>
    <m/>
    <m/>
    <m/>
    <m/>
    <m/>
    <s v="18:00"/>
    <n v="0"/>
    <s v="Danzigerkade 5 Amsterdam"/>
    <s v="6231"/>
    <s v="Nee"/>
    <m/>
    <m/>
    <s v="4191"/>
    <m/>
    <s v="Strating"/>
    <s v="frits@lemsterakensensatie.nl"/>
    <s v="m"/>
    <s v="06 - 53 99 16 71"/>
    <s v="Frits"/>
    <m/>
    <m/>
    <s v="F."/>
    <n v="115"/>
    <s v="24:00"/>
    <s v="Houthaven"/>
    <s v="ZA1"/>
    <m/>
    <s v="Varend arrangement"/>
    <d v="2015-08-21T00:00:00"/>
    <s v="Marsmanlaan 9"/>
    <m/>
    <m/>
    <m/>
    <n v="1"/>
    <n v="1669.8"/>
    <n v="0"/>
    <s v="Ja"/>
    <n v="1380"/>
    <m/>
    <m/>
    <s v="000233-006"/>
    <m/>
  </r>
  <r>
    <s v="Lemsterakensensatie"/>
    <s v="ZA1"/>
    <s v="Ja"/>
    <n v="100"/>
    <n v="12"/>
    <s v="ZA1"/>
    <n v="2342"/>
    <s v="Avond"/>
    <n v="12"/>
    <s v="Houthaven"/>
    <s v="Strating F."/>
    <x v="0"/>
    <d v="2015-08-22T00:00:00"/>
    <x v="94"/>
    <s v="100% Definitief"/>
    <m/>
    <m/>
    <s v="Ja"/>
    <s v="ZA1"/>
    <s v="100% Definitief"/>
    <s v="28-07"/>
    <m/>
    <m/>
    <x v="8"/>
    <m/>
    <m/>
    <n v="1669.8"/>
    <s v="19:00"/>
    <s v="18:45"/>
    <s v="Luxe charter schepen (max. 24p)"/>
    <s v="Houthaven"/>
    <s v="Geen catering"/>
    <m/>
    <s v="10-07"/>
    <s v="2015.28"/>
    <s v="zaterdag"/>
    <s v="22-08-2015 00:00"/>
    <d v="2015-07-10T15:51:17"/>
    <m/>
    <m/>
    <n v="1"/>
    <s v="Houthaven (H01)"/>
    <m/>
    <m/>
    <m/>
    <m/>
    <s v="Houthaven (H01)"/>
    <s v="2015-08-22"/>
    <n v="1380"/>
    <n v="1380"/>
    <n v="1669.8"/>
    <m/>
    <s v="Marsmanlaan 9"/>
    <s v="Groningen"/>
    <s v="9721 XT"/>
    <m/>
    <m/>
    <s v="Nee"/>
    <s v="Frits Strating"/>
    <m/>
    <m/>
    <m/>
    <m/>
    <m/>
    <m/>
    <m/>
    <s v="18:00"/>
    <n v="0"/>
    <s v="Danzigerkade 5 Amsterdam"/>
    <s v="6231"/>
    <s v="Nee"/>
    <m/>
    <m/>
    <s v="4191"/>
    <m/>
    <s v="Strating"/>
    <s v="frits@lemsterakensensatie.nl"/>
    <s v="m"/>
    <s v="06 - 53 99 16 71"/>
    <s v="Frits"/>
    <m/>
    <m/>
    <s v="F."/>
    <n v="115"/>
    <s v="24:00"/>
    <s v="Houthaven"/>
    <s v="ZA1"/>
    <m/>
    <s v="Varend arrangement"/>
    <d v="2015-08-22T00:00:00"/>
    <s v="Marsmanlaan 9"/>
    <m/>
    <m/>
    <m/>
    <n v="1"/>
    <n v="1669.8"/>
    <n v="0"/>
    <s v="Ja"/>
    <n v="1380"/>
    <m/>
    <m/>
    <s v="000233-008"/>
    <m/>
  </r>
  <r>
    <s v="Atlas Fiscalisten N.V."/>
    <s v="Zeemeeuw"/>
    <s v="Ja"/>
    <n v="100"/>
    <n v="53"/>
    <s v="Zeemeeuw"/>
    <n v="494"/>
    <s v="SAIL In"/>
    <n v="53"/>
    <s v="Classic"/>
    <s v="Kuipers I."/>
    <x v="0"/>
    <d v="2015-08-19T00:00:00"/>
    <x v="210"/>
    <s v="100% Definitief"/>
    <d v="2014-10-03T00:00:00"/>
    <s v="Dijck S.N.D. van"/>
    <s v="Ja"/>
    <s v="Zeemeeuw2015"/>
    <s v="100% Definitief"/>
    <s v="08-07"/>
    <s v="van Heck"/>
    <m/>
    <x v="2"/>
    <n v="23"/>
    <n v="35.200000000000003"/>
    <n v="17218.419999999998"/>
    <s v="08:15"/>
    <s v="08:00"/>
    <s v="Luxe traditionele charter schepen"/>
    <s v="Classic"/>
    <s v="H2U Consortium"/>
    <s v="Heck van"/>
    <s v="23-09"/>
    <s v="2014.39"/>
    <s v="woensdag"/>
    <s v="19-08-2015 08:00"/>
    <d v="2014-09-23T16:49:15"/>
    <s v="sonja.vanheck@atlas-tax.nl"/>
    <s v="sonja.vanheck@atlas-tax.nl"/>
    <n v="7"/>
    <s v="CH HKA (C02)"/>
    <s v="Rood"/>
    <n v="50"/>
    <m/>
    <s v="A05"/>
    <s v="CH HKA (C02)"/>
    <s v="2015-08-19"/>
    <n v="15925.58"/>
    <n v="15925.58"/>
    <n v="17218.419999999998"/>
    <s v="vrouw"/>
    <s v="Herengracht 338"/>
    <s v="Amsterdam"/>
    <s v="1016 CG"/>
    <n v="2"/>
    <n v="40"/>
    <s v="Nee"/>
    <s v="Sonja van Heck"/>
    <m/>
    <m/>
    <m/>
    <m/>
    <m/>
    <m/>
    <m/>
    <s v="07:15"/>
    <n v="0"/>
    <s v="Pier Westerhoofd"/>
    <s v="1960"/>
    <s v="Nee"/>
    <s v="Ja"/>
    <s v="Parkeren"/>
    <s v="1246"/>
    <s v="sonja.vanheck@atlas-tax.nl"/>
    <s v="Heck"/>
    <s v="sonja.vanheck@atlas-tax.nl"/>
    <s v="f"/>
    <m/>
    <s v="Sonja"/>
    <s v="(020) 535 45 67"/>
    <m/>
    <s v="S."/>
    <n v="289"/>
    <s v="15:30"/>
    <m/>
    <s v="Zeemeeuw"/>
    <n v="87"/>
    <s v="Varend arrangement"/>
    <d v="2015-08-19T00:00:00"/>
    <s v="Herengracht 338"/>
    <m/>
    <s v="62455474"/>
    <s v="(020) 535 45 67"/>
    <n v="3"/>
    <n v="18533.57"/>
    <n v="2"/>
    <m/>
    <n v="15925.58"/>
    <n v="5"/>
    <m/>
    <s v="000075-001"/>
    <n v="6.6"/>
  </r>
  <r>
    <s v="Avedon Capital Partners B.V."/>
    <s v="Zeemeeuw"/>
    <s v="Ja"/>
    <n v="100"/>
    <n v="53"/>
    <s v="Zeemeeuw"/>
    <n v="1655"/>
    <s v="Middag"/>
    <n v="53"/>
    <s v="Classic"/>
    <s v="Du Pont J."/>
    <x v="0"/>
    <d v="2015-08-20T00:00:00"/>
    <x v="90"/>
    <s v="100% Definitief"/>
    <d v="2015-04-27T00:00:00"/>
    <s v="Spliet M.P.J."/>
    <s v="Ja"/>
    <s v="Zeemeeuw2015"/>
    <s v="100% Definitief"/>
    <s v="28-07"/>
    <m/>
    <m/>
    <x v="0"/>
    <n v="20"/>
    <n v="35.200000000000003"/>
    <n v="16118.59"/>
    <s v="12:15"/>
    <s v="12:00"/>
    <s v="Luxe traditionele charter schepen"/>
    <s v="Classic"/>
    <s v="H2U Consortium"/>
    <s v="Pont du"/>
    <s v="20-04"/>
    <s v="2015.17"/>
    <s v="donderdag"/>
    <s v="20-08-2015 12:00"/>
    <d v="2015-04-20T15:17:09"/>
    <s v="joyce.dupont@avedoncapital.com"/>
    <s v="joyce.dupont@avedoncapital.com"/>
    <n v="4"/>
    <s v="CH HKA (C02)"/>
    <s v="Rood"/>
    <n v="50"/>
    <m/>
    <s v="A05"/>
    <s v="CH HKA (C02)"/>
    <s v="2015-08-20"/>
    <n v="14707.41"/>
    <n v="14707.41"/>
    <n v="16118.59"/>
    <m/>
    <s v="Apollolaan 153"/>
    <s v="Amsterdam"/>
    <s v="1077 AS"/>
    <n v="2"/>
    <n v="40"/>
    <s v="Ja"/>
    <s v="Joyce Du Pont"/>
    <m/>
    <m/>
    <m/>
    <m/>
    <m/>
    <m/>
    <m/>
    <s v="11:15"/>
    <n v="0"/>
    <s v="Pier Westerhoofd"/>
    <s v="3199"/>
    <s v="Ja"/>
    <s v="Ja"/>
    <s v="Parkeren"/>
    <s v="2452"/>
    <s v="joyce.dupont@avedoncapital.com"/>
    <s v="Du Pont"/>
    <s v="joyce.dupont@avedoncapital.com"/>
    <s v="f"/>
    <m/>
    <s v="Joyce"/>
    <s v="(020) 800 23 60"/>
    <m/>
    <s v="J."/>
    <n v="229"/>
    <s v="17:15"/>
    <m/>
    <s v="Zeemeeuw"/>
    <n v="87"/>
    <s v="Varend arrangement"/>
    <d v="2015-08-20T00:00:00"/>
    <s v="Apollolaan 153"/>
    <s v="0208002360"/>
    <s v="0031612508065"/>
    <m/>
    <n v="2"/>
    <m/>
    <n v="7"/>
    <m/>
    <n v="14707.41"/>
    <n v="5"/>
    <m/>
    <s v="000075-003"/>
    <n v="6.6"/>
  </r>
  <r>
    <s v="Koninklijke BAM Groep nv"/>
    <s v="Zeemeeuw"/>
    <s v="Ja"/>
    <n v="100"/>
    <n v="53"/>
    <s v="Zeemeeuw"/>
    <n v="396"/>
    <s v="Avond"/>
    <n v="53"/>
    <s v="Classic"/>
    <s v="Wingerden R."/>
    <x v="0"/>
    <d v="2015-08-22T00:00:00"/>
    <x v="102"/>
    <s v="100% Definitief"/>
    <m/>
    <s v="Dijck S.N.D. van"/>
    <s v="Ja"/>
    <s v="Zeemeeuw2015"/>
    <s v="100% Definitief"/>
    <s v="08-07"/>
    <s v="van Wingerden"/>
    <m/>
    <x v="1"/>
    <n v="21"/>
    <n v="35.200000000000003"/>
    <n v="14419.34"/>
    <s v="19:30"/>
    <s v="19:00"/>
    <s v="Luxe traditionele charter schepen"/>
    <s v="Classic"/>
    <s v="H2U Consortium"/>
    <s v="Wingerden van"/>
    <s v="09-09"/>
    <s v="2014.37"/>
    <s v="zaterdag"/>
    <s v="22-08-2015 19:00"/>
    <d v="2014-09-09T11:50:32"/>
    <s v="rp.van.wingerden@bamgroep.nl"/>
    <s v="n.belhadj@bamgroep.nl"/>
    <n v="6"/>
    <s v="CH HKA (C02)"/>
    <s v="Rood"/>
    <n v="50"/>
    <m/>
    <s v="A05"/>
    <s v="CH HKA (C02)"/>
    <s v="2015-08-22"/>
    <n v="13351.95"/>
    <n v="13351.95"/>
    <n v="14419.34"/>
    <s v="man"/>
    <m/>
    <s v="Bunnik"/>
    <m/>
    <n v="2"/>
    <n v="40"/>
    <s v="Ja"/>
    <s v="Rob Wingerden"/>
    <m/>
    <m/>
    <m/>
    <m/>
    <m/>
    <m/>
    <m/>
    <s v="18:15"/>
    <n v="0"/>
    <s v="Pier Westerhoofd"/>
    <s v="1996"/>
    <s v="Ja"/>
    <s v="Ja"/>
    <s v="Parkeren"/>
    <s v="1279"/>
    <s v="rp.van.wingerden@bamgroep.nl"/>
    <s v="Wingerden"/>
    <s v="rp.van.wingerden@bamgroep.nl"/>
    <s v="m"/>
    <m/>
    <s v="Rob"/>
    <m/>
    <m/>
    <s v="R."/>
    <n v="249"/>
    <s v="00:15"/>
    <m/>
    <s v="Zeemeeuw"/>
    <n v="87"/>
    <s v="Varend arrangement"/>
    <d v="2015-08-22T00:00:00"/>
    <s v="Postbus 20"/>
    <s v="030-6598714"/>
    <s v="0031653392214"/>
    <m/>
    <n v="3"/>
    <n v="15968.37"/>
    <n v="1"/>
    <m/>
    <n v="13351.95"/>
    <n v="5"/>
    <m/>
    <s v="000075-008"/>
    <n v="6.6"/>
  </r>
  <r>
    <s v="Pon Holdings"/>
    <s v="Zeemeeuw"/>
    <s v="Ja"/>
    <n v="100"/>
    <n v="53"/>
    <s v="Zeemeeuw"/>
    <n v="873"/>
    <s v="Avond"/>
    <n v="53"/>
    <s v="Classic"/>
    <s v="Roemers"/>
    <x v="0"/>
    <d v="2015-08-20T00:00:00"/>
    <x v="211"/>
    <s v="100% Definitief"/>
    <d v="2015-01-22T00:00:00"/>
    <s v="Spliet M.P.J."/>
    <s v="Ja"/>
    <s v="Zeemeeuw2015"/>
    <s v="100% Definitief"/>
    <s v="09-07"/>
    <s v="Kooij"/>
    <m/>
    <x v="1"/>
    <n v="21"/>
    <n v="35.200000000000003"/>
    <n v="14606.83"/>
    <s v="19:30"/>
    <s v="19:00"/>
    <s v="Luxe traditionele charter schepen"/>
    <s v="Classic"/>
    <s v="H2U Consortium"/>
    <m/>
    <s v="15-01"/>
    <s v="2015.03"/>
    <s v="donderdag"/>
    <s v="20-08-2015 19:00"/>
    <d v="2015-01-15T16:17:19"/>
    <s v="maaike.geijsel@pon.com"/>
    <s v="marlous.roemers@pon.com"/>
    <n v="9"/>
    <s v="CH HKA (C02)"/>
    <s v="Rood"/>
    <n v="50"/>
    <m/>
    <s v="A05"/>
    <s v="CH HKA (C02)"/>
    <s v="2015-08-20"/>
    <n v="13506.9"/>
    <n v="13506.9"/>
    <n v="14606.83"/>
    <m/>
    <s v="Zuiderinslag 2"/>
    <s v="Leusden"/>
    <s v="3833 BP"/>
    <n v="2"/>
    <n v="40"/>
    <s v="Nee"/>
    <s v="Marlous Roemers"/>
    <m/>
    <m/>
    <m/>
    <m/>
    <m/>
    <m/>
    <m/>
    <s v="18:15"/>
    <n v="0"/>
    <s v="Pier Westerhoofd"/>
    <s v="2254"/>
    <s v="Ja"/>
    <s v="Ja"/>
    <s v="Parkeren"/>
    <s v="4232"/>
    <s v="marlous.roemers@pon.com"/>
    <s v="Roemers"/>
    <s v="marlous.roemers@pon.com"/>
    <s v="f"/>
    <s v="06 - 53 81 57 44"/>
    <s v="Marlous"/>
    <m/>
    <m/>
    <m/>
    <n v="249"/>
    <s v="00:15"/>
    <m/>
    <s v="Zeemeeuw"/>
    <n v="87"/>
    <s v="Varend arrangement"/>
    <d v="2015-08-20T00:00:00"/>
    <s v="Zuiderinslag 2"/>
    <s v="0334949713"/>
    <m/>
    <m/>
    <n v="3"/>
    <n v="15968.37"/>
    <n v="2"/>
    <m/>
    <n v="13506.9"/>
    <n v="5"/>
    <m/>
    <s v="000075-004"/>
    <n v="6.6"/>
  </r>
  <r>
    <s v="Russell Investments"/>
    <s v="Zeemeeuw"/>
    <s v="Ja"/>
    <n v="100"/>
    <n v="53"/>
    <s v="Zeemeeuw"/>
    <n v="439"/>
    <s v="Avond"/>
    <n v="53"/>
    <s v="Classic"/>
    <s v="Kuipers M."/>
    <x v="0"/>
    <d v="2015-08-21T00:00:00"/>
    <x v="212"/>
    <s v="100% Definitief"/>
    <d v="2014-09-18T00:00:00"/>
    <s v="Straten F. van"/>
    <s v="Ja"/>
    <s v="Zeemeeuw2015"/>
    <s v="100% Definitief"/>
    <s v="16-07"/>
    <m/>
    <m/>
    <x v="1"/>
    <n v="21"/>
    <n v="35.200000000000003"/>
    <n v="14606.83"/>
    <s v="19:30"/>
    <s v="19:00"/>
    <s v="Luxe traditionele charter schepen"/>
    <s v="Classic"/>
    <s v="H2U Consortium"/>
    <s v="Troost"/>
    <s v="11-09"/>
    <s v="2014.37"/>
    <s v="vrijdag"/>
    <s v="21-08-2015 19:00"/>
    <d v="2014-09-11T21:43:05"/>
    <s v="mbroekman@russell.com"/>
    <s v="mbroekman@russell.com"/>
    <n v="4"/>
    <s v="CH HKA (C02)"/>
    <s v="Rood"/>
    <n v="50"/>
    <m/>
    <s v="A05"/>
    <s v="CH HKA (C02)"/>
    <s v="2015-08-21"/>
    <n v="14940.4"/>
    <n v="13506.9"/>
    <n v="14606.83"/>
    <m/>
    <s v="Strawinkskilaan 321"/>
    <s v="Amsterdam"/>
    <s v="1077 XX"/>
    <n v="2"/>
    <n v="40"/>
    <s v="Ja"/>
    <s v="Martijn Kuipers"/>
    <m/>
    <m/>
    <m/>
    <m/>
    <m/>
    <m/>
    <m/>
    <s v="18:15"/>
    <n v="0"/>
    <s v="Pier Westerhoofd"/>
    <s v="1921"/>
    <s v="Nee"/>
    <s v="Ja"/>
    <s v="Parkeren"/>
    <s v="1716"/>
    <s v="mbroekman@russell.com"/>
    <s v="Kuipers"/>
    <s v="mbroekman@russell.com"/>
    <s v="m"/>
    <m/>
    <s v="Martijn"/>
    <m/>
    <m/>
    <s v="M."/>
    <n v="249"/>
    <s v="00:15"/>
    <m/>
    <s v="Zeemeeuw"/>
    <n v="87"/>
    <s v="Varend arrangement"/>
    <d v="2015-08-21T00:00:00"/>
    <s v="Strawinkskilaan 321"/>
    <s v="+31 20 5674317"/>
    <s v="655885000"/>
    <m/>
    <n v="1"/>
    <n v="15968.37"/>
    <n v="3"/>
    <m/>
    <n v="14940.4"/>
    <n v="5"/>
    <m/>
    <s v="000075-006"/>
    <n v="6.6"/>
  </r>
  <r>
    <s v="ARGO"/>
    <s v="Zephyr"/>
    <s v="Ja"/>
    <n v="100"/>
    <n v="55"/>
    <s v="Zephyr"/>
    <n v="1427"/>
    <s v="SAIL In"/>
    <n v="45"/>
    <s v="Classic Blaauw"/>
    <s v="Holst T. van der"/>
    <x v="0"/>
    <d v="2015-08-19T00:00:00"/>
    <x v="8"/>
    <s v="100% Definitief"/>
    <m/>
    <s v="NEB"/>
    <s v="Ja"/>
    <s v="Zephyr2015"/>
    <s v="100% Definitief"/>
    <s v="09-07"/>
    <m/>
    <m/>
    <x v="20"/>
    <n v="23"/>
    <n v="54"/>
    <n v="11581.14"/>
    <s v="08:15"/>
    <s v="08:00"/>
    <s v="Traditionele charter schepen"/>
    <s v="Classic Blaauw"/>
    <s v="Eigen catering schip"/>
    <m/>
    <s v="27-03"/>
    <s v="2015.13"/>
    <s v="woensdag"/>
    <s v="19-08-2015 08:00"/>
    <d v="2015-03-27T14:05:22"/>
    <s v="argo@argo4you.nl"/>
    <s v="laura.de.jong@sogeti.com"/>
    <n v="1"/>
    <s v="Cacaohaven (N07)"/>
    <s v="Groen"/>
    <n v="50"/>
    <m/>
    <s v="N07"/>
    <s v="Cacaohaven (N07)"/>
    <s v="2015-08-19"/>
    <n v="10755"/>
    <n v="10755"/>
    <n v="11581.14"/>
    <m/>
    <m/>
    <s v="Roelofarendsveen"/>
    <m/>
    <n v="1"/>
    <n v="35"/>
    <s v="Ja"/>
    <s v="Theo van der Holst"/>
    <s v="Consolidated Nederland"/>
    <n v="253.17"/>
    <n v="572.97"/>
    <s v="110070"/>
    <n v="2895.29"/>
    <n v="10755"/>
    <n v="11581.14"/>
    <s v="07:15"/>
    <n v="0"/>
    <s v="Cacaohaven"/>
    <s v="2809"/>
    <s v="Nee"/>
    <s v="Ja"/>
    <s v="Parkeren"/>
    <s v="2074"/>
    <s v="argo@argo4you.nl"/>
    <s v="Holst"/>
    <s v="laura.de.jong@sogeti.com"/>
    <s v="m"/>
    <m/>
    <s v="Theo"/>
    <s v="(071) 331 21 92"/>
    <s v="van der"/>
    <s v="T."/>
    <n v="234"/>
    <s v="15:30"/>
    <m/>
    <s v="Zephyr"/>
    <n v="120"/>
    <s v="Varend arrangement"/>
    <d v="2015-08-19T00:00:00"/>
    <s v="Postbus 96"/>
    <m/>
    <s v="(071) 331 21 92"/>
    <s v="(071) 331 21 92"/>
    <n v="1"/>
    <m/>
    <n v="2"/>
    <m/>
    <n v="10755"/>
    <n v="3"/>
    <m/>
    <s v="000179-001"/>
    <n v="6"/>
  </r>
  <r>
    <s v="Vondst Advocaten"/>
    <s v="Zephyr"/>
    <s v="Ja"/>
    <n v="100"/>
    <n v="55"/>
    <s v="Zephyr"/>
    <n v="1120"/>
    <s v="Avond"/>
    <n v="45"/>
    <s v="Classic Blaauw"/>
    <s v="Swens O."/>
    <x v="0"/>
    <d v="2015-08-21T00:00:00"/>
    <x v="39"/>
    <s v="100% Definitief"/>
    <m/>
    <s v="NEB"/>
    <s v="Ja"/>
    <s v="Zephyr2015"/>
    <s v="100% Definitief"/>
    <s v="08-07"/>
    <m/>
    <m/>
    <x v="22"/>
    <n v="21"/>
    <n v="41"/>
    <n v="10160.19"/>
    <s v="19:15"/>
    <s v="19:00"/>
    <s v="Traditionele charter schepen"/>
    <s v="Classic Blaauw"/>
    <s v="Eigen catering schip"/>
    <s v="Keijzer"/>
    <s v="26-02"/>
    <s v="2015.09"/>
    <s v="vrijdag"/>
    <s v="21-08-2015 19:00"/>
    <d v="2015-02-26T09:51:41"/>
    <s v="otto.swens@vondst-law.com"/>
    <s v="otto.swens@vondst-law.com"/>
    <n v="1"/>
    <s v="Cacaohaven (N07)"/>
    <s v="Groen"/>
    <n v="50"/>
    <m/>
    <s v="N07"/>
    <s v="Cacaohaven (N07)"/>
    <s v="2015-08-21"/>
    <n v="9405"/>
    <n v="9405"/>
    <n v="10160.19"/>
    <m/>
    <s v="Jacob Obrechtstraat 56"/>
    <s v="Amsterdam"/>
    <s v="1071 KN"/>
    <n v="1"/>
    <n v="35"/>
    <s v="Nee"/>
    <s v="O. Swens"/>
    <m/>
    <n v="267.25"/>
    <n v="487.94"/>
    <s v="110069"/>
    <n v="6096.11"/>
    <n v="9405"/>
    <n v="10160.19"/>
    <s v="18:15"/>
    <n v="0"/>
    <s v="Cacaohaven"/>
    <s v="2662"/>
    <s v="Ja"/>
    <s v="Ja"/>
    <s v="Parkeren"/>
    <s v="1910"/>
    <s v="otto.swens@vondst-law.com"/>
    <s v="Swens"/>
    <s v="otto.swens@vondst-law.com"/>
    <s v="m"/>
    <s v="06 - 14 24 12 81"/>
    <m/>
    <m/>
    <m/>
    <s v="O."/>
    <n v="204"/>
    <s v="00:30"/>
    <m/>
    <s v="Zephyr"/>
    <n v="120"/>
    <s v="Varend arrangement"/>
    <d v="2015-08-21T00:00:00"/>
    <s v="Jacob Obrechtstraat 56"/>
    <m/>
    <s v="0031638322438"/>
    <m/>
    <n v="1"/>
    <m/>
    <n v="1"/>
    <m/>
    <n v="9405"/>
    <n v="3"/>
    <m/>
    <s v="000179-006"/>
    <n v="6"/>
  </r>
  <r>
    <s v="Wijs &amp; Van Oostveen"/>
    <s v="Zephyr"/>
    <s v="Ja"/>
    <n v="100"/>
    <n v="55"/>
    <s v="Zephyr"/>
    <n v="1133"/>
    <s v="Middag"/>
    <n v="50"/>
    <s v="Classic Blaauw"/>
    <s v="Reinke M."/>
    <x v="0"/>
    <d v="2015-08-22T00:00:00"/>
    <x v="39"/>
    <s v="100% Definitief"/>
    <m/>
    <s v="NEB"/>
    <s v="Ja"/>
    <s v="Zephyr2015"/>
    <s v="100% Definitief"/>
    <s v="14-07"/>
    <m/>
    <m/>
    <x v="21"/>
    <n v="20"/>
    <n v="41"/>
    <n v="10190.1"/>
    <s v="12:15"/>
    <s v="12:00"/>
    <s v="Traditionele charter schepen"/>
    <s v="Classic Blaauw"/>
    <s v="Eigen catering schip"/>
    <s v="Reinke"/>
    <s v="26-02"/>
    <s v="2015.09"/>
    <s v="zaterdag"/>
    <s v="22-08-2015 12:00"/>
    <d v="2015-02-26T10:29:50"/>
    <s v="m.reinke@wijs.nl"/>
    <s v="m.reinke@wijs.nl"/>
    <n v="2"/>
    <s v="Cacaohaven (N07)"/>
    <s v="Groen"/>
    <n v="50"/>
    <m/>
    <s v="N07"/>
    <s v="Cacaohaven (N07)"/>
    <s v="2015-08-22"/>
    <n v="9072"/>
    <n v="9450"/>
    <n v="10190.1"/>
    <m/>
    <s v="Herengracht 491"/>
    <s v="Amsterdam"/>
    <s v="1017 BT"/>
    <n v="1"/>
    <n v="35"/>
    <s v="Ja"/>
    <s v="M. Reinke"/>
    <m/>
    <n v="232.65"/>
    <n v="477.85"/>
    <s v="110105"/>
    <n v="5869.5"/>
    <n v="9072"/>
    <n v="9782.5"/>
    <s v="11:15"/>
    <n v="0"/>
    <s v="Cacaohaven"/>
    <s v="2678"/>
    <s v="Ja"/>
    <s v="Ja"/>
    <s v="Parkeren"/>
    <s v="1923"/>
    <s v="m.reinke@wijs.nl"/>
    <s v="Reinke"/>
    <s v="m.reinke@wijs.nl"/>
    <s v="m"/>
    <m/>
    <m/>
    <s v="(020) 638 82 26"/>
    <m/>
    <s v="M."/>
    <n v="189"/>
    <s v="17:15"/>
    <m/>
    <s v="Zephyr"/>
    <n v="120"/>
    <s v="Varend arrangement"/>
    <d v="2015-08-22T00:00:00"/>
    <s v="Herengracht 491"/>
    <m/>
    <s v="(020) 638 82 26"/>
    <s v="(020) 638 82 26"/>
    <n v="2"/>
    <n v="457.38"/>
    <n v="2"/>
    <m/>
    <n v="9072"/>
    <n v="3"/>
    <m/>
    <s v="000179-007"/>
    <n v="6"/>
  </r>
  <r>
    <s v="ING Nederland - Private Banking "/>
    <s v="Zuiderzee"/>
    <s v="Nee"/>
    <m/>
    <n v="65"/>
    <s v="Zuiderzee"/>
    <n v="823"/>
    <s v="SAIL In"/>
    <n v="65"/>
    <s v="Dock"/>
    <s v="Beets P.J."/>
    <x v="57"/>
    <d v="2015-08-19T00:00:00"/>
    <x v="35"/>
    <s v="Gefactureerd"/>
    <d v="2015-01-13T00:00:00"/>
    <s v="Straten F. van"/>
    <s v="Ja"/>
    <s v="Zuiderzee2015"/>
    <s v="Gefactureerd (1/0 termijn)"/>
    <m/>
    <m/>
    <m/>
    <x v="7"/>
    <n v="22.5"/>
    <n v="33.630000000000003"/>
    <n v="0"/>
    <s v="07:45"/>
    <s v="07:45"/>
    <s v="Traditionele charter schepen"/>
    <s v="Dock"/>
    <s v="H2U Consortium"/>
    <m/>
    <s v="06-01"/>
    <s v="2015.02"/>
    <s v="woensdag"/>
    <s v="19-08-2015 07:00"/>
    <d v="2015-01-06T11:01:26"/>
    <m/>
    <m/>
    <n v="1"/>
    <s v="CH HKA (C04)"/>
    <s v="Oranje"/>
    <n v="50"/>
    <m/>
    <s v="A11"/>
    <s v="CH HKB (D04)"/>
    <s v="2015-08-19"/>
    <n v="16185"/>
    <n v="12138.75"/>
    <n v="13108.03"/>
    <m/>
    <s v="Postbus 712"/>
    <s v="Amsterdam"/>
    <s v="1000 AS"/>
    <m/>
    <n v="40"/>
    <s v="Nee"/>
    <s v="P.J. Beets"/>
    <m/>
    <m/>
    <m/>
    <m/>
    <m/>
    <m/>
    <m/>
    <s v="07:00"/>
    <n v="13108.03"/>
    <s v="Pier Westerhoofd"/>
    <s v="3182"/>
    <s v="Ja"/>
    <m/>
    <m/>
    <s v="2285"/>
    <m/>
    <s v="Beets"/>
    <m/>
    <s v="o"/>
    <m/>
    <m/>
    <m/>
    <m/>
    <s v="P.J."/>
    <n v="249"/>
    <s v="16:15"/>
    <m/>
    <s v="Zuiderzee"/>
    <n v="74"/>
    <s v="Varend arrangement"/>
    <d v="2015-08-19T00:00:00"/>
    <s v="Postbus 712"/>
    <m/>
    <m/>
    <m/>
    <n v="1"/>
    <m/>
    <n v="0"/>
    <s v="Ja"/>
    <n v="16185"/>
    <n v="3"/>
    <m/>
    <s v="000048-001"/>
    <m/>
  </r>
  <r>
    <s v="Kuehne &amp; Nagel"/>
    <s v="Zuiderzee"/>
    <s v="Nee"/>
    <n v="60.56"/>
    <n v="65"/>
    <s v="Zuiderzee"/>
    <n v="510"/>
    <s v="Middag"/>
    <n v="65"/>
    <s v="Dock"/>
    <s v="Ttjan C."/>
    <x v="58"/>
    <d v="2015-08-21T00:00:00"/>
    <x v="159"/>
    <s v="Gefactureerd"/>
    <d v="2014-10-02T00:00:00"/>
    <s v="Spliet M.P.J."/>
    <s v="Ja"/>
    <s v="Zuiderzee2015"/>
    <s v="Gefactureerd (3/6 termijn)"/>
    <m/>
    <s v="Jochems"/>
    <m/>
    <x v="10"/>
    <n v="22.85"/>
    <n v="33.630000000000003"/>
    <n v="8717.19"/>
    <s v="15:45"/>
    <s v="15:45"/>
    <s v="Traditionele charter schepen"/>
    <s v="Dock"/>
    <s v="H2U Consortium"/>
    <s v="Hilst van de"/>
    <s v="25-09"/>
    <s v="2014.39"/>
    <s v="vrijdag"/>
    <s v="21-08-2015 15:45"/>
    <d v="2014-09-25T16:47:24"/>
    <s v="ilse.jochems@kuehne-nagel.com"/>
    <s v="josh.carey@kuehne-nagel.com"/>
    <n v="11"/>
    <s v="CH HKA (C04)"/>
    <s v="Oranje"/>
    <n v="50"/>
    <m/>
    <s v="A11"/>
    <s v="CH HKB (D04)"/>
    <s v="2015-08-21"/>
    <n v="13275.89"/>
    <n v="13275.89"/>
    <n v="14395.23"/>
    <s v="vrouw"/>
    <s v="Lloydstraat 35"/>
    <s v="Rotterdam"/>
    <s v="3024 EA"/>
    <m/>
    <n v="40"/>
    <s v="Ja"/>
    <s v="Caroline Ttjan"/>
    <m/>
    <m/>
    <m/>
    <m/>
    <m/>
    <m/>
    <m/>
    <s v="13:45"/>
    <n v="5678.04"/>
    <s v="Pier Westerhoofd"/>
    <s v="2066"/>
    <s v="Nee"/>
    <s v="Nee"/>
    <s v="Parkeren"/>
    <s v="4271"/>
    <s v="caroline.tjan@kuehne-nagel.com"/>
    <s v="Ttjan"/>
    <s v="caroline.tjan@kuehne-nagel.com"/>
    <s v="f"/>
    <s v="06 - 52 80 66 60"/>
    <s v="Caroline"/>
    <m/>
    <m/>
    <s v="C."/>
    <n v="199"/>
    <s v="18:45"/>
    <m/>
    <s v="Zuiderzee"/>
    <n v="74"/>
    <s v="Varend arrangement"/>
    <d v="2015-08-21T00:00:00"/>
    <s v="Lloydstraat 35"/>
    <s v="06-46031293"/>
    <s v="0031653659428"/>
    <m/>
    <n v="6"/>
    <n v="15651.35"/>
    <n v="1"/>
    <m/>
    <n v="13275.89"/>
    <n v="3"/>
    <m/>
    <s v="000048-007"/>
    <m/>
  </r>
  <r>
    <s v="Kuehne &amp; Nagel"/>
    <s v="Zuiderzee"/>
    <s v="Nee"/>
    <n v="34.46"/>
    <n v="65"/>
    <s v="Zuiderzee"/>
    <n v="511"/>
    <s v="Avond"/>
    <n v="65"/>
    <s v="Dock"/>
    <s v="Ttjan C."/>
    <x v="58"/>
    <d v="2015-08-21T00:00:00"/>
    <x v="159"/>
    <s v="Gefactureerd"/>
    <d v="2014-10-02T00:00:00"/>
    <s v="Spliet M.P.J."/>
    <s v="Ja"/>
    <s v="Zuiderzee2015"/>
    <s v="Gefactureerd (3/6 termijn)"/>
    <m/>
    <s v="Jochems"/>
    <m/>
    <x v="11"/>
    <n v="26.13"/>
    <n v="33.630000000000003"/>
    <n v="5444.65"/>
    <s v="20:30"/>
    <s v="20:15"/>
    <s v="Traditionele charter schepen"/>
    <s v="Dock"/>
    <s v="H2U Consortium"/>
    <s v="Hilst van de"/>
    <s v="25-09"/>
    <s v="2014.39"/>
    <s v="vrijdag"/>
    <s v="21-08-2015 20:15"/>
    <d v="2014-09-25T16:48:50"/>
    <s v="ilse.jochems@kuehe-nagel.com"/>
    <s v="josh.carey@kuehne-nagel.com"/>
    <n v="11"/>
    <s v="CH HKA (C04)"/>
    <s v="Oranje"/>
    <n v="50"/>
    <m/>
    <s v="A11"/>
    <s v="CH HKB (D04)"/>
    <s v="2015-08-21"/>
    <n v="14575.89"/>
    <n v="14575.89"/>
    <n v="15799.53"/>
    <s v="vrouw"/>
    <s v="Lloydstraat 35"/>
    <s v="Rotterdam"/>
    <s v="3024 EA"/>
    <m/>
    <n v="40"/>
    <s v="Ja"/>
    <s v="Caroline Ttjan"/>
    <m/>
    <m/>
    <m/>
    <m/>
    <m/>
    <m/>
    <m/>
    <s v="18:15"/>
    <n v="10354.879999999999"/>
    <s v="Pier Westerhoofd"/>
    <s v="2066"/>
    <s v="Nee"/>
    <s v="Nee"/>
    <s v="Parkeren"/>
    <s v="4271"/>
    <s v="caroline.tjan@kuehne-nagel.com"/>
    <s v="Ttjan"/>
    <s v="caroline.tjan@kuehne-nagel.com"/>
    <s v="f"/>
    <s v="06 - 52 80 66 60"/>
    <s v="Caroline"/>
    <m/>
    <m/>
    <s v="C."/>
    <n v="219"/>
    <s v="00:00"/>
    <m/>
    <s v="Zuiderzee"/>
    <n v="74"/>
    <s v="Varend arrangement"/>
    <d v="2015-08-21T00:00:00"/>
    <s v="Lloydstraat 35"/>
    <s v="06-46031293"/>
    <s v="0031653659428"/>
    <m/>
    <n v="6"/>
    <n v="17224.349999999999"/>
    <n v="1"/>
    <m/>
    <n v="14575.89"/>
    <n v="3"/>
    <m/>
    <s v="000048-008"/>
    <m/>
  </r>
  <r>
    <s v="Painting Holland Groep"/>
    <s v="Zuiderzee"/>
    <s v="Ja"/>
    <n v="100"/>
    <n v="65"/>
    <s v="Zuiderzee"/>
    <n v="1793"/>
    <s v="Avond"/>
    <n v="65"/>
    <s v="Dock"/>
    <s v="Mul M."/>
    <x v="0"/>
    <d v="2015-08-22T00:00:00"/>
    <x v="213"/>
    <s v="100% Definitief"/>
    <d v="2015-05-22T00:00:00"/>
    <s v="Haan R. de"/>
    <s v="Ja"/>
    <s v="Zuiderzee2015"/>
    <s v="100% Definitief"/>
    <s v="08-07"/>
    <s v="Mul"/>
    <m/>
    <x v="11"/>
    <n v="26.13"/>
    <n v="33.630000000000003"/>
    <n v="15387.06"/>
    <s v="20:30"/>
    <s v="20:15"/>
    <s v="Traditionele charter schepen"/>
    <s v="Dock"/>
    <s v="H2U Consortium"/>
    <s v="Zirschky"/>
    <s v="13-05"/>
    <s v="2015.20"/>
    <s v="zaterdag"/>
    <s v="22-08-2015 20:15"/>
    <d v="2015-05-13T12:28:17"/>
    <s v="m.mul@paintinghollandgroep.nl"/>
    <s v="m.mul@paintinghollandgroep.nl"/>
    <n v="1"/>
    <s v="CH HKA (C04)"/>
    <s v="Oranje"/>
    <n v="50"/>
    <m/>
    <s v="A11"/>
    <s v="CH HKB (D04)"/>
    <s v="2015-08-22"/>
    <n v="14235"/>
    <n v="14235"/>
    <n v="15387.06"/>
    <s v="vrouw"/>
    <s v="Sluispolderweg 5"/>
    <s v="Zaandam"/>
    <s v="1505 HJ"/>
    <m/>
    <n v="40"/>
    <s v="Ja"/>
    <s v="Margo Mul"/>
    <m/>
    <m/>
    <m/>
    <m/>
    <m/>
    <m/>
    <m/>
    <s v="18:15"/>
    <n v="0"/>
    <s v="Pier Westerhoofd"/>
    <s v="5958"/>
    <s v="Ja"/>
    <m/>
    <m/>
    <s v="3836"/>
    <s v="m.mul@paintinghollandgroep.nl"/>
    <s v="Mul"/>
    <s v="m.mul@paintinghollandgroep.nl"/>
    <s v="f"/>
    <m/>
    <s v="Margo"/>
    <s v="(075) 631 31 60"/>
    <m/>
    <s v="M."/>
    <n v="219"/>
    <s v="00:00"/>
    <m/>
    <s v="Zuiderzee"/>
    <n v="74"/>
    <s v="Varend arrangement"/>
    <d v="2015-08-22T00:00:00"/>
    <s v="Sluispolderweg 5"/>
    <s v="075-6313160"/>
    <s v="0031651361647"/>
    <s v="(075) 631 31 60"/>
    <n v="1"/>
    <m/>
    <n v="0"/>
    <m/>
    <n v="14235"/>
    <n v="3"/>
    <m/>
    <s v="000048-011"/>
    <m/>
  </r>
  <r>
    <s v="B. Bollaert"/>
    <s v="Zuiderzon"/>
    <s v="Ja"/>
    <n v="100"/>
    <n v="32"/>
    <s v="Zuiderzon"/>
    <n v="2405"/>
    <s v="Avond"/>
    <n v="32"/>
    <s v="Classic"/>
    <s v="Bollaert B."/>
    <x v="0"/>
    <d v="2015-08-22T00:00:00"/>
    <x v="193"/>
    <s v="100% Definitief"/>
    <d v="2015-07-31T00:00:00"/>
    <s v="Spliet M.P.J."/>
    <s v="Ja"/>
    <s v="Zuiderzon2015"/>
    <s v="100% Definitief"/>
    <s v="04-08"/>
    <m/>
    <m/>
    <x v="5"/>
    <n v="21"/>
    <n v="33.479999999999997"/>
    <n v="7562.6"/>
    <s v="19:00"/>
    <s v="18:30"/>
    <s v="Traditionele charter schepen"/>
    <s v="Classic"/>
    <s v="Eigen catering schip"/>
    <m/>
    <s v="28-07"/>
    <s v="2015.31"/>
    <s v="zaterdag"/>
    <s v="22-08-2015 18:30"/>
    <d v="2015-07-28T17:33:36"/>
    <s v="n.vanraemdonck@hotmail.com"/>
    <s v="n.vanraemdonck@hotmail.com"/>
    <n v="1"/>
    <s v="CH HKA (C01)"/>
    <s v="Rood"/>
    <n v="40"/>
    <m/>
    <s v="A26"/>
    <s v="CH HKA (C01)"/>
    <s v="2015-08-22"/>
    <n v="7008"/>
    <n v="7008"/>
    <n v="7562.6"/>
    <m/>
    <s v="Jozef de veusterstraat 124"/>
    <s v="Edegem"/>
    <s v="BE-2650"/>
    <n v="1.5"/>
    <n v="35"/>
    <s v="Nee"/>
    <s v="Bruno Bollaert"/>
    <m/>
    <m/>
    <m/>
    <m/>
    <m/>
    <m/>
    <m/>
    <s v="17:45"/>
    <n v="0"/>
    <s v="Pier Westerhoofd"/>
    <s v="6317"/>
    <s v="Ja"/>
    <m/>
    <m/>
    <s v="4986"/>
    <s v="n.vanraemdonck@hotmail.com"/>
    <s v="Bollaert"/>
    <s v="n.vanraemdonck@hotmail.com"/>
    <s v="m"/>
    <m/>
    <s v="Bruno"/>
    <s v="+32 475 57 73 42"/>
    <m/>
    <s v="B."/>
    <n v="219"/>
    <s v="23:45"/>
    <m/>
    <s v="Zuiderzon"/>
    <n v="17"/>
    <s v="Varend arrangement"/>
    <d v="2015-08-22T00:00:00"/>
    <s v="Jozef de veusterstraat 124"/>
    <s v="0475 577342"/>
    <s v="+32 475 57 73 42"/>
    <s v="+32 475 57 73 42"/>
    <n v="1"/>
    <m/>
    <n v="0"/>
    <m/>
    <n v="7008"/>
    <n v="3"/>
    <m/>
    <s v="000198-008"/>
    <n v="6"/>
  </r>
  <r>
    <s v="Bouwinvest"/>
    <s v="Zuiderzon"/>
    <s v="Nee"/>
    <n v="11.35"/>
    <n v="32"/>
    <s v="Zuiderzon"/>
    <n v="1172"/>
    <s v="Avond"/>
    <n v="32"/>
    <s v="Classic"/>
    <s v="Klein Bog N.C."/>
    <x v="59"/>
    <d v="2015-08-19T00:00:00"/>
    <x v="39"/>
    <s v="Gefactureerd"/>
    <d v="2015-04-08T00:00:00"/>
    <s v="Straten F. van"/>
    <s v="Ja"/>
    <s v="Zuiderzon2015"/>
    <s v="Gefactureerd (1/1 termijn)"/>
    <m/>
    <m/>
    <m/>
    <x v="5"/>
    <n v="21"/>
    <n v="33.479999999999997"/>
    <n v="968"/>
    <s v="19:00"/>
    <s v="18:45"/>
    <s v="Traditionele charter schepen"/>
    <s v="Classic"/>
    <s v="Eigen catering schip"/>
    <m/>
    <s v="26-02"/>
    <s v="2015.09"/>
    <s v="woensdag"/>
    <s v="19-08-2015 18:15"/>
    <d v="2015-02-26T15:00:14"/>
    <s v="Bouwinvest"/>
    <s v="n.kleinbog@bouwinvest.nl"/>
    <n v="2"/>
    <s v="CH HKA (C10)"/>
    <s v="Paars"/>
    <n v="40"/>
    <m/>
    <s v="A26"/>
    <s v="CH HKA (C10)"/>
    <s v="2015-08-19"/>
    <n v="7808"/>
    <n v="7808"/>
    <n v="8530.6"/>
    <m/>
    <s v="La Guardiaweg 4"/>
    <s v="Amsterdam"/>
    <s v="1043 DG"/>
    <n v="1.5"/>
    <n v="35"/>
    <s v="Ja"/>
    <s v="Frances Klein Gunnewiek"/>
    <m/>
    <m/>
    <m/>
    <m/>
    <m/>
    <m/>
    <m/>
    <s v="18:00"/>
    <n v="7562.6"/>
    <s v="Pier Westerhoofd"/>
    <s v="1374"/>
    <s v="Ja"/>
    <m/>
    <m/>
    <s v="4110"/>
    <s v="Bouwinvest"/>
    <s v="Klein Gunnewiek"/>
    <s v="f.kleingunnewiek@bouwinvest.nl"/>
    <s v="f"/>
    <s v="06 - 22 77 94 77"/>
    <s v="Frances"/>
    <m/>
    <m/>
    <s v="F."/>
    <n v="219"/>
    <s v="22:00"/>
    <s v="CH HKA"/>
    <s v="Zuiderzon"/>
    <n v="17"/>
    <s v="Varend arrangement"/>
    <d v="2015-08-19T00:00:00"/>
    <s v="La Guardiaweg 4"/>
    <m/>
    <m/>
    <m/>
    <n v="1"/>
    <m/>
    <n v="3"/>
    <s v="Ja"/>
    <n v="7808"/>
    <n v="3"/>
    <m/>
    <s v="000198-002"/>
    <n v="6"/>
  </r>
  <r>
    <s v="Bouwinvest"/>
    <s v="Zuiderzon"/>
    <s v="Nee"/>
    <m/>
    <n v="32"/>
    <s v="Zuiderzon"/>
    <n v="1173"/>
    <s v="Avond"/>
    <n v="32"/>
    <s v="Classic"/>
    <s v="Klein Bog N.C."/>
    <x v="59"/>
    <d v="2015-08-20T00:00:00"/>
    <x v="39"/>
    <s v="Gefactureerd"/>
    <d v="2015-04-08T00:00:00"/>
    <s v="Straten F. van"/>
    <s v="Ja"/>
    <s v="Zuiderzon2015"/>
    <s v="Gefactureerd (1/1 termijn)"/>
    <m/>
    <m/>
    <m/>
    <x v="5"/>
    <n v="21"/>
    <n v="33.479999999999997"/>
    <n v="0"/>
    <s v="19:00"/>
    <s v="18:45"/>
    <s v="Traditionele charter schepen"/>
    <s v="Classic"/>
    <s v="Eigen catering schip"/>
    <m/>
    <s v="26-02"/>
    <s v="2015.09"/>
    <s v="donderdag"/>
    <s v="20-08-2015 18:15"/>
    <d v="2015-02-26T15:00:53"/>
    <s v="Bouwinvest"/>
    <s v="n.kleinbog@bouwinvest.nl"/>
    <n v="2"/>
    <s v="CH HKA (C10)"/>
    <s v="Paars"/>
    <n v="40"/>
    <m/>
    <s v="A26"/>
    <s v="CH HKA (C10)"/>
    <s v="2015-08-20"/>
    <n v="7808"/>
    <n v="7808"/>
    <n v="8530.6"/>
    <m/>
    <s v="La Guardiaweg 4"/>
    <s v="Amsterdam"/>
    <s v="1043 DG"/>
    <n v="1.5"/>
    <n v="35"/>
    <s v="Ja"/>
    <s v="Frances Klein Gunnewiek"/>
    <m/>
    <m/>
    <m/>
    <m/>
    <m/>
    <m/>
    <m/>
    <s v="18:00"/>
    <n v="8530.6"/>
    <s v="Pier Westerhoofd"/>
    <s v="1374"/>
    <s v="Ja"/>
    <m/>
    <m/>
    <s v="4110"/>
    <s v="Bouwinvest"/>
    <s v="Klein Gunnewiek"/>
    <s v="f.kleingunnewiek@bouwinvest.nl"/>
    <s v="f"/>
    <s v="06 - 22 77 94 77"/>
    <s v="Frances"/>
    <m/>
    <m/>
    <s v="F."/>
    <n v="219"/>
    <s v="22:00"/>
    <s v="CH HKA"/>
    <s v="Zuiderzon"/>
    <n v="17"/>
    <s v="Varend arrangement"/>
    <d v="2015-08-20T00:00:00"/>
    <s v="La Guardiaweg 4"/>
    <m/>
    <m/>
    <m/>
    <n v="1"/>
    <m/>
    <n v="3"/>
    <s v="Ja"/>
    <n v="7808"/>
    <n v="3"/>
    <m/>
    <s v="000198-004"/>
    <n v="6"/>
  </r>
  <r>
    <s v="Koopman Logistics Group B.V._x000a_"/>
    <s v="Zuiderzon"/>
    <s v="Ja"/>
    <n v="100"/>
    <n v="32"/>
    <s v="Zuiderzon"/>
    <n v="1150"/>
    <s v="Avond"/>
    <n v="32"/>
    <s v="Classic"/>
    <s v="Koopman S."/>
    <x v="0"/>
    <d v="2015-08-21T00:00:00"/>
    <x v="39"/>
    <s v="100% Definitief"/>
    <m/>
    <s v="Sterk L."/>
    <s v="Ja"/>
    <s v="Zuiderzon2015"/>
    <s v="100% Definitief"/>
    <s v="14-07"/>
    <m/>
    <m/>
    <x v="5"/>
    <n v="21"/>
    <n v="33.479999999999997"/>
    <n v="7562.59"/>
    <s v="18:15"/>
    <s v="18:30"/>
    <s v="Traditionele charter schepen"/>
    <s v="Classic"/>
    <s v="Eigen catering schip"/>
    <s v="Henstra"/>
    <s v="26-02"/>
    <s v="2015.09"/>
    <s v="vrijdag"/>
    <s v="21-08-2015 18:30"/>
    <d v="2015-02-26T12:47:02"/>
    <s v="A.Henstra@koopman.nl"/>
    <s v="A.Henstra@koopman.nl"/>
    <n v="4"/>
    <s v="Koopman Terminal (KT01)"/>
    <m/>
    <n v="40"/>
    <m/>
    <s v="A26"/>
    <s v="Koopman Terminal (KT01)"/>
    <s v="2015-08-21"/>
    <n v="7008"/>
    <n v="7008"/>
    <n v="7562.59"/>
    <m/>
    <s v="Van Starkenborghkanaal-nz 45"/>
    <s v="Zuidhorn"/>
    <m/>
    <n v="1.5"/>
    <n v="35"/>
    <s v="Nee"/>
    <s v="Anita Henstra"/>
    <m/>
    <m/>
    <m/>
    <m/>
    <m/>
    <m/>
    <m/>
    <s v="18:00"/>
    <n v="0"/>
    <s v="Koopman Terminal - Maltaweg 3"/>
    <s v="2703"/>
    <s v="Ja"/>
    <m/>
    <m/>
    <s v="1945"/>
    <s v="A.Henstra@koopman.nl"/>
    <s v="Henstra"/>
    <s v="A.Henstra@koopman.nl"/>
    <s v="f"/>
    <m/>
    <s v="Anita"/>
    <s v="(0594) 50 95 09"/>
    <m/>
    <s v="A."/>
    <n v="219"/>
    <s v="23:30"/>
    <s v="Koopman Terminal"/>
    <s v="Zuiderzon"/>
    <n v="17"/>
    <s v="Varend arrangement"/>
    <d v="2015-08-21T00:00:00"/>
    <s v="Van Starkenborghkanaal-nz 45"/>
    <m/>
    <s v="0031652045718"/>
    <s v="(0594) 50 95 09"/>
    <n v="2"/>
    <n v="8479.68"/>
    <n v="1"/>
    <s v="Ja"/>
    <n v="7008"/>
    <n v="3"/>
    <m/>
    <s v="000198-006"/>
    <n v="6"/>
  </r>
  <r>
    <s v="Multilease B.V."/>
    <s v="Zuiderzon"/>
    <s v="Ja"/>
    <n v="100"/>
    <n v="32"/>
    <s v="Zuiderzon"/>
    <n v="1306"/>
    <s v="Middag"/>
    <n v="32"/>
    <s v="Classic"/>
    <s v="Oudshoorn M."/>
    <x v="0"/>
    <d v="2015-08-20T00:00:00"/>
    <x v="29"/>
    <s v="100% Definitief"/>
    <d v="2015-08-20T00:00:00"/>
    <s v="NAUPAR"/>
    <s v="Ja"/>
    <s v="Zuiderzon2015"/>
    <s v="100% Definitief"/>
    <s v="08-07"/>
    <m/>
    <m/>
    <x v="6"/>
    <n v="19"/>
    <n v="33.479999999999997"/>
    <n v="7270.4"/>
    <s v="11:45"/>
    <s v="11:30"/>
    <s v="Traditionele charter schepen"/>
    <s v="Classic"/>
    <s v="Eigen catering schip"/>
    <s v="Seelen"/>
    <s v="18-03"/>
    <s v="2015.12"/>
    <s v="donderdag"/>
    <s v="20-08-2015 11:30"/>
    <d v="2015-03-18T16:35:43"/>
    <s v="mebusch@multilease.nl"/>
    <s v="mebusch@multilease.nl"/>
    <n v="3"/>
    <s v="CH HKA (C01)"/>
    <s v="Rood"/>
    <n v="40"/>
    <m/>
    <s v="A26"/>
    <s v="CH HKA (C01)"/>
    <s v="2015-08-20"/>
    <n v="6698.56"/>
    <n v="6698.56"/>
    <n v="7270.4"/>
    <m/>
    <s v="Proostwetering 81"/>
    <s v="Utrecht"/>
    <s v="3543 AC"/>
    <n v="1.5"/>
    <n v="35"/>
    <s v="Ja"/>
    <s v="Marc Oudshoorn"/>
    <m/>
    <m/>
    <m/>
    <m/>
    <m/>
    <m/>
    <m/>
    <s v="10:45"/>
    <n v="0"/>
    <s v="Pier Westerhoofd"/>
    <s v="3037"/>
    <s v="Nee"/>
    <s v="Ja"/>
    <s v="Parkeren"/>
    <s v="2105"/>
    <s v="mebusch@multilease.nl"/>
    <s v="Oudshoorn"/>
    <s v="mebusch@multilease.nl"/>
    <s v="m"/>
    <m/>
    <s v="Marc"/>
    <m/>
    <m/>
    <s v="M."/>
    <n v="199"/>
    <s v="16:45"/>
    <m/>
    <s v="Zuiderzon"/>
    <n v="17"/>
    <s v="Varend arrangement"/>
    <d v="2015-08-20T00:00:00"/>
    <s v="Proostwetering 81"/>
    <m/>
    <s v="0031651195710"/>
    <m/>
    <n v="2"/>
    <n v="7705.28"/>
    <n v="2"/>
    <m/>
    <n v="6698.56"/>
    <n v="3"/>
    <m/>
    <s v="000198-003"/>
    <n v="6"/>
  </r>
  <r>
    <s v="Aviareps BV"/>
    <s v="Zwarte Valk"/>
    <s v="Ja"/>
    <n v="100"/>
    <n v="29"/>
    <s v="Zwarte Valk"/>
    <n v="1810"/>
    <s v="Middag"/>
    <n v="29"/>
    <s v="Dock"/>
    <s v="Kvartuč M."/>
    <x v="0"/>
    <d v="2015-08-22T00:00:00"/>
    <x v="112"/>
    <s v="100% Definitief"/>
    <m/>
    <s v="Koning A."/>
    <s v="Ja"/>
    <s v="ZwarteValk2015"/>
    <s v="100% Definitief"/>
    <s v="14-07"/>
    <m/>
    <m/>
    <x v="10"/>
    <n v="22.85"/>
    <n v="31.05"/>
    <n v="6366.83"/>
    <s v="15:45"/>
    <s v="15:45"/>
    <s v="Traditionele charter schepen"/>
    <s v="Dock"/>
    <s v="H2U Consortium"/>
    <s v="Kvartu_ M"/>
    <s v="15-05"/>
    <s v="2015.20"/>
    <s v="zaterdag"/>
    <s v="22-08-2015 15:45"/>
    <d v="2015-05-15T10:24:50"/>
    <m/>
    <s v="mkvartuc@aviareps.com"/>
    <n v="5"/>
    <s v="CH HKA (C08)"/>
    <s v="Blauw"/>
    <n v="40"/>
    <m/>
    <s v="A10"/>
    <s v="CH HKB (D08)"/>
    <s v="2015-08-22"/>
    <n v="5977.6"/>
    <n v="5874.3"/>
    <n v="6366.83"/>
    <m/>
    <s v="Beechavenue 104"/>
    <s v="Schiphol-Rijk"/>
    <s v="1119 PP"/>
    <n v="1"/>
    <n v="28"/>
    <s v="Ja"/>
    <s v="Magdalena Kvartuč"/>
    <m/>
    <m/>
    <m/>
    <m/>
    <m/>
    <m/>
    <m/>
    <s v="13:45"/>
    <n v="0"/>
    <s v="Pier Westerhoofd"/>
    <s v="3134"/>
    <s v="Ja"/>
    <s v="Nee"/>
    <s v="Parkeren"/>
    <s v="2230"/>
    <m/>
    <s v="Kvartuč"/>
    <s v="mkvartuc@aviareps.com"/>
    <s v="f"/>
    <s v="06 - 24 56 14 24"/>
    <s v="Magdalena"/>
    <s v="(020) 654 15 65"/>
    <m/>
    <s v="M."/>
    <n v="199"/>
    <s v="18:45"/>
    <m/>
    <s v="Zwarte Valk"/>
    <n v="75"/>
    <s v="Varend arrangement"/>
    <d v="2015-08-22T00:00:00"/>
    <s v="Beechavenue 104"/>
    <m/>
    <s v="0031624561424"/>
    <s v="(020) 654 15 65"/>
    <n v="2"/>
    <m/>
    <n v="2"/>
    <m/>
    <n v="5977.6"/>
    <n v="3"/>
    <m/>
    <s v="000085-010"/>
    <n v="5.8"/>
  </r>
  <r>
    <s v="Biohorma BV"/>
    <s v="Zwarte Valk"/>
    <s v="Ja"/>
    <n v="100"/>
    <n v="29"/>
    <s v="Zwarte Valk"/>
    <n v="83"/>
    <s v="SAIL In"/>
    <n v="29"/>
    <s v="Dock"/>
    <s v="Stroeve S."/>
    <x v="0"/>
    <d v="2015-08-19T00:00:00"/>
    <x v="31"/>
    <s v="100% Definitief"/>
    <m/>
    <s v="NAUPAR"/>
    <s v="Ja"/>
    <s v="ZwarteValk2015"/>
    <s v="100% Definitief"/>
    <s v="08-07"/>
    <m/>
    <m/>
    <x v="7"/>
    <n v="22.5"/>
    <n v="31.05"/>
    <n v="8063.91"/>
    <s v="08:00"/>
    <s v="07:45"/>
    <s v="Traditionele charter schepen"/>
    <s v="Dock"/>
    <s v="H2U Consortium"/>
    <s v="Stroeve"/>
    <s v="20-08"/>
    <s v="2014.34"/>
    <s v="woensdag"/>
    <s v="19-08-2015 07:45"/>
    <d v="2014-08-20T09:43:32"/>
    <s v="s.stroeve@biohorma.nl"/>
    <s v="s.stroeve@biohorma.nl"/>
    <n v="7"/>
    <s v="CH HKB (D08)"/>
    <s v="Blauw"/>
    <n v="40"/>
    <m/>
    <s v="A10"/>
    <s v="CH HKB (D08)"/>
    <s v="2015-08-19"/>
    <n v="7437.93"/>
    <n v="7437.93"/>
    <n v="8063.91"/>
    <m/>
    <s v="J.P. Broekhovenstraat 16"/>
    <s v="Elburg"/>
    <s v="8081 HC"/>
    <n v="1"/>
    <n v="28"/>
    <s v="Ja"/>
    <s v="S. Stroeve"/>
    <m/>
    <m/>
    <m/>
    <m/>
    <m/>
    <m/>
    <m/>
    <s v="07:00"/>
    <n v="0"/>
    <s v="Pier Azië"/>
    <s v="2084"/>
    <s v="Nee"/>
    <s v="Ja"/>
    <s v="Parkeren"/>
    <s v="1392"/>
    <s v="s.stroeve@biohorma.nl"/>
    <s v="Stroeve"/>
    <s v="s.stroeve@biohorma.nl"/>
    <s v="f"/>
    <m/>
    <m/>
    <m/>
    <m/>
    <s v="S."/>
    <n v="249"/>
    <s v="15:00"/>
    <s v="CH HKB"/>
    <s v="Zwarte Valk"/>
    <n v="75"/>
    <s v="Varend arrangement"/>
    <d v="2015-08-19T00:00:00"/>
    <s v="J.P. Broekhovenstraat 16"/>
    <m/>
    <s v="0031620412734"/>
    <m/>
    <n v="3"/>
    <n v="8737.4"/>
    <n v="3"/>
    <m/>
    <n v="7437.93"/>
    <n v="3"/>
    <m/>
    <s v="000085-001"/>
    <n v="5.8"/>
  </r>
  <r>
    <s v="Loco Enzo"/>
    <s v="Zwarte Valk"/>
    <s v="Ja"/>
    <n v="100"/>
    <n v="29"/>
    <s v="Zwarte Valk"/>
    <n v="1257"/>
    <s v="Avond"/>
    <n v="29"/>
    <s v="Dock"/>
    <s v="Spoelder L."/>
    <x v="0"/>
    <d v="2015-08-20T00:00:00"/>
    <x v="156"/>
    <s v="100% Definitief"/>
    <d v="2015-03-27T00:00:00"/>
    <s v="Spliet M.P.J."/>
    <s v="Ja"/>
    <s v="ZwarteValk2015"/>
    <s v="100% Definitief"/>
    <s v="15-07"/>
    <m/>
    <m/>
    <x v="11"/>
    <n v="26.13"/>
    <n v="31.05"/>
    <n v="7055.75"/>
    <s v="20:30"/>
    <s v="20:15"/>
    <s v="Traditionele charter schepen"/>
    <s v="Dock"/>
    <s v="H2U Consortium"/>
    <s v="Schreurs"/>
    <s v="12-03"/>
    <s v="2015.11"/>
    <s v="donderdag"/>
    <s v="20-08-2015 20:15"/>
    <d v="2015-03-12T11:32:09"/>
    <s v="info@loco-enzo.nl"/>
    <s v="info@loco-enzo.nl"/>
    <n v="3"/>
    <s v="CH HKA (C08)"/>
    <s v="Blauw"/>
    <n v="40"/>
    <m/>
    <s v="A10"/>
    <s v="CH HKB (D08)"/>
    <s v="2015-08-20"/>
    <n v="6505.95"/>
    <n v="6505.95"/>
    <n v="7055.75"/>
    <m/>
    <s v="Burgermeester Loeffplein 70 E"/>
    <s v="'S-Hertogenbosch"/>
    <s v="5211 RX"/>
    <n v="1"/>
    <n v="28"/>
    <s v="Ja"/>
    <s v="Linda Spoelder"/>
    <s v="Globe Air Cargo"/>
    <m/>
    <m/>
    <m/>
    <m/>
    <m/>
    <m/>
    <s v="18:15"/>
    <n v="0"/>
    <s v="Pier Westerhoofd"/>
    <s v="2794"/>
    <s v="Ja"/>
    <s v="Ja"/>
    <s v="Parkeren"/>
    <s v="2053"/>
    <s v="info@loco-enzo.nl"/>
    <s v="Spoelder"/>
    <s v="info@loco-enzo.nl"/>
    <s v="f"/>
    <m/>
    <s v="Linda"/>
    <s v="(073) 689 10 99"/>
    <m/>
    <s v="L."/>
    <n v="219"/>
    <s v="00:00"/>
    <m/>
    <s v="Zwarte Valk"/>
    <n v="75"/>
    <s v="Varend arrangement"/>
    <d v="2015-08-20T00:00:00"/>
    <s v="Burgermeester Loeffplein 70 E"/>
    <m/>
    <s v="618818235"/>
    <s v="(073) 689 10 99"/>
    <n v="2"/>
    <m/>
    <n v="2"/>
    <m/>
    <n v="6505.95"/>
    <n v="3"/>
    <m/>
    <s v="000085-005"/>
    <n v="5.8"/>
  </r>
  <r>
    <s v="mITE Systems BV "/>
    <s v="Zwarte Valk"/>
    <s v="Ja"/>
    <n v="100"/>
    <n v="29"/>
    <s v="Zwarte Valk"/>
    <n v="1255"/>
    <s v="Avond"/>
    <n v="29"/>
    <s v="Dock"/>
    <s v="Döll K."/>
    <x v="0"/>
    <d v="2015-08-21T00:00:00"/>
    <x v="156"/>
    <s v="100% Definitief"/>
    <d v="2015-03-26T00:00:00"/>
    <s v="Spliet M.P.J."/>
    <s v="Ja"/>
    <s v="ZwarteValk2015"/>
    <s v="100% Definitief"/>
    <s v="08-07"/>
    <s v="Bill"/>
    <m/>
    <x v="11"/>
    <n v="26.13"/>
    <n v="31.05"/>
    <n v="7055.75"/>
    <s v="20:30"/>
    <s v="20:15"/>
    <s v="Traditionele charter schepen"/>
    <s v="Dock"/>
    <s v="H2U Consortium"/>
    <s v="Doll"/>
    <s v="12-03"/>
    <s v="2015.11"/>
    <s v="vrijdag"/>
    <s v="21-08-2015 20:15"/>
    <d v="2015-03-12T10:04:32"/>
    <s v="k.doll@mite.nl"/>
    <m/>
    <n v="3"/>
    <s v="CH HKA (C08)"/>
    <s v="Blauw"/>
    <n v="40"/>
    <m/>
    <s v="A10"/>
    <s v="CH HKB (D08)"/>
    <s v="2015-08-21"/>
    <n v="6505.95"/>
    <n v="6505.95"/>
    <n v="7055.75"/>
    <m/>
    <s v="Kronenburgplantsoen 10"/>
    <s v="IJsselstein"/>
    <s v="3401 BP"/>
    <n v="1"/>
    <n v="28"/>
    <s v="Ja"/>
    <s v="Kim Döll"/>
    <m/>
    <m/>
    <m/>
    <m/>
    <m/>
    <m/>
    <m/>
    <s v="18:15"/>
    <n v="0"/>
    <s v="Pier Westerhoofd"/>
    <s v="2795"/>
    <s v="Ja"/>
    <s v="Ja"/>
    <s v="Parkeren"/>
    <s v="2054"/>
    <s v="k.doll@mite.nl"/>
    <s v="Döll"/>
    <s v="k.doll@mite.nl"/>
    <s v="f"/>
    <m/>
    <s v="Kim"/>
    <s v="085 - 4010380"/>
    <m/>
    <s v="K."/>
    <n v="219"/>
    <s v="00:00"/>
    <m/>
    <s v="Zwarte Valk"/>
    <n v="75"/>
    <s v="Varend arrangement"/>
    <d v="2015-08-21T00:00:00"/>
    <s v="Kronenburgplantsoen 10"/>
    <m/>
    <s v="624987615"/>
    <s v="085 - 4010380"/>
    <n v="2"/>
    <m/>
    <n v="3"/>
    <m/>
    <n v="6505.95"/>
    <n v="3"/>
    <m/>
    <s v="000085-008"/>
    <n v="5.8"/>
  </r>
  <r>
    <s v="OMP Management"/>
    <s v="Zwarte Valk"/>
    <s v="Ja"/>
    <n v="100"/>
    <n v="29"/>
    <s v="Zwarte Valk"/>
    <n v="816"/>
    <s v="Avond"/>
    <n v="29"/>
    <s v="Dock"/>
    <s v="Boer A. den"/>
    <x v="0"/>
    <d v="2015-08-22T00:00:00"/>
    <x v="214"/>
    <s v="100% Definitief"/>
    <m/>
    <s v="Dijck S.N.D. van"/>
    <s v="Ja"/>
    <s v="ZwarteValk2015"/>
    <s v="100% Definitief"/>
    <s v="08-07"/>
    <s v="den Boer"/>
    <m/>
    <x v="11"/>
    <n v="26.13"/>
    <n v="31.05"/>
    <n v="7005.75"/>
    <s v="20:30"/>
    <s v="20:15"/>
    <s v="Traditionele charter schepen"/>
    <s v="Dock"/>
    <s v="H2U Consortium"/>
    <s v="Boer den"/>
    <s v="20-12"/>
    <s v="2014.51"/>
    <s v="zaterdag"/>
    <s v="22-08-2015 20:15"/>
    <d v="2014-12-20T16:49:57"/>
    <s v="adb@omp-management.com suzannedenboer@gmail.com"/>
    <s v="adb@omp-management.com"/>
    <n v="6"/>
    <s v="CH HKA (C08)"/>
    <s v="Blauw"/>
    <n v="40"/>
    <m/>
    <s v="A10"/>
    <s v="CH HKB (D08)"/>
    <s v="2015-08-22"/>
    <n v="6464.63"/>
    <n v="6464.63"/>
    <n v="7005.75"/>
    <s v="vrouw"/>
    <s v="Westerschans 1"/>
    <s v="Leiderdorp"/>
    <s v="2352 DK"/>
    <n v="1"/>
    <n v="28"/>
    <s v="Ja"/>
    <s v="A. den Boer"/>
    <m/>
    <m/>
    <m/>
    <m/>
    <m/>
    <m/>
    <m/>
    <s v="18:15"/>
    <n v="0"/>
    <s v="Pier Westerhoofd"/>
    <s v="2464"/>
    <s v="Ja"/>
    <s v="Ja"/>
    <s v="Parkeren"/>
    <s v="1723"/>
    <s v="adb@omp-management.com"/>
    <s v="Boer"/>
    <s v="adb@omp-management.com"/>
    <s v="m"/>
    <m/>
    <m/>
    <m/>
    <s v="den"/>
    <s v="A."/>
    <n v="219"/>
    <s v="00:00"/>
    <m/>
    <s v="Zwarte Valk"/>
    <n v="75"/>
    <s v="Varend arrangement"/>
    <d v="2015-08-22T00:00:00"/>
    <s v="Westerschans 1"/>
    <s v="0715892406"/>
    <s v="623268740"/>
    <m/>
    <n v="3"/>
    <n v="7684.7"/>
    <n v="1"/>
    <m/>
    <n v="6464.63"/>
    <n v="3"/>
    <m/>
    <s v="000085-011"/>
    <n v="5.8"/>
  </r>
  <r>
    <s v="Pon Equipment and Pon Power B.V."/>
    <s v="Zwarte Valk"/>
    <s v="Ja"/>
    <n v="100"/>
    <n v="29"/>
    <s v="Zwarte Valk"/>
    <n v="1581"/>
    <s v="Middag"/>
    <n v="29"/>
    <s v="Dock"/>
    <s v="Jong de"/>
    <x v="0"/>
    <d v="2015-08-20T00:00:00"/>
    <x v="19"/>
    <s v="100% Definitief"/>
    <d v="2015-05-03T00:00:00"/>
    <s v="Frisian Sailing Company"/>
    <s v="Ja"/>
    <s v="ZwarteValk2015"/>
    <s v="100% Definitief"/>
    <s v="28-07"/>
    <m/>
    <m/>
    <x v="10"/>
    <n v="22.85"/>
    <n v="31.05"/>
    <n v="6429.33"/>
    <s v="15:45"/>
    <s v="15:45"/>
    <s v="Traditionele charter schepen"/>
    <s v="Dock"/>
    <s v="H2U Consortium"/>
    <s v="Pecasse"/>
    <s v="14-04"/>
    <s v="2015.16"/>
    <s v="donderdag"/>
    <s v="20-08-2015 15:45"/>
    <d v="2015-04-14T11:00:34"/>
    <s v="leonie.de.jong@pon.com"/>
    <s v="leonie.de.jong@pon.com"/>
    <n v="3"/>
    <s v="CH HKA (C08)"/>
    <s v="Blauw"/>
    <n v="40"/>
    <m/>
    <s v="A10"/>
    <s v="CH HKB (D08)"/>
    <s v="2015-08-20"/>
    <n v="5925.95"/>
    <n v="5925.95"/>
    <n v="6429.33"/>
    <m/>
    <s v="Rondebeltweg 41"/>
    <s v="Almere"/>
    <s v="1329 BP"/>
    <n v="1"/>
    <n v="28"/>
    <s v="Nee"/>
    <s v="Leonie de Jong"/>
    <m/>
    <m/>
    <m/>
    <m/>
    <m/>
    <m/>
    <m/>
    <s v="13:45"/>
    <n v="0"/>
    <s v="Pier Westerhoofd"/>
    <s v="5941"/>
    <s v="Ja"/>
    <s v="Ja"/>
    <s v="Parkeren"/>
    <s v="3799"/>
    <s v="leonie.de.jong@pon.com"/>
    <s v="Jong"/>
    <s v="leonie.de.jong@pon.com"/>
    <s v="f"/>
    <s v="06 - 51 98 03 53"/>
    <s v="Leonie"/>
    <m/>
    <s v="de"/>
    <m/>
    <n v="199"/>
    <s v="18:45"/>
    <m/>
    <s v="Zwarte Valk"/>
    <n v="75"/>
    <s v="Varend arrangement"/>
    <d v="2015-08-20T00:00:00"/>
    <s v="Rondebeltweg 41"/>
    <m/>
    <s v="620629334"/>
    <m/>
    <n v="2"/>
    <n v="6982.91"/>
    <n v="1"/>
    <m/>
    <n v="5925.95"/>
    <n v="3"/>
    <m/>
    <s v="000085-004"/>
    <n v="5.8"/>
  </r>
  <r>
    <s v="Trimble Transport &amp; Logistics"/>
    <s v="Zwarte Valk"/>
    <s v="Ja"/>
    <n v="99.12"/>
    <n v="29"/>
    <s v="Zwarte Valk"/>
    <n v="1493"/>
    <s v="Avond"/>
    <n v="29"/>
    <s v="Dock"/>
    <s v="Verswijvel B."/>
    <x v="0"/>
    <d v="2015-08-19T00:00:00"/>
    <x v="18"/>
    <s v="100% Definitief"/>
    <d v="2015-04-13T00:00:00"/>
    <s v="Dijck S.N.D. van"/>
    <s v="Ja"/>
    <s v="ZwarteValk2015"/>
    <s v="100% Definitief"/>
    <s v="08-07"/>
    <m/>
    <m/>
    <x v="11"/>
    <n v="26.13"/>
    <n v="31.05"/>
    <n v="7055.75"/>
    <s v="20:30"/>
    <s v="20:15"/>
    <s v="Traditionele charter schepen"/>
    <s v="Dock"/>
    <s v="H2U Consortium"/>
    <s v="Boogaard"/>
    <s v="03-04"/>
    <s v="2015.14"/>
    <s v="woensdag"/>
    <s v="19-08-2015 20:15"/>
    <d v="2015-04-03T11:21:36"/>
    <s v="Bart_Verswijvel@Trimble.com"/>
    <s v="Delphine_Dewildeman@Trimble.com"/>
    <n v="4"/>
    <s v="CH HKA (C08)"/>
    <s v="Blauw"/>
    <n v="40"/>
    <m/>
    <s v="A10"/>
    <s v="CH HKB (D08)"/>
    <s v="2015-08-19"/>
    <n v="6557.6"/>
    <n v="6557.6"/>
    <n v="7118.25"/>
    <m/>
    <s v="Ter Waarde 50"/>
    <s v="Leper"/>
    <s v="8900"/>
    <n v="1"/>
    <n v="28"/>
    <s v="Nee"/>
    <s v="Delphine Dewildeman"/>
    <m/>
    <m/>
    <m/>
    <m/>
    <m/>
    <m/>
    <m/>
    <s v="18:15"/>
    <n v="62.5"/>
    <s v="Pier Westerhoofd"/>
    <s v="3089"/>
    <s v="Nee"/>
    <s v="Nee"/>
    <s v="Parkeren"/>
    <s v="4126"/>
    <s v="Bart_Verswijvel@Trimble.com"/>
    <s v="Dewildeman"/>
    <s v="Delphine_Dewildeman@Trimble.com"/>
    <s v="f"/>
    <m/>
    <s v="Delphine"/>
    <s v="020494500488"/>
    <m/>
    <s v="D."/>
    <n v="219"/>
    <s v="00:00"/>
    <m/>
    <s v="Zwarte Valk"/>
    <n v="75"/>
    <s v="Varend arrangement"/>
    <d v="2015-08-19T00:00:00"/>
    <s v="Ter Waarde 50"/>
    <s v="0032 57 22 39 46"/>
    <s v="0031627883964"/>
    <s v="020494500488"/>
    <n v="2"/>
    <m/>
    <n v="2"/>
    <m/>
    <n v="6557.6"/>
    <n v="3"/>
    <m/>
    <s v="000085-002"/>
    <n v="5.8"/>
  </r>
  <r>
    <s v="Vastbouw Oost BV _x000a_"/>
    <s v="Zwarte Valk"/>
    <s v="Nee"/>
    <n v="78.430000000000007"/>
    <n v="29"/>
    <s v="Zwarte Valk"/>
    <n v="383"/>
    <s v="Middag"/>
    <n v="29"/>
    <s v="Dock"/>
    <s v="Rohaan A."/>
    <x v="60"/>
    <d v="2015-08-21T00:00:00"/>
    <x v="215"/>
    <s v="Gefactureerd"/>
    <d v="2014-09-15T00:00:00"/>
    <s v="Spliet M.P.J."/>
    <s v="Ja"/>
    <s v="ZwarteValk2015"/>
    <s v="Gefactureerd (3/3 termijn)"/>
    <m/>
    <m/>
    <m/>
    <x v="10"/>
    <n v="22.85"/>
    <n v="31.05"/>
    <n v="4993.4799999999996"/>
    <s v="15:45"/>
    <s v="15:45"/>
    <s v="Traditionele charter schepen"/>
    <s v="Dock"/>
    <s v="H2U Consortium"/>
    <s v="Nijman"/>
    <s v="08-09"/>
    <s v="2014.37"/>
    <s v="vrijdag"/>
    <s v="21-08-2015 15:45"/>
    <d v="2014-09-08T11:48:24"/>
    <m/>
    <s v="a.rohaan@vastbouw.nl"/>
    <n v="6"/>
    <s v="CH HKA (C08)"/>
    <s v="Blauw"/>
    <n v="40"/>
    <m/>
    <s v="A10"/>
    <s v="CH HKB (D08)"/>
    <s v="2015-08-21"/>
    <n v="5874.3"/>
    <n v="5874.3"/>
    <n v="6366.84"/>
    <m/>
    <m/>
    <s v="Rijssen"/>
    <m/>
    <n v="1"/>
    <n v="28"/>
    <s v="Nee"/>
    <s v="A. Rohaan"/>
    <m/>
    <m/>
    <m/>
    <m/>
    <m/>
    <m/>
    <m/>
    <s v="13:45"/>
    <n v="1373.36"/>
    <s v="Pier Westerhoofd"/>
    <s v="2108"/>
    <s v="Ja"/>
    <s v="Nee"/>
    <s v="Parkeren"/>
    <s v="1419"/>
    <s v="a.rohaan@vastbouw.nl"/>
    <s v="Rohaan"/>
    <s v="a.rohaan@vastbouw.nl"/>
    <s v="f"/>
    <m/>
    <m/>
    <m/>
    <m/>
    <s v="A."/>
    <n v="199"/>
    <s v="18:45"/>
    <m/>
    <s v="Zwarte Valk"/>
    <n v="75"/>
    <s v="Varend arrangement"/>
    <d v="2015-08-21T00:00:00"/>
    <s v="Postbus 240"/>
    <s v="0514-566000"/>
    <s v="646266591"/>
    <m/>
    <n v="3"/>
    <n v="6982.9"/>
    <n v="1"/>
    <m/>
    <n v="5874.3"/>
    <n v="3"/>
    <m/>
    <s v="000085-007"/>
    <n v="5.8"/>
  </r>
  <r>
    <m/>
    <m/>
    <m/>
    <m/>
    <m/>
    <m/>
    <m/>
    <m/>
    <m/>
    <m/>
    <m/>
    <x v="0"/>
    <m/>
    <x v="216"/>
    <m/>
    <m/>
    <m/>
    <m/>
    <m/>
    <m/>
    <m/>
    <m/>
    <m/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x v="0"/>
    <m/>
    <x v="216"/>
    <m/>
    <m/>
    <m/>
    <m/>
    <m/>
    <m/>
    <m/>
    <m/>
    <m/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x v="0"/>
    <m/>
    <x v="216"/>
    <m/>
    <m/>
    <m/>
    <m/>
    <m/>
    <m/>
    <m/>
    <m/>
    <m/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x v="0"/>
    <m/>
    <x v="216"/>
    <m/>
    <m/>
    <m/>
    <m/>
    <m/>
    <m/>
    <m/>
    <m/>
    <m/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6">
  <r>
    <x v="0"/>
    <x v="0"/>
    <x v="0"/>
    <n v="1"/>
    <n v="1"/>
  </r>
  <r>
    <x v="1"/>
    <x v="1"/>
    <x v="1"/>
    <n v="46"/>
    <n v="47"/>
  </r>
  <r>
    <x v="2"/>
    <x v="2"/>
    <x v="2"/>
    <n v="21"/>
    <n v="68"/>
  </r>
  <r>
    <x v="3"/>
    <x v="3"/>
    <x v="3"/>
    <n v="11"/>
    <n v="79"/>
  </r>
  <r>
    <x v="4"/>
    <x v="4"/>
    <x v="4"/>
    <n v="5"/>
    <n v="84"/>
  </r>
  <r>
    <x v="5"/>
    <x v="5"/>
    <x v="5"/>
    <n v="1"/>
    <n v="85"/>
  </r>
  <r>
    <x v="6"/>
    <x v="6"/>
    <x v="6"/>
    <n v="1"/>
    <n v="86"/>
  </r>
  <r>
    <x v="7"/>
    <x v="5"/>
    <x v="7"/>
    <n v="1"/>
    <n v="87"/>
  </r>
  <r>
    <x v="8"/>
    <x v="7"/>
    <x v="8"/>
    <n v="1"/>
    <n v="88"/>
  </r>
  <r>
    <x v="9"/>
    <x v="7"/>
    <x v="9"/>
    <n v="6"/>
    <n v="94"/>
  </r>
  <r>
    <x v="10"/>
    <x v="8"/>
    <x v="10"/>
    <n v="5"/>
    <n v="99"/>
  </r>
  <r>
    <x v="11"/>
    <x v="9"/>
    <x v="11"/>
    <n v="4"/>
    <n v="103"/>
  </r>
  <r>
    <x v="12"/>
    <x v="10"/>
    <x v="12"/>
    <n v="2"/>
    <n v="105"/>
  </r>
  <r>
    <x v="13"/>
    <x v="11"/>
    <x v="13"/>
    <n v="3"/>
    <n v="108"/>
  </r>
  <r>
    <x v="14"/>
    <x v="12"/>
    <x v="14"/>
    <n v="1"/>
    <n v="109"/>
  </r>
  <r>
    <x v="15"/>
    <x v="13"/>
    <x v="15"/>
    <n v="6"/>
    <n v="115"/>
  </r>
  <r>
    <x v="16"/>
    <x v="14"/>
    <x v="16"/>
    <n v="1"/>
    <n v="116"/>
  </r>
  <r>
    <x v="17"/>
    <x v="15"/>
    <x v="17"/>
    <n v="1"/>
    <n v="117"/>
  </r>
  <r>
    <x v="18"/>
    <x v="6"/>
    <x v="18"/>
    <n v="1"/>
    <n v="118"/>
  </r>
  <r>
    <x v="19"/>
    <x v="16"/>
    <x v="19"/>
    <n v="5"/>
    <n v="123"/>
  </r>
  <r>
    <x v="20"/>
    <x v="17"/>
    <x v="20"/>
    <n v="1"/>
    <n v="124"/>
  </r>
  <r>
    <x v="21"/>
    <x v="18"/>
    <x v="21"/>
    <n v="2"/>
    <n v="126"/>
  </r>
  <r>
    <x v="22"/>
    <x v="7"/>
    <x v="22"/>
    <n v="1"/>
    <n v="127"/>
  </r>
  <r>
    <x v="23"/>
    <x v="15"/>
    <x v="23"/>
    <n v="1"/>
    <n v="128"/>
  </r>
  <r>
    <x v="24"/>
    <x v="19"/>
    <x v="24"/>
    <n v="5"/>
    <n v="133"/>
  </r>
  <r>
    <x v="25"/>
    <x v="20"/>
    <x v="25"/>
    <n v="3"/>
    <n v="136"/>
  </r>
  <r>
    <x v="26"/>
    <x v="6"/>
    <x v="26"/>
    <n v="1"/>
    <n v="137"/>
  </r>
  <r>
    <x v="27"/>
    <x v="21"/>
    <x v="27"/>
    <n v="6"/>
    <n v="143"/>
  </r>
  <r>
    <x v="28"/>
    <x v="10"/>
    <x v="28"/>
    <n v="1"/>
    <n v="144"/>
  </r>
  <r>
    <x v="29"/>
    <x v="22"/>
    <x v="29"/>
    <n v="1"/>
    <n v="145"/>
  </r>
  <r>
    <x v="30"/>
    <x v="23"/>
    <x v="30"/>
    <n v="9"/>
    <n v="154"/>
  </r>
  <r>
    <x v="31"/>
    <x v="24"/>
    <x v="31"/>
    <n v="5"/>
    <n v="159"/>
  </r>
  <r>
    <x v="32"/>
    <x v="25"/>
    <x v="32"/>
    <n v="1"/>
    <n v="160"/>
  </r>
  <r>
    <x v="33"/>
    <x v="26"/>
    <x v="33"/>
    <n v="1"/>
    <n v="161"/>
  </r>
  <r>
    <x v="34"/>
    <x v="27"/>
    <x v="34"/>
    <n v="2"/>
    <n v="163"/>
  </r>
  <r>
    <x v="35"/>
    <x v="28"/>
    <x v="35"/>
    <n v="1"/>
    <n v="164"/>
  </r>
  <r>
    <x v="36"/>
    <x v="29"/>
    <x v="36"/>
    <n v="1"/>
    <n v="165"/>
  </r>
  <r>
    <x v="37"/>
    <x v="30"/>
    <x v="37"/>
    <n v="3"/>
    <n v="168"/>
  </r>
  <r>
    <x v="38"/>
    <x v="7"/>
    <x v="38"/>
    <n v="2"/>
    <n v="170"/>
  </r>
  <r>
    <x v="39"/>
    <x v="31"/>
    <x v="39"/>
    <n v="2"/>
    <n v="172"/>
  </r>
  <r>
    <x v="40"/>
    <x v="22"/>
    <x v="40"/>
    <n v="1"/>
    <n v="173"/>
  </r>
  <r>
    <x v="41"/>
    <x v="32"/>
    <x v="41"/>
    <n v="1"/>
    <n v="174"/>
  </r>
  <r>
    <x v="42"/>
    <x v="33"/>
    <x v="42"/>
    <n v="1"/>
    <n v="175"/>
  </r>
  <r>
    <x v="43"/>
    <x v="9"/>
    <x v="43"/>
    <n v="3"/>
    <n v="178"/>
  </r>
  <r>
    <x v="44"/>
    <x v="0"/>
    <x v="44"/>
    <n v="1"/>
    <n v="179"/>
  </r>
  <r>
    <x v="45"/>
    <x v="34"/>
    <x v="45"/>
    <n v="2"/>
    <n v="181"/>
  </r>
  <r>
    <x v="46"/>
    <x v="20"/>
    <x v="46"/>
    <n v="2"/>
    <n v="183"/>
  </r>
  <r>
    <x v="47"/>
    <x v="35"/>
    <x v="47"/>
    <n v="4"/>
    <n v="187"/>
  </r>
  <r>
    <x v="48"/>
    <x v="33"/>
    <x v="48"/>
    <n v="1"/>
    <n v="188"/>
  </r>
  <r>
    <x v="49"/>
    <x v="17"/>
    <x v="49"/>
    <n v="1"/>
    <n v="189"/>
  </r>
  <r>
    <x v="50"/>
    <x v="27"/>
    <x v="50"/>
    <n v="4"/>
    <n v="193"/>
  </r>
  <r>
    <x v="51"/>
    <x v="36"/>
    <x v="51"/>
    <n v="5"/>
    <n v="198"/>
  </r>
  <r>
    <x v="52"/>
    <x v="37"/>
    <x v="52"/>
    <n v="1"/>
    <n v="199"/>
  </r>
  <r>
    <x v="53"/>
    <x v="38"/>
    <x v="53"/>
    <n v="2"/>
    <n v="201"/>
  </r>
  <r>
    <x v="54"/>
    <x v="14"/>
    <x v="54"/>
    <n v="1"/>
    <n v="202"/>
  </r>
  <r>
    <x v="55"/>
    <x v="39"/>
    <x v="55"/>
    <n v="2"/>
    <n v="204"/>
  </r>
  <r>
    <x v="56"/>
    <x v="40"/>
    <x v="56"/>
    <n v="4"/>
    <n v="208"/>
  </r>
  <r>
    <x v="57"/>
    <x v="41"/>
    <x v="57"/>
    <n v="2"/>
    <n v="210"/>
  </r>
  <r>
    <x v="58"/>
    <x v="42"/>
    <x v="58"/>
    <n v="2"/>
    <n v="212"/>
  </r>
  <r>
    <x v="59"/>
    <x v="28"/>
    <x v="59"/>
    <n v="1"/>
    <n v="213"/>
  </r>
  <r>
    <x v="60"/>
    <x v="43"/>
    <x v="60"/>
    <n v="2"/>
    <n v="215"/>
  </r>
  <r>
    <x v="61"/>
    <x v="44"/>
    <x v="61"/>
    <n v="1"/>
    <n v="216"/>
  </r>
  <r>
    <x v="62"/>
    <x v="45"/>
    <x v="62"/>
    <n v="3"/>
    <n v="219"/>
  </r>
  <r>
    <x v="63"/>
    <x v="46"/>
    <x v="63"/>
    <n v="1"/>
    <n v="220"/>
  </r>
  <r>
    <x v="64"/>
    <x v="47"/>
    <x v="64"/>
    <n v="10"/>
    <n v="230"/>
  </r>
  <r>
    <x v="65"/>
    <x v="22"/>
    <x v="65"/>
    <n v="1"/>
    <n v="231"/>
  </r>
  <r>
    <x v="66"/>
    <x v="48"/>
    <x v="66"/>
    <n v="1"/>
    <n v="232"/>
  </r>
  <r>
    <x v="67"/>
    <x v="49"/>
    <x v="67"/>
    <n v="2"/>
    <n v="234"/>
  </r>
  <r>
    <x v="68"/>
    <x v="12"/>
    <x v="68"/>
    <n v="1"/>
    <n v="235"/>
  </r>
  <r>
    <x v="69"/>
    <x v="50"/>
    <x v="69"/>
    <n v="1"/>
    <n v="236"/>
  </r>
  <r>
    <x v="70"/>
    <x v="20"/>
    <x v="70"/>
    <n v="1"/>
    <n v="237"/>
  </r>
  <r>
    <x v="71"/>
    <x v="51"/>
    <x v="71"/>
    <n v="5"/>
    <n v="242"/>
  </r>
  <r>
    <x v="72"/>
    <x v="17"/>
    <x v="72"/>
    <n v="1"/>
    <n v="243"/>
  </r>
  <r>
    <x v="73"/>
    <x v="52"/>
    <x v="73"/>
    <n v="5"/>
    <n v="248"/>
  </r>
  <r>
    <x v="74"/>
    <x v="51"/>
    <x v="74"/>
    <n v="2"/>
    <n v="250"/>
  </r>
  <r>
    <x v="75"/>
    <x v="50"/>
    <x v="75"/>
    <n v="2"/>
    <n v="252"/>
  </r>
  <r>
    <x v="76"/>
    <x v="15"/>
    <x v="76"/>
    <n v="1"/>
    <n v="253"/>
  </r>
  <r>
    <x v="77"/>
    <x v="33"/>
    <x v="77"/>
    <n v="1"/>
    <n v="254"/>
  </r>
  <r>
    <x v="78"/>
    <x v="53"/>
    <x v="78"/>
    <n v="2"/>
    <n v="256"/>
  </r>
  <r>
    <x v="79"/>
    <x v="54"/>
    <x v="79"/>
    <n v="3"/>
    <n v="259"/>
  </r>
  <r>
    <x v="80"/>
    <x v="22"/>
    <x v="80"/>
    <n v="1"/>
    <n v="260"/>
  </r>
  <r>
    <x v="81"/>
    <x v="28"/>
    <x v="81"/>
    <n v="2"/>
    <n v="262"/>
  </r>
  <r>
    <x v="82"/>
    <x v="55"/>
    <x v="82"/>
    <n v="4"/>
    <n v="266"/>
  </r>
  <r>
    <x v="83"/>
    <x v="56"/>
    <x v="83"/>
    <n v="2"/>
    <n v="268"/>
  </r>
  <r>
    <x v="84"/>
    <x v="57"/>
    <x v="84"/>
    <n v="5"/>
    <n v="273"/>
  </r>
  <r>
    <x v="85"/>
    <x v="58"/>
    <x v="85"/>
    <n v="2"/>
    <n v="275"/>
  </r>
  <r>
    <x v="86"/>
    <x v="59"/>
    <x v="86"/>
    <n v="3"/>
    <n v="278"/>
  </r>
  <r>
    <x v="87"/>
    <x v="60"/>
    <x v="87"/>
    <n v="5"/>
    <n v="283"/>
  </r>
  <r>
    <x v="88"/>
    <x v="53"/>
    <x v="88"/>
    <n v="3"/>
    <n v="286"/>
  </r>
  <r>
    <x v="89"/>
    <x v="61"/>
    <x v="89"/>
    <n v="6"/>
    <n v="292"/>
  </r>
  <r>
    <x v="90"/>
    <x v="5"/>
    <x v="90"/>
    <n v="1"/>
    <n v="293"/>
  </r>
  <r>
    <x v="91"/>
    <x v="6"/>
    <x v="91"/>
    <n v="2"/>
    <n v="295"/>
  </r>
  <r>
    <x v="92"/>
    <x v="62"/>
    <x v="92"/>
    <n v="3"/>
    <n v="298"/>
  </r>
  <r>
    <x v="93"/>
    <x v="63"/>
    <x v="93"/>
    <n v="3"/>
    <n v="301"/>
  </r>
  <r>
    <x v="94"/>
    <x v="64"/>
    <x v="94"/>
    <n v="2"/>
    <n v="303"/>
  </r>
  <r>
    <x v="95"/>
    <x v="65"/>
    <x v="95"/>
    <n v="1"/>
    <n v="304"/>
  </r>
  <r>
    <x v="96"/>
    <x v="66"/>
    <x v="96"/>
    <n v="3"/>
    <n v="307"/>
  </r>
  <r>
    <x v="97"/>
    <x v="67"/>
    <x v="97"/>
    <n v="1"/>
    <n v="308"/>
  </r>
  <r>
    <x v="98"/>
    <x v="34"/>
    <x v="98"/>
    <n v="1"/>
    <n v="309"/>
  </r>
  <r>
    <x v="99"/>
    <x v="7"/>
    <x v="99"/>
    <n v="2"/>
    <n v="311"/>
  </r>
  <r>
    <x v="100"/>
    <x v="68"/>
    <x v="100"/>
    <n v="4"/>
    <n v="315"/>
  </r>
  <r>
    <x v="101"/>
    <x v="69"/>
    <x v="101"/>
    <n v="3"/>
    <n v="318"/>
  </r>
  <r>
    <x v="102"/>
    <x v="70"/>
    <x v="102"/>
    <n v="9"/>
    <n v="327"/>
  </r>
  <r>
    <x v="103"/>
    <x v="71"/>
    <x v="103"/>
    <n v="55"/>
    <n v="382"/>
  </r>
  <r>
    <x v="104"/>
    <x v="72"/>
    <x v="104"/>
    <n v="2"/>
    <n v="384"/>
  </r>
  <r>
    <x v="105"/>
    <x v="42"/>
    <x v="105"/>
    <n v="4"/>
    <n v="388"/>
  </r>
  <r>
    <x v="106"/>
    <x v="32"/>
    <x v="106"/>
    <n v="1"/>
    <n v="389"/>
  </r>
  <r>
    <x v="107"/>
    <x v="73"/>
    <x v="107"/>
    <n v="15"/>
    <n v="404"/>
  </r>
  <r>
    <x v="108"/>
    <x v="7"/>
    <x v="108"/>
    <n v="2"/>
    <n v="406"/>
  </r>
  <r>
    <x v="109"/>
    <x v="74"/>
    <x v="109"/>
    <n v="2"/>
    <n v="408"/>
  </r>
  <r>
    <x v="110"/>
    <x v="75"/>
    <x v="110"/>
    <n v="3"/>
    <n v="411"/>
  </r>
  <r>
    <x v="111"/>
    <x v="76"/>
    <x v="111"/>
    <n v="3"/>
    <n v="414"/>
  </r>
  <r>
    <x v="112"/>
    <x v="77"/>
    <x v="112"/>
    <n v="5"/>
    <n v="419"/>
  </r>
  <r>
    <x v="113"/>
    <x v="78"/>
    <x v="113"/>
    <n v="4"/>
    <n v="423"/>
  </r>
  <r>
    <x v="114"/>
    <x v="39"/>
    <x v="114"/>
    <n v="2"/>
    <n v="425"/>
  </r>
  <r>
    <x v="115"/>
    <x v="79"/>
    <x v="115"/>
    <n v="2"/>
    <n v="427"/>
  </r>
  <r>
    <x v="116"/>
    <x v="80"/>
    <x v="116"/>
    <n v="2"/>
    <n v="429"/>
  </r>
  <r>
    <x v="117"/>
    <x v="81"/>
    <x v="117"/>
    <n v="9"/>
    <n v="438"/>
  </r>
  <r>
    <x v="118"/>
    <x v="33"/>
    <x v="118"/>
    <n v="1"/>
    <n v="439"/>
  </r>
  <r>
    <x v="119"/>
    <x v="82"/>
    <x v="119"/>
    <n v="7"/>
    <n v="446"/>
  </r>
  <r>
    <x v="120"/>
    <x v="83"/>
    <x v="120"/>
    <n v="7"/>
    <n v="453"/>
  </r>
  <r>
    <x v="121"/>
    <x v="84"/>
    <x v="121"/>
    <n v="7"/>
    <n v="460"/>
  </r>
  <r>
    <x v="122"/>
    <x v="85"/>
    <x v="122"/>
    <n v="4"/>
    <n v="464"/>
  </r>
  <r>
    <x v="123"/>
    <x v="86"/>
    <x v="123"/>
    <n v="16"/>
    <n v="480"/>
  </r>
  <r>
    <x v="124"/>
    <x v="87"/>
    <x v="124"/>
    <n v="1"/>
    <n v="481"/>
  </r>
  <r>
    <x v="125"/>
    <x v="88"/>
    <x v="125"/>
    <n v="12"/>
    <n v="493"/>
  </r>
  <r>
    <x v="126"/>
    <x v="14"/>
    <x v="126"/>
    <n v="1"/>
    <n v="494"/>
  </r>
  <r>
    <x v="127"/>
    <x v="89"/>
    <x v="127"/>
    <n v="8"/>
    <n v="502"/>
  </r>
  <r>
    <x v="128"/>
    <x v="90"/>
    <x v="128"/>
    <n v="9"/>
    <n v="511"/>
  </r>
  <r>
    <x v="129"/>
    <x v="91"/>
    <x v="129"/>
    <n v="5"/>
    <n v="516"/>
  </r>
  <r>
    <x v="130"/>
    <x v="31"/>
    <x v="130"/>
    <n v="4"/>
    <n v="520"/>
  </r>
  <r>
    <x v="131"/>
    <x v="92"/>
    <x v="131"/>
    <n v="3"/>
    <n v="523"/>
  </r>
  <r>
    <x v="132"/>
    <x v="93"/>
    <x v="132"/>
    <n v="2"/>
    <n v="525"/>
  </r>
  <r>
    <x v="133"/>
    <x v="94"/>
    <x v="133"/>
    <n v="8"/>
    <n v="533"/>
  </r>
  <r>
    <x v="134"/>
    <x v="95"/>
    <x v="134"/>
    <n v="6"/>
    <n v="539"/>
  </r>
  <r>
    <x v="135"/>
    <x v="96"/>
    <x v="135"/>
    <n v="10"/>
    <n v="549"/>
  </r>
  <r>
    <x v="136"/>
    <x v="97"/>
    <x v="136"/>
    <n v="24"/>
    <n v="573"/>
  </r>
  <r>
    <x v="137"/>
    <x v="98"/>
    <x v="137"/>
    <n v="1"/>
    <n v="574"/>
  </r>
  <r>
    <x v="138"/>
    <x v="99"/>
    <x v="138"/>
    <n v="5"/>
    <n v="579"/>
  </r>
  <r>
    <x v="139"/>
    <x v="100"/>
    <x v="139"/>
    <n v="5"/>
    <n v="584"/>
  </r>
  <r>
    <x v="140"/>
    <x v="101"/>
    <x v="140"/>
    <n v="4"/>
    <n v="588"/>
  </r>
  <r>
    <x v="141"/>
    <x v="102"/>
    <x v="141"/>
    <n v="7"/>
    <n v="595"/>
  </r>
  <r>
    <x v="142"/>
    <x v="103"/>
    <x v="142"/>
    <n v="2"/>
    <n v="597"/>
  </r>
  <r>
    <x v="143"/>
    <x v="104"/>
    <x v="143"/>
    <n v="3"/>
    <n v="600"/>
  </r>
  <r>
    <x v="144"/>
    <x v="105"/>
    <x v="144"/>
    <n v="3"/>
    <n v="603"/>
  </r>
  <r>
    <x v="145"/>
    <x v="104"/>
    <x v="145"/>
    <n v="6"/>
    <n v="609"/>
  </r>
  <r>
    <x v="146"/>
    <x v="58"/>
    <x v="146"/>
    <n v="4"/>
    <n v="613"/>
  </r>
  <r>
    <x v="147"/>
    <x v="106"/>
    <x v="147"/>
    <n v="1"/>
    <n v="614"/>
  </r>
  <r>
    <x v="148"/>
    <x v="107"/>
    <x v="148"/>
    <n v="1"/>
    <n v="615"/>
  </r>
  <r>
    <x v="149"/>
    <x v="108"/>
    <x v="149"/>
    <n v="2"/>
    <n v="617"/>
  </r>
  <r>
    <x v="150"/>
    <x v="109"/>
    <x v="150"/>
    <n v="3"/>
    <n v="620"/>
  </r>
  <r>
    <x v="151"/>
    <x v="6"/>
    <x v="151"/>
    <n v="2"/>
    <n v="622"/>
  </r>
  <r>
    <x v="152"/>
    <x v="33"/>
    <x v="152"/>
    <n v="1"/>
    <n v="623"/>
  </r>
  <r>
    <x v="153"/>
    <x v="110"/>
    <x v="153"/>
    <n v="8"/>
    <n v="631"/>
  </r>
  <r>
    <x v="154"/>
    <x v="111"/>
    <x v="154"/>
    <n v="1"/>
    <n v="632"/>
  </r>
  <r>
    <x v="155"/>
    <x v="112"/>
    <x v="155"/>
    <n v="4"/>
    <n v="636"/>
  </r>
  <r>
    <x v="156"/>
    <x v="30"/>
    <x v="156"/>
    <n v="4"/>
    <n v="640"/>
  </r>
  <r>
    <x v="157"/>
    <x v="113"/>
    <x v="157"/>
    <n v="2"/>
    <n v="642"/>
  </r>
  <r>
    <x v="158"/>
    <x v="114"/>
    <x v="158"/>
    <n v="9"/>
    <n v="651"/>
  </r>
  <r>
    <x v="159"/>
    <x v="43"/>
    <x v="159"/>
    <n v="3"/>
    <n v="654"/>
  </r>
  <r>
    <x v="160"/>
    <x v="115"/>
    <x v="160"/>
    <n v="2"/>
    <n v="656"/>
  </r>
  <r>
    <x v="161"/>
    <x v="14"/>
    <x v="161"/>
    <n v="1"/>
    <n v="657"/>
  </r>
  <r>
    <x v="162"/>
    <x v="4"/>
    <x v="162"/>
    <n v="4"/>
    <n v="661"/>
  </r>
  <r>
    <x v="163"/>
    <x v="116"/>
    <x v="163"/>
    <n v="5"/>
    <n v="666"/>
  </r>
  <r>
    <x v="164"/>
    <x v="117"/>
    <x v="164"/>
    <n v="7"/>
    <n v="673"/>
  </r>
  <r>
    <x v="165"/>
    <x v="118"/>
    <x v="165"/>
    <n v="4"/>
    <n v="677"/>
  </r>
  <r>
    <x v="166"/>
    <x v="119"/>
    <x v="166"/>
    <n v="6"/>
    <n v="683"/>
  </r>
  <r>
    <x v="167"/>
    <x v="120"/>
    <x v="167"/>
    <n v="6"/>
    <n v="689"/>
  </r>
  <r>
    <x v="168"/>
    <x v="121"/>
    <x v="168"/>
    <n v="15"/>
    <n v="704"/>
  </r>
  <r>
    <x v="169"/>
    <x v="6"/>
    <x v="169"/>
    <n v="1"/>
    <n v="705"/>
  </r>
  <r>
    <x v="170"/>
    <x v="106"/>
    <x v="170"/>
    <n v="1"/>
    <n v="706"/>
  </r>
  <r>
    <x v="171"/>
    <x v="122"/>
    <x v="171"/>
    <n v="4"/>
    <n v="710"/>
  </r>
  <r>
    <x v="172"/>
    <x v="68"/>
    <x v="172"/>
    <n v="5"/>
    <n v="715"/>
  </r>
  <r>
    <x v="173"/>
    <x v="112"/>
    <x v="173"/>
    <n v="5"/>
    <n v="720"/>
  </r>
  <r>
    <x v="174"/>
    <x v="123"/>
    <x v="174"/>
    <n v="11"/>
    <n v="731"/>
  </r>
  <r>
    <x v="175"/>
    <x v="124"/>
    <x v="175"/>
    <n v="7"/>
    <n v="738"/>
  </r>
  <r>
    <x v="176"/>
    <x v="125"/>
    <x v="176"/>
    <n v="1"/>
    <n v="739"/>
  </r>
  <r>
    <x v="177"/>
    <x v="126"/>
    <x v="177"/>
    <n v="4"/>
    <n v="743"/>
  </r>
  <r>
    <x v="178"/>
    <x v="127"/>
    <x v="178"/>
    <n v="2"/>
    <n v="745"/>
  </r>
  <r>
    <x v="179"/>
    <x v="128"/>
    <x v="179"/>
    <n v="18"/>
    <n v="763"/>
  </r>
  <r>
    <x v="180"/>
    <x v="129"/>
    <x v="180"/>
    <n v="5"/>
    <n v="768"/>
  </r>
  <r>
    <x v="181"/>
    <x v="31"/>
    <x v="181"/>
    <n v="2"/>
    <n v="770"/>
  </r>
  <r>
    <x v="182"/>
    <x v="130"/>
    <x v="182"/>
    <n v="22"/>
    <n v="792"/>
  </r>
  <r>
    <x v="183"/>
    <x v="78"/>
    <x v="183"/>
    <n v="3"/>
    <n v="795"/>
  </r>
  <r>
    <x v="184"/>
    <x v="131"/>
    <x v="184"/>
    <n v="4"/>
    <n v="799"/>
  </r>
  <r>
    <x v="185"/>
    <x v="46"/>
    <x v="185"/>
    <n v="1"/>
    <n v="800"/>
  </r>
  <r>
    <x v="186"/>
    <x v="132"/>
    <x v="186"/>
    <n v="7"/>
    <n v="807"/>
  </r>
  <r>
    <x v="187"/>
    <x v="133"/>
    <x v="187"/>
    <n v="6"/>
    <n v="813"/>
  </r>
  <r>
    <x v="188"/>
    <x v="18"/>
    <x v="188"/>
    <n v="3"/>
    <n v="816"/>
  </r>
  <r>
    <x v="189"/>
    <x v="134"/>
    <x v="189"/>
    <n v="6"/>
    <n v="822"/>
  </r>
  <r>
    <x v="190"/>
    <x v="76"/>
    <x v="190"/>
    <n v="3"/>
    <n v="825"/>
  </r>
  <r>
    <x v="191"/>
    <x v="34"/>
    <x v="191"/>
    <n v="3"/>
    <n v="828"/>
  </r>
  <r>
    <x v="192"/>
    <x v="5"/>
    <x v="192"/>
    <n v="1"/>
    <n v="829"/>
  </r>
  <r>
    <x v="193"/>
    <x v="0"/>
    <x v="193"/>
    <n v="1"/>
    <n v="830"/>
  </r>
  <r>
    <x v="194"/>
    <x v="135"/>
    <x v="194"/>
    <n v="3"/>
    <n v="833"/>
  </r>
  <r>
    <x v="195"/>
    <x v="69"/>
    <x v="195"/>
    <n v="23"/>
    <n v="856"/>
  </r>
  <r>
    <x v="196"/>
    <x v="136"/>
    <x v="196"/>
    <n v="3"/>
    <n v="859"/>
  </r>
  <r>
    <x v="197"/>
    <x v="5"/>
    <x v="197"/>
    <n v="1"/>
    <n v="860"/>
  </r>
  <r>
    <x v="198"/>
    <x v="137"/>
    <x v="198"/>
    <n v="2"/>
    <n v="862"/>
  </r>
  <r>
    <x v="199"/>
    <x v="48"/>
    <x v="199"/>
    <n v="1"/>
    <n v="863"/>
  </r>
  <r>
    <x v="200"/>
    <x v="26"/>
    <x v="200"/>
    <n v="3"/>
    <n v="866"/>
  </r>
  <r>
    <x v="201"/>
    <x v="26"/>
    <x v="201"/>
    <n v="1"/>
    <n v="867"/>
  </r>
  <r>
    <x v="202"/>
    <x v="138"/>
    <x v="202"/>
    <n v="1"/>
    <n v="868"/>
  </r>
  <r>
    <x v="203"/>
    <x v="139"/>
    <x v="203"/>
    <n v="14"/>
    <n v="882"/>
  </r>
  <r>
    <x v="204"/>
    <x v="140"/>
    <x v="204"/>
    <n v="2"/>
    <n v="884"/>
  </r>
  <r>
    <x v="205"/>
    <x v="37"/>
    <x v="205"/>
    <n v="3"/>
    <n v="887"/>
  </r>
  <r>
    <x v="206"/>
    <x v="141"/>
    <x v="206"/>
    <n v="2"/>
    <n v="889"/>
  </r>
  <r>
    <x v="207"/>
    <x v="142"/>
    <x v="207"/>
    <n v="1"/>
    <n v="890"/>
  </r>
  <r>
    <x v="208"/>
    <x v="143"/>
    <x v="208"/>
    <n v="2"/>
    <n v="892"/>
  </r>
  <r>
    <x v="209"/>
    <x v="144"/>
    <x v="209"/>
    <n v="13"/>
    <n v="905"/>
  </r>
  <r>
    <x v="210"/>
    <x v="145"/>
    <x v="210"/>
    <n v="1"/>
    <n v="906"/>
  </r>
  <r>
    <x v="211"/>
    <x v="5"/>
    <x v="211"/>
    <n v="1"/>
    <n v="907"/>
  </r>
  <r>
    <x v="212"/>
    <x v="146"/>
    <x v="212"/>
    <n v="7"/>
    <n v="914"/>
  </r>
  <r>
    <x v="213"/>
    <x v="113"/>
    <x v="213"/>
    <n v="2"/>
    <n v="916"/>
  </r>
  <r>
    <x v="214"/>
    <x v="17"/>
    <x v="214"/>
    <n v="2"/>
    <n v="918"/>
  </r>
  <r>
    <x v="215"/>
    <x v="147"/>
    <x v="215"/>
    <n v="1"/>
    <n v="91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510A699-2DC4-8C45-9D00-9A22DBD15411}" name="Draaitabel3" cacheId="1" applyNumberFormats="0" applyBorderFormats="0" applyFontFormats="0" applyPatternFormats="0" applyAlignmentFormats="0" applyWidthHeightFormats="1" dataCaption="Waarden" updatedVersion="8" minRefreshableVersion="3" useAutoFormatting="1" itemPrintTitles="1" createdVersion="8" indent="0" compact="0" compactData="0" multipleFieldFilters="0" chartFormat="2">
  <location ref="A1:C218" firstHeaderRow="0" firstDataRow="1" firstDataCol="1"/>
  <pivotFields count="105"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compact="0" outline="0" showAll="0" defaultSubtotal="0"/>
    <pivotField name="Datum" axis="axisRow" compact="0" outline="0" showAll="0" sortType="ascending" avgSubtotal="1">
      <items count="218">
        <item x="71"/>
        <item x="1"/>
        <item x="31"/>
        <item x="47"/>
        <item x="57"/>
        <item x="153"/>
        <item x="130"/>
        <item x="152"/>
        <item x="183"/>
        <item x="151"/>
        <item x="51"/>
        <item x="139"/>
        <item x="195"/>
        <item x="3"/>
        <item x="215"/>
        <item x="102"/>
        <item x="158"/>
        <item x="212"/>
        <item x="190"/>
        <item x="114"/>
        <item x="109"/>
        <item x="113"/>
        <item x="2"/>
        <item x="210"/>
        <item x="9"/>
        <item x="159"/>
        <item x="189"/>
        <item x="124"/>
        <item x="119"/>
        <item x="207"/>
        <item x="32"/>
        <item x="17"/>
        <item x="194"/>
        <item x="184"/>
        <item x="198"/>
        <item x="201"/>
        <item x="56"/>
        <item x="162"/>
        <item x="82"/>
        <item x="33"/>
        <item x="36"/>
        <item x="197"/>
        <item x="44"/>
        <item x="84"/>
        <item x="70"/>
        <item x="105"/>
        <item x="43"/>
        <item x="83"/>
        <item x="181"/>
        <item x="110"/>
        <item x="205"/>
        <item x="12"/>
        <item x="179"/>
        <item x="126"/>
        <item x="188"/>
        <item x="41"/>
        <item x="166"/>
        <item x="167"/>
        <item x="129"/>
        <item x="40"/>
        <item x="11"/>
        <item x="165"/>
        <item x="14"/>
        <item x="85"/>
        <item x="37"/>
        <item x="202"/>
        <item x="50"/>
        <item x="101"/>
        <item x="214"/>
        <item x="104"/>
        <item x="204"/>
        <item x="35"/>
        <item x="203"/>
        <item x="141"/>
        <item x="125"/>
        <item x="34"/>
        <item x="211"/>
        <item x="180"/>
        <item x="121"/>
        <item x="10"/>
        <item x="208"/>
        <item x="185"/>
        <item x="120"/>
        <item x="27"/>
        <item x="149"/>
        <item x="45"/>
        <item x="100"/>
        <item x="59"/>
        <item x="140"/>
        <item x="116"/>
        <item x="138"/>
        <item x="15"/>
        <item x="0"/>
        <item x="171"/>
        <item x="46"/>
        <item x="118"/>
        <item x="115"/>
        <item x="168"/>
        <item x="86"/>
        <item x="163"/>
        <item x="154"/>
        <item x="87"/>
        <item x="24"/>
        <item x="39"/>
        <item x="79"/>
        <item x="80"/>
        <item x="164"/>
        <item x="155"/>
        <item x="131"/>
        <item x="77"/>
        <item x="23"/>
        <item x="6"/>
        <item x="73"/>
        <item x="156"/>
        <item x="200"/>
        <item x="55"/>
        <item x="172"/>
        <item x="29"/>
        <item x="67"/>
        <item x="107"/>
        <item x="65"/>
        <item x="68"/>
        <item x="16"/>
        <item x="8"/>
        <item x="209"/>
        <item x="22"/>
        <item x="187"/>
        <item x="26"/>
        <item x="18"/>
        <item x="142"/>
        <item x="4"/>
        <item x="48"/>
        <item x="13"/>
        <item x="97"/>
        <item x="19"/>
        <item x="49"/>
        <item x="66"/>
        <item x="196"/>
        <item x="90"/>
        <item x="108"/>
        <item x="21"/>
        <item x="20"/>
        <item x="177"/>
        <item x="161"/>
        <item x="146"/>
        <item x="117"/>
        <item x="99"/>
        <item x="96"/>
        <item x="199"/>
        <item x="182"/>
        <item x="132"/>
        <item x="72"/>
        <item x="148"/>
        <item x="106"/>
        <item x="213"/>
        <item x="112"/>
        <item x="143"/>
        <item x="157"/>
        <item x="75"/>
        <item x="176"/>
        <item x="127"/>
        <item x="186"/>
        <item x="144"/>
        <item x="81"/>
        <item x="28"/>
        <item x="58"/>
        <item x="74"/>
        <item x="63"/>
        <item x="93"/>
        <item x="128"/>
        <item x="169"/>
        <item x="135"/>
        <item x="78"/>
        <item x="60"/>
        <item x="64"/>
        <item x="136"/>
        <item x="145"/>
        <item x="54"/>
        <item x="173"/>
        <item x="30"/>
        <item x="98"/>
        <item x="103"/>
        <item x="133"/>
        <item x="38"/>
        <item x="134"/>
        <item x="206"/>
        <item x="53"/>
        <item x="88"/>
        <item x="91"/>
        <item x="5"/>
        <item x="62"/>
        <item x="137"/>
        <item x="7"/>
        <item x="69"/>
        <item x="61"/>
        <item x="94"/>
        <item x="178"/>
        <item x="92"/>
        <item x="191"/>
        <item x="52"/>
        <item x="76"/>
        <item x="111"/>
        <item x="147"/>
        <item x="25"/>
        <item x="89"/>
        <item x="42"/>
        <item x="175"/>
        <item x="174"/>
        <item x="193"/>
        <item x="122"/>
        <item x="160"/>
        <item x="192"/>
        <item x="95"/>
        <item x="123"/>
        <item x="150"/>
        <item x="170"/>
        <item h="1" x="216"/>
        <item t="avg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ubtotalTop="0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compact="0" outline="0" subtotalTop="0" showAll="0" defaultSubtotal="0">
      <items count="4">
        <item sd="0" x="0"/>
        <item sd="0" x="1"/>
        <item sd="0" x="2"/>
        <item sd="0" x="3"/>
      </items>
    </pivotField>
  </pivotFields>
  <rowFields count="1">
    <field x="13"/>
  </rowFields>
  <rowItems count="2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 t="grand">
      <x/>
    </i>
  </rowItems>
  <colFields count="1">
    <field x="-2"/>
  </colFields>
  <colItems count="2">
    <i>
      <x/>
    </i>
    <i i="1">
      <x v="1"/>
    </i>
  </colItems>
  <dataFields count="2">
    <dataField name="Som van Capaciteit" fld="8" baseField="0" baseItem="0"/>
    <dataField name="Aantal van Capaciteit2" fld="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23D81F-50E8-7E44-97B8-ADAD47CD9412}" name="Draaitabel7" cacheId="2" applyNumberFormats="0" applyBorderFormats="0" applyFontFormats="0" applyPatternFormats="0" applyAlignmentFormats="0" applyWidthHeightFormats="1" dataCaption="Waarden" updatedVersion="8" minRefreshableVersion="3" useAutoFormatting="1" itemPrintTitles="1" createdVersion="8" indent="0" outline="1" outlineData="1" multipleFieldFilters="0" chartFormat="1">
  <location ref="K1:O22" firstHeaderRow="0" firstDataRow="1" firstDataCol="1"/>
  <pivotFields count="7"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>
      <items count="149">
        <item x="107"/>
        <item x="106"/>
        <item x="147"/>
        <item x="5"/>
        <item x="142"/>
        <item x="14"/>
        <item x="145"/>
        <item x="125"/>
        <item x="98"/>
        <item x="140"/>
        <item x="12"/>
        <item x="48"/>
        <item x="44"/>
        <item x="22"/>
        <item x="29"/>
        <item x="127"/>
        <item x="0"/>
        <item x="141"/>
        <item x="143"/>
        <item x="113"/>
        <item x="87"/>
        <item x="33"/>
        <item x="46"/>
        <item x="15"/>
        <item x="32"/>
        <item x="28"/>
        <item x="72"/>
        <item x="17"/>
        <item x="18"/>
        <item x="65"/>
        <item x="111"/>
        <item x="74"/>
        <item x="108"/>
        <item x="49"/>
        <item x="103"/>
        <item x="30"/>
        <item x="6"/>
        <item x="136"/>
        <item x="59"/>
        <item x="75"/>
        <item x="58"/>
        <item x="67"/>
        <item x="92"/>
        <item x="37"/>
        <item x="31"/>
        <item x="26"/>
        <item x="135"/>
        <item x="115"/>
        <item x="64"/>
        <item x="56"/>
        <item x="50"/>
        <item x="80"/>
        <item x="78"/>
        <item x="93"/>
        <item x="68"/>
        <item x="7"/>
        <item x="131"/>
        <item x="109"/>
        <item x="118"/>
        <item x="146"/>
        <item x="54"/>
        <item x="112"/>
        <item x="25"/>
        <item x="43"/>
        <item x="105"/>
        <item x="76"/>
        <item x="20"/>
        <item x="85"/>
        <item x="99"/>
        <item x="42"/>
        <item x="79"/>
        <item x="10"/>
        <item x="39"/>
        <item x="66"/>
        <item x="122"/>
        <item x="137"/>
        <item x="4"/>
        <item x="101"/>
        <item x="94"/>
        <item x="134"/>
        <item x="41"/>
        <item x="100"/>
        <item x="27"/>
        <item x="35"/>
        <item x="63"/>
        <item x="53"/>
        <item x="45"/>
        <item x="34"/>
        <item x="116"/>
        <item x="11"/>
        <item x="77"/>
        <item x="133"/>
        <item x="38"/>
        <item x="144"/>
        <item x="120"/>
        <item x="51"/>
        <item x="129"/>
        <item x="95"/>
        <item x="121"/>
        <item x="104"/>
        <item x="69"/>
        <item x="24"/>
        <item x="139"/>
        <item x="110"/>
        <item x="9"/>
        <item x="124"/>
        <item x="16"/>
        <item x="62"/>
        <item x="84"/>
        <item x="126"/>
        <item x="138"/>
        <item x="13"/>
        <item x="117"/>
        <item x="128"/>
        <item x="57"/>
        <item x="19"/>
        <item x="83"/>
        <item x="61"/>
        <item x="55"/>
        <item x="132"/>
        <item x="60"/>
        <item x="119"/>
        <item x="8"/>
        <item x="91"/>
        <item x="88"/>
        <item x="82"/>
        <item x="40"/>
        <item x="102"/>
        <item x="52"/>
        <item x="70"/>
        <item x="130"/>
        <item x="123"/>
        <item x="90"/>
        <item x="36"/>
        <item x="114"/>
        <item x="21"/>
        <item x="81"/>
        <item x="23"/>
        <item x="86"/>
        <item x="47"/>
        <item x="96"/>
        <item x="3"/>
        <item x="73"/>
        <item x="89"/>
        <item x="97"/>
        <item x="2"/>
        <item x="71"/>
        <item x="1"/>
        <item t="default"/>
      </items>
    </pivotField>
    <pivotField dataField="1" showAll="0">
      <items count="2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t="default"/>
      </items>
    </pivotField>
    <pivotField dataField="1" showAll="0"/>
    <pivotField dataField="1" showAll="0"/>
    <pivotField axis="axisRow" showAll="0">
      <items count="7">
        <item sd="0" x="0"/>
        <item x="1"/>
        <item x="2"/>
        <item x="3"/>
        <item x="4"/>
        <item sd="0" x="5"/>
        <item t="default"/>
      </items>
    </pivotField>
    <pivotField axis="axisRow" showAll="0">
      <items count="5">
        <item sd="0" x="0"/>
        <item x="1"/>
        <item x="2"/>
        <item sd="0" x="3"/>
        <item t="default"/>
      </items>
    </pivotField>
  </pivotFields>
  <rowFields count="3">
    <field x="6"/>
    <field x="5"/>
    <field x="0"/>
  </rowFields>
  <rowItems count="21">
    <i>
      <x v="1"/>
    </i>
    <i r="1">
      <x v="3"/>
    </i>
    <i r="2">
      <x v="8"/>
    </i>
    <i r="2">
      <x v="9"/>
    </i>
    <i r="1">
      <x v="4"/>
    </i>
    <i r="2">
      <x v="10"/>
    </i>
    <i r="2">
      <x v="11"/>
    </i>
    <i r="2">
      <x v="12"/>
    </i>
    <i>
      <x v="2"/>
    </i>
    <i r="1">
      <x v="1"/>
    </i>
    <i r="2">
      <x v="1"/>
    </i>
    <i r="2">
      <x v="2"/>
    </i>
    <i r="2">
      <x v="3"/>
    </i>
    <i r="1">
      <x v="2"/>
    </i>
    <i r="2">
      <x v="4"/>
    </i>
    <i r="2">
      <x v="5"/>
    </i>
    <i r="2">
      <x v="6"/>
    </i>
    <i r="1">
      <x v="3"/>
    </i>
    <i r="2">
      <x v="7"/>
    </i>
    <i r="2">
      <x v="8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om van boekingen" fld="3" baseField="0" baseItem="0"/>
    <dataField name="Max van cumulatief boekingen" fld="4" subtotal="max" baseField="0" baseItem="0"/>
    <dataField name="Som van arrangementen" fld="1" baseField="0" baseItem="0"/>
    <dataField name="Max van cumulatief arrangementen" fld="2" subtotal="max" baseField="0" baseItem="0"/>
  </dataFields>
  <chartFormats count="4">
    <chartFormat chart="0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3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14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F9C206-62BA-4145-90E0-EA716715EFF0}" name="Draaitabel2" cacheId="0" applyNumberFormats="0" applyBorderFormats="0" applyFontFormats="0" applyPatternFormats="0" applyAlignmentFormats="0" applyWidthHeightFormats="1" dataCaption="Waarden" updatedVersion="6" minRefreshableVersion="3" useAutoFormatting="1" itemPrintTitles="1" createdVersion="6" indent="0" outline="1" outlineData="1" multipleFieldFilters="0" chartFormat="21">
  <location ref="E1:G22" firstHeaderRow="0" firstDataRow="1" firstDataCol="1"/>
  <pivotFields count="5"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dataField="1" showAll="0">
      <items count="2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t="default"/>
      </items>
    </pivotField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</pivotFields>
  <rowFields count="3">
    <field x="4"/>
    <field x="3"/>
    <field x="0"/>
  </rowFields>
  <rowItems count="21">
    <i>
      <x v="1"/>
    </i>
    <i r="1">
      <x v="3"/>
    </i>
    <i r="2">
      <x v="8"/>
    </i>
    <i r="2">
      <x v="9"/>
    </i>
    <i r="1">
      <x v="4"/>
    </i>
    <i r="2">
      <x v="10"/>
    </i>
    <i r="2">
      <x v="11"/>
    </i>
    <i r="2">
      <x v="12"/>
    </i>
    <i>
      <x v="2"/>
    </i>
    <i r="1">
      <x v="1"/>
    </i>
    <i r="2">
      <x v="1"/>
    </i>
    <i r="2">
      <x v="2"/>
    </i>
    <i r="2">
      <x v="3"/>
    </i>
    <i r="1">
      <x v="2"/>
    </i>
    <i r="2">
      <x v="4"/>
    </i>
    <i r="2">
      <x v="5"/>
    </i>
    <i r="2">
      <x v="6"/>
    </i>
    <i r="1">
      <x v="3"/>
    </i>
    <i r="2">
      <x v="7"/>
    </i>
    <i r="2">
      <x v="8"/>
    </i>
    <i t="grand">
      <x/>
    </i>
  </rowItems>
  <colFields count="1">
    <field x="-2"/>
  </colFields>
  <colItems count="2">
    <i>
      <x/>
    </i>
    <i i="1">
      <x v="1"/>
    </i>
  </colItems>
  <dataFields count="2">
    <dataField name="Aantal Boekingen" fld="1" baseField="3" baseItem="4"/>
    <dataField name="Boekingen Cumulatief" fld="2" subtotal="max" baseField="4" baseItem="1"/>
  </dataFields>
  <chartFormats count="1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7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8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0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97CE99-4D79-4E8F-A200-3C1DFBCFFB27}" name="Tabel1" displayName="Tabel1" ref="A1:CY925" totalsRowCount="1" headerRowDxfId="49">
  <autoFilter ref="A1:CY924" xr:uid="{F6F551C3-733D-4D26-A499-AE9295433C76}"/>
  <sortState xmlns:xlrd2="http://schemas.microsoft.com/office/spreadsheetml/2017/richdata2" ref="A130:CY903">
    <sortCondition ref="N1:N924"/>
  </sortState>
  <tableColumns count="103">
    <tableColumn id="1" xr3:uid="{DD97B2DE-532E-4DB3-B0B1-AD670FA7A03D}" name="Organization" totalsRowLabel="Totaal"/>
    <tableColumn id="106" xr3:uid="{1736423B-E1BF-4B6A-8861-27E655EC05CE}" name="Ship" dataDxfId="48" totalsRowDxfId="4"/>
    <tableColumn id="2" xr3:uid="{15EBCB20-6FEE-4A4D-B9E7-DD5E86E9F17B}" name="Arrangement paid?"/>
    <tableColumn id="3" xr3:uid="{4A82B305-39A3-48F6-864D-EB8C3B69D41E}" name="% Paid (all)"/>
    <tableColumn id="105" xr3:uid="{C57D62EB-8A11-414E-8C89-3CA21377E586}" name="Max capacity" dataDxfId="47"/>
    <tableColumn id="55" xr3:uid="{3D043A6B-5916-4D81-BA8D-65E66733917E}" name="Location"/>
    <tableColumn id="4" xr3:uid="{78776D4B-9A61-4B26-A829-5660C0D8FB6A}" name="Booking number"/>
    <tableColumn id="5" xr3:uid="{E1078BA5-EA80-41E9-900B-F10AACEF54D6}" name="Boat day part" totalsRowFunction="count"/>
    <tableColumn id="6" xr3:uid="{4F47B38E-14B6-4355-B429-AEC53BA9F9B2}" name="Capacity" totalsRowFunction="sum" totalsRowDxfId="3"/>
    <tableColumn id="7" xr3:uid="{769EAA3D-B59B-4A1D-9135-393A8397D702}" name="Classic, Deck, Dock or Salon *"/>
    <tableColumn id="8" xr3:uid="{C5144F3C-B30A-4FDA-89FF-6724A07DFA70}" name="Contract person"/>
    <tableColumn id="9" xr3:uid="{0774C7D9-C346-448E-A4C7-1471E7974700}" name="Status confirmation date" dataDxfId="46"/>
    <tableColumn id="10" xr3:uid="{BB6E29E1-D0AA-48B1-B706-27C99D6DD4AE}" name="Booked date" dataDxfId="45"/>
    <tableColumn id="11" xr3:uid="{79234DA2-DD2A-469C-801B-D283573BABD8}" name="Entry date" dataDxfId="44" totalsRowDxfId="2"/>
    <tableColumn id="12" xr3:uid="{BAC9EBCC-C495-46D9-8034-879407165049}" name="Not (use status #)"/>
    <tableColumn id="13" xr3:uid="{DFC576B3-0E55-499D-A48F-52344D276307}" name="Option expiration date" dataDxfId="43"/>
    <tableColumn id="14" xr3:uid="{6393BFA8-3ECF-4832-BB3A-32DEB7CB1022}" name="Follow up by"/>
    <tableColumn id="15" xr3:uid="{ECAEDB08-CCBC-4BC9-8FD7-5439FE6F7DA4}" name="Return agreement"/>
    <tableColumn id="16" xr3:uid="{254B9929-1F21-42D6-816A-59E08473F922}" name="Project ID"/>
    <tableColumn id="17" xr3:uid="{877374D7-B25D-4969-A442-E4892F15A0B2}" name="Status #"/>
    <tableColumn id="18" xr3:uid="{441643D6-679A-4295-BC75-7E69AC6E6610}" name="Sent Amgate"/>
    <tableColumn id="19" xr3:uid="{0C6594DD-EB57-42C9-831F-8B7BB4C01FDF}" name="Surname"/>
    <tableColumn id="20" xr3:uid="{9CD2D10E-DF05-4BCC-B421-89266DF56EF8}" name="Arrangement"/>
    <tableColumn id="21" xr3:uid="{A852C78F-F357-41E2-A54E-5194F3447B1C}" name="Estimated catering costs excl. drinks per person"/>
    <tableColumn id="22" xr3:uid="{3ABAF0D1-5C30-4A19-8668-E4050F800A1B}" name="Estimated cost of drinks per person"/>
    <tableColumn id="23" xr3:uid="{E081BCDD-4AF0-4DB1-995C-F61DE6CCB18B}" name="Estimated rental costs per person"/>
    <tableColumn id="24" xr3:uid="{37D5E6C4-9F76-4F59-B75B-11FC349F98AF}" name="Paid incl. VAT"/>
    <tableColumn id="25" xr3:uid="{E939EE72-709D-4947-ACAD-353EEFAB2BBB}" name="Ship boarding time"/>
    <tableColumn id="26" xr3:uid="{A1B1719A-8C44-46FE-917E-131ED0F4DBF3}" name="Customer boarding time"/>
    <tableColumn id="27" xr3:uid="{2223D631-BC54-40CF-9C69-A333E94CE5E1}" name="Customer boarding time2"/>
    <tableColumn id="28" xr3:uid="{F35D534D-8C20-42AB-A5AC-97229A9D8D9D}" name="Category Work order"/>
    <tableColumn id="29" xr3:uid="{DB04A0F5-04D2-48A7-9012-A5D414DF20B4}" name="Catering by"/>
    <tableColumn id="30" xr3:uid="{F50E7C45-9DB9-40B4-803E-4C32EE4955B6}" name="Contact person on location"/>
    <tableColumn id="31" xr3:uid="{66D7BC06-53E0-4311-9D19-82CD5BB83F06}" name="CreatedOn"/>
    <tableColumn id="32" xr3:uid="{2116B6C0-E825-46BD-90EE-F9112DB72EC9}" name="Creation week"/>
    <tableColumn id="33" xr3:uid="{127C000B-D8D4-4780-9A5F-BE605669D8C1}" name="Day"/>
    <tableColumn id="34" xr3:uid="{18DD6325-8ECB-46C9-A63D-44418D765BAB}" name="Date start time"/>
    <tableColumn id="35" xr3:uid="{4B6A3F42-5BF4-4984-A632-82ECE8A036C5}" name="Date/Time" dataDxfId="42"/>
    <tableColumn id="36" xr3:uid="{A43E468C-92A5-4CDF-8CDA-55458BB7EAE7}" name="Email address"/>
    <tableColumn id="37" xr3:uid="{DAA3D598-185F-4213-9236-16124943FEFF}" name="Email address Organization (k)"/>
    <tableColumn id="38" xr3:uid="{4F55A1BF-C098-4D1F-B6BE-87C4D92315FF}" name="# Invoices"/>
    <tableColumn id="39" xr3:uid="{37FC7657-B73F-4C51-A748-8C97133BD46F}" name="Gate there"/>
    <tableColumn id="40" xr3:uid="{8765017F-A6CB-4DD2-936C-E5A886EDEC79}" name="Gate color"/>
    <tableColumn id="41" xr3:uid="{C37134DF-F39E-4EA2-9E47-2B921A19C5CB}" name="Gate size"/>
    <tableColumn id="42" xr3:uid="{009D58FB-3562-476B-ADF3-1492F1A254F4}" name="Gate comments" dataDxfId="41" totalsRowDxfId="1"/>
    <tableColumn id="43" xr3:uid="{05A2DD4D-A843-4A67-A700-CE9B359FD22F}" name="Gate overnight stay"/>
    <tableColumn id="44" xr3:uid="{7F823FAA-7D3B-4C47-BBC3-68DB4DAF7A80}" name="Gate return"/>
    <tableColumn id="45" xr3:uid="{E6812B1A-8244-43A9-BEDA-339CE1349712}" name="Booked date (YYYY-MM-DD)"/>
    <tableColumn id="46" xr3:uid="{08C0B1EF-3B5C-4B41-9FA4-06C8E2ABA0DB}" name="Contracted turnover"/>
    <tableColumn id="47" xr3:uid="{B8655940-B828-4998-8A3C-48357B3DE49A}" name="Invoiced excluding VAT"/>
    <tableColumn id="48" xr3:uid="{B82F6CB1-1258-492A-884C-4D87E7E80024}" name="Invoiced incl. VAT"/>
    <tableColumn id="49" xr3:uid="{9B9382DE-D076-42C9-B96D-5FB765BD6115}" name="Sex"/>
    <tableColumn id="50" xr3:uid="{47FD2A79-FAA1-44CD-97D2-6432A3A4D3E8}" name="Index address"/>
    <tableColumn id="51" xr3:uid="{CF1E45EC-4372-48EA-B1E9-F7A120545224}" name="Index place name"/>
    <tableColumn id="52" xr3:uid="{F3126005-898D-49DC-94D8-2F22DC378463}" name="Index zip code"/>
    <tableColumn id="53" xr3:uid="{11C5DC11-7E6D-414D-AF76-47CD8C2717D1}" name="Entry height"/>
    <tableColumn id="54" xr3:uid="{D5473F3C-DD5B-493C-BFAA-D117B46AB0F6}" name="LOA"/>
    <tableColumn id="56" xr3:uid="{9FA63619-7433-4828-AC99-08CC2056FE9E}" name="Logo present"/>
    <tableColumn id="57" xr3:uid="{1BEC5B71-114B-4290-983B-1492D07FEBD6}" name="Name Contact Person Amgate"/>
    <tableColumn id="58" xr3:uid="{EF1052BC-706D-4272-AA26-B7B6DFA6C2B1}" name="NameOnScreenHaven"/>
    <tableColumn id="59" xr3:uid="{9B8379D4-6FE0-40A1-882E-D6928A59B8B5}" name="NEB VAT 21%"/>
    <tableColumn id="60" xr3:uid="{B003AC85-AF51-4E6E-AD43-5080AD6CDA62}" name="NEB VAT 6%"/>
    <tableColumn id="61" xr3:uid="{A66D7ED8-FA8B-4B36-8D55-005B04DFBCE3}" name="NEB Invoice Number"/>
    <tableColumn id="62" xr3:uid="{DDD09A62-CE51-49B3-A2A2-05115B4A2607}" name="NEB Already paid"/>
    <tableColumn id="63" xr3:uid="{B40692DC-6C86-493F-BA59-CD0DE5165DE6}" name="NEB Total excl. VAT"/>
    <tableColumn id="64" xr3:uid="{5F3C8E82-5FC5-4821-8B3E-70B95FF04C64}" name="NEB Total incl. VAT"/>
    <tableColumn id="65" xr3:uid="{F2A8B054-BB1F-4564-974F-B856B54CD84C}" name="Customer reception time"/>
    <tableColumn id="66" xr3:uid="{E39F551D-0E0F-4236-9086-977B7A7CDD12}" name="Outstanding incl VAT"/>
    <tableColumn id="67" xr3:uid="{97295B94-44E2-4FC0-88D6-832D17AB0AF8}" name="Boarding location (external)"/>
    <tableColumn id="68" xr3:uid="{A9889E3A-49E6-4CCD-81E1-D5748AF433AB}" name="Organization AK"/>
    <tableColumn id="69" xr3:uid="{31C26188-3762-43EA-8245-F6F6A4297050}" name="Agreement sent"/>
    <tableColumn id="70" xr3:uid="{10413BAC-A6EB-47D4-91F8-6C88FA8A6EE6}" name="Paid parking?"/>
    <tableColumn id="71" xr3:uid="{2245CC72-CEC4-40AB-A066-910975B32828}" name="Other parking"/>
    <tableColumn id="72" xr3:uid="{983DAEBC-55B9-4218-BE08-47B050FD5522}" name="Person AK"/>
    <tableColumn id="73" xr3:uid="{35BB0CF8-860E-48DA-8CE2-82EDA3F3C300}" name="Person Amgate"/>
    <tableColumn id="74" xr3:uid="{5FBCD91D-28E7-4FE0-B007-461FD83225C0}" name="Person Amgate surname (own)"/>
    <tableColumn id="75" xr3:uid="{1AB3C786-0620-42F6-B5EC-533FDFD9F1DE}" name="Person Amgate Email Address"/>
    <tableColumn id="76" xr3:uid="{2EC30E0E-2EFB-4485-9139-75B90303786E}" name="Person Amgate sex"/>
    <tableColumn id="77" xr3:uid="{9E35E48F-2B4D-4563-B1FE-808476470569}" name="Person Amgate Mobile Number"/>
    <tableColumn id="78" xr3:uid="{CBA62820-3190-40F8-9AFE-4E9D1A432BE9}" name="Person Amgate nickname"/>
    <tableColumn id="79" xr3:uid="{0219BC70-9B05-4B9A-9200-504ADBB778A0}" name="Person Amgate Phone"/>
    <tableColumn id="80" xr3:uid="{19D49334-F0E0-4C1A-AD6E-A59202A38FEC}" name="Person Amgate prefix (own)"/>
    <tableColumn id="81" xr3:uid="{CEEE500D-8D32-431C-95F3-F14AB15D404D}" name="Person Amgate initials"/>
    <tableColumn id="82" xr3:uid="{C52E35FC-25E3-4B1D-AE76-9BD0CED22B87}" name="Price per person (excl. VAT)"/>
    <tableColumn id="83" xr3:uid="{92971C4C-A4EE-448B-B575-52096BE79A0F}" name="Ship return time"/>
    <tableColumn id="84" xr3:uid="{2FCAB14D-1A00-4B5D-B06D-ADC56853AD81}" name="SAIL Location"/>
    <tableColumn id="85" xr3:uid="{EF6714C4-C1A9-4401-B67F-C4DBFB522D2B}" name="Ship name"/>
    <tableColumn id="86" xr3:uid="{26113DED-7124-45B0-9C34-B3C0ECE37538}" name="Ship number"/>
    <tableColumn id="87" xr3:uid="{F275465F-8AB6-49B4-93D7-04B376E13305}" name="Kind"/>
    <tableColumn id="88" xr3:uid="{6A158BEC-56C5-47B7-9079-6BA6EF7D5454}" name="Start date" dataDxfId="40"/>
    <tableColumn id="89" xr3:uid="{01C5A06F-9F4F-4FF6-A03A-F6A23D6AB206}" name="Street+number / Postal address"/>
    <tableColumn id="90" xr3:uid="{8D54333A-05B5-4801-800E-55CA12E0A00F}" name="Telephone"/>
    <tableColumn id="91" xr3:uid="{E76E3B56-E33F-4DFA-944E-E66A0B0D43AD}" name="Tel. No. Contact Person Location"/>
    <tableColumn id="92" xr3:uid="{4B616563-17EA-431B-9FDD-A89846A9C497}" name="Tel. No. Organization (k)"/>
    <tableColumn id="93" xr3:uid="{E14FAE4B-BE1A-47AF-9F23-6CACA35D48BA}" name="# Terms"/>
    <tableColumn id="94" xr3:uid="{58D9E571-F317-4944-A04D-B52A1D448727}" name="Total incl VAT"/>
    <tableColumn id="95" xr3:uid="{E86A8D69-82AA-4D92-8CE3-F693E5AE8C82}" name="# Exceptions"/>
    <tableColumn id="96" xr3:uid="{84A31650-2576-49D0-BD01-D567D86F78A7}" name="Exception regarding gate information"/>
    <tableColumn id="97" xr3:uid="{94E1E21E-8837-43ED-A63F-CFD610D74E4B}" name="Sales value excluding VAT" totalsRowFunction="sum" totalsRowDxfId="0" totalsRowCellStyle="Currency"/>
    <tableColumn id="98" xr3:uid="{FD3A9E70-7C6F-4192-A28F-7B41D98B1390}" name="Sequence number"/>
    <tableColumn id="99" xr3:uid="{A66689FF-E420-4AD4-97B6-7703CD426B1A}" name="Reseller"/>
    <tableColumn id="100" xr3:uid="{20B7B898-5910-459C-86F4-6AEFB0168F65}" name="Work order"/>
    <tableColumn id="101" xr3:uid="{DDA0D6D1-2712-4A52-957C-8FEC217B00F0}" name="WOA" totalsRowFunction="sum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1FD75B3-6540-3047-BD69-B12F51BC7EA8}" name="Tabel11" displayName="Tabel11" ref="E1:I218" totalsRowShown="0">
  <autoFilter ref="E1:I218" xr:uid="{91FD75B3-6540-3047-BD69-B12F51BC7EA8}"/>
  <tableColumns count="5">
    <tableColumn id="1" xr3:uid="{F914A29E-8A38-3B46-B8A0-005CE0FA0279}" name="Datum" dataDxfId="39"/>
    <tableColumn id="2" xr3:uid="{02FA205D-2F87-4142-8877-6A75597786F9}" name="arrangementen" dataDxfId="38"/>
    <tableColumn id="3" xr3:uid="{8CBBE8C4-EEE7-8341-A5FB-978361261B05}" name="cumulatief arrangementen" dataDxfId="37">
      <calculatedColumnFormula>(Tabel11[[#This Row],[arrangementen]])</calculatedColumnFormula>
    </tableColumn>
    <tableColumn id="5" xr3:uid="{1CEA5BD4-980E-1348-B29C-696030DA869A}" name="boekingen" dataDxfId="36"/>
    <tableColumn id="6" xr3:uid="{759C69ED-701F-4B4B-84FB-5C0EB154B81A}" name="cumulatief boekingen" dataDxfId="35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636998E-FE70-4B11-8A4B-F178157165CD}" name="Tabel13" displayName="Tabel13" ref="A1:C220" totalsRowCount="1">
  <autoFilter ref="A1:C219" xr:uid="{A05BAD17-F820-420A-8A54-29C6ECDEDC54}"/>
  <sortState xmlns:xlrd2="http://schemas.microsoft.com/office/spreadsheetml/2017/richdata2" ref="A2:B219">
    <sortCondition ref="A1:A219"/>
  </sortState>
  <tableColumns count="3">
    <tableColumn id="1" xr3:uid="{79C58BA8-C0FC-49AF-A17C-9418EC0A60A5}" name="datum" totalsRowLabel="Totaal" dataDxfId="34" totalsRowDxfId="33"/>
    <tableColumn id="2" xr3:uid="{83D04FC9-46CD-4A46-AAD6-BAC393D17365}" name="aantal " totalsRowFunction="sum" dataDxfId="32">
      <calculatedColumnFormula>COUNTIFS(Tabel1[Entry date],Tabel13[[#This Row],[datum]])</calculatedColumnFormula>
    </tableColumn>
    <tableColumn id="3" xr3:uid="{880015AC-228F-46A5-A55B-8FBB9382D602}" name="cumulatief" dataDxfId="31">
      <calculatedColumnFormula>Tabel13[[#This Row],[aantal ]]+C1</calculatedColumnFormula>
    </tableColumn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D552BCE-F8CE-4A7D-9B8A-3FA2460F2C6A}" name="Tabel3" displayName="Tabel3" ref="A1:M161" totalsRowShown="0" headerRowDxfId="30">
  <autoFilter ref="A1:M161" xr:uid="{FC6F50AE-F77E-48F4-AF5E-BFC650AEAF56}"/>
  <sortState xmlns:xlrd2="http://schemas.microsoft.com/office/spreadsheetml/2017/richdata2" ref="A2:C161">
    <sortCondition ref="B1:B161"/>
  </sortState>
  <tableColumns count="13">
    <tableColumn id="1" xr3:uid="{5BC364BB-C4D9-4D65-BA33-CF660175F94D}" name="Schip "/>
    <tableColumn id="2" xr3:uid="{AB28FFB2-FCCD-4651-A504-A516BCBFC9AB}" name="Column1" dataDxfId="29">
      <calculatedColumnFormula>VLOOKUP(Tabel3[[#This Row],[Schip ]],Tabel1[[Location]:[WOA]],5,FALSE)</calculatedColumnFormula>
    </tableColumn>
    <tableColumn id="3" xr3:uid="{F6830873-EFEE-4A33-B744-BE7EE861778C}" name="# SAIL In" dataDxfId="28">
      <calculatedColumnFormula>COUNTIFS(Tabel1[Location],Tabel3[[#This Row],[Schip ]],Tabel1[Boat day part],$O$3)+COUNTIFS(Tabel1[Location],Tabel3[[#This Row],[Schip ]],Tabel1[Boat day part],$Q$3)</calculatedColumnFormula>
    </tableColumn>
    <tableColumn id="4" xr3:uid="{DEB07AF9-879D-4475-967B-61E131C9245B}" name="% SAIL In" dataDxfId="27">
      <calculatedColumnFormula>Tabel3[[#This Row],['# SAIL In]]/VLOOKUP(Tabel3[[#This Row],[Column1]],$O$6:$P$11,2,FALSE)</calculatedColumnFormula>
    </tableColumn>
    <tableColumn id="9" xr3:uid="{C2E764A2-9C97-4DE4-8769-678BE9AE1DA3}" name=" " dataDxfId="26"/>
    <tableColumn id="5" xr3:uid="{EE045022-F528-424F-8B49-E98572532376}" name="# REST" dataDxfId="25">
      <calculatedColumnFormula>COUNTIF(Tabel1[Location],Tabel3[[#This Row],[Schip ]])-Tabel3[[#This Row],['# SAIL In]]</calculatedColumnFormula>
    </tableColumn>
    <tableColumn id="6" xr3:uid="{49CFDB2D-65BE-4D27-9AD1-1A09CBE257EA}" name="% REST" dataDxfId="24">
      <calculatedColumnFormula>Tabel3[[#This Row],['# REST]]/VLOOKUP(Tabel3[[#This Row],[Column1]],$O$6:$W$11,5,FALSE)</calculatedColumnFormula>
    </tableColumn>
    <tableColumn id="10" xr3:uid="{8A0B5A18-68A1-4FFB-8C81-8B176C8D58A1}" name="  " dataDxfId="23"/>
    <tableColumn id="7" xr3:uid="{7CA1BC2D-AB01-4E03-9FC8-A0059E98EE54}" name="# Verkocht TOTAAL" dataDxfId="22">
      <calculatedColumnFormula>COUNTIF(Tabel1[Location],Tabel3[[#This Row],[Schip ]])</calculatedColumnFormula>
    </tableColumn>
    <tableColumn id="8" xr3:uid="{41AE3783-F4BF-467C-AF8E-FC524C282918}" name="Bezetting TOTAAL" dataDxfId="21">
      <calculatedColumnFormula>Tabel3[[#This Row],['# Verkocht TOTAAL]]/VLOOKUP(Tabel3[[#This Row],[Column1]],$O$6:$W$11,8,FALSE)</calculatedColumnFormula>
    </tableColumn>
    <tableColumn id="11" xr3:uid="{3359A8A2-5E54-4770-BB08-D0CEBFC22821}" name="   "/>
    <tableColumn id="12" xr3:uid="{7BE33415-AEE9-4606-A10F-B4E864B418A9}" name="Sail thank you parade" dataDxfId="20">
      <calculatedColumnFormula>COUNTIFS(Tabel1[Location],Tabel3[[#This Row],[Schip ]],Tabel1[Boat day part],Tabel3[[#Headers],[Sail thank you parade]])</calculatedColumnFormula>
    </tableColumn>
    <tableColumn id="13" xr3:uid="{07783CC6-070C-4EF7-8C6F-EBADD5B70A3C}" name="% STY Parade" dataDxfId="19">
      <calculatedColumnFormula>Tabel3[[#This Row],[Sail thank you parade]]/VLOOKUP(Tabel3[[#This Row],[Column1]],$O$6:$Z$11,11,FALSE)</calculatedColumnFormula>
    </tableColumn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B9F6C47-2359-45D6-875D-67B2D326287F}" name="Tabel4" displayName="Tabel4" ref="A13:E173" totalsRowShown="0" headerRowDxfId="18" dataDxfId="17" tableBorderDxfId="16">
  <autoFilter ref="A13:E173" xr:uid="{0EE03671-A54F-431D-B45B-E75F0F0DE8D1}"/>
  <tableColumns count="5">
    <tableColumn id="1" xr3:uid="{0FEF1FC0-0E78-42AF-BBFA-F1EEA5FE0F85}" name="Schip " dataDxfId="15"/>
    <tableColumn id="2" xr3:uid="{B74C9B96-89B7-43EB-BF32-02463A9D92AA}" name="Arrangement" dataDxfId="14">
      <calculatedColumnFormula>VLOOKUP(Tabel4[[#This Row],[Schip ]],Tabel1[[Location]:[WOA]],5,FALSE)</calculatedColumnFormula>
    </tableColumn>
    <tableColumn id="3" xr3:uid="{0FEF363C-5904-4B8A-B0EF-7E0F6CF2BB04}" name="Max capaciteit" dataDxfId="13">
      <calculatedColumnFormula>VLOOKUP(Tabel4[[#This Row],[Schip ]],Tabel1[[Ship]:[Catering by]],4)</calculatedColumnFormula>
    </tableColumn>
    <tableColumn id="4" xr3:uid="{FE731B6D-F75F-4BAC-B720-2677D0391C9F}" name="# TOTAAL Verkocht" dataDxfId="12">
      <calculatedColumnFormula>COUNTIF(Tabel1[Location],Tabel4[[#This Row],[Schip ]])</calculatedColumnFormula>
    </tableColumn>
    <tableColumn id="5" xr3:uid="{14E80356-E601-4626-9422-C042DD1C1EA9}" name="grootte" dataDxfId="11">
      <calculatedColumnFormula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calculatedColumnFormula>
    </tableColumn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CE0250D-043E-41F7-A3F9-AA0325114B25}" name="Tabel5" displayName="Tabel5" ref="A8:C169" totalsRowShown="0" headerRowDxfId="10" dataDxfId="9" tableBorderDxfId="8">
  <autoFilter ref="A8:C169" xr:uid="{FCFFD6BC-4F96-4B4A-B8E3-EA797F02BB48}"/>
  <tableColumns count="3">
    <tableColumn id="1" xr3:uid="{0EAC63F6-0CCB-4501-BDD7-2399543A7DD1}" name="Schip " dataDxfId="7"/>
    <tableColumn id="2" xr3:uid="{46322708-86A9-4DA4-9525-B5DE667258CD}" name="Arrangement" dataDxfId="6">
      <calculatedColumnFormula>VLOOKUP(A9,Tabel1[[Location]:[WOA]],5,FALSE)</calculatedColumnFormula>
    </tableColumn>
    <tableColumn id="3" xr3:uid="{E9450ADE-A0A9-44EB-AB7C-8EF86DAD5AF1}" name="max Capaciteit" dataDxfId="5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926"/>
  <sheetViews>
    <sheetView tabSelected="1" topLeftCell="AG1" zoomScale="145" zoomScaleNormal="145" workbookViewId="0">
      <selection activeCell="AL1" sqref="AL1"/>
    </sheetView>
  </sheetViews>
  <sheetFormatPr defaultColWidth="8.81640625" defaultRowHeight="14.5" x14ac:dyDescent="0.35"/>
  <cols>
    <col min="1" max="1" width="45.453125" customWidth="1"/>
    <col min="2" max="2" width="21.81640625" style="19" bestFit="1" customWidth="1"/>
    <col min="3" max="3" width="10.453125" customWidth="1"/>
    <col min="4" max="5" width="11" customWidth="1"/>
    <col min="6" max="6" width="17.453125" customWidth="1"/>
    <col min="7" max="7" width="10.453125" customWidth="1"/>
    <col min="8" max="9" width="12" customWidth="1"/>
    <col min="10" max="10" width="20.1796875" customWidth="1"/>
    <col min="11" max="11" width="18.453125" customWidth="1"/>
    <col min="12" max="12" width="14.453125" customWidth="1"/>
    <col min="13" max="13" width="11.1796875" customWidth="1"/>
    <col min="14" max="14" width="10.453125" style="1" customWidth="1"/>
    <col min="15" max="15" width="13.453125" customWidth="1"/>
    <col min="16" max="16" width="12.1796875" customWidth="1"/>
    <col min="17" max="17" width="15.453125" customWidth="1"/>
    <col min="18" max="18" width="6.453125" customWidth="1"/>
    <col min="19" max="19" width="20.453125" customWidth="1"/>
    <col min="20" max="20" width="19.1796875" customWidth="1"/>
    <col min="21" max="21" width="10.453125" customWidth="1"/>
    <col min="22" max="22" width="12" customWidth="1"/>
    <col min="23" max="23" width="8.453125" customWidth="1"/>
    <col min="24" max="24" width="21.1796875" style="8" customWidth="1"/>
    <col min="25" max="25" width="17" style="8" customWidth="1"/>
    <col min="26" max="26" width="20" style="8" customWidth="1"/>
    <col min="27" max="27" width="17.81640625" style="8" customWidth="1"/>
    <col min="28" max="28" width="13.453125" customWidth="1"/>
    <col min="29" max="29" width="14.1796875" customWidth="1"/>
    <col min="30" max="30" width="31.453125" bestFit="1" customWidth="1"/>
    <col min="31" max="31" width="21.81640625" customWidth="1"/>
    <col min="32" max="32" width="18.453125" customWidth="1"/>
    <col min="33" max="33" width="14.453125" customWidth="1"/>
    <col min="34" max="34" width="12.453125" customWidth="1"/>
    <col min="35" max="35" width="15.1796875" customWidth="1"/>
    <col min="36" max="36" width="10.453125" customWidth="1"/>
    <col min="37" max="37" width="17.453125" customWidth="1"/>
    <col min="38" max="38" width="15.81640625" customWidth="1"/>
    <col min="39" max="39" width="30.7265625" customWidth="1"/>
    <col min="40" max="40" width="30.453125" customWidth="1"/>
    <col min="41" max="41" width="6.453125" customWidth="1"/>
    <col min="42" max="42" width="14.453125" customWidth="1"/>
    <col min="43" max="43" width="12.453125" customWidth="1"/>
    <col min="44" max="44" width="7.453125" customWidth="1"/>
    <col min="45" max="45" width="32.453125" style="6" customWidth="1"/>
    <col min="46" max="46" width="12.453125" customWidth="1"/>
    <col min="47" max="47" width="15.453125" customWidth="1"/>
    <col min="48" max="48" width="14.453125" customWidth="1"/>
    <col min="49" max="49" width="24.1796875" customWidth="1"/>
    <col min="50" max="50" width="22.81640625" customWidth="1"/>
    <col min="51" max="51" width="22.453125" customWidth="1"/>
    <col min="52" max="52" width="10.81640625" customWidth="1"/>
    <col min="53" max="53" width="19.453125" customWidth="1"/>
    <col min="54" max="54" width="16.453125" customWidth="1"/>
    <col min="55" max="55" width="13" customWidth="1"/>
    <col min="56" max="56" width="8" customWidth="1"/>
    <col min="57" max="57" width="6.81640625" customWidth="1"/>
    <col min="58" max="58" width="8.81640625" customWidth="1"/>
    <col min="59" max="59" width="8.453125" customWidth="1"/>
    <col min="60" max="60" width="20" customWidth="1"/>
    <col min="61" max="61" width="23.453125" customWidth="1"/>
    <col min="62" max="62" width="11.1796875" customWidth="1"/>
    <col min="63" max="63" width="9.453125" customWidth="1"/>
    <col min="64" max="64" width="12.81640625" customWidth="1"/>
    <col min="65" max="65" width="13.1796875" customWidth="1"/>
    <col min="66" max="66" width="10.453125" customWidth="1"/>
    <col min="67" max="67" width="10.81640625" customWidth="1"/>
    <col min="68" max="68" width="13.453125" customWidth="1"/>
    <col min="69" max="69" width="10.81640625" customWidth="1"/>
    <col min="70" max="70" width="20.453125" customWidth="1"/>
    <col min="71" max="71" width="7.453125" customWidth="1"/>
    <col min="72" max="72" width="13.81640625" customWidth="1"/>
    <col min="73" max="73" width="10" customWidth="1"/>
    <col min="74" max="74" width="9.453125" customWidth="1"/>
    <col min="75" max="75" width="13.453125" customWidth="1"/>
    <col min="76" max="76" width="31.453125" customWidth="1"/>
    <col min="77" max="77" width="17.453125" customWidth="1"/>
    <col min="78" max="78" width="28.453125" customWidth="1"/>
    <col min="79" max="79" width="12.453125" customWidth="1"/>
    <col min="80" max="80" width="19.1796875" customWidth="1"/>
    <col min="81" max="81" width="13.81640625" customWidth="1"/>
    <col min="82" max="82" width="15.1796875" customWidth="1"/>
    <col min="83" max="83" width="9" customWidth="1"/>
    <col min="84" max="84" width="15.1796875" customWidth="1"/>
    <col min="85" max="85" width="11.453125" customWidth="1"/>
    <col min="86" max="86" width="10.453125" customWidth="1"/>
    <col min="87" max="87" width="11.453125" customWidth="1"/>
    <col min="88" max="88" width="17.453125" customWidth="1"/>
    <col min="89" max="89" width="9.453125" customWidth="1"/>
    <col min="90" max="90" width="19.453125" customWidth="1"/>
    <col min="91" max="91" width="13" customWidth="1"/>
    <col min="92" max="92" width="22.81640625" customWidth="1"/>
    <col min="93" max="94" width="15.453125" customWidth="1"/>
    <col min="95" max="95" width="14.453125" customWidth="1"/>
    <col min="96" max="96" width="11.453125" customWidth="1"/>
    <col min="97" max="97" width="16" style="8" customWidth="1"/>
    <col min="98" max="98" width="12.453125" customWidth="1"/>
    <col min="99" max="99" width="18.453125" customWidth="1"/>
    <col min="100" max="100" width="16.453125" style="8" customWidth="1"/>
    <col min="101" max="101" width="12.453125" customWidth="1"/>
    <col min="102" max="102" width="13" customWidth="1"/>
    <col min="103" max="103" width="12.81640625" customWidth="1"/>
  </cols>
  <sheetData>
    <row r="1" spans="1:103" s="6" customFormat="1" ht="48.75" customHeight="1" x14ac:dyDescent="0.35">
      <c r="A1" s="5" t="s">
        <v>10663</v>
      </c>
      <c r="B1" s="23" t="s">
        <v>10664</v>
      </c>
      <c r="C1" s="5" t="s">
        <v>10665</v>
      </c>
      <c r="D1" s="5" t="s">
        <v>10666</v>
      </c>
      <c r="E1" s="5" t="s">
        <v>10667</v>
      </c>
      <c r="F1" s="5" t="s">
        <v>10668</v>
      </c>
      <c r="G1" s="5" t="s">
        <v>10669</v>
      </c>
      <c r="H1" s="5" t="s">
        <v>10670</v>
      </c>
      <c r="I1" s="5" t="s">
        <v>10671</v>
      </c>
      <c r="J1" s="5" t="s">
        <v>10672</v>
      </c>
      <c r="K1" s="5" t="s">
        <v>10673</v>
      </c>
      <c r="L1" s="5" t="s">
        <v>10674</v>
      </c>
      <c r="M1" s="5" t="s">
        <v>10675</v>
      </c>
      <c r="N1" s="46" t="s">
        <v>10676</v>
      </c>
      <c r="O1" s="5" t="s">
        <v>10677</v>
      </c>
      <c r="P1" s="5" t="s">
        <v>10678</v>
      </c>
      <c r="Q1" s="5" t="s">
        <v>10679</v>
      </c>
      <c r="R1" s="5" t="s">
        <v>10680</v>
      </c>
      <c r="S1" s="5" t="s">
        <v>1</v>
      </c>
      <c r="T1" s="5" t="s">
        <v>2</v>
      </c>
      <c r="U1" s="5" t="s">
        <v>10681</v>
      </c>
      <c r="V1" s="5" t="s">
        <v>10682</v>
      </c>
      <c r="W1" s="5" t="s">
        <v>3</v>
      </c>
      <c r="X1" s="7" t="s">
        <v>10683</v>
      </c>
      <c r="Y1" s="7" t="s">
        <v>10684</v>
      </c>
      <c r="Z1" s="7" t="s">
        <v>10685</v>
      </c>
      <c r="AA1" s="7" t="s">
        <v>10686</v>
      </c>
      <c r="AB1" s="5" t="s">
        <v>10687</v>
      </c>
      <c r="AC1" s="5" t="s">
        <v>10688</v>
      </c>
      <c r="AD1" s="5" t="s">
        <v>10689</v>
      </c>
      <c r="AE1" s="5" t="s">
        <v>10690</v>
      </c>
      <c r="AF1" s="5" t="s">
        <v>10691</v>
      </c>
      <c r="AG1" s="5" t="s">
        <v>10692</v>
      </c>
      <c r="AH1" s="5" t="s">
        <v>4</v>
      </c>
      <c r="AI1" s="5" t="s">
        <v>10693</v>
      </c>
      <c r="AJ1" s="5" t="s">
        <v>10694</v>
      </c>
      <c r="AK1" s="5" t="s">
        <v>10695</v>
      </c>
      <c r="AL1" s="5" t="s">
        <v>10696</v>
      </c>
      <c r="AM1" s="5" t="s">
        <v>10697</v>
      </c>
      <c r="AN1" s="5" t="s">
        <v>10698</v>
      </c>
      <c r="AO1" s="5" t="s">
        <v>10699</v>
      </c>
      <c r="AP1" s="5" t="s">
        <v>10700</v>
      </c>
      <c r="AQ1" s="5" t="s">
        <v>10701</v>
      </c>
      <c r="AR1" s="5" t="s">
        <v>10702</v>
      </c>
      <c r="AS1" s="5" t="s">
        <v>10703</v>
      </c>
      <c r="AT1" s="5" t="s">
        <v>10704</v>
      </c>
      <c r="AU1" s="5" t="s">
        <v>10705</v>
      </c>
      <c r="AV1" s="5" t="s">
        <v>10706</v>
      </c>
      <c r="AW1" s="5" t="s">
        <v>10707</v>
      </c>
      <c r="AX1" s="5" t="s">
        <v>10708</v>
      </c>
      <c r="AY1" s="5" t="s">
        <v>10709</v>
      </c>
      <c r="AZ1" s="5" t="s">
        <v>10710</v>
      </c>
      <c r="BA1" s="5" t="s">
        <v>10711</v>
      </c>
      <c r="BB1" s="5" t="s">
        <v>10712</v>
      </c>
      <c r="BC1" s="5" t="s">
        <v>10713</v>
      </c>
      <c r="BD1" s="5" t="s">
        <v>10714</v>
      </c>
      <c r="BE1" s="5" t="s">
        <v>5</v>
      </c>
      <c r="BF1" s="5" t="s">
        <v>10715</v>
      </c>
      <c r="BG1" s="5" t="s">
        <v>10716</v>
      </c>
      <c r="BH1" s="5" t="s">
        <v>10717</v>
      </c>
      <c r="BI1" s="5" t="s">
        <v>10718</v>
      </c>
      <c r="BJ1" s="5" t="s">
        <v>10719</v>
      </c>
      <c r="BK1" s="5" t="s">
        <v>10720</v>
      </c>
      <c r="BL1" s="5" t="s">
        <v>10721</v>
      </c>
      <c r="BM1" s="5" t="s">
        <v>10722</v>
      </c>
      <c r="BN1" s="5" t="s">
        <v>10723</v>
      </c>
      <c r="BO1" s="5" t="s">
        <v>10724</v>
      </c>
      <c r="BP1" s="5" t="s">
        <v>10725</v>
      </c>
      <c r="BQ1" s="5" t="s">
        <v>10726</v>
      </c>
      <c r="BR1" s="5" t="s">
        <v>10727</v>
      </c>
      <c r="BS1" s="5" t="s">
        <v>10728</v>
      </c>
      <c r="BT1" s="5" t="s">
        <v>10729</v>
      </c>
      <c r="BU1" s="5" t="s">
        <v>10730</v>
      </c>
      <c r="BV1" s="5" t="s">
        <v>10731</v>
      </c>
      <c r="BW1" s="5" t="s">
        <v>10732</v>
      </c>
      <c r="BX1" s="5" t="s">
        <v>10733</v>
      </c>
      <c r="BY1" s="5" t="s">
        <v>10734</v>
      </c>
      <c r="BZ1" s="5" t="s">
        <v>10735</v>
      </c>
      <c r="CA1" s="5" t="s">
        <v>10736</v>
      </c>
      <c r="CB1" s="5" t="s">
        <v>10737</v>
      </c>
      <c r="CC1" s="5" t="s">
        <v>10738</v>
      </c>
      <c r="CD1" s="5" t="s">
        <v>10739</v>
      </c>
      <c r="CE1" s="5" t="s">
        <v>10740</v>
      </c>
      <c r="CF1" s="5" t="s">
        <v>10741</v>
      </c>
      <c r="CG1" s="5" t="s">
        <v>10742</v>
      </c>
      <c r="CH1" s="5" t="s">
        <v>10743</v>
      </c>
      <c r="CI1" s="5" t="s">
        <v>10744</v>
      </c>
      <c r="CJ1" s="5" t="s">
        <v>10745</v>
      </c>
      <c r="CK1" s="5" t="s">
        <v>10746</v>
      </c>
      <c r="CL1" s="5" t="s">
        <v>10747</v>
      </c>
      <c r="CM1" s="5" t="s">
        <v>10748</v>
      </c>
      <c r="CN1" s="5" t="s">
        <v>10749</v>
      </c>
      <c r="CO1" s="5" t="s">
        <v>10750</v>
      </c>
      <c r="CP1" s="5" t="s">
        <v>10751</v>
      </c>
      <c r="CQ1" s="5" t="s">
        <v>10752</v>
      </c>
      <c r="CR1" s="7" t="s">
        <v>10753</v>
      </c>
      <c r="CS1" s="5" t="s">
        <v>10754</v>
      </c>
      <c r="CT1" s="5" t="s">
        <v>10755</v>
      </c>
      <c r="CU1" s="7" t="s">
        <v>10756</v>
      </c>
      <c r="CV1" s="5" t="s">
        <v>10757</v>
      </c>
      <c r="CW1" s="5" t="s">
        <v>10758</v>
      </c>
      <c r="CX1" s="5" t="s">
        <v>10759</v>
      </c>
      <c r="CY1" s="5" t="s">
        <v>6</v>
      </c>
    </row>
    <row r="2" spans="1:103" x14ac:dyDescent="0.35">
      <c r="A2" t="s">
        <v>7</v>
      </c>
      <c r="B2" s="19" t="s">
        <v>8</v>
      </c>
      <c r="C2" t="s">
        <v>9</v>
      </c>
      <c r="D2">
        <v>100</v>
      </c>
      <c r="E2">
        <v>120</v>
      </c>
      <c r="F2" t="s">
        <v>8</v>
      </c>
      <c r="G2">
        <v>1024</v>
      </c>
      <c r="H2" t="s">
        <v>10</v>
      </c>
      <c r="I2">
        <v>123</v>
      </c>
      <c r="J2" t="s">
        <v>11</v>
      </c>
      <c r="K2" t="s">
        <v>12</v>
      </c>
      <c r="L2" s="1"/>
      <c r="M2" s="1">
        <v>42237</v>
      </c>
      <c r="N2" s="1">
        <v>42045</v>
      </c>
      <c r="O2" t="s">
        <v>13</v>
      </c>
      <c r="P2" s="1">
        <v>42052</v>
      </c>
      <c r="Q2" t="s">
        <v>14</v>
      </c>
      <c r="R2" t="s">
        <v>9</v>
      </c>
      <c r="S2" t="s">
        <v>15</v>
      </c>
      <c r="T2" t="s">
        <v>13</v>
      </c>
      <c r="U2" t="s">
        <v>16</v>
      </c>
      <c r="V2" t="s">
        <v>17</v>
      </c>
      <c r="X2" s="8">
        <v>36</v>
      </c>
      <c r="Y2" s="8">
        <v>20</v>
      </c>
      <c r="Z2" s="8">
        <v>39.33</v>
      </c>
      <c r="AA2" s="8">
        <v>34388.67</v>
      </c>
      <c r="AB2" t="s">
        <v>18</v>
      </c>
      <c r="AC2" t="s">
        <v>18</v>
      </c>
      <c r="AD2" t="s">
        <v>19</v>
      </c>
      <c r="AE2" t="s">
        <v>11</v>
      </c>
      <c r="AF2" t="s">
        <v>20</v>
      </c>
      <c r="AG2" t="s">
        <v>17</v>
      </c>
      <c r="AH2" t="s">
        <v>21</v>
      </c>
      <c r="AI2" t="s">
        <v>22</v>
      </c>
      <c r="AJ2" t="s">
        <v>23</v>
      </c>
      <c r="AK2" t="s">
        <v>24</v>
      </c>
      <c r="AL2" s="2">
        <v>42045.745405092595</v>
      </c>
      <c r="AM2" t="s">
        <v>25</v>
      </c>
      <c r="AN2" t="s">
        <v>25</v>
      </c>
      <c r="AO2">
        <v>8</v>
      </c>
      <c r="AP2" t="s">
        <v>26</v>
      </c>
      <c r="AQ2" t="s">
        <v>27</v>
      </c>
      <c r="AR2">
        <v>60</v>
      </c>
      <c r="AT2" t="s">
        <v>28</v>
      </c>
      <c r="AU2" t="s">
        <v>26</v>
      </c>
      <c r="AV2" t="s">
        <v>29</v>
      </c>
      <c r="AW2" s="8">
        <v>31859.11</v>
      </c>
      <c r="AX2" s="8">
        <v>31859.11</v>
      </c>
      <c r="AY2" s="8">
        <v>34388.67</v>
      </c>
      <c r="AZ2" t="s">
        <v>30</v>
      </c>
      <c r="BA2" t="s">
        <v>31</v>
      </c>
      <c r="BB2" t="s">
        <v>32</v>
      </c>
      <c r="BC2" t="s">
        <v>33</v>
      </c>
      <c r="BD2">
        <v>1</v>
      </c>
      <c r="BE2">
        <v>49</v>
      </c>
      <c r="BF2" t="s">
        <v>9</v>
      </c>
      <c r="BG2" t="s">
        <v>34</v>
      </c>
      <c r="BO2" t="s">
        <v>35</v>
      </c>
      <c r="BP2">
        <v>0</v>
      </c>
      <c r="BQ2" t="s">
        <v>36</v>
      </c>
      <c r="BR2" t="s">
        <v>37</v>
      </c>
      <c r="BS2" t="s">
        <v>9</v>
      </c>
      <c r="BT2" t="s">
        <v>9</v>
      </c>
      <c r="BU2" t="s">
        <v>38</v>
      </c>
      <c r="BV2" t="s">
        <v>39</v>
      </c>
      <c r="BW2" t="s">
        <v>25</v>
      </c>
      <c r="BX2" t="s">
        <v>17</v>
      </c>
      <c r="BY2" t="s">
        <v>25</v>
      </c>
      <c r="BZ2" t="s">
        <v>40</v>
      </c>
      <c r="CB2" t="s">
        <v>41</v>
      </c>
      <c r="CC2" t="s">
        <v>42</v>
      </c>
      <c r="CE2" t="s">
        <v>43</v>
      </c>
      <c r="CF2">
        <v>229</v>
      </c>
      <c r="CG2" t="s">
        <v>44</v>
      </c>
      <c r="CI2" t="s">
        <v>8</v>
      </c>
      <c r="CJ2">
        <v>24</v>
      </c>
      <c r="CK2" t="s">
        <v>45</v>
      </c>
      <c r="CL2" s="1">
        <v>42237</v>
      </c>
      <c r="CM2" t="s">
        <v>31</v>
      </c>
      <c r="CN2" t="s">
        <v>46</v>
      </c>
      <c r="CO2" t="s">
        <v>47</v>
      </c>
      <c r="CP2" t="s">
        <v>42</v>
      </c>
      <c r="CQ2">
        <v>3</v>
      </c>
      <c r="CR2" s="8">
        <v>34082.07</v>
      </c>
      <c r="CS2">
        <v>4</v>
      </c>
      <c r="CU2" s="8">
        <v>31859.11</v>
      </c>
      <c r="CV2">
        <v>4</v>
      </c>
      <c r="CX2" t="s">
        <v>48</v>
      </c>
      <c r="CY2">
        <v>6.8</v>
      </c>
    </row>
    <row r="3" spans="1:103" x14ac:dyDescent="0.35">
      <c r="A3" t="s">
        <v>49</v>
      </c>
      <c r="B3" s="19" t="s">
        <v>8</v>
      </c>
      <c r="C3" t="s">
        <v>9</v>
      </c>
      <c r="D3">
        <v>100</v>
      </c>
      <c r="E3">
        <v>120</v>
      </c>
      <c r="F3" t="s">
        <v>8</v>
      </c>
      <c r="G3">
        <v>19</v>
      </c>
      <c r="H3" t="s">
        <v>50</v>
      </c>
      <c r="I3">
        <v>120</v>
      </c>
      <c r="J3" t="s">
        <v>11</v>
      </c>
      <c r="K3" t="s">
        <v>51</v>
      </c>
      <c r="L3" s="1"/>
      <c r="M3" s="1">
        <v>42238</v>
      </c>
      <c r="N3" s="1">
        <v>41870</v>
      </c>
      <c r="O3" t="s">
        <v>13</v>
      </c>
      <c r="P3" s="1"/>
      <c r="Q3" t="s">
        <v>52</v>
      </c>
      <c r="R3" t="s">
        <v>9</v>
      </c>
      <c r="S3" t="s">
        <v>15</v>
      </c>
      <c r="T3" t="s">
        <v>13</v>
      </c>
      <c r="U3" t="s">
        <v>53</v>
      </c>
      <c r="X3" s="8">
        <v>43</v>
      </c>
      <c r="Y3" s="8">
        <v>21</v>
      </c>
      <c r="Z3" s="8">
        <v>39.33</v>
      </c>
      <c r="AA3" s="8">
        <v>32788.57</v>
      </c>
      <c r="AB3" t="s">
        <v>54</v>
      </c>
      <c r="AC3" t="s">
        <v>55</v>
      </c>
      <c r="AD3" t="s">
        <v>19</v>
      </c>
      <c r="AE3" t="s">
        <v>11</v>
      </c>
      <c r="AF3" t="s">
        <v>20</v>
      </c>
      <c r="AG3" t="s">
        <v>56</v>
      </c>
      <c r="AH3" t="s">
        <v>57</v>
      </c>
      <c r="AI3" t="s">
        <v>58</v>
      </c>
      <c r="AJ3" t="s">
        <v>59</v>
      </c>
      <c r="AK3" t="s">
        <v>60</v>
      </c>
      <c r="AL3" s="2">
        <v>41870.923194444447</v>
      </c>
      <c r="AM3" t="s">
        <v>61</v>
      </c>
      <c r="AO3">
        <v>6</v>
      </c>
      <c r="AP3" t="s">
        <v>26</v>
      </c>
      <c r="AQ3" t="s">
        <v>27</v>
      </c>
      <c r="AR3">
        <v>60</v>
      </c>
      <c r="AT3" t="s">
        <v>28</v>
      </c>
      <c r="AU3" t="s">
        <v>26</v>
      </c>
      <c r="AV3" t="s">
        <v>62</v>
      </c>
      <c r="AW3" s="8">
        <v>30365.51</v>
      </c>
      <c r="AX3" s="8">
        <v>30365.51</v>
      </c>
      <c r="AY3" s="8">
        <v>32788.57</v>
      </c>
      <c r="BA3" t="s">
        <v>63</v>
      </c>
      <c r="BB3" t="s">
        <v>64</v>
      </c>
      <c r="BC3" t="s">
        <v>65</v>
      </c>
      <c r="BD3">
        <v>1</v>
      </c>
      <c r="BE3">
        <v>49</v>
      </c>
      <c r="BF3" t="s">
        <v>9</v>
      </c>
      <c r="BG3" t="s">
        <v>66</v>
      </c>
      <c r="BO3" t="s">
        <v>67</v>
      </c>
      <c r="BP3">
        <v>0</v>
      </c>
      <c r="BQ3" t="s">
        <v>36</v>
      </c>
      <c r="BR3" t="s">
        <v>68</v>
      </c>
      <c r="BS3" t="s">
        <v>69</v>
      </c>
      <c r="BT3" t="s">
        <v>9</v>
      </c>
      <c r="BU3" t="s">
        <v>38</v>
      </c>
      <c r="BV3" t="s">
        <v>70</v>
      </c>
      <c r="BW3" t="s">
        <v>61</v>
      </c>
      <c r="BX3" t="s">
        <v>71</v>
      </c>
      <c r="BY3" t="s">
        <v>61</v>
      </c>
      <c r="BZ3" t="s">
        <v>72</v>
      </c>
      <c r="CE3" t="s">
        <v>73</v>
      </c>
      <c r="CF3">
        <v>249</v>
      </c>
      <c r="CG3" t="s">
        <v>74</v>
      </c>
      <c r="CI3" t="s">
        <v>8</v>
      </c>
      <c r="CJ3">
        <v>24</v>
      </c>
      <c r="CK3" t="s">
        <v>45</v>
      </c>
      <c r="CL3" s="1">
        <v>42238</v>
      </c>
      <c r="CM3" t="s">
        <v>63</v>
      </c>
      <c r="CO3" t="s">
        <v>75</v>
      </c>
      <c r="CQ3">
        <v>3</v>
      </c>
      <c r="CR3" s="8">
        <v>36154.800000000003</v>
      </c>
      <c r="CS3">
        <v>2</v>
      </c>
      <c r="CU3" s="8">
        <v>30365.51</v>
      </c>
      <c r="CV3">
        <v>4</v>
      </c>
      <c r="CX3" t="s">
        <v>76</v>
      </c>
      <c r="CY3">
        <v>6.8</v>
      </c>
    </row>
    <row r="4" spans="1:103" x14ac:dyDescent="0.35">
      <c r="A4" t="s">
        <v>77</v>
      </c>
      <c r="B4" s="19" t="s">
        <v>8</v>
      </c>
      <c r="C4" t="s">
        <v>9</v>
      </c>
      <c r="D4">
        <v>100</v>
      </c>
      <c r="E4">
        <v>120</v>
      </c>
      <c r="F4" t="s">
        <v>8</v>
      </c>
      <c r="G4">
        <v>17</v>
      </c>
      <c r="H4" t="s">
        <v>50</v>
      </c>
      <c r="I4">
        <v>120</v>
      </c>
      <c r="J4" t="s">
        <v>11</v>
      </c>
      <c r="K4" t="s">
        <v>78</v>
      </c>
      <c r="L4" s="1"/>
      <c r="M4" s="1">
        <v>42236</v>
      </c>
      <c r="N4" s="1">
        <v>41870</v>
      </c>
      <c r="O4" t="s">
        <v>13</v>
      </c>
      <c r="P4" s="1"/>
      <c r="Q4" t="s">
        <v>52</v>
      </c>
      <c r="R4" t="s">
        <v>9</v>
      </c>
      <c r="S4" t="s">
        <v>15</v>
      </c>
      <c r="T4" t="s">
        <v>13</v>
      </c>
      <c r="U4" t="s">
        <v>53</v>
      </c>
      <c r="X4" s="8">
        <v>43</v>
      </c>
      <c r="Y4" s="8">
        <v>21</v>
      </c>
      <c r="Z4" s="8">
        <v>39.33</v>
      </c>
      <c r="AA4" s="8">
        <v>32951.06</v>
      </c>
      <c r="AB4" t="s">
        <v>54</v>
      </c>
      <c r="AC4" t="s">
        <v>55</v>
      </c>
      <c r="AD4" t="s">
        <v>19</v>
      </c>
      <c r="AE4" t="s">
        <v>11</v>
      </c>
      <c r="AF4" t="s">
        <v>20</v>
      </c>
      <c r="AG4" t="s">
        <v>79</v>
      </c>
      <c r="AH4" t="s">
        <v>57</v>
      </c>
      <c r="AI4" t="s">
        <v>58</v>
      </c>
      <c r="AJ4" t="s">
        <v>80</v>
      </c>
      <c r="AK4" t="s">
        <v>81</v>
      </c>
      <c r="AL4" s="2">
        <v>41870.921793981484</v>
      </c>
      <c r="AM4" t="s">
        <v>82</v>
      </c>
      <c r="AN4" t="s">
        <v>82</v>
      </c>
      <c r="AO4">
        <v>6</v>
      </c>
      <c r="AP4" t="s">
        <v>26</v>
      </c>
      <c r="AQ4" t="s">
        <v>27</v>
      </c>
      <c r="AR4">
        <v>60</v>
      </c>
      <c r="AT4" t="s">
        <v>28</v>
      </c>
      <c r="AU4" t="s">
        <v>26</v>
      </c>
      <c r="AV4" t="s">
        <v>83</v>
      </c>
      <c r="AW4" s="8">
        <v>30499.8</v>
      </c>
      <c r="AX4" s="8">
        <v>30499.8</v>
      </c>
      <c r="AY4" s="8">
        <v>32951.06</v>
      </c>
      <c r="BB4" t="s">
        <v>84</v>
      </c>
      <c r="BD4">
        <v>1</v>
      </c>
      <c r="BE4">
        <v>49</v>
      </c>
      <c r="BF4" t="s">
        <v>9</v>
      </c>
      <c r="BG4" t="s">
        <v>85</v>
      </c>
      <c r="BO4" t="s">
        <v>67</v>
      </c>
      <c r="BP4">
        <v>0</v>
      </c>
      <c r="BQ4" t="s">
        <v>36</v>
      </c>
      <c r="BR4" t="s">
        <v>86</v>
      </c>
      <c r="BS4" t="s">
        <v>69</v>
      </c>
      <c r="BT4" t="s">
        <v>9</v>
      </c>
      <c r="BU4" t="s">
        <v>38</v>
      </c>
      <c r="BV4" t="s">
        <v>87</v>
      </c>
      <c r="BW4" t="s">
        <v>88</v>
      </c>
      <c r="BX4" t="s">
        <v>89</v>
      </c>
      <c r="BY4" t="s">
        <v>88</v>
      </c>
      <c r="BZ4" t="s">
        <v>40</v>
      </c>
      <c r="CB4" t="s">
        <v>90</v>
      </c>
      <c r="CE4" t="s">
        <v>91</v>
      </c>
      <c r="CF4">
        <v>249</v>
      </c>
      <c r="CG4" t="s">
        <v>74</v>
      </c>
      <c r="CI4" t="s">
        <v>8</v>
      </c>
      <c r="CJ4">
        <v>24</v>
      </c>
      <c r="CK4" t="s">
        <v>45</v>
      </c>
      <c r="CL4" s="1">
        <v>42236</v>
      </c>
      <c r="CM4" t="s">
        <v>92</v>
      </c>
      <c r="CO4" t="s">
        <v>93</v>
      </c>
      <c r="CQ4">
        <v>3</v>
      </c>
      <c r="CR4" s="8">
        <v>36154.800000000003</v>
      </c>
      <c r="CS4">
        <v>1</v>
      </c>
      <c r="CU4" s="8">
        <v>30499.8</v>
      </c>
      <c r="CV4">
        <v>4</v>
      </c>
      <c r="CX4" t="s">
        <v>94</v>
      </c>
      <c r="CY4">
        <v>6.8</v>
      </c>
    </row>
    <row r="5" spans="1:103" x14ac:dyDescent="0.35">
      <c r="A5" t="s">
        <v>95</v>
      </c>
      <c r="B5" s="19" t="s">
        <v>8</v>
      </c>
      <c r="C5" t="s">
        <v>9</v>
      </c>
      <c r="D5">
        <v>100</v>
      </c>
      <c r="E5">
        <v>120</v>
      </c>
      <c r="F5" t="s">
        <v>8</v>
      </c>
      <c r="G5">
        <v>492</v>
      </c>
      <c r="H5" t="s">
        <v>50</v>
      </c>
      <c r="I5">
        <v>120</v>
      </c>
      <c r="J5" t="s">
        <v>11</v>
      </c>
      <c r="K5" t="s">
        <v>96</v>
      </c>
      <c r="L5" s="1"/>
      <c r="M5" s="1">
        <v>42235</v>
      </c>
      <c r="N5" s="1">
        <v>41904</v>
      </c>
      <c r="O5" t="s">
        <v>13</v>
      </c>
      <c r="P5" s="1">
        <v>41953</v>
      </c>
      <c r="Q5" t="s">
        <v>52</v>
      </c>
      <c r="R5" t="s">
        <v>9</v>
      </c>
      <c r="S5" t="s">
        <v>15</v>
      </c>
      <c r="T5" t="s">
        <v>13</v>
      </c>
      <c r="U5" t="s">
        <v>53</v>
      </c>
      <c r="X5" s="8">
        <v>43</v>
      </c>
      <c r="Y5" s="8">
        <v>21</v>
      </c>
      <c r="Z5" s="8">
        <v>39.33</v>
      </c>
      <c r="AA5" s="8">
        <v>32201.1</v>
      </c>
      <c r="AB5" t="s">
        <v>54</v>
      </c>
      <c r="AC5" t="s">
        <v>55</v>
      </c>
      <c r="AD5" t="s">
        <v>19</v>
      </c>
      <c r="AE5" t="s">
        <v>11</v>
      </c>
      <c r="AF5" t="s">
        <v>20</v>
      </c>
      <c r="AG5" t="s">
        <v>97</v>
      </c>
      <c r="AH5" t="s">
        <v>98</v>
      </c>
      <c r="AI5" t="s">
        <v>99</v>
      </c>
      <c r="AJ5" t="s">
        <v>100</v>
      </c>
      <c r="AK5" t="s">
        <v>101</v>
      </c>
      <c r="AL5" s="2">
        <v>41904.415856481479</v>
      </c>
      <c r="AM5" t="s">
        <v>102</v>
      </c>
      <c r="AN5" t="s">
        <v>103</v>
      </c>
      <c r="AO5">
        <v>5</v>
      </c>
      <c r="AP5" t="s">
        <v>26</v>
      </c>
      <c r="AQ5" t="s">
        <v>27</v>
      </c>
      <c r="AR5">
        <v>60</v>
      </c>
      <c r="AT5" t="s">
        <v>28</v>
      </c>
      <c r="AU5" t="s">
        <v>26</v>
      </c>
      <c r="AV5" t="s">
        <v>104</v>
      </c>
      <c r="AW5" s="8">
        <v>29880</v>
      </c>
      <c r="AX5" s="8">
        <v>29880</v>
      </c>
      <c r="AY5" s="8">
        <v>32201.1</v>
      </c>
      <c r="BA5" t="s">
        <v>105</v>
      </c>
      <c r="BB5" t="s">
        <v>106</v>
      </c>
      <c r="BC5" t="s">
        <v>107</v>
      </c>
      <c r="BD5">
        <v>1</v>
      </c>
      <c r="BE5">
        <v>49</v>
      </c>
      <c r="BF5" t="s">
        <v>9</v>
      </c>
      <c r="BG5" t="s">
        <v>108</v>
      </c>
      <c r="BO5" t="s">
        <v>67</v>
      </c>
      <c r="BP5">
        <v>0</v>
      </c>
      <c r="BQ5" t="s">
        <v>36</v>
      </c>
      <c r="BR5" t="s">
        <v>109</v>
      </c>
      <c r="BS5" t="s">
        <v>69</v>
      </c>
      <c r="BV5" t="s">
        <v>110</v>
      </c>
      <c r="BW5" t="s">
        <v>103</v>
      </c>
      <c r="BX5" t="s">
        <v>111</v>
      </c>
      <c r="BY5" t="s">
        <v>103</v>
      </c>
      <c r="BZ5" t="s">
        <v>72</v>
      </c>
      <c r="CE5" t="s">
        <v>112</v>
      </c>
      <c r="CF5">
        <v>249</v>
      </c>
      <c r="CG5" t="s">
        <v>74</v>
      </c>
      <c r="CI5" t="s">
        <v>8</v>
      </c>
      <c r="CJ5">
        <v>24</v>
      </c>
      <c r="CK5" t="s">
        <v>45</v>
      </c>
      <c r="CL5" s="1">
        <v>42235</v>
      </c>
      <c r="CM5" t="s">
        <v>105</v>
      </c>
      <c r="CO5" t="s">
        <v>113</v>
      </c>
      <c r="CQ5">
        <v>3</v>
      </c>
      <c r="CR5" s="8">
        <v>36154.800000000003</v>
      </c>
      <c r="CS5">
        <v>0</v>
      </c>
      <c r="CU5" s="8">
        <v>29880</v>
      </c>
      <c r="CV5">
        <v>4</v>
      </c>
      <c r="CX5" t="s">
        <v>114</v>
      </c>
      <c r="CY5">
        <v>6.8</v>
      </c>
    </row>
    <row r="6" spans="1:103" x14ac:dyDescent="0.35">
      <c r="A6" t="s">
        <v>115</v>
      </c>
      <c r="B6" s="19" t="s">
        <v>8</v>
      </c>
      <c r="C6" t="s">
        <v>9</v>
      </c>
      <c r="D6">
        <v>100</v>
      </c>
      <c r="E6">
        <v>120</v>
      </c>
      <c r="F6" t="s">
        <v>8</v>
      </c>
      <c r="G6">
        <v>379</v>
      </c>
      <c r="H6" t="s">
        <v>10</v>
      </c>
      <c r="I6">
        <v>120</v>
      </c>
      <c r="J6" t="s">
        <v>11</v>
      </c>
      <c r="K6" t="s">
        <v>116</v>
      </c>
      <c r="L6" s="1"/>
      <c r="M6" s="1">
        <v>42238</v>
      </c>
      <c r="N6" s="1">
        <v>41887</v>
      </c>
      <c r="O6" t="s">
        <v>13</v>
      </c>
      <c r="P6" s="1"/>
      <c r="Q6" t="s">
        <v>52</v>
      </c>
      <c r="R6" t="s">
        <v>9</v>
      </c>
      <c r="S6" t="s">
        <v>15</v>
      </c>
      <c r="T6" t="s">
        <v>13</v>
      </c>
      <c r="U6" t="s">
        <v>53</v>
      </c>
      <c r="X6" s="8">
        <v>36</v>
      </c>
      <c r="Y6" s="8">
        <v>20</v>
      </c>
      <c r="Z6" s="8">
        <v>39.33</v>
      </c>
      <c r="AA6" s="8">
        <v>30317.91</v>
      </c>
      <c r="AB6" t="s">
        <v>18</v>
      </c>
      <c r="AC6" t="s">
        <v>18</v>
      </c>
      <c r="AD6" t="s">
        <v>19</v>
      </c>
      <c r="AE6" t="s">
        <v>11</v>
      </c>
      <c r="AF6" t="s">
        <v>20</v>
      </c>
      <c r="AG6" t="s">
        <v>117</v>
      </c>
      <c r="AH6" t="s">
        <v>118</v>
      </c>
      <c r="AI6" t="s">
        <v>119</v>
      </c>
      <c r="AJ6" t="s">
        <v>59</v>
      </c>
      <c r="AK6" t="s">
        <v>120</v>
      </c>
      <c r="AL6" s="2">
        <v>41887.432604166665</v>
      </c>
      <c r="AM6" t="s">
        <v>121</v>
      </c>
      <c r="AN6" t="s">
        <v>122</v>
      </c>
      <c r="AO6">
        <v>6</v>
      </c>
      <c r="AP6" t="s">
        <v>26</v>
      </c>
      <c r="AQ6" t="s">
        <v>27</v>
      </c>
      <c r="AR6">
        <v>60</v>
      </c>
      <c r="AT6" t="s">
        <v>28</v>
      </c>
      <c r="AU6" t="s">
        <v>26</v>
      </c>
      <c r="AV6" t="s">
        <v>62</v>
      </c>
      <c r="AW6" s="8">
        <v>28048.15</v>
      </c>
      <c r="AX6" s="8">
        <v>28048.15</v>
      </c>
      <c r="AY6" s="8">
        <v>30317.91</v>
      </c>
      <c r="BA6" t="s">
        <v>123</v>
      </c>
      <c r="BB6" t="s">
        <v>124</v>
      </c>
      <c r="BC6" t="s">
        <v>125</v>
      </c>
      <c r="BD6">
        <v>1</v>
      </c>
      <c r="BE6">
        <v>49</v>
      </c>
      <c r="BF6" t="s">
        <v>9</v>
      </c>
      <c r="BG6" t="s">
        <v>126</v>
      </c>
      <c r="BO6" t="s">
        <v>35</v>
      </c>
      <c r="BP6">
        <v>0</v>
      </c>
      <c r="BQ6" t="s">
        <v>36</v>
      </c>
      <c r="BR6" t="s">
        <v>127</v>
      </c>
      <c r="BS6" t="s">
        <v>69</v>
      </c>
      <c r="BT6" t="s">
        <v>9</v>
      </c>
      <c r="BU6" t="s">
        <v>38</v>
      </c>
      <c r="BV6" t="s">
        <v>128</v>
      </c>
      <c r="BW6" t="s">
        <v>122</v>
      </c>
      <c r="BX6" t="s">
        <v>117</v>
      </c>
      <c r="BY6" t="s">
        <v>122</v>
      </c>
      <c r="BZ6" t="s">
        <v>40</v>
      </c>
      <c r="CE6" t="s">
        <v>129</v>
      </c>
      <c r="CF6">
        <v>229</v>
      </c>
      <c r="CG6" t="s">
        <v>44</v>
      </c>
      <c r="CI6" t="s">
        <v>8</v>
      </c>
      <c r="CJ6">
        <v>24</v>
      </c>
      <c r="CK6" t="s">
        <v>45</v>
      </c>
      <c r="CL6" s="1">
        <v>42238</v>
      </c>
      <c r="CM6" t="s">
        <v>123</v>
      </c>
      <c r="CO6" t="s">
        <v>130</v>
      </c>
      <c r="CQ6">
        <v>3</v>
      </c>
      <c r="CR6" s="8">
        <v>33250.800000000003</v>
      </c>
      <c r="CS6">
        <v>2</v>
      </c>
      <c r="CU6" s="8">
        <v>28048.15</v>
      </c>
      <c r="CV6">
        <v>4</v>
      </c>
      <c r="CX6" t="s">
        <v>131</v>
      </c>
      <c r="CY6">
        <v>6.8</v>
      </c>
    </row>
    <row r="7" spans="1:103" x14ac:dyDescent="0.35">
      <c r="A7" t="s">
        <v>132</v>
      </c>
      <c r="B7" s="19" t="s">
        <v>8</v>
      </c>
      <c r="C7" t="s">
        <v>9</v>
      </c>
      <c r="D7">
        <v>100</v>
      </c>
      <c r="E7">
        <v>120</v>
      </c>
      <c r="F7" t="s">
        <v>8</v>
      </c>
      <c r="G7">
        <v>18</v>
      </c>
      <c r="H7" t="s">
        <v>50</v>
      </c>
      <c r="I7">
        <v>120</v>
      </c>
      <c r="J7" t="s">
        <v>11</v>
      </c>
      <c r="K7" t="s">
        <v>133</v>
      </c>
      <c r="L7" s="1"/>
      <c r="M7" s="1">
        <v>42237</v>
      </c>
      <c r="N7" s="1">
        <v>41870</v>
      </c>
      <c r="O7" t="s">
        <v>13</v>
      </c>
      <c r="P7" s="1"/>
      <c r="Q7" t="s">
        <v>52</v>
      </c>
      <c r="R7" t="s">
        <v>9</v>
      </c>
      <c r="S7" t="s">
        <v>15</v>
      </c>
      <c r="T7" t="s">
        <v>13</v>
      </c>
      <c r="U7" t="s">
        <v>53</v>
      </c>
      <c r="X7" s="8">
        <v>43</v>
      </c>
      <c r="Y7" s="8">
        <v>21</v>
      </c>
      <c r="Z7" s="8">
        <v>39.33</v>
      </c>
      <c r="AA7" s="8">
        <v>33013.550000000003</v>
      </c>
      <c r="AB7" t="s">
        <v>54</v>
      </c>
      <c r="AC7" t="s">
        <v>55</v>
      </c>
      <c r="AD7" t="s">
        <v>19</v>
      </c>
      <c r="AE7" t="s">
        <v>11</v>
      </c>
      <c r="AF7" t="s">
        <v>20</v>
      </c>
      <c r="AG7" t="s">
        <v>134</v>
      </c>
      <c r="AH7" t="s">
        <v>57</v>
      </c>
      <c r="AI7" t="s">
        <v>58</v>
      </c>
      <c r="AJ7" t="s">
        <v>23</v>
      </c>
      <c r="AK7" t="s">
        <v>135</v>
      </c>
      <c r="AL7" s="2">
        <v>41870.922546296293</v>
      </c>
      <c r="AM7" t="s">
        <v>136</v>
      </c>
      <c r="AN7" t="s">
        <v>137</v>
      </c>
      <c r="AO7">
        <v>6</v>
      </c>
      <c r="AP7" t="s">
        <v>26</v>
      </c>
      <c r="AQ7" t="s">
        <v>27</v>
      </c>
      <c r="AR7">
        <v>60</v>
      </c>
      <c r="AT7" t="s">
        <v>28</v>
      </c>
      <c r="AU7" t="s">
        <v>26</v>
      </c>
      <c r="AV7" t="s">
        <v>29</v>
      </c>
      <c r="AW7" s="8">
        <v>30551.45</v>
      </c>
      <c r="AX7" s="8">
        <v>30551.45</v>
      </c>
      <c r="AY7" s="8">
        <v>33013.550000000003</v>
      </c>
      <c r="BA7" t="s">
        <v>138</v>
      </c>
      <c r="BB7" t="s">
        <v>139</v>
      </c>
      <c r="BC7" t="s">
        <v>140</v>
      </c>
      <c r="BD7">
        <v>1</v>
      </c>
      <c r="BE7">
        <v>49</v>
      </c>
      <c r="BF7" t="s">
        <v>9</v>
      </c>
      <c r="BG7" t="s">
        <v>141</v>
      </c>
      <c r="BO7" t="s">
        <v>67</v>
      </c>
      <c r="BP7">
        <v>0</v>
      </c>
      <c r="BQ7" t="s">
        <v>36</v>
      </c>
      <c r="BR7" t="s">
        <v>142</v>
      </c>
      <c r="BS7" t="s">
        <v>69</v>
      </c>
      <c r="BT7" t="s">
        <v>9</v>
      </c>
      <c r="BU7" t="s">
        <v>38</v>
      </c>
      <c r="BV7" t="s">
        <v>143</v>
      </c>
      <c r="BW7" t="s">
        <v>136</v>
      </c>
      <c r="BX7" t="s">
        <v>134</v>
      </c>
      <c r="BY7" t="s">
        <v>137</v>
      </c>
      <c r="BZ7" t="s">
        <v>40</v>
      </c>
      <c r="CB7" t="s">
        <v>144</v>
      </c>
      <c r="CE7" t="s">
        <v>129</v>
      </c>
      <c r="CF7">
        <v>249</v>
      </c>
      <c r="CG7" t="s">
        <v>74</v>
      </c>
      <c r="CI7" t="s">
        <v>8</v>
      </c>
      <c r="CJ7">
        <v>24</v>
      </c>
      <c r="CK7" t="s">
        <v>45</v>
      </c>
      <c r="CL7" s="1">
        <v>42237</v>
      </c>
      <c r="CM7" t="s">
        <v>138</v>
      </c>
      <c r="CO7" t="s">
        <v>145</v>
      </c>
      <c r="CQ7">
        <v>3</v>
      </c>
      <c r="CR7" s="8">
        <v>36154.800000000003</v>
      </c>
      <c r="CS7">
        <v>1</v>
      </c>
      <c r="CU7" s="8">
        <v>30551.45</v>
      </c>
      <c r="CV7">
        <v>4</v>
      </c>
      <c r="CX7" t="s">
        <v>146</v>
      </c>
      <c r="CY7">
        <v>6.8</v>
      </c>
    </row>
    <row r="8" spans="1:103" x14ac:dyDescent="0.35">
      <c r="A8" t="s">
        <v>147</v>
      </c>
      <c r="B8" s="19" t="s">
        <v>8</v>
      </c>
      <c r="C8" t="s">
        <v>9</v>
      </c>
      <c r="D8">
        <v>98.71</v>
      </c>
      <c r="E8">
        <v>120</v>
      </c>
      <c r="F8" t="s">
        <v>8</v>
      </c>
      <c r="G8">
        <v>1</v>
      </c>
      <c r="H8" t="s">
        <v>148</v>
      </c>
      <c r="I8">
        <v>120</v>
      </c>
      <c r="J8" t="s">
        <v>11</v>
      </c>
      <c r="K8" t="s">
        <v>149</v>
      </c>
      <c r="L8" s="1"/>
      <c r="M8" s="1">
        <v>42235</v>
      </c>
      <c r="N8" s="1">
        <v>41870</v>
      </c>
      <c r="O8" t="s">
        <v>13</v>
      </c>
      <c r="P8" s="1"/>
      <c r="Q8" t="s">
        <v>52</v>
      </c>
      <c r="R8" t="s">
        <v>9</v>
      </c>
      <c r="S8" t="s">
        <v>15</v>
      </c>
      <c r="T8" t="s">
        <v>13</v>
      </c>
      <c r="U8" t="s">
        <v>150</v>
      </c>
      <c r="X8" s="8">
        <v>45</v>
      </c>
      <c r="Y8" s="8">
        <v>23</v>
      </c>
      <c r="Z8" s="8">
        <v>39.33</v>
      </c>
      <c r="AA8" s="8">
        <v>38157.32</v>
      </c>
      <c r="AB8" t="s">
        <v>151</v>
      </c>
      <c r="AC8" t="s">
        <v>151</v>
      </c>
      <c r="AD8" t="s">
        <v>19</v>
      </c>
      <c r="AE8" t="s">
        <v>11</v>
      </c>
      <c r="AF8" t="s">
        <v>20</v>
      </c>
      <c r="AG8" t="s">
        <v>152</v>
      </c>
      <c r="AH8" t="s">
        <v>57</v>
      </c>
      <c r="AI8" t="s">
        <v>58</v>
      </c>
      <c r="AJ8" t="s">
        <v>100</v>
      </c>
      <c r="AK8" t="s">
        <v>153</v>
      </c>
      <c r="AL8" s="2">
        <v>41870.623888888891</v>
      </c>
      <c r="AM8" t="s">
        <v>154</v>
      </c>
      <c r="AN8" t="s">
        <v>154</v>
      </c>
      <c r="AO8">
        <v>7</v>
      </c>
      <c r="AP8" t="s">
        <v>26</v>
      </c>
      <c r="AQ8" t="s">
        <v>27</v>
      </c>
      <c r="AR8">
        <v>60</v>
      </c>
      <c r="AT8" t="s">
        <v>28</v>
      </c>
      <c r="AU8" t="s">
        <v>26</v>
      </c>
      <c r="AV8" t="s">
        <v>104</v>
      </c>
      <c r="AW8" s="8">
        <v>35713</v>
      </c>
      <c r="AX8" s="8">
        <v>35713</v>
      </c>
      <c r="AY8" s="8">
        <v>38657.29</v>
      </c>
      <c r="BA8" t="s">
        <v>155</v>
      </c>
      <c r="BB8" t="s">
        <v>32</v>
      </c>
      <c r="BC8" t="s">
        <v>156</v>
      </c>
      <c r="BD8">
        <v>1</v>
      </c>
      <c r="BE8">
        <v>49</v>
      </c>
      <c r="BF8" t="s">
        <v>9</v>
      </c>
      <c r="BG8" t="s">
        <v>157</v>
      </c>
      <c r="BO8" t="s">
        <v>158</v>
      </c>
      <c r="BP8">
        <v>499.97</v>
      </c>
      <c r="BQ8" t="s">
        <v>36</v>
      </c>
      <c r="BR8" t="s">
        <v>159</v>
      </c>
      <c r="BS8" t="s">
        <v>69</v>
      </c>
      <c r="BT8" t="s">
        <v>69</v>
      </c>
      <c r="BU8" t="s">
        <v>38</v>
      </c>
      <c r="BV8" t="s">
        <v>160</v>
      </c>
      <c r="BW8" t="s">
        <v>154</v>
      </c>
      <c r="BX8" t="s">
        <v>161</v>
      </c>
      <c r="BY8" t="s">
        <v>154</v>
      </c>
      <c r="BZ8" t="s">
        <v>40</v>
      </c>
      <c r="CB8" t="s">
        <v>162</v>
      </c>
      <c r="CC8" t="s">
        <v>163</v>
      </c>
      <c r="CD8" t="s">
        <v>164</v>
      </c>
      <c r="CE8" t="s">
        <v>43</v>
      </c>
      <c r="CF8">
        <v>289</v>
      </c>
      <c r="CG8" t="s">
        <v>165</v>
      </c>
      <c r="CI8" t="s">
        <v>8</v>
      </c>
      <c r="CJ8">
        <v>24</v>
      </c>
      <c r="CK8" t="s">
        <v>45</v>
      </c>
      <c r="CL8" s="1">
        <v>42235</v>
      </c>
      <c r="CM8" t="s">
        <v>155</v>
      </c>
      <c r="CO8" t="s">
        <v>166</v>
      </c>
      <c r="CP8" t="s">
        <v>163</v>
      </c>
      <c r="CQ8">
        <v>3</v>
      </c>
      <c r="CR8" s="8">
        <v>41962.8</v>
      </c>
      <c r="CS8">
        <v>2</v>
      </c>
      <c r="CU8" s="8">
        <v>35713</v>
      </c>
      <c r="CV8">
        <v>4</v>
      </c>
      <c r="CX8" t="s">
        <v>167</v>
      </c>
      <c r="CY8">
        <v>6.8</v>
      </c>
    </row>
    <row r="9" spans="1:103" x14ac:dyDescent="0.35">
      <c r="A9" t="s">
        <v>168</v>
      </c>
      <c r="B9" s="19" t="s">
        <v>169</v>
      </c>
      <c r="C9" t="s">
        <v>9</v>
      </c>
      <c r="D9">
        <v>100</v>
      </c>
      <c r="E9">
        <v>6</v>
      </c>
      <c r="F9" t="s">
        <v>169</v>
      </c>
      <c r="G9">
        <v>1526</v>
      </c>
      <c r="H9" t="s">
        <v>170</v>
      </c>
      <c r="I9">
        <v>6</v>
      </c>
      <c r="J9" t="s">
        <v>171</v>
      </c>
      <c r="K9" t="s">
        <v>172</v>
      </c>
      <c r="L9" s="1"/>
      <c r="M9" s="1">
        <v>42237</v>
      </c>
      <c r="N9" s="1">
        <v>42102</v>
      </c>
      <c r="O9" t="s">
        <v>13</v>
      </c>
      <c r="P9" s="1"/>
      <c r="Q9" t="s">
        <v>173</v>
      </c>
      <c r="R9" t="s">
        <v>9</v>
      </c>
      <c r="S9" t="s">
        <v>174</v>
      </c>
      <c r="T9" t="s">
        <v>13</v>
      </c>
      <c r="U9" t="s">
        <v>16</v>
      </c>
      <c r="X9" s="8">
        <v>30</v>
      </c>
      <c r="Y9" s="8">
        <v>18.75</v>
      </c>
      <c r="Z9" s="8">
        <v>73</v>
      </c>
      <c r="AA9" s="8">
        <v>1152.8399999999999</v>
      </c>
      <c r="AB9" t="s">
        <v>175</v>
      </c>
      <c r="AC9" t="s">
        <v>175</v>
      </c>
      <c r="AD9" t="s">
        <v>176</v>
      </c>
      <c r="AE9" t="s">
        <v>171</v>
      </c>
      <c r="AF9" t="s">
        <v>177</v>
      </c>
      <c r="AG9" t="s">
        <v>178</v>
      </c>
      <c r="AH9" t="s">
        <v>179</v>
      </c>
      <c r="AI9" t="s">
        <v>180</v>
      </c>
      <c r="AJ9" t="s">
        <v>23</v>
      </c>
      <c r="AK9" t="s">
        <v>181</v>
      </c>
      <c r="AL9" s="2">
        <v>42102.626261574071</v>
      </c>
      <c r="AM9" t="s">
        <v>182</v>
      </c>
      <c r="AN9" t="s">
        <v>182</v>
      </c>
      <c r="AO9">
        <v>2</v>
      </c>
      <c r="AP9" t="s">
        <v>183</v>
      </c>
      <c r="AT9" t="s">
        <v>184</v>
      </c>
      <c r="AU9" t="s">
        <v>183</v>
      </c>
      <c r="AV9" t="s">
        <v>29</v>
      </c>
      <c r="AW9" s="8">
        <v>1074</v>
      </c>
      <c r="AX9" s="8">
        <v>1074</v>
      </c>
      <c r="AY9" s="8">
        <v>1152.8399999999999</v>
      </c>
      <c r="BA9" t="s">
        <v>185</v>
      </c>
      <c r="BB9" t="s">
        <v>186</v>
      </c>
      <c r="BC9" t="s">
        <v>187</v>
      </c>
      <c r="BE9">
        <v>8</v>
      </c>
      <c r="BF9" t="s">
        <v>69</v>
      </c>
      <c r="BG9" t="s">
        <v>188</v>
      </c>
      <c r="BO9" t="s">
        <v>189</v>
      </c>
      <c r="BP9">
        <v>0</v>
      </c>
      <c r="BQ9" t="s">
        <v>190</v>
      </c>
      <c r="BR9" t="s">
        <v>191</v>
      </c>
      <c r="BS9" t="s">
        <v>9</v>
      </c>
      <c r="BV9" t="s">
        <v>192</v>
      </c>
      <c r="BW9" t="s">
        <v>182</v>
      </c>
      <c r="BX9" t="s">
        <v>193</v>
      </c>
      <c r="BY9" t="s">
        <v>182</v>
      </c>
      <c r="BZ9" t="s">
        <v>40</v>
      </c>
      <c r="CB9" t="s">
        <v>194</v>
      </c>
      <c r="CC9" t="s">
        <v>195</v>
      </c>
      <c r="CE9" t="s">
        <v>43</v>
      </c>
      <c r="CF9">
        <v>179</v>
      </c>
      <c r="CG9" t="s">
        <v>165</v>
      </c>
      <c r="CH9" t="s">
        <v>196</v>
      </c>
      <c r="CI9" t="s">
        <v>169</v>
      </c>
      <c r="CJ9">
        <v>201</v>
      </c>
      <c r="CK9" t="s">
        <v>45</v>
      </c>
      <c r="CL9" s="1">
        <v>42237</v>
      </c>
      <c r="CM9" t="s">
        <v>185</v>
      </c>
      <c r="CO9" t="s">
        <v>197</v>
      </c>
      <c r="CP9" t="s">
        <v>195</v>
      </c>
      <c r="CQ9">
        <v>2</v>
      </c>
      <c r="CR9" s="8"/>
      <c r="CS9">
        <v>0</v>
      </c>
      <c r="CU9" s="8">
        <v>1074</v>
      </c>
      <c r="CV9">
        <v>1</v>
      </c>
      <c r="CX9" t="s">
        <v>198</v>
      </c>
    </row>
    <row r="10" spans="1:103" x14ac:dyDescent="0.35">
      <c r="A10" t="s">
        <v>199</v>
      </c>
      <c r="B10" s="19" t="s">
        <v>169</v>
      </c>
      <c r="C10" t="s">
        <v>9</v>
      </c>
      <c r="D10">
        <v>100</v>
      </c>
      <c r="E10">
        <v>6</v>
      </c>
      <c r="F10" t="s">
        <v>169</v>
      </c>
      <c r="G10">
        <v>2267</v>
      </c>
      <c r="H10" t="s">
        <v>200</v>
      </c>
      <c r="I10">
        <v>6</v>
      </c>
      <c r="J10" t="s">
        <v>171</v>
      </c>
      <c r="K10" t="s">
        <v>201</v>
      </c>
      <c r="L10" s="1"/>
      <c r="M10" s="1">
        <v>42237</v>
      </c>
      <c r="N10" s="1">
        <v>42186</v>
      </c>
      <c r="O10" t="s">
        <v>13</v>
      </c>
      <c r="P10" s="1"/>
      <c r="Q10" t="s">
        <v>202</v>
      </c>
      <c r="R10" t="s">
        <v>9</v>
      </c>
      <c r="S10" t="s">
        <v>174</v>
      </c>
      <c r="T10" t="s">
        <v>13</v>
      </c>
      <c r="U10" t="s">
        <v>203</v>
      </c>
      <c r="V10" t="s">
        <v>204</v>
      </c>
      <c r="X10" s="8">
        <v>22.5</v>
      </c>
      <c r="Y10" s="8">
        <v>22.5</v>
      </c>
      <c r="Z10" s="8">
        <v>73</v>
      </c>
      <c r="AA10" s="8">
        <v>1091.6600000000001</v>
      </c>
      <c r="AB10" t="s">
        <v>205</v>
      </c>
      <c r="AC10" t="s">
        <v>205</v>
      </c>
      <c r="AD10" t="s">
        <v>176</v>
      </c>
      <c r="AE10" t="s">
        <v>171</v>
      </c>
      <c r="AF10" t="s">
        <v>177</v>
      </c>
      <c r="AH10" t="s">
        <v>206</v>
      </c>
      <c r="AI10" t="s">
        <v>207</v>
      </c>
      <c r="AJ10" t="s">
        <v>23</v>
      </c>
      <c r="AK10" t="s">
        <v>208</v>
      </c>
      <c r="AL10" s="2">
        <v>42186.777627314812</v>
      </c>
      <c r="AM10" t="s">
        <v>209</v>
      </c>
      <c r="AN10" t="s">
        <v>209</v>
      </c>
      <c r="AO10">
        <v>1</v>
      </c>
      <c r="AP10" t="s">
        <v>183</v>
      </c>
      <c r="AT10" t="s">
        <v>184</v>
      </c>
      <c r="AU10" t="s">
        <v>183</v>
      </c>
      <c r="AV10" t="s">
        <v>29</v>
      </c>
      <c r="AW10" s="8">
        <v>1014</v>
      </c>
      <c r="AX10" s="8">
        <v>1014</v>
      </c>
      <c r="AY10" s="8">
        <v>1091.6600000000001</v>
      </c>
      <c r="AZ10" t="s">
        <v>210</v>
      </c>
      <c r="BA10" t="s">
        <v>211</v>
      </c>
      <c r="BB10" t="s">
        <v>212</v>
      </c>
      <c r="BC10" t="s">
        <v>213</v>
      </c>
      <c r="BE10">
        <v>8</v>
      </c>
      <c r="BF10" t="s">
        <v>69</v>
      </c>
      <c r="BG10" t="s">
        <v>214</v>
      </c>
      <c r="BO10" t="s">
        <v>215</v>
      </c>
      <c r="BP10">
        <v>0</v>
      </c>
      <c r="BQ10" t="s">
        <v>190</v>
      </c>
      <c r="BR10" t="s">
        <v>216</v>
      </c>
      <c r="BS10" t="s">
        <v>9</v>
      </c>
      <c r="BV10" t="s">
        <v>217</v>
      </c>
      <c r="BW10" t="s">
        <v>209</v>
      </c>
      <c r="BX10" t="s">
        <v>204</v>
      </c>
      <c r="BY10" t="s">
        <v>209</v>
      </c>
      <c r="BZ10" t="s">
        <v>72</v>
      </c>
      <c r="CA10" t="s">
        <v>218</v>
      </c>
      <c r="CB10" t="s">
        <v>219</v>
      </c>
      <c r="CE10" t="s">
        <v>112</v>
      </c>
      <c r="CF10">
        <v>169</v>
      </c>
      <c r="CG10" t="s">
        <v>220</v>
      </c>
      <c r="CH10" t="s">
        <v>196</v>
      </c>
      <c r="CI10" t="s">
        <v>169</v>
      </c>
      <c r="CJ10">
        <v>201</v>
      </c>
      <c r="CK10" t="s">
        <v>45</v>
      </c>
      <c r="CL10" s="1">
        <v>42237</v>
      </c>
      <c r="CM10" t="s">
        <v>211</v>
      </c>
      <c r="CN10" t="s">
        <v>221</v>
      </c>
      <c r="CQ10">
        <v>1</v>
      </c>
      <c r="CR10" s="8"/>
      <c r="CS10">
        <v>0</v>
      </c>
      <c r="CU10" s="8">
        <v>1014</v>
      </c>
      <c r="CV10">
        <v>1</v>
      </c>
      <c r="CX10" t="s">
        <v>222</v>
      </c>
    </row>
    <row r="11" spans="1:103" x14ac:dyDescent="0.35">
      <c r="A11" t="s">
        <v>223</v>
      </c>
      <c r="B11" s="19" t="s">
        <v>169</v>
      </c>
      <c r="C11" t="s">
        <v>9</v>
      </c>
      <c r="D11">
        <v>100</v>
      </c>
      <c r="E11">
        <v>12</v>
      </c>
      <c r="F11" t="s">
        <v>169</v>
      </c>
      <c r="G11">
        <v>2261</v>
      </c>
      <c r="H11" t="s">
        <v>224</v>
      </c>
      <c r="I11">
        <v>12</v>
      </c>
      <c r="J11" t="s">
        <v>171</v>
      </c>
      <c r="K11" t="s">
        <v>225</v>
      </c>
      <c r="L11" s="1"/>
      <c r="M11" s="1">
        <v>42236</v>
      </c>
      <c r="N11" s="1">
        <v>42186</v>
      </c>
      <c r="O11" t="s">
        <v>13</v>
      </c>
      <c r="P11" s="1">
        <v>42193</v>
      </c>
      <c r="Q11" t="s">
        <v>202</v>
      </c>
      <c r="R11" t="s">
        <v>9</v>
      </c>
      <c r="S11" t="s">
        <v>174</v>
      </c>
      <c r="T11" t="s">
        <v>13</v>
      </c>
      <c r="U11" t="s">
        <v>226</v>
      </c>
      <c r="X11" s="8">
        <v>22.5</v>
      </c>
      <c r="Y11" s="8">
        <v>18.75</v>
      </c>
      <c r="Z11" s="8">
        <v>73</v>
      </c>
      <c r="AA11" s="8">
        <v>2049.73</v>
      </c>
      <c r="AB11" t="s">
        <v>227</v>
      </c>
      <c r="AC11" t="s">
        <v>227</v>
      </c>
      <c r="AD11" t="s">
        <v>176</v>
      </c>
      <c r="AE11" t="s">
        <v>171</v>
      </c>
      <c r="AF11" t="s">
        <v>177</v>
      </c>
      <c r="AH11" t="s">
        <v>206</v>
      </c>
      <c r="AI11" t="s">
        <v>207</v>
      </c>
      <c r="AJ11" t="s">
        <v>80</v>
      </c>
      <c r="AK11" t="s">
        <v>228</v>
      </c>
      <c r="AL11" s="2">
        <v>42186.612974537034</v>
      </c>
      <c r="AM11" t="s">
        <v>229</v>
      </c>
      <c r="AN11" t="s">
        <v>229</v>
      </c>
      <c r="AO11">
        <v>1</v>
      </c>
      <c r="AP11" t="s">
        <v>183</v>
      </c>
      <c r="AT11" t="s">
        <v>184</v>
      </c>
      <c r="AU11" t="s">
        <v>183</v>
      </c>
      <c r="AV11" t="s">
        <v>83</v>
      </c>
      <c r="AW11" s="8">
        <v>1908</v>
      </c>
      <c r="AX11" s="8">
        <v>1908</v>
      </c>
      <c r="AY11" s="8">
        <v>2049.73</v>
      </c>
      <c r="BA11" t="s">
        <v>230</v>
      </c>
      <c r="BB11" t="s">
        <v>32</v>
      </c>
      <c r="BC11" t="s">
        <v>231</v>
      </c>
      <c r="BE11">
        <v>8</v>
      </c>
      <c r="BF11" t="s">
        <v>69</v>
      </c>
      <c r="BG11" t="s">
        <v>232</v>
      </c>
      <c r="BO11" t="s">
        <v>233</v>
      </c>
      <c r="BP11">
        <v>0</v>
      </c>
      <c r="BQ11" t="s">
        <v>190</v>
      </c>
      <c r="BR11" t="s">
        <v>234</v>
      </c>
      <c r="BS11" t="s">
        <v>9</v>
      </c>
      <c r="BV11" t="s">
        <v>235</v>
      </c>
      <c r="BW11" t="s">
        <v>229</v>
      </c>
      <c r="BX11" t="s">
        <v>236</v>
      </c>
      <c r="BY11" t="s">
        <v>229</v>
      </c>
      <c r="BZ11" t="s">
        <v>72</v>
      </c>
      <c r="CA11" t="s">
        <v>237</v>
      </c>
      <c r="CB11" t="s">
        <v>238</v>
      </c>
      <c r="CE11" t="s">
        <v>73</v>
      </c>
      <c r="CF11">
        <v>159</v>
      </c>
      <c r="CG11" t="s">
        <v>54</v>
      </c>
      <c r="CH11" t="s">
        <v>196</v>
      </c>
      <c r="CI11" t="s">
        <v>169</v>
      </c>
      <c r="CJ11">
        <v>201</v>
      </c>
      <c r="CK11" t="s">
        <v>45</v>
      </c>
      <c r="CL11" s="1">
        <v>42236</v>
      </c>
      <c r="CM11" t="s">
        <v>230</v>
      </c>
      <c r="CQ11">
        <v>1</v>
      </c>
      <c r="CR11" s="8"/>
      <c r="CS11">
        <v>0</v>
      </c>
      <c r="CU11" s="8">
        <v>1908</v>
      </c>
      <c r="CV11">
        <v>1</v>
      </c>
      <c r="CX11" t="s">
        <v>239</v>
      </c>
    </row>
    <row r="12" spans="1:103" x14ac:dyDescent="0.35">
      <c r="A12" t="s">
        <v>240</v>
      </c>
      <c r="B12" s="19" t="s">
        <v>169</v>
      </c>
      <c r="C12" t="s">
        <v>9</v>
      </c>
      <c r="D12">
        <v>100</v>
      </c>
      <c r="E12">
        <v>6</v>
      </c>
      <c r="F12" t="s">
        <v>169</v>
      </c>
      <c r="G12">
        <v>1237</v>
      </c>
      <c r="H12" t="s">
        <v>170</v>
      </c>
      <c r="I12">
        <v>6</v>
      </c>
      <c r="J12" t="s">
        <v>171</v>
      </c>
      <c r="K12" t="s">
        <v>241</v>
      </c>
      <c r="L12" s="1"/>
      <c r="M12" s="1">
        <v>42236</v>
      </c>
      <c r="N12" s="1">
        <v>42073</v>
      </c>
      <c r="O12" t="s">
        <v>13</v>
      </c>
      <c r="P12" s="1"/>
      <c r="Q12" t="s">
        <v>173</v>
      </c>
      <c r="R12" t="s">
        <v>9</v>
      </c>
      <c r="S12" t="s">
        <v>174</v>
      </c>
      <c r="T12" t="s">
        <v>13</v>
      </c>
      <c r="U12" t="s">
        <v>16</v>
      </c>
      <c r="X12" s="8">
        <v>30</v>
      </c>
      <c r="Y12" s="8">
        <v>18.75</v>
      </c>
      <c r="Z12" s="8">
        <v>73</v>
      </c>
      <c r="AA12" s="8">
        <v>1152.8399999999999</v>
      </c>
      <c r="AB12" t="s">
        <v>175</v>
      </c>
      <c r="AC12" t="s">
        <v>175</v>
      </c>
      <c r="AD12" t="s">
        <v>176</v>
      </c>
      <c r="AE12" t="s">
        <v>171</v>
      </c>
      <c r="AF12" t="s">
        <v>177</v>
      </c>
      <c r="AH12" t="s">
        <v>242</v>
      </c>
      <c r="AI12" t="s">
        <v>243</v>
      </c>
      <c r="AJ12" t="s">
        <v>80</v>
      </c>
      <c r="AK12" t="s">
        <v>244</v>
      </c>
      <c r="AL12" s="2">
        <v>42073.416041666664</v>
      </c>
      <c r="AM12" t="s">
        <v>245</v>
      </c>
      <c r="AN12" t="s">
        <v>245</v>
      </c>
      <c r="AO12">
        <v>2</v>
      </c>
      <c r="AP12" t="s">
        <v>183</v>
      </c>
      <c r="AT12" t="s">
        <v>184</v>
      </c>
      <c r="AU12" t="s">
        <v>183</v>
      </c>
      <c r="AV12" t="s">
        <v>83</v>
      </c>
      <c r="AW12" s="8">
        <v>1074</v>
      </c>
      <c r="AX12" s="8">
        <v>1074</v>
      </c>
      <c r="AY12" s="8">
        <v>1152.8399999999999</v>
      </c>
      <c r="BA12" t="s">
        <v>246</v>
      </c>
      <c r="BB12" t="s">
        <v>247</v>
      </c>
      <c r="BC12" t="s">
        <v>248</v>
      </c>
      <c r="BE12">
        <v>8</v>
      </c>
      <c r="BF12" t="s">
        <v>69</v>
      </c>
      <c r="BG12" t="s">
        <v>249</v>
      </c>
      <c r="BO12" t="s">
        <v>189</v>
      </c>
      <c r="BP12">
        <v>0</v>
      </c>
      <c r="BQ12" t="s">
        <v>190</v>
      </c>
      <c r="BR12" t="s">
        <v>250</v>
      </c>
      <c r="BS12" t="s">
        <v>69</v>
      </c>
      <c r="BV12" t="s">
        <v>251</v>
      </c>
      <c r="BW12" t="s">
        <v>245</v>
      </c>
      <c r="BX12" t="s">
        <v>252</v>
      </c>
      <c r="BY12" t="s">
        <v>245</v>
      </c>
      <c r="BZ12" t="s">
        <v>40</v>
      </c>
      <c r="CB12" t="s">
        <v>253</v>
      </c>
      <c r="CD12" t="s">
        <v>254</v>
      </c>
      <c r="CE12" t="s">
        <v>255</v>
      </c>
      <c r="CF12">
        <v>179</v>
      </c>
      <c r="CG12" t="s">
        <v>165</v>
      </c>
      <c r="CH12" t="s">
        <v>196</v>
      </c>
      <c r="CI12" t="s">
        <v>169</v>
      </c>
      <c r="CJ12">
        <v>201</v>
      </c>
      <c r="CK12" t="s">
        <v>45</v>
      </c>
      <c r="CL12" s="1">
        <v>42236</v>
      </c>
      <c r="CM12" t="s">
        <v>246</v>
      </c>
      <c r="CQ12">
        <v>2</v>
      </c>
      <c r="CR12" s="8">
        <v>1299.54</v>
      </c>
      <c r="CS12">
        <v>0</v>
      </c>
      <c r="CU12" s="8">
        <v>1074</v>
      </c>
      <c r="CV12">
        <v>1</v>
      </c>
      <c r="CX12" t="s">
        <v>256</v>
      </c>
    </row>
    <row r="13" spans="1:103" x14ac:dyDescent="0.35">
      <c r="A13" t="s">
        <v>257</v>
      </c>
      <c r="B13" s="19" t="s">
        <v>169</v>
      </c>
      <c r="C13" t="s">
        <v>9</v>
      </c>
      <c r="D13">
        <v>100</v>
      </c>
      <c r="E13">
        <v>12</v>
      </c>
      <c r="F13" t="s">
        <v>169</v>
      </c>
      <c r="G13">
        <v>2285</v>
      </c>
      <c r="H13" t="s">
        <v>224</v>
      </c>
      <c r="I13">
        <v>12</v>
      </c>
      <c r="J13" t="s">
        <v>171</v>
      </c>
      <c r="K13" t="s">
        <v>258</v>
      </c>
      <c r="L13" s="1"/>
      <c r="M13" s="1">
        <v>42235</v>
      </c>
      <c r="N13" s="1">
        <v>42191</v>
      </c>
      <c r="O13" t="s">
        <v>13</v>
      </c>
      <c r="P13" s="1">
        <v>42198</v>
      </c>
      <c r="Q13" t="s">
        <v>14</v>
      </c>
      <c r="R13" t="s">
        <v>9</v>
      </c>
      <c r="S13" t="s">
        <v>174</v>
      </c>
      <c r="T13" t="s">
        <v>13</v>
      </c>
      <c r="U13" t="s">
        <v>226</v>
      </c>
      <c r="X13" s="8">
        <v>22.5</v>
      </c>
      <c r="Y13" s="8">
        <v>18.75</v>
      </c>
      <c r="Z13" s="8">
        <v>73</v>
      </c>
      <c r="AA13" s="8">
        <v>2049.73</v>
      </c>
      <c r="AB13" t="s">
        <v>259</v>
      </c>
      <c r="AC13" t="s">
        <v>259</v>
      </c>
      <c r="AD13" t="s">
        <v>176</v>
      </c>
      <c r="AE13" t="s">
        <v>171</v>
      </c>
      <c r="AF13" t="s">
        <v>177</v>
      </c>
      <c r="AG13" t="s">
        <v>260</v>
      </c>
      <c r="AH13" t="s">
        <v>261</v>
      </c>
      <c r="AI13" t="s">
        <v>262</v>
      </c>
      <c r="AJ13" t="s">
        <v>100</v>
      </c>
      <c r="AK13" t="s">
        <v>263</v>
      </c>
      <c r="AL13" s="2">
        <v>42191.646215277775</v>
      </c>
      <c r="AM13" t="s">
        <v>264</v>
      </c>
      <c r="AN13" t="s">
        <v>264</v>
      </c>
      <c r="AO13">
        <v>1</v>
      </c>
      <c r="AP13" t="s">
        <v>183</v>
      </c>
      <c r="AT13" t="s">
        <v>184</v>
      </c>
      <c r="AU13" t="s">
        <v>183</v>
      </c>
      <c r="AV13" t="s">
        <v>104</v>
      </c>
      <c r="AW13" s="8">
        <v>1908</v>
      </c>
      <c r="AX13" s="8">
        <v>1908</v>
      </c>
      <c r="AY13" s="8">
        <v>2049.73</v>
      </c>
      <c r="BA13" t="s">
        <v>265</v>
      </c>
      <c r="BB13" t="s">
        <v>32</v>
      </c>
      <c r="BC13" t="s">
        <v>266</v>
      </c>
      <c r="BE13">
        <v>8</v>
      </c>
      <c r="BF13" t="s">
        <v>69</v>
      </c>
      <c r="BG13" t="s">
        <v>267</v>
      </c>
      <c r="BO13" t="s">
        <v>227</v>
      </c>
      <c r="BP13">
        <v>0</v>
      </c>
      <c r="BQ13" t="s">
        <v>190</v>
      </c>
      <c r="BR13" t="s">
        <v>268</v>
      </c>
      <c r="BS13" t="s">
        <v>9</v>
      </c>
      <c r="BV13" t="s">
        <v>269</v>
      </c>
      <c r="BW13" t="s">
        <v>264</v>
      </c>
      <c r="BX13" t="s">
        <v>270</v>
      </c>
      <c r="BY13" t="s">
        <v>264</v>
      </c>
      <c r="BZ13" t="s">
        <v>40</v>
      </c>
      <c r="CB13" t="s">
        <v>271</v>
      </c>
      <c r="CC13" t="s">
        <v>272</v>
      </c>
      <c r="CE13" t="s">
        <v>273</v>
      </c>
      <c r="CF13">
        <v>159</v>
      </c>
      <c r="CG13" t="s">
        <v>274</v>
      </c>
      <c r="CH13" t="s">
        <v>196</v>
      </c>
      <c r="CI13" t="s">
        <v>169</v>
      </c>
      <c r="CJ13">
        <v>201</v>
      </c>
      <c r="CK13" t="s">
        <v>45</v>
      </c>
      <c r="CL13" s="1">
        <v>42235</v>
      </c>
      <c r="CM13" t="s">
        <v>265</v>
      </c>
      <c r="CO13" t="s">
        <v>275</v>
      </c>
      <c r="CP13" t="s">
        <v>272</v>
      </c>
      <c r="CQ13">
        <v>1</v>
      </c>
      <c r="CR13" s="8"/>
      <c r="CS13">
        <v>0</v>
      </c>
      <c r="CT13" t="s">
        <v>69</v>
      </c>
      <c r="CU13" s="8">
        <v>1908</v>
      </c>
      <c r="CV13">
        <v>1</v>
      </c>
      <c r="CX13" t="s">
        <v>276</v>
      </c>
    </row>
    <row r="14" spans="1:103" x14ac:dyDescent="0.35">
      <c r="A14" t="s">
        <v>277</v>
      </c>
      <c r="B14" s="19" t="s">
        <v>169</v>
      </c>
      <c r="C14" t="s">
        <v>9</v>
      </c>
      <c r="D14">
        <v>100</v>
      </c>
      <c r="E14">
        <v>6</v>
      </c>
      <c r="F14" t="s">
        <v>169</v>
      </c>
      <c r="G14">
        <v>1429</v>
      </c>
      <c r="H14" t="s">
        <v>278</v>
      </c>
      <c r="I14">
        <v>6</v>
      </c>
      <c r="J14" t="s">
        <v>171</v>
      </c>
      <c r="K14" t="s">
        <v>279</v>
      </c>
      <c r="L14" s="1"/>
      <c r="M14" s="1">
        <v>42235</v>
      </c>
      <c r="N14" s="1">
        <v>42090</v>
      </c>
      <c r="O14" t="s">
        <v>13</v>
      </c>
      <c r="P14" s="1"/>
      <c r="Q14" t="s">
        <v>173</v>
      </c>
      <c r="R14" t="s">
        <v>9</v>
      </c>
      <c r="S14" t="s">
        <v>174</v>
      </c>
      <c r="T14" t="s">
        <v>13</v>
      </c>
      <c r="U14" t="s">
        <v>16</v>
      </c>
      <c r="X14" s="8">
        <v>30</v>
      </c>
      <c r="Y14" s="8">
        <v>26.25</v>
      </c>
      <c r="Z14" s="8">
        <v>119</v>
      </c>
      <c r="AA14" s="8">
        <v>1474.35</v>
      </c>
      <c r="AB14" t="s">
        <v>280</v>
      </c>
      <c r="AC14" t="s">
        <v>280</v>
      </c>
      <c r="AD14" t="s">
        <v>176</v>
      </c>
      <c r="AE14" t="s">
        <v>171</v>
      </c>
      <c r="AF14" t="s">
        <v>177</v>
      </c>
      <c r="AG14" t="s">
        <v>281</v>
      </c>
      <c r="AH14" t="s">
        <v>282</v>
      </c>
      <c r="AI14" t="s">
        <v>283</v>
      </c>
      <c r="AJ14" t="s">
        <v>100</v>
      </c>
      <c r="AK14" t="s">
        <v>284</v>
      </c>
      <c r="AL14" s="2">
        <v>42090.615925925929</v>
      </c>
      <c r="AM14" t="s">
        <v>285</v>
      </c>
      <c r="AN14" t="s">
        <v>285</v>
      </c>
      <c r="AO14">
        <v>2</v>
      </c>
      <c r="AP14" t="s">
        <v>183</v>
      </c>
      <c r="AT14" t="s">
        <v>184</v>
      </c>
      <c r="AU14" t="s">
        <v>183</v>
      </c>
      <c r="AV14" t="s">
        <v>104</v>
      </c>
      <c r="AW14" s="8">
        <v>1374</v>
      </c>
      <c r="AX14" s="8">
        <v>1374</v>
      </c>
      <c r="AY14" s="8">
        <v>1474.35</v>
      </c>
      <c r="BA14" t="s">
        <v>286</v>
      </c>
      <c r="BB14" t="s">
        <v>287</v>
      </c>
      <c r="BC14" t="s">
        <v>288</v>
      </c>
      <c r="BE14">
        <v>8</v>
      </c>
      <c r="BF14" t="s">
        <v>69</v>
      </c>
      <c r="BG14" t="s">
        <v>289</v>
      </c>
      <c r="BO14" t="s">
        <v>175</v>
      </c>
      <c r="BP14">
        <v>0</v>
      </c>
      <c r="BQ14" t="s">
        <v>190</v>
      </c>
      <c r="BR14" t="s">
        <v>290</v>
      </c>
      <c r="BS14" t="s">
        <v>9</v>
      </c>
      <c r="BV14" t="s">
        <v>291</v>
      </c>
      <c r="BW14" t="s">
        <v>285</v>
      </c>
      <c r="BX14" t="s">
        <v>292</v>
      </c>
      <c r="BY14" t="s">
        <v>285</v>
      </c>
      <c r="BZ14" t="s">
        <v>72</v>
      </c>
      <c r="CA14" t="s">
        <v>293</v>
      </c>
      <c r="CB14" t="s">
        <v>292</v>
      </c>
      <c r="CE14" t="s">
        <v>294</v>
      </c>
      <c r="CF14">
        <v>229</v>
      </c>
      <c r="CG14" t="s">
        <v>227</v>
      </c>
      <c r="CH14" t="s">
        <v>196</v>
      </c>
      <c r="CI14" t="s">
        <v>169</v>
      </c>
      <c r="CJ14">
        <v>201</v>
      </c>
      <c r="CK14" t="s">
        <v>45</v>
      </c>
      <c r="CL14" s="1">
        <v>42235</v>
      </c>
      <c r="CM14" t="s">
        <v>286</v>
      </c>
      <c r="CN14" t="s">
        <v>295</v>
      </c>
      <c r="CO14" t="s">
        <v>296</v>
      </c>
      <c r="CQ14">
        <v>2</v>
      </c>
      <c r="CR14" s="8"/>
      <c r="CS14">
        <v>1</v>
      </c>
      <c r="CU14" s="8">
        <v>1374</v>
      </c>
      <c r="CV14">
        <v>1</v>
      </c>
      <c r="CX14" t="s">
        <v>297</v>
      </c>
    </row>
    <row r="15" spans="1:103" x14ac:dyDescent="0.35">
      <c r="A15" t="s">
        <v>298</v>
      </c>
      <c r="B15" s="19" t="s">
        <v>299</v>
      </c>
      <c r="C15" t="s">
        <v>69</v>
      </c>
      <c r="D15">
        <v>94.82</v>
      </c>
      <c r="E15">
        <v>78</v>
      </c>
      <c r="F15" t="s">
        <v>299</v>
      </c>
      <c r="G15">
        <v>495</v>
      </c>
      <c r="H15" t="s">
        <v>50</v>
      </c>
      <c r="I15">
        <v>78</v>
      </c>
      <c r="J15" t="s">
        <v>11</v>
      </c>
      <c r="K15" t="s">
        <v>300</v>
      </c>
      <c r="L15" s="1"/>
      <c r="M15" s="1">
        <v>42235</v>
      </c>
      <c r="N15" s="1">
        <v>41906</v>
      </c>
      <c r="O15" t="s">
        <v>13</v>
      </c>
      <c r="P15" s="1"/>
      <c r="Q15" t="s">
        <v>52</v>
      </c>
      <c r="R15" t="s">
        <v>9</v>
      </c>
      <c r="S15" t="s">
        <v>301</v>
      </c>
      <c r="T15" t="s">
        <v>13</v>
      </c>
      <c r="U15" t="s">
        <v>302</v>
      </c>
      <c r="X15" s="8">
        <v>43</v>
      </c>
      <c r="Y15" s="8">
        <v>21</v>
      </c>
      <c r="Z15" s="8">
        <v>33.64</v>
      </c>
      <c r="AA15" s="8">
        <v>20517.71</v>
      </c>
      <c r="AB15" t="s">
        <v>303</v>
      </c>
      <c r="AC15" t="s">
        <v>304</v>
      </c>
      <c r="AD15" t="s">
        <v>19</v>
      </c>
      <c r="AE15" t="s">
        <v>11</v>
      </c>
      <c r="AF15" t="s">
        <v>20</v>
      </c>
      <c r="AG15" t="s">
        <v>305</v>
      </c>
      <c r="AH15" t="s">
        <v>306</v>
      </c>
      <c r="AI15" t="s">
        <v>99</v>
      </c>
      <c r="AJ15" t="s">
        <v>100</v>
      </c>
      <c r="AK15" t="s">
        <v>307</v>
      </c>
      <c r="AL15" s="2">
        <v>41906.470983796295</v>
      </c>
      <c r="AM15" t="s">
        <v>308</v>
      </c>
      <c r="AN15" t="s">
        <v>309</v>
      </c>
      <c r="AO15">
        <v>6</v>
      </c>
      <c r="AP15" t="s">
        <v>310</v>
      </c>
      <c r="AQ15" t="s">
        <v>311</v>
      </c>
      <c r="AR15">
        <v>80</v>
      </c>
      <c r="AT15" t="s">
        <v>312</v>
      </c>
      <c r="AU15" t="s">
        <v>310</v>
      </c>
      <c r="AV15" t="s">
        <v>104</v>
      </c>
      <c r="AW15" s="8">
        <v>19990.150000000001</v>
      </c>
      <c r="AX15" s="8">
        <v>19990.150000000001</v>
      </c>
      <c r="AY15" s="8">
        <v>21638.16</v>
      </c>
      <c r="BA15" t="s">
        <v>313</v>
      </c>
      <c r="BB15" t="s">
        <v>32</v>
      </c>
      <c r="BC15" t="s">
        <v>314</v>
      </c>
      <c r="BD15">
        <v>1.75</v>
      </c>
      <c r="BE15">
        <v>56</v>
      </c>
      <c r="BF15" t="s">
        <v>9</v>
      </c>
      <c r="BG15" t="s">
        <v>315</v>
      </c>
      <c r="BO15" t="s">
        <v>316</v>
      </c>
      <c r="BP15">
        <v>1120.45</v>
      </c>
      <c r="BQ15" t="s">
        <v>36</v>
      </c>
      <c r="BR15" t="s">
        <v>317</v>
      </c>
      <c r="BS15" t="s">
        <v>69</v>
      </c>
      <c r="BT15" t="s">
        <v>69</v>
      </c>
      <c r="BU15" t="s">
        <v>38</v>
      </c>
      <c r="BV15" t="s">
        <v>318</v>
      </c>
      <c r="BW15" t="s">
        <v>309</v>
      </c>
      <c r="BX15" t="s">
        <v>319</v>
      </c>
      <c r="BY15" t="s">
        <v>309</v>
      </c>
      <c r="BZ15" t="s">
        <v>40</v>
      </c>
      <c r="CE15" t="s">
        <v>43</v>
      </c>
      <c r="CF15">
        <v>249</v>
      </c>
      <c r="CG15" t="s">
        <v>320</v>
      </c>
      <c r="CI15" t="s">
        <v>299</v>
      </c>
      <c r="CJ15">
        <v>33</v>
      </c>
      <c r="CK15" t="s">
        <v>45</v>
      </c>
      <c r="CL15" s="1">
        <v>42235</v>
      </c>
      <c r="CM15" t="s">
        <v>313</v>
      </c>
      <c r="CO15" t="s">
        <v>321</v>
      </c>
      <c r="CQ15">
        <v>3</v>
      </c>
      <c r="CR15" s="8">
        <v>23500.62</v>
      </c>
      <c r="CS15">
        <v>1</v>
      </c>
      <c r="CU15" s="8">
        <v>19990.150000000001</v>
      </c>
      <c r="CV15">
        <v>2</v>
      </c>
      <c r="CX15" t="s">
        <v>322</v>
      </c>
      <c r="CY15">
        <v>6.9</v>
      </c>
    </row>
    <row r="16" spans="1:103" x14ac:dyDescent="0.35">
      <c r="A16" t="s">
        <v>323</v>
      </c>
      <c r="B16" s="19" t="s">
        <v>299</v>
      </c>
      <c r="C16" t="s">
        <v>9</v>
      </c>
      <c r="D16">
        <v>90.04</v>
      </c>
      <c r="E16">
        <v>78</v>
      </c>
      <c r="F16" t="s">
        <v>299</v>
      </c>
      <c r="G16">
        <v>889</v>
      </c>
      <c r="H16" t="s">
        <v>10</v>
      </c>
      <c r="I16">
        <v>78</v>
      </c>
      <c r="J16" t="s">
        <v>11</v>
      </c>
      <c r="K16" t="s">
        <v>324</v>
      </c>
      <c r="L16" s="1"/>
      <c r="M16" s="1">
        <v>42237</v>
      </c>
      <c r="N16" s="1">
        <v>42025</v>
      </c>
      <c r="O16" t="s">
        <v>13</v>
      </c>
      <c r="P16" s="1">
        <v>42032</v>
      </c>
      <c r="Q16" t="s">
        <v>52</v>
      </c>
      <c r="R16" t="s">
        <v>9</v>
      </c>
      <c r="S16" t="s">
        <v>301</v>
      </c>
      <c r="T16" t="s">
        <v>13</v>
      </c>
      <c r="U16" t="s">
        <v>16</v>
      </c>
      <c r="X16" s="8">
        <v>36</v>
      </c>
      <c r="Y16" s="8">
        <v>20</v>
      </c>
      <c r="Z16" s="8">
        <v>33.64</v>
      </c>
      <c r="AA16" s="8">
        <v>19780.37</v>
      </c>
      <c r="AB16" t="s">
        <v>325</v>
      </c>
      <c r="AC16" t="s">
        <v>325</v>
      </c>
      <c r="AD16" t="s">
        <v>19</v>
      </c>
      <c r="AE16" t="s">
        <v>11</v>
      </c>
      <c r="AF16" t="s">
        <v>20</v>
      </c>
      <c r="AG16" t="s">
        <v>326</v>
      </c>
      <c r="AH16" t="s">
        <v>327</v>
      </c>
      <c r="AI16" t="s">
        <v>328</v>
      </c>
      <c r="AJ16" t="s">
        <v>23</v>
      </c>
      <c r="AK16" t="s">
        <v>329</v>
      </c>
      <c r="AL16" s="2">
        <v>42025.457326388889</v>
      </c>
      <c r="AM16" t="s">
        <v>330</v>
      </c>
      <c r="AO16">
        <v>9</v>
      </c>
      <c r="AP16" t="s">
        <v>310</v>
      </c>
      <c r="AQ16" t="s">
        <v>311</v>
      </c>
      <c r="AR16">
        <v>80</v>
      </c>
      <c r="AT16" t="s">
        <v>312</v>
      </c>
      <c r="AU16" t="s">
        <v>310</v>
      </c>
      <c r="AV16" t="s">
        <v>29</v>
      </c>
      <c r="AW16" s="8">
        <v>20195.2</v>
      </c>
      <c r="AX16" s="8">
        <v>20195.2</v>
      </c>
      <c r="AY16" s="8">
        <v>21969.37</v>
      </c>
      <c r="BB16" t="s">
        <v>331</v>
      </c>
      <c r="BD16">
        <v>1.75</v>
      </c>
      <c r="BE16">
        <v>56</v>
      </c>
      <c r="BF16" t="s">
        <v>9</v>
      </c>
      <c r="BG16" t="s">
        <v>332</v>
      </c>
      <c r="BO16" t="s">
        <v>333</v>
      </c>
      <c r="BP16">
        <v>2189</v>
      </c>
      <c r="BQ16" t="s">
        <v>36</v>
      </c>
      <c r="BR16" t="s">
        <v>334</v>
      </c>
      <c r="BS16" t="s">
        <v>9</v>
      </c>
      <c r="BT16" t="s">
        <v>9</v>
      </c>
      <c r="BU16" t="s">
        <v>38</v>
      </c>
      <c r="BV16" t="s">
        <v>335</v>
      </c>
      <c r="BW16" t="s">
        <v>330</v>
      </c>
      <c r="BX16" t="s">
        <v>336</v>
      </c>
      <c r="BY16" t="s">
        <v>330</v>
      </c>
      <c r="BZ16" t="s">
        <v>72</v>
      </c>
      <c r="CC16" t="s">
        <v>337</v>
      </c>
      <c r="CE16" t="s">
        <v>338</v>
      </c>
      <c r="CF16">
        <v>229</v>
      </c>
      <c r="CG16" t="s">
        <v>339</v>
      </c>
      <c r="CI16" t="s">
        <v>299</v>
      </c>
      <c r="CJ16">
        <v>33</v>
      </c>
      <c r="CK16" t="s">
        <v>45</v>
      </c>
      <c r="CL16" s="1">
        <v>42237</v>
      </c>
      <c r="CM16" t="s">
        <v>340</v>
      </c>
      <c r="CO16" t="s">
        <v>341</v>
      </c>
      <c r="CP16" t="s">
        <v>337</v>
      </c>
      <c r="CQ16">
        <v>3</v>
      </c>
      <c r="CR16" s="8">
        <v>21613.02</v>
      </c>
      <c r="CS16">
        <v>4</v>
      </c>
      <c r="CU16" s="8">
        <v>20195.2</v>
      </c>
      <c r="CV16">
        <v>2</v>
      </c>
      <c r="CX16" t="s">
        <v>342</v>
      </c>
      <c r="CY16">
        <v>6.9</v>
      </c>
    </row>
    <row r="17" spans="1:103" x14ac:dyDescent="0.35">
      <c r="A17" t="s">
        <v>343</v>
      </c>
      <c r="B17" s="19" t="s">
        <v>299</v>
      </c>
      <c r="C17" t="s">
        <v>9</v>
      </c>
      <c r="D17">
        <v>100</v>
      </c>
      <c r="E17">
        <v>78</v>
      </c>
      <c r="F17" t="s">
        <v>299</v>
      </c>
      <c r="G17">
        <v>715</v>
      </c>
      <c r="H17" t="s">
        <v>50</v>
      </c>
      <c r="I17">
        <v>78</v>
      </c>
      <c r="J17" t="s">
        <v>11</v>
      </c>
      <c r="K17" t="s">
        <v>344</v>
      </c>
      <c r="L17" s="1"/>
      <c r="M17" s="1">
        <v>42237</v>
      </c>
      <c r="N17" s="1">
        <v>41982</v>
      </c>
      <c r="O17" t="s">
        <v>13</v>
      </c>
      <c r="P17" s="1">
        <v>41989</v>
      </c>
      <c r="Q17" t="s">
        <v>52</v>
      </c>
      <c r="R17" t="s">
        <v>9</v>
      </c>
      <c r="S17" t="s">
        <v>301</v>
      </c>
      <c r="T17" t="s">
        <v>13</v>
      </c>
      <c r="U17" t="s">
        <v>16</v>
      </c>
      <c r="X17" s="8">
        <v>43</v>
      </c>
      <c r="Y17" s="8">
        <v>21</v>
      </c>
      <c r="Z17" s="8">
        <v>33.64</v>
      </c>
      <c r="AA17" s="8">
        <v>21450.67</v>
      </c>
      <c r="AB17" t="s">
        <v>303</v>
      </c>
      <c r="AC17" t="s">
        <v>304</v>
      </c>
      <c r="AD17" t="s">
        <v>19</v>
      </c>
      <c r="AE17" t="s">
        <v>11</v>
      </c>
      <c r="AF17" t="s">
        <v>20</v>
      </c>
      <c r="AG17" t="s">
        <v>345</v>
      </c>
      <c r="AH17" t="s">
        <v>346</v>
      </c>
      <c r="AI17" t="s">
        <v>347</v>
      </c>
      <c r="AJ17" t="s">
        <v>23</v>
      </c>
      <c r="AK17" t="s">
        <v>348</v>
      </c>
      <c r="AL17" s="2">
        <v>41964.428923611114</v>
      </c>
      <c r="AM17" t="s">
        <v>349</v>
      </c>
      <c r="AN17" t="s">
        <v>349</v>
      </c>
      <c r="AO17">
        <v>6</v>
      </c>
      <c r="AP17" t="s">
        <v>310</v>
      </c>
      <c r="AQ17" t="s">
        <v>311</v>
      </c>
      <c r="AR17">
        <v>80</v>
      </c>
      <c r="AT17" t="s">
        <v>312</v>
      </c>
      <c r="AU17" t="s">
        <v>310</v>
      </c>
      <c r="AV17" t="s">
        <v>29</v>
      </c>
      <c r="AW17" s="8">
        <v>19835.2</v>
      </c>
      <c r="AX17" s="8">
        <v>19835.2</v>
      </c>
      <c r="AY17" s="8">
        <v>21450.67</v>
      </c>
      <c r="BA17" t="s">
        <v>350</v>
      </c>
      <c r="BB17" t="s">
        <v>64</v>
      </c>
      <c r="BC17" t="s">
        <v>351</v>
      </c>
      <c r="BD17">
        <v>1.75</v>
      </c>
      <c r="BE17">
        <v>56</v>
      </c>
      <c r="BF17" t="s">
        <v>69</v>
      </c>
      <c r="BG17" t="s">
        <v>352</v>
      </c>
      <c r="BO17" t="s">
        <v>316</v>
      </c>
      <c r="BP17">
        <v>0</v>
      </c>
      <c r="BQ17" t="s">
        <v>36</v>
      </c>
      <c r="BR17" t="s">
        <v>353</v>
      </c>
      <c r="BS17" t="s">
        <v>9</v>
      </c>
      <c r="BT17" t="s">
        <v>9</v>
      </c>
      <c r="BU17" t="s">
        <v>38</v>
      </c>
      <c r="BV17" t="s">
        <v>354</v>
      </c>
      <c r="BW17" t="s">
        <v>355</v>
      </c>
      <c r="BX17" t="s">
        <v>356</v>
      </c>
      <c r="BY17" t="s">
        <v>355</v>
      </c>
      <c r="BZ17" t="s">
        <v>40</v>
      </c>
      <c r="CB17" t="s">
        <v>357</v>
      </c>
      <c r="CD17" t="s">
        <v>254</v>
      </c>
      <c r="CE17" t="s">
        <v>43</v>
      </c>
      <c r="CF17">
        <v>249</v>
      </c>
      <c r="CG17" t="s">
        <v>320</v>
      </c>
      <c r="CI17" t="s">
        <v>299</v>
      </c>
      <c r="CJ17">
        <v>33</v>
      </c>
      <c r="CK17" t="s">
        <v>45</v>
      </c>
      <c r="CL17" s="1">
        <v>42237</v>
      </c>
      <c r="CM17" t="s">
        <v>350</v>
      </c>
      <c r="CO17" t="s">
        <v>358</v>
      </c>
      <c r="CQ17">
        <v>3</v>
      </c>
      <c r="CR17" s="8">
        <v>23500.62</v>
      </c>
      <c r="CS17">
        <v>1</v>
      </c>
      <c r="CU17" s="8">
        <v>19835.2</v>
      </c>
      <c r="CV17">
        <v>2</v>
      </c>
      <c r="CX17" t="s">
        <v>359</v>
      </c>
      <c r="CY17">
        <v>6.9</v>
      </c>
    </row>
    <row r="18" spans="1:103" x14ac:dyDescent="0.35">
      <c r="A18" t="s">
        <v>360</v>
      </c>
      <c r="B18" s="19" t="s">
        <v>299</v>
      </c>
      <c r="C18" t="s">
        <v>9</v>
      </c>
      <c r="D18">
        <v>100</v>
      </c>
      <c r="E18">
        <v>78</v>
      </c>
      <c r="F18" t="s">
        <v>299</v>
      </c>
      <c r="G18">
        <v>697</v>
      </c>
      <c r="H18" t="s">
        <v>50</v>
      </c>
      <c r="I18">
        <v>78</v>
      </c>
      <c r="J18" t="s">
        <v>11</v>
      </c>
      <c r="K18" t="s">
        <v>361</v>
      </c>
      <c r="L18" s="1"/>
      <c r="M18" s="1">
        <v>42236</v>
      </c>
      <c r="N18" s="1">
        <v>41961</v>
      </c>
      <c r="O18" t="s">
        <v>13</v>
      </c>
      <c r="P18" s="1">
        <v>41968</v>
      </c>
      <c r="Q18" t="s">
        <v>52</v>
      </c>
      <c r="R18" t="s">
        <v>9</v>
      </c>
      <c r="S18" t="s">
        <v>301</v>
      </c>
      <c r="T18" t="s">
        <v>13</v>
      </c>
      <c r="U18" t="s">
        <v>53</v>
      </c>
      <c r="X18" s="8">
        <v>43</v>
      </c>
      <c r="Y18" s="8">
        <v>21</v>
      </c>
      <c r="Z18" s="8">
        <v>33.64</v>
      </c>
      <c r="AA18" s="8">
        <v>20988.2</v>
      </c>
      <c r="AB18" t="s">
        <v>303</v>
      </c>
      <c r="AC18" t="s">
        <v>304</v>
      </c>
      <c r="AD18" t="s">
        <v>19</v>
      </c>
      <c r="AE18" t="s">
        <v>11</v>
      </c>
      <c r="AF18" t="s">
        <v>20</v>
      </c>
      <c r="AG18" t="s">
        <v>362</v>
      </c>
      <c r="AH18" t="s">
        <v>363</v>
      </c>
      <c r="AI18" t="s">
        <v>347</v>
      </c>
      <c r="AJ18" t="s">
        <v>80</v>
      </c>
      <c r="AK18" t="s">
        <v>364</v>
      </c>
      <c r="AL18" s="2">
        <v>41961.667905092596</v>
      </c>
      <c r="AM18" t="s">
        <v>365</v>
      </c>
      <c r="AN18" t="s">
        <v>365</v>
      </c>
      <c r="AO18">
        <v>8</v>
      </c>
      <c r="AP18" t="s">
        <v>310</v>
      </c>
      <c r="AQ18" t="s">
        <v>311</v>
      </c>
      <c r="AR18">
        <v>80</v>
      </c>
      <c r="AT18" t="s">
        <v>312</v>
      </c>
      <c r="AU18" t="s">
        <v>310</v>
      </c>
      <c r="AV18" t="s">
        <v>83</v>
      </c>
      <c r="AW18" s="8">
        <v>19514.97</v>
      </c>
      <c r="AX18" s="8">
        <v>19452.990000000002</v>
      </c>
      <c r="AY18" s="8">
        <v>20988.2</v>
      </c>
      <c r="BB18" t="s">
        <v>366</v>
      </c>
      <c r="BD18">
        <v>1.75</v>
      </c>
      <c r="BE18">
        <v>56</v>
      </c>
      <c r="BF18" t="s">
        <v>9</v>
      </c>
      <c r="BG18" t="s">
        <v>367</v>
      </c>
      <c r="BO18" t="s">
        <v>316</v>
      </c>
      <c r="BP18">
        <v>0</v>
      </c>
      <c r="BQ18" t="s">
        <v>36</v>
      </c>
      <c r="BR18" t="s">
        <v>368</v>
      </c>
      <c r="BS18" t="s">
        <v>9</v>
      </c>
      <c r="BT18" t="s">
        <v>69</v>
      </c>
      <c r="BU18" t="s">
        <v>38</v>
      </c>
      <c r="BV18" t="s">
        <v>369</v>
      </c>
      <c r="BW18" t="s">
        <v>370</v>
      </c>
      <c r="BX18" t="s">
        <v>371</v>
      </c>
      <c r="BY18" t="s">
        <v>370</v>
      </c>
      <c r="BZ18" t="s">
        <v>40</v>
      </c>
      <c r="CB18" t="s">
        <v>372</v>
      </c>
      <c r="CC18" t="s">
        <v>373</v>
      </c>
      <c r="CD18" t="s">
        <v>374</v>
      </c>
      <c r="CE18" t="s">
        <v>91</v>
      </c>
      <c r="CF18">
        <v>249</v>
      </c>
      <c r="CG18" t="s">
        <v>320</v>
      </c>
      <c r="CI18" t="s">
        <v>299</v>
      </c>
      <c r="CJ18">
        <v>33</v>
      </c>
      <c r="CK18" t="s">
        <v>45</v>
      </c>
      <c r="CL18" s="1">
        <v>42236</v>
      </c>
      <c r="CM18" t="s">
        <v>375</v>
      </c>
      <c r="CN18" t="s">
        <v>376</v>
      </c>
      <c r="CO18" t="s">
        <v>377</v>
      </c>
      <c r="CP18" t="s">
        <v>373</v>
      </c>
      <c r="CQ18">
        <v>3</v>
      </c>
      <c r="CR18" s="8">
        <v>23500.62</v>
      </c>
      <c r="CS18">
        <v>3</v>
      </c>
      <c r="CU18" s="8">
        <v>19514.97</v>
      </c>
      <c r="CV18">
        <v>2</v>
      </c>
      <c r="CX18" t="s">
        <v>378</v>
      </c>
      <c r="CY18">
        <v>6.9</v>
      </c>
    </row>
    <row r="19" spans="1:103" x14ac:dyDescent="0.35">
      <c r="A19" t="s">
        <v>379</v>
      </c>
      <c r="B19" s="19" t="s">
        <v>299</v>
      </c>
      <c r="C19" t="s">
        <v>9</v>
      </c>
      <c r="D19">
        <v>100</v>
      </c>
      <c r="E19">
        <v>78</v>
      </c>
      <c r="F19" t="s">
        <v>299</v>
      </c>
      <c r="G19">
        <v>1552</v>
      </c>
      <c r="H19" t="s">
        <v>10</v>
      </c>
      <c r="I19">
        <v>78</v>
      </c>
      <c r="J19" t="s">
        <v>11</v>
      </c>
      <c r="K19" t="s">
        <v>380</v>
      </c>
      <c r="L19" s="1"/>
      <c r="M19" s="1">
        <v>42236</v>
      </c>
      <c r="N19" s="1">
        <v>42104</v>
      </c>
      <c r="O19" t="s">
        <v>13</v>
      </c>
      <c r="P19" s="1"/>
      <c r="Q19" t="s">
        <v>52</v>
      </c>
      <c r="R19" t="s">
        <v>9</v>
      </c>
      <c r="S19" t="s">
        <v>301</v>
      </c>
      <c r="T19" t="s">
        <v>13</v>
      </c>
      <c r="U19" t="s">
        <v>53</v>
      </c>
      <c r="X19" s="8">
        <v>36</v>
      </c>
      <c r="Y19" s="8">
        <v>20</v>
      </c>
      <c r="Z19" s="8">
        <v>33.64</v>
      </c>
      <c r="AA19" s="8">
        <v>20155.34</v>
      </c>
      <c r="AB19" t="s">
        <v>325</v>
      </c>
      <c r="AC19" t="s">
        <v>325</v>
      </c>
      <c r="AD19" t="s">
        <v>19</v>
      </c>
      <c r="AE19" t="s">
        <v>11</v>
      </c>
      <c r="AF19" t="s">
        <v>20</v>
      </c>
      <c r="AG19" t="s">
        <v>381</v>
      </c>
      <c r="AH19" t="s">
        <v>382</v>
      </c>
      <c r="AI19" t="s">
        <v>180</v>
      </c>
      <c r="AJ19" t="s">
        <v>80</v>
      </c>
      <c r="AK19" t="s">
        <v>383</v>
      </c>
      <c r="AL19" s="2">
        <v>42104.687071759261</v>
      </c>
      <c r="AM19" t="s">
        <v>384</v>
      </c>
      <c r="AN19" t="s">
        <v>384</v>
      </c>
      <c r="AO19">
        <v>2</v>
      </c>
      <c r="AP19" t="s">
        <v>310</v>
      </c>
      <c r="AQ19" t="s">
        <v>311</v>
      </c>
      <c r="AR19">
        <v>80</v>
      </c>
      <c r="AT19" t="s">
        <v>312</v>
      </c>
      <c r="AU19" t="s">
        <v>310</v>
      </c>
      <c r="AV19" t="s">
        <v>83</v>
      </c>
      <c r="AW19" s="8">
        <v>18585.099999999999</v>
      </c>
      <c r="AX19" s="8">
        <v>18585.099999999999</v>
      </c>
      <c r="AY19" s="8">
        <v>20155.34</v>
      </c>
      <c r="BA19" t="s">
        <v>385</v>
      </c>
      <c r="BB19" t="s">
        <v>32</v>
      </c>
      <c r="BC19" t="s">
        <v>386</v>
      </c>
      <c r="BD19">
        <v>1.75</v>
      </c>
      <c r="BE19">
        <v>56</v>
      </c>
      <c r="BF19" t="s">
        <v>9</v>
      </c>
      <c r="BG19" t="s">
        <v>387</v>
      </c>
      <c r="BO19" t="s">
        <v>333</v>
      </c>
      <c r="BP19">
        <v>0</v>
      </c>
      <c r="BQ19" t="s">
        <v>36</v>
      </c>
      <c r="BR19" t="s">
        <v>388</v>
      </c>
      <c r="BS19" t="s">
        <v>9</v>
      </c>
      <c r="BT19" t="s">
        <v>9</v>
      </c>
      <c r="BU19" t="s">
        <v>38</v>
      </c>
      <c r="BV19" t="s">
        <v>389</v>
      </c>
      <c r="BW19" t="s">
        <v>384</v>
      </c>
      <c r="BX19" t="s">
        <v>381</v>
      </c>
      <c r="BY19" t="s">
        <v>384</v>
      </c>
      <c r="BZ19" t="s">
        <v>40</v>
      </c>
      <c r="CB19" t="s">
        <v>390</v>
      </c>
      <c r="CE19" t="s">
        <v>43</v>
      </c>
      <c r="CF19">
        <v>229</v>
      </c>
      <c r="CG19" t="s">
        <v>339</v>
      </c>
      <c r="CI19" t="s">
        <v>299</v>
      </c>
      <c r="CJ19">
        <v>33</v>
      </c>
      <c r="CK19" t="s">
        <v>45</v>
      </c>
      <c r="CL19" s="1">
        <v>42236</v>
      </c>
      <c r="CM19" t="s">
        <v>385</v>
      </c>
      <c r="CO19" t="s">
        <v>391</v>
      </c>
      <c r="CQ19">
        <v>1</v>
      </c>
      <c r="CR19" s="8"/>
      <c r="CS19">
        <v>2</v>
      </c>
      <c r="CU19" s="8">
        <v>18585.099999999999</v>
      </c>
      <c r="CV19">
        <v>2</v>
      </c>
      <c r="CX19" t="s">
        <v>392</v>
      </c>
      <c r="CY19">
        <v>6.9</v>
      </c>
    </row>
    <row r="20" spans="1:103" x14ac:dyDescent="0.35">
      <c r="A20" t="s">
        <v>393</v>
      </c>
      <c r="B20" s="19" t="s">
        <v>299</v>
      </c>
      <c r="C20" t="s">
        <v>9</v>
      </c>
      <c r="D20">
        <v>100</v>
      </c>
      <c r="E20">
        <v>78</v>
      </c>
      <c r="F20" t="s">
        <v>299</v>
      </c>
      <c r="G20">
        <v>24</v>
      </c>
      <c r="H20" t="s">
        <v>50</v>
      </c>
      <c r="I20">
        <v>78</v>
      </c>
      <c r="J20" t="s">
        <v>11</v>
      </c>
      <c r="K20" t="s">
        <v>394</v>
      </c>
      <c r="L20" s="1"/>
      <c r="M20" s="1">
        <v>42238</v>
      </c>
      <c r="N20" s="1">
        <v>41870</v>
      </c>
      <c r="O20" t="s">
        <v>13</v>
      </c>
      <c r="P20" s="1"/>
      <c r="Q20" t="s">
        <v>52</v>
      </c>
      <c r="R20" t="s">
        <v>9</v>
      </c>
      <c r="S20" t="s">
        <v>301</v>
      </c>
      <c r="T20" t="s">
        <v>13</v>
      </c>
      <c r="U20" t="s">
        <v>302</v>
      </c>
      <c r="X20" s="8">
        <v>43</v>
      </c>
      <c r="Y20" s="8">
        <v>21</v>
      </c>
      <c r="Z20" s="8">
        <v>33.64</v>
      </c>
      <c r="AA20" s="8">
        <v>21138.22</v>
      </c>
      <c r="AB20" t="s">
        <v>303</v>
      </c>
      <c r="AC20" t="s">
        <v>304</v>
      </c>
      <c r="AD20" t="s">
        <v>19</v>
      </c>
      <c r="AE20" t="s">
        <v>11</v>
      </c>
      <c r="AF20" t="s">
        <v>20</v>
      </c>
      <c r="AG20" t="s">
        <v>395</v>
      </c>
      <c r="AH20" t="s">
        <v>57</v>
      </c>
      <c r="AI20" t="s">
        <v>58</v>
      </c>
      <c r="AJ20" t="s">
        <v>59</v>
      </c>
      <c r="AK20" t="s">
        <v>396</v>
      </c>
      <c r="AL20" s="2">
        <v>41870.927569444444</v>
      </c>
      <c r="AM20" t="s">
        <v>397</v>
      </c>
      <c r="AN20" t="s">
        <v>397</v>
      </c>
      <c r="AO20">
        <v>8</v>
      </c>
      <c r="AP20" t="s">
        <v>310</v>
      </c>
      <c r="AQ20" t="s">
        <v>311</v>
      </c>
      <c r="AR20">
        <v>80</v>
      </c>
      <c r="AT20" t="s">
        <v>312</v>
      </c>
      <c r="AU20" t="s">
        <v>310</v>
      </c>
      <c r="AV20" t="s">
        <v>62</v>
      </c>
      <c r="AW20" s="8">
        <v>19576.95</v>
      </c>
      <c r="AX20" s="8">
        <v>19576.95</v>
      </c>
      <c r="AY20" s="8">
        <v>21138.22</v>
      </c>
      <c r="BA20" t="s">
        <v>398</v>
      </c>
      <c r="BB20" t="s">
        <v>399</v>
      </c>
      <c r="BC20" t="s">
        <v>400</v>
      </c>
      <c r="BD20">
        <v>1.75</v>
      </c>
      <c r="BE20">
        <v>56</v>
      </c>
      <c r="BF20" t="s">
        <v>9</v>
      </c>
      <c r="BG20" t="s">
        <v>401</v>
      </c>
      <c r="BO20" t="s">
        <v>316</v>
      </c>
      <c r="BP20">
        <v>0</v>
      </c>
      <c r="BQ20" t="s">
        <v>36</v>
      </c>
      <c r="BR20" t="s">
        <v>402</v>
      </c>
      <c r="BS20" t="s">
        <v>69</v>
      </c>
      <c r="BT20" t="s">
        <v>9</v>
      </c>
      <c r="BU20" t="s">
        <v>38</v>
      </c>
      <c r="BV20" t="s">
        <v>403</v>
      </c>
      <c r="BW20" t="s">
        <v>397</v>
      </c>
      <c r="BX20" t="s">
        <v>404</v>
      </c>
      <c r="BY20" t="s">
        <v>397</v>
      </c>
      <c r="BZ20" t="s">
        <v>72</v>
      </c>
      <c r="CB20" t="s">
        <v>405</v>
      </c>
      <c r="CC20" t="s">
        <v>406</v>
      </c>
      <c r="CD20" t="s">
        <v>164</v>
      </c>
      <c r="CE20" t="s">
        <v>43</v>
      </c>
      <c r="CF20">
        <v>249</v>
      </c>
      <c r="CG20" t="s">
        <v>320</v>
      </c>
      <c r="CI20" t="s">
        <v>299</v>
      </c>
      <c r="CJ20">
        <v>33</v>
      </c>
      <c r="CK20" t="s">
        <v>45</v>
      </c>
      <c r="CL20" s="1">
        <v>42238</v>
      </c>
      <c r="CM20" t="s">
        <v>398</v>
      </c>
      <c r="CN20" t="s">
        <v>407</v>
      </c>
      <c r="CO20" t="s">
        <v>408</v>
      </c>
      <c r="CP20" t="s">
        <v>406</v>
      </c>
      <c r="CQ20">
        <v>3</v>
      </c>
      <c r="CR20" s="8">
        <v>23500.62</v>
      </c>
      <c r="CS20">
        <v>1</v>
      </c>
      <c r="CU20" s="8">
        <v>19576.95</v>
      </c>
      <c r="CV20">
        <v>2</v>
      </c>
      <c r="CX20" t="s">
        <v>409</v>
      </c>
      <c r="CY20">
        <v>6.9</v>
      </c>
    </row>
    <row r="21" spans="1:103" x14ac:dyDescent="0.35">
      <c r="A21" t="s">
        <v>410</v>
      </c>
      <c r="B21" s="19" t="s">
        <v>299</v>
      </c>
      <c r="C21" t="s">
        <v>9</v>
      </c>
      <c r="D21">
        <v>100</v>
      </c>
      <c r="E21">
        <v>78</v>
      </c>
      <c r="F21" t="s">
        <v>299</v>
      </c>
      <c r="G21">
        <v>780</v>
      </c>
      <c r="H21" t="s">
        <v>148</v>
      </c>
      <c r="I21">
        <v>78</v>
      </c>
      <c r="J21" t="s">
        <v>11</v>
      </c>
      <c r="K21" t="s">
        <v>411</v>
      </c>
      <c r="L21" s="1"/>
      <c r="M21" s="1">
        <v>42235</v>
      </c>
      <c r="N21" s="1">
        <v>41984</v>
      </c>
      <c r="O21" t="s">
        <v>13</v>
      </c>
      <c r="P21" s="1">
        <v>41997</v>
      </c>
      <c r="Q21" t="s">
        <v>202</v>
      </c>
      <c r="R21" t="s">
        <v>9</v>
      </c>
      <c r="S21" t="s">
        <v>301</v>
      </c>
      <c r="T21" t="s">
        <v>13</v>
      </c>
      <c r="U21" t="s">
        <v>16</v>
      </c>
      <c r="X21" s="8">
        <v>45</v>
      </c>
      <c r="Y21" s="8">
        <v>23</v>
      </c>
      <c r="Z21" s="8">
        <v>33.64</v>
      </c>
      <c r="AA21" s="8">
        <v>24463.29</v>
      </c>
      <c r="AB21" t="s">
        <v>412</v>
      </c>
      <c r="AC21" t="s">
        <v>412</v>
      </c>
      <c r="AD21" t="s">
        <v>19</v>
      </c>
      <c r="AE21" t="s">
        <v>11</v>
      </c>
      <c r="AF21" t="s">
        <v>20</v>
      </c>
      <c r="AG21" t="s">
        <v>413</v>
      </c>
      <c r="AH21" t="s">
        <v>414</v>
      </c>
      <c r="AI21" t="s">
        <v>415</v>
      </c>
      <c r="AJ21" t="s">
        <v>100</v>
      </c>
      <c r="AK21" t="s">
        <v>416</v>
      </c>
      <c r="AL21" s="2">
        <v>41984.921712962961</v>
      </c>
      <c r="AM21" t="s">
        <v>417</v>
      </c>
      <c r="AN21" t="s">
        <v>418</v>
      </c>
      <c r="AO21">
        <v>6</v>
      </c>
      <c r="AP21" t="s">
        <v>310</v>
      </c>
      <c r="AQ21" t="s">
        <v>311</v>
      </c>
      <c r="AR21">
        <v>80</v>
      </c>
      <c r="AT21" t="s">
        <v>312</v>
      </c>
      <c r="AU21" t="s">
        <v>310</v>
      </c>
      <c r="AV21" t="s">
        <v>104</v>
      </c>
      <c r="AW21" s="8">
        <v>22645.3</v>
      </c>
      <c r="AX21" s="8">
        <v>22645.3</v>
      </c>
      <c r="AY21" s="8">
        <v>24463.29</v>
      </c>
      <c r="BA21" t="s">
        <v>419</v>
      </c>
      <c r="BB21" t="s">
        <v>420</v>
      </c>
      <c r="BC21" t="s">
        <v>421</v>
      </c>
      <c r="BD21">
        <v>1.75</v>
      </c>
      <c r="BE21">
        <v>56</v>
      </c>
      <c r="BF21" t="s">
        <v>69</v>
      </c>
      <c r="BG21" t="s">
        <v>422</v>
      </c>
      <c r="BO21" t="s">
        <v>423</v>
      </c>
      <c r="BP21">
        <v>0</v>
      </c>
      <c r="BQ21" t="s">
        <v>36</v>
      </c>
      <c r="BR21" t="s">
        <v>424</v>
      </c>
      <c r="BS21" t="s">
        <v>69</v>
      </c>
      <c r="BT21" t="s">
        <v>9</v>
      </c>
      <c r="BU21" t="s">
        <v>38</v>
      </c>
      <c r="BV21" t="s">
        <v>425</v>
      </c>
      <c r="BW21" t="s">
        <v>418</v>
      </c>
      <c r="BX21" t="s">
        <v>426</v>
      </c>
      <c r="BY21" t="s">
        <v>418</v>
      </c>
      <c r="BZ21" t="s">
        <v>40</v>
      </c>
      <c r="CB21" t="s">
        <v>427</v>
      </c>
      <c r="CC21" t="s">
        <v>428</v>
      </c>
      <c r="CE21" t="s">
        <v>112</v>
      </c>
      <c r="CF21">
        <v>289</v>
      </c>
      <c r="CG21" t="s">
        <v>429</v>
      </c>
      <c r="CI21" t="s">
        <v>299</v>
      </c>
      <c r="CJ21">
        <v>33</v>
      </c>
      <c r="CK21" t="s">
        <v>45</v>
      </c>
      <c r="CL21" s="1">
        <v>42235</v>
      </c>
      <c r="CM21" t="s">
        <v>419</v>
      </c>
      <c r="CN21" t="s">
        <v>430</v>
      </c>
      <c r="CO21" t="s">
        <v>431</v>
      </c>
      <c r="CP21" t="s">
        <v>428</v>
      </c>
      <c r="CQ21">
        <v>3</v>
      </c>
      <c r="CR21" s="8">
        <v>27275.82</v>
      </c>
      <c r="CS21">
        <v>1</v>
      </c>
      <c r="CU21" s="8">
        <v>22645.3</v>
      </c>
      <c r="CV21">
        <v>2</v>
      </c>
      <c r="CX21" t="s">
        <v>432</v>
      </c>
      <c r="CY21">
        <v>6.9</v>
      </c>
    </row>
    <row r="22" spans="1:103" x14ac:dyDescent="0.35">
      <c r="A22" t="s">
        <v>433</v>
      </c>
      <c r="B22" s="19" t="s">
        <v>434</v>
      </c>
      <c r="C22" t="s">
        <v>9</v>
      </c>
      <c r="D22">
        <v>100</v>
      </c>
      <c r="E22">
        <v>45</v>
      </c>
      <c r="F22" t="s">
        <v>434</v>
      </c>
      <c r="G22">
        <v>1010</v>
      </c>
      <c r="H22" t="s">
        <v>50</v>
      </c>
      <c r="I22">
        <v>45</v>
      </c>
      <c r="J22" t="s">
        <v>11</v>
      </c>
      <c r="K22" t="s">
        <v>435</v>
      </c>
      <c r="L22" s="1"/>
      <c r="M22" s="1">
        <v>42237</v>
      </c>
      <c r="N22" s="1">
        <v>42041</v>
      </c>
      <c r="O22" t="s">
        <v>13</v>
      </c>
      <c r="P22" s="1">
        <v>42048</v>
      </c>
      <c r="Q22" t="s">
        <v>436</v>
      </c>
      <c r="R22" t="s">
        <v>9</v>
      </c>
      <c r="S22" t="s">
        <v>437</v>
      </c>
      <c r="T22" t="s">
        <v>13</v>
      </c>
      <c r="U22" t="s">
        <v>53</v>
      </c>
      <c r="X22" s="8">
        <v>41</v>
      </c>
      <c r="Y22" s="8">
        <v>21</v>
      </c>
      <c r="Z22" s="8">
        <v>35.19</v>
      </c>
      <c r="AA22" s="8">
        <v>10631.59</v>
      </c>
      <c r="AB22" t="s">
        <v>303</v>
      </c>
      <c r="AC22" t="s">
        <v>67</v>
      </c>
      <c r="AD22" t="s">
        <v>438</v>
      </c>
      <c r="AE22" t="s">
        <v>11</v>
      </c>
      <c r="AF22" t="s">
        <v>20</v>
      </c>
      <c r="AG22" t="s">
        <v>439</v>
      </c>
      <c r="AH22" t="s">
        <v>440</v>
      </c>
      <c r="AI22" t="s">
        <v>441</v>
      </c>
      <c r="AJ22" t="s">
        <v>23</v>
      </c>
      <c r="AK22" t="s">
        <v>442</v>
      </c>
      <c r="AL22" s="2">
        <v>42041.465324074074</v>
      </c>
      <c r="AM22" t="s">
        <v>443</v>
      </c>
      <c r="AN22" t="s">
        <v>444</v>
      </c>
      <c r="AO22">
        <v>2</v>
      </c>
      <c r="AP22" t="s">
        <v>26</v>
      </c>
      <c r="AQ22" t="s">
        <v>27</v>
      </c>
      <c r="AR22">
        <v>60</v>
      </c>
      <c r="AT22" t="s">
        <v>445</v>
      </c>
      <c r="AU22" t="s">
        <v>26</v>
      </c>
      <c r="AV22" t="s">
        <v>29</v>
      </c>
      <c r="AW22" s="8">
        <v>9855</v>
      </c>
      <c r="AX22" s="8">
        <v>9855</v>
      </c>
      <c r="AY22" s="8">
        <v>10631.59</v>
      </c>
      <c r="BA22" t="s">
        <v>446</v>
      </c>
      <c r="BB22" t="s">
        <v>84</v>
      </c>
      <c r="BC22" t="s">
        <v>447</v>
      </c>
      <c r="BD22">
        <v>1</v>
      </c>
      <c r="BE22">
        <v>46</v>
      </c>
      <c r="BF22" t="s">
        <v>9</v>
      </c>
      <c r="BG22" t="s">
        <v>448</v>
      </c>
      <c r="BO22" t="s">
        <v>449</v>
      </c>
      <c r="BP22">
        <v>0</v>
      </c>
      <c r="BQ22" t="s">
        <v>36</v>
      </c>
      <c r="BR22" t="s">
        <v>450</v>
      </c>
      <c r="BS22" t="s">
        <v>69</v>
      </c>
      <c r="BV22" t="s">
        <v>451</v>
      </c>
      <c r="BW22" t="s">
        <v>443</v>
      </c>
      <c r="BX22" t="s">
        <v>452</v>
      </c>
      <c r="BY22" t="s">
        <v>444</v>
      </c>
      <c r="BZ22" t="s">
        <v>40</v>
      </c>
      <c r="CA22" t="s">
        <v>453</v>
      </c>
      <c r="CB22" t="s">
        <v>454</v>
      </c>
      <c r="CC22" t="s">
        <v>455</v>
      </c>
      <c r="CE22" t="s">
        <v>456</v>
      </c>
      <c r="CF22">
        <v>219</v>
      </c>
      <c r="CG22" t="s">
        <v>320</v>
      </c>
      <c r="CI22" t="s">
        <v>434</v>
      </c>
      <c r="CJ22">
        <v>18</v>
      </c>
      <c r="CK22" t="s">
        <v>45</v>
      </c>
      <c r="CL22" s="1">
        <v>42237</v>
      </c>
      <c r="CM22" t="s">
        <v>446</v>
      </c>
      <c r="CN22" t="s">
        <v>457</v>
      </c>
      <c r="CO22" t="s">
        <v>458</v>
      </c>
      <c r="CP22" t="s">
        <v>455</v>
      </c>
      <c r="CQ22">
        <v>2</v>
      </c>
      <c r="CR22" s="8">
        <v>11924.55</v>
      </c>
      <c r="CS22">
        <v>1</v>
      </c>
      <c r="CU22" s="8">
        <v>9855</v>
      </c>
      <c r="CV22">
        <v>1</v>
      </c>
      <c r="CX22" t="s">
        <v>459</v>
      </c>
      <c r="CY22">
        <v>6.35</v>
      </c>
    </row>
    <row r="23" spans="1:103" x14ac:dyDescent="0.35">
      <c r="A23" t="s">
        <v>460</v>
      </c>
      <c r="B23" s="19" t="s">
        <v>434</v>
      </c>
      <c r="C23" t="s">
        <v>9</v>
      </c>
      <c r="D23">
        <v>100</v>
      </c>
      <c r="E23">
        <v>45</v>
      </c>
      <c r="F23" t="s">
        <v>434</v>
      </c>
      <c r="G23">
        <v>1302</v>
      </c>
      <c r="H23" t="s">
        <v>50</v>
      </c>
      <c r="I23">
        <v>45</v>
      </c>
      <c r="J23" t="s">
        <v>11</v>
      </c>
      <c r="K23" t="s">
        <v>461</v>
      </c>
      <c r="L23" s="1"/>
      <c r="M23" s="1">
        <v>42238</v>
      </c>
      <c r="N23" s="1">
        <v>42089</v>
      </c>
      <c r="O23" t="s">
        <v>13</v>
      </c>
      <c r="P23" s="1">
        <v>42102</v>
      </c>
      <c r="Q23" t="s">
        <v>52</v>
      </c>
      <c r="R23" t="s">
        <v>9</v>
      </c>
      <c r="S23" t="s">
        <v>437</v>
      </c>
      <c r="T23" t="s">
        <v>13</v>
      </c>
      <c r="U23" t="s">
        <v>53</v>
      </c>
      <c r="X23" s="8">
        <v>41</v>
      </c>
      <c r="Y23" s="8">
        <v>21</v>
      </c>
      <c r="Z23" s="8">
        <v>35.19</v>
      </c>
      <c r="AA23" s="8">
        <v>10631.59</v>
      </c>
      <c r="AB23" t="s">
        <v>303</v>
      </c>
      <c r="AC23" t="s">
        <v>67</v>
      </c>
      <c r="AD23" t="s">
        <v>438</v>
      </c>
      <c r="AE23" t="s">
        <v>11</v>
      </c>
      <c r="AF23" t="s">
        <v>20</v>
      </c>
      <c r="AG23" t="s">
        <v>462</v>
      </c>
      <c r="AH23" t="s">
        <v>463</v>
      </c>
      <c r="AI23" t="s">
        <v>464</v>
      </c>
      <c r="AJ23" t="s">
        <v>59</v>
      </c>
      <c r="AK23" t="s">
        <v>465</v>
      </c>
      <c r="AL23" s="2">
        <v>42081.640682870369</v>
      </c>
      <c r="AM23" t="s">
        <v>466</v>
      </c>
      <c r="AN23" t="s">
        <v>466</v>
      </c>
      <c r="AO23">
        <v>2</v>
      </c>
      <c r="AP23" t="s">
        <v>26</v>
      </c>
      <c r="AQ23" t="s">
        <v>27</v>
      </c>
      <c r="AR23">
        <v>60</v>
      </c>
      <c r="AT23" t="s">
        <v>445</v>
      </c>
      <c r="AU23" t="s">
        <v>26</v>
      </c>
      <c r="AV23" t="s">
        <v>62</v>
      </c>
      <c r="AW23" s="8">
        <v>9855</v>
      </c>
      <c r="AX23" s="8">
        <v>9855</v>
      </c>
      <c r="AY23" s="8">
        <v>10631.59</v>
      </c>
      <c r="BA23" t="s">
        <v>467</v>
      </c>
      <c r="BB23" t="s">
        <v>468</v>
      </c>
      <c r="BC23" t="s">
        <v>469</v>
      </c>
      <c r="BD23">
        <v>1</v>
      </c>
      <c r="BE23">
        <v>46</v>
      </c>
      <c r="BF23" t="s">
        <v>69</v>
      </c>
      <c r="BG23" t="s">
        <v>470</v>
      </c>
      <c r="BO23" t="s">
        <v>449</v>
      </c>
      <c r="BP23">
        <v>0</v>
      </c>
      <c r="BQ23" t="s">
        <v>36</v>
      </c>
      <c r="BR23" t="s">
        <v>471</v>
      </c>
      <c r="BS23" t="s">
        <v>9</v>
      </c>
      <c r="BV23" t="s">
        <v>472</v>
      </c>
      <c r="BW23" t="s">
        <v>466</v>
      </c>
      <c r="BX23" t="s">
        <v>462</v>
      </c>
      <c r="BY23" t="s">
        <v>466</v>
      </c>
      <c r="BZ23" t="s">
        <v>72</v>
      </c>
      <c r="CE23" t="s">
        <v>473</v>
      </c>
      <c r="CF23">
        <v>219</v>
      </c>
      <c r="CG23" t="s">
        <v>320</v>
      </c>
      <c r="CI23" t="s">
        <v>434</v>
      </c>
      <c r="CJ23">
        <v>18</v>
      </c>
      <c r="CK23" t="s">
        <v>45</v>
      </c>
      <c r="CL23" s="1">
        <v>42238</v>
      </c>
      <c r="CM23" t="s">
        <v>467</v>
      </c>
      <c r="CO23" t="s">
        <v>474</v>
      </c>
      <c r="CQ23">
        <v>2</v>
      </c>
      <c r="CR23" s="8"/>
      <c r="CS23">
        <v>0</v>
      </c>
      <c r="CU23" s="8">
        <v>9855</v>
      </c>
      <c r="CV23">
        <v>1</v>
      </c>
      <c r="CX23" t="s">
        <v>475</v>
      </c>
      <c r="CY23">
        <v>6.35</v>
      </c>
    </row>
    <row r="24" spans="1:103" x14ac:dyDescent="0.35">
      <c r="A24" t="s">
        <v>476</v>
      </c>
      <c r="B24" s="19" t="s">
        <v>434</v>
      </c>
      <c r="C24" t="s">
        <v>9</v>
      </c>
      <c r="D24">
        <v>100</v>
      </c>
      <c r="E24">
        <v>45</v>
      </c>
      <c r="F24" t="s">
        <v>434</v>
      </c>
      <c r="G24">
        <v>568</v>
      </c>
      <c r="H24" t="s">
        <v>50</v>
      </c>
      <c r="I24">
        <v>45</v>
      </c>
      <c r="J24" t="s">
        <v>11</v>
      </c>
      <c r="K24" t="s">
        <v>477</v>
      </c>
      <c r="L24" s="1"/>
      <c r="M24" s="1">
        <v>42235</v>
      </c>
      <c r="N24" s="1">
        <v>41921</v>
      </c>
      <c r="O24" t="s">
        <v>13</v>
      </c>
      <c r="P24" s="1">
        <v>41928</v>
      </c>
      <c r="Q24" t="s">
        <v>436</v>
      </c>
      <c r="R24" t="s">
        <v>9</v>
      </c>
      <c r="S24" t="s">
        <v>437</v>
      </c>
      <c r="T24" t="s">
        <v>13</v>
      </c>
      <c r="U24" t="s">
        <v>16</v>
      </c>
      <c r="V24" t="s">
        <v>478</v>
      </c>
      <c r="X24" s="8">
        <v>41</v>
      </c>
      <c r="Y24" s="8">
        <v>21</v>
      </c>
      <c r="Z24" s="8">
        <v>35.19</v>
      </c>
      <c r="AA24" s="8">
        <v>10881.57</v>
      </c>
      <c r="AB24" t="s">
        <v>303</v>
      </c>
      <c r="AC24" t="s">
        <v>67</v>
      </c>
      <c r="AD24" t="s">
        <v>438</v>
      </c>
      <c r="AE24" t="s">
        <v>11</v>
      </c>
      <c r="AF24" t="s">
        <v>20</v>
      </c>
      <c r="AG24" t="s">
        <v>479</v>
      </c>
      <c r="AH24" t="s">
        <v>480</v>
      </c>
      <c r="AI24" t="s">
        <v>481</v>
      </c>
      <c r="AJ24" t="s">
        <v>100</v>
      </c>
      <c r="AK24" t="s">
        <v>482</v>
      </c>
      <c r="AL24" s="2">
        <v>41921.671458333331</v>
      </c>
      <c r="AM24" t="s">
        <v>483</v>
      </c>
      <c r="AN24" t="s">
        <v>483</v>
      </c>
      <c r="AO24">
        <v>6</v>
      </c>
      <c r="AP24" t="s">
        <v>26</v>
      </c>
      <c r="AQ24" t="s">
        <v>27</v>
      </c>
      <c r="AR24">
        <v>60</v>
      </c>
      <c r="AT24" t="s">
        <v>445</v>
      </c>
      <c r="AU24" t="s">
        <v>26</v>
      </c>
      <c r="AV24" t="s">
        <v>104</v>
      </c>
      <c r="AW24" s="8">
        <v>10061.6</v>
      </c>
      <c r="AX24" s="8">
        <v>10061.6</v>
      </c>
      <c r="AY24" s="8">
        <v>10881.57</v>
      </c>
      <c r="AZ24" t="s">
        <v>30</v>
      </c>
      <c r="BA24" t="s">
        <v>484</v>
      </c>
      <c r="BB24" t="s">
        <v>485</v>
      </c>
      <c r="BC24" t="s">
        <v>486</v>
      </c>
      <c r="BD24">
        <v>1</v>
      </c>
      <c r="BE24">
        <v>46</v>
      </c>
      <c r="BF24" t="s">
        <v>9</v>
      </c>
      <c r="BG24" t="s">
        <v>487</v>
      </c>
      <c r="BO24" t="s">
        <v>449</v>
      </c>
      <c r="BP24">
        <v>0</v>
      </c>
      <c r="BQ24" t="s">
        <v>36</v>
      </c>
      <c r="BR24" t="s">
        <v>488</v>
      </c>
      <c r="BS24" t="s">
        <v>69</v>
      </c>
      <c r="BT24" t="s">
        <v>9</v>
      </c>
      <c r="BU24" t="s">
        <v>38</v>
      </c>
      <c r="BV24" t="s">
        <v>489</v>
      </c>
      <c r="BW24" t="s">
        <v>490</v>
      </c>
      <c r="BX24" t="s">
        <v>491</v>
      </c>
      <c r="BY24" t="s">
        <v>490</v>
      </c>
      <c r="BZ24" t="s">
        <v>40</v>
      </c>
      <c r="CB24" t="s">
        <v>492</v>
      </c>
      <c r="CE24" t="s">
        <v>493</v>
      </c>
      <c r="CF24">
        <v>219</v>
      </c>
      <c r="CG24" t="s">
        <v>320</v>
      </c>
      <c r="CI24" t="s">
        <v>434</v>
      </c>
      <c r="CJ24">
        <v>18</v>
      </c>
      <c r="CK24" t="s">
        <v>45</v>
      </c>
      <c r="CL24" s="1">
        <v>42235</v>
      </c>
      <c r="CM24" t="s">
        <v>484</v>
      </c>
      <c r="CN24" t="s">
        <v>494</v>
      </c>
      <c r="CO24" t="s">
        <v>495</v>
      </c>
      <c r="CQ24">
        <v>3</v>
      </c>
      <c r="CR24" s="8">
        <v>11924.55</v>
      </c>
      <c r="CS24">
        <v>1</v>
      </c>
      <c r="CU24" s="8">
        <v>10061.6</v>
      </c>
      <c r="CV24">
        <v>1</v>
      </c>
      <c r="CX24" t="s">
        <v>496</v>
      </c>
      <c r="CY24">
        <v>6.35</v>
      </c>
    </row>
    <row r="25" spans="1:103" x14ac:dyDescent="0.35">
      <c r="A25" t="s">
        <v>476</v>
      </c>
      <c r="B25" s="19" t="s">
        <v>434</v>
      </c>
      <c r="C25" t="s">
        <v>9</v>
      </c>
      <c r="D25">
        <v>100</v>
      </c>
      <c r="E25">
        <v>45</v>
      </c>
      <c r="F25" t="s">
        <v>434</v>
      </c>
      <c r="G25">
        <v>569</v>
      </c>
      <c r="H25" t="s">
        <v>50</v>
      </c>
      <c r="I25">
        <v>45</v>
      </c>
      <c r="J25" t="s">
        <v>11</v>
      </c>
      <c r="K25" t="s">
        <v>477</v>
      </c>
      <c r="L25" s="1"/>
      <c r="M25" s="1">
        <v>42236</v>
      </c>
      <c r="N25" s="1">
        <v>41921</v>
      </c>
      <c r="O25" t="s">
        <v>13</v>
      </c>
      <c r="P25" s="1">
        <v>41928</v>
      </c>
      <c r="Q25" t="s">
        <v>436</v>
      </c>
      <c r="R25" t="s">
        <v>9</v>
      </c>
      <c r="S25" t="s">
        <v>437</v>
      </c>
      <c r="T25" t="s">
        <v>13</v>
      </c>
      <c r="U25" t="s">
        <v>16</v>
      </c>
      <c r="V25" t="s">
        <v>478</v>
      </c>
      <c r="X25" s="8">
        <v>41</v>
      </c>
      <c r="Y25" s="8">
        <v>21</v>
      </c>
      <c r="Z25" s="8">
        <v>35.19</v>
      </c>
      <c r="AA25" s="8">
        <v>10881.57</v>
      </c>
      <c r="AB25" t="s">
        <v>303</v>
      </c>
      <c r="AC25" t="s">
        <v>67</v>
      </c>
      <c r="AD25" t="s">
        <v>438</v>
      </c>
      <c r="AE25" t="s">
        <v>11</v>
      </c>
      <c r="AF25" t="s">
        <v>20</v>
      </c>
      <c r="AG25" t="s">
        <v>479</v>
      </c>
      <c r="AH25" t="s">
        <v>480</v>
      </c>
      <c r="AI25" t="s">
        <v>481</v>
      </c>
      <c r="AJ25" t="s">
        <v>80</v>
      </c>
      <c r="AK25" t="s">
        <v>497</v>
      </c>
      <c r="AL25" s="2">
        <v>41921.674942129626</v>
      </c>
      <c r="AM25" t="s">
        <v>483</v>
      </c>
      <c r="AN25" t="s">
        <v>483</v>
      </c>
      <c r="AO25">
        <v>6</v>
      </c>
      <c r="AP25" t="s">
        <v>26</v>
      </c>
      <c r="AQ25" t="s">
        <v>27</v>
      </c>
      <c r="AR25">
        <v>60</v>
      </c>
      <c r="AT25" t="s">
        <v>445</v>
      </c>
      <c r="AU25" t="s">
        <v>26</v>
      </c>
      <c r="AV25" t="s">
        <v>83</v>
      </c>
      <c r="AW25" s="8">
        <v>10061.6</v>
      </c>
      <c r="AX25" s="8">
        <v>10061.6</v>
      </c>
      <c r="AY25" s="8">
        <v>10881.57</v>
      </c>
      <c r="AZ25" t="s">
        <v>30</v>
      </c>
      <c r="BA25" t="s">
        <v>484</v>
      </c>
      <c r="BB25" t="s">
        <v>485</v>
      </c>
      <c r="BC25" t="s">
        <v>486</v>
      </c>
      <c r="BD25">
        <v>1</v>
      </c>
      <c r="BE25">
        <v>46</v>
      </c>
      <c r="BF25" t="s">
        <v>9</v>
      </c>
      <c r="BG25" t="s">
        <v>498</v>
      </c>
      <c r="BO25" t="s">
        <v>449</v>
      </c>
      <c r="BP25">
        <v>0</v>
      </c>
      <c r="BQ25" t="s">
        <v>36</v>
      </c>
      <c r="BR25" t="s">
        <v>488</v>
      </c>
      <c r="BS25" t="s">
        <v>69</v>
      </c>
      <c r="BT25" t="s">
        <v>9</v>
      </c>
      <c r="BU25" t="s">
        <v>38</v>
      </c>
      <c r="BV25" t="s">
        <v>499</v>
      </c>
      <c r="BW25" t="s">
        <v>483</v>
      </c>
      <c r="BX25" t="s">
        <v>500</v>
      </c>
      <c r="BY25" t="s">
        <v>483</v>
      </c>
      <c r="BZ25" t="s">
        <v>72</v>
      </c>
      <c r="CB25" t="s">
        <v>501</v>
      </c>
      <c r="CE25" t="s">
        <v>73</v>
      </c>
      <c r="CF25">
        <v>219</v>
      </c>
      <c r="CG25" t="s">
        <v>320</v>
      </c>
      <c r="CI25" t="s">
        <v>434</v>
      </c>
      <c r="CJ25">
        <v>18</v>
      </c>
      <c r="CK25" t="s">
        <v>45</v>
      </c>
      <c r="CL25" s="1">
        <v>42236</v>
      </c>
      <c r="CM25" t="s">
        <v>484</v>
      </c>
      <c r="CN25" t="s">
        <v>494</v>
      </c>
      <c r="CO25" t="s">
        <v>495</v>
      </c>
      <c r="CQ25">
        <v>3</v>
      </c>
      <c r="CR25" s="8">
        <v>11924.55</v>
      </c>
      <c r="CS25">
        <v>1</v>
      </c>
      <c r="CU25" s="8">
        <v>10061.6</v>
      </c>
      <c r="CV25">
        <v>1</v>
      </c>
      <c r="CX25" t="s">
        <v>502</v>
      </c>
      <c r="CY25">
        <v>6.35</v>
      </c>
    </row>
    <row r="26" spans="1:103" x14ac:dyDescent="0.35">
      <c r="A26" t="s">
        <v>503</v>
      </c>
      <c r="B26" s="19" t="s">
        <v>434</v>
      </c>
      <c r="C26" t="s">
        <v>9</v>
      </c>
      <c r="D26">
        <v>100</v>
      </c>
      <c r="E26">
        <v>45</v>
      </c>
      <c r="F26" t="s">
        <v>434</v>
      </c>
      <c r="G26">
        <v>1507</v>
      </c>
      <c r="H26" t="s">
        <v>10</v>
      </c>
      <c r="I26">
        <v>45</v>
      </c>
      <c r="J26" t="s">
        <v>11</v>
      </c>
      <c r="K26" t="s">
        <v>504</v>
      </c>
      <c r="L26" s="1"/>
      <c r="M26" s="1">
        <v>42237</v>
      </c>
      <c r="N26" s="1">
        <v>42097</v>
      </c>
      <c r="O26" t="s">
        <v>13</v>
      </c>
      <c r="P26" s="1"/>
      <c r="Q26" t="s">
        <v>173</v>
      </c>
      <c r="R26" t="s">
        <v>9</v>
      </c>
      <c r="S26" t="s">
        <v>437</v>
      </c>
      <c r="T26" t="s">
        <v>13</v>
      </c>
      <c r="U26" t="s">
        <v>53</v>
      </c>
      <c r="X26" s="8">
        <v>35</v>
      </c>
      <c r="Y26" s="8">
        <v>19</v>
      </c>
      <c r="Z26" s="8">
        <v>35.19</v>
      </c>
      <c r="AA26" s="8">
        <v>9945.77</v>
      </c>
      <c r="AB26" t="s">
        <v>325</v>
      </c>
      <c r="AC26" t="s">
        <v>35</v>
      </c>
      <c r="AD26" t="s">
        <v>438</v>
      </c>
      <c r="AE26" t="s">
        <v>11</v>
      </c>
      <c r="AF26" t="s">
        <v>20</v>
      </c>
      <c r="AG26" t="s">
        <v>505</v>
      </c>
      <c r="AH26" t="s">
        <v>506</v>
      </c>
      <c r="AI26" t="s">
        <v>507</v>
      </c>
      <c r="AJ26" t="s">
        <v>23</v>
      </c>
      <c r="AK26" t="s">
        <v>508</v>
      </c>
      <c r="AL26" s="2">
        <v>42097.670740740738</v>
      </c>
      <c r="AM26" t="s">
        <v>509</v>
      </c>
      <c r="AN26" t="s">
        <v>509</v>
      </c>
      <c r="AO26">
        <v>3</v>
      </c>
      <c r="AP26" t="s">
        <v>26</v>
      </c>
      <c r="AQ26" t="s">
        <v>27</v>
      </c>
      <c r="AR26">
        <v>60</v>
      </c>
      <c r="AT26" t="s">
        <v>445</v>
      </c>
      <c r="AU26" t="s">
        <v>26</v>
      </c>
      <c r="AV26" t="s">
        <v>29</v>
      </c>
      <c r="AW26" s="8">
        <v>9192.59</v>
      </c>
      <c r="AX26" s="8">
        <v>9192.59</v>
      </c>
      <c r="AY26" s="8">
        <v>9945.77</v>
      </c>
      <c r="BA26" t="s">
        <v>510</v>
      </c>
      <c r="BB26" t="s">
        <v>511</v>
      </c>
      <c r="BC26" t="s">
        <v>512</v>
      </c>
      <c r="BD26">
        <v>1</v>
      </c>
      <c r="BE26">
        <v>46</v>
      </c>
      <c r="BF26" t="s">
        <v>69</v>
      </c>
      <c r="BG26" t="s">
        <v>513</v>
      </c>
      <c r="BO26" t="s">
        <v>514</v>
      </c>
      <c r="BP26">
        <v>0</v>
      </c>
      <c r="BQ26" t="s">
        <v>36</v>
      </c>
      <c r="BR26" t="s">
        <v>515</v>
      </c>
      <c r="BS26" t="s">
        <v>9</v>
      </c>
      <c r="BT26" t="s">
        <v>9</v>
      </c>
      <c r="BU26" t="s">
        <v>38</v>
      </c>
      <c r="BV26" t="s">
        <v>516</v>
      </c>
      <c r="BW26" t="s">
        <v>509</v>
      </c>
      <c r="BX26" t="s">
        <v>505</v>
      </c>
      <c r="BY26" t="s">
        <v>509</v>
      </c>
      <c r="BZ26" t="s">
        <v>40</v>
      </c>
      <c r="CA26" t="s">
        <v>517</v>
      </c>
      <c r="CB26" t="s">
        <v>518</v>
      </c>
      <c r="CC26" t="s">
        <v>519</v>
      </c>
      <c r="CE26" t="s">
        <v>520</v>
      </c>
      <c r="CF26">
        <v>199</v>
      </c>
      <c r="CG26" t="s">
        <v>339</v>
      </c>
      <c r="CI26" t="s">
        <v>434</v>
      </c>
      <c r="CJ26">
        <v>18</v>
      </c>
      <c r="CK26" t="s">
        <v>45</v>
      </c>
      <c r="CL26" s="1">
        <v>42237</v>
      </c>
      <c r="CM26" t="s">
        <v>510</v>
      </c>
      <c r="CO26" t="s">
        <v>521</v>
      </c>
      <c r="CP26" t="s">
        <v>519</v>
      </c>
      <c r="CQ26">
        <v>2</v>
      </c>
      <c r="CR26" s="8"/>
      <c r="CS26">
        <v>1</v>
      </c>
      <c r="CU26" s="8">
        <v>9192.59</v>
      </c>
      <c r="CV26">
        <v>1</v>
      </c>
      <c r="CX26" t="s">
        <v>522</v>
      </c>
      <c r="CY26">
        <v>6.35</v>
      </c>
    </row>
    <row r="27" spans="1:103" x14ac:dyDescent="0.35">
      <c r="A27" t="s">
        <v>523</v>
      </c>
      <c r="B27" s="19" t="s">
        <v>434</v>
      </c>
      <c r="C27" t="s">
        <v>9</v>
      </c>
      <c r="D27">
        <v>100</v>
      </c>
      <c r="E27">
        <v>45</v>
      </c>
      <c r="F27" t="s">
        <v>434</v>
      </c>
      <c r="G27">
        <v>1585</v>
      </c>
      <c r="H27" t="s">
        <v>10</v>
      </c>
      <c r="I27">
        <v>45</v>
      </c>
      <c r="J27" t="s">
        <v>11</v>
      </c>
      <c r="K27" t="s">
        <v>524</v>
      </c>
      <c r="L27" s="1"/>
      <c r="M27" s="1">
        <v>42236</v>
      </c>
      <c r="N27" s="1">
        <v>42108</v>
      </c>
      <c r="O27" t="s">
        <v>13</v>
      </c>
      <c r="P27" s="1">
        <v>42115</v>
      </c>
      <c r="Q27" t="s">
        <v>52</v>
      </c>
      <c r="R27" t="s">
        <v>9</v>
      </c>
      <c r="S27" t="s">
        <v>437</v>
      </c>
      <c r="T27" t="s">
        <v>13</v>
      </c>
      <c r="U27" t="s">
        <v>16</v>
      </c>
      <c r="X27" s="8">
        <v>35</v>
      </c>
      <c r="Y27" s="8">
        <v>19</v>
      </c>
      <c r="Z27" s="8">
        <v>35.19</v>
      </c>
      <c r="AA27" s="8">
        <v>9970.77</v>
      </c>
      <c r="AB27" t="s">
        <v>325</v>
      </c>
      <c r="AC27" t="s">
        <v>35</v>
      </c>
      <c r="AD27" t="s">
        <v>438</v>
      </c>
      <c r="AE27" t="s">
        <v>11</v>
      </c>
      <c r="AF27" t="s">
        <v>20</v>
      </c>
      <c r="AG27" t="s">
        <v>525</v>
      </c>
      <c r="AH27" t="s">
        <v>526</v>
      </c>
      <c r="AI27" t="s">
        <v>527</v>
      </c>
      <c r="AJ27" t="s">
        <v>80</v>
      </c>
      <c r="AK27" t="s">
        <v>528</v>
      </c>
      <c r="AL27" s="2">
        <v>42108.613275462965</v>
      </c>
      <c r="AM27" t="s">
        <v>529</v>
      </c>
      <c r="AN27" t="s">
        <v>530</v>
      </c>
      <c r="AO27">
        <v>3</v>
      </c>
      <c r="AP27" t="s">
        <v>26</v>
      </c>
      <c r="AQ27" t="s">
        <v>27</v>
      </c>
      <c r="AR27">
        <v>60</v>
      </c>
      <c r="AT27" t="s">
        <v>445</v>
      </c>
      <c r="AU27" t="s">
        <v>26</v>
      </c>
      <c r="AV27" t="s">
        <v>83</v>
      </c>
      <c r="AW27" s="8">
        <v>9213.25</v>
      </c>
      <c r="AX27" s="8">
        <v>9213.25</v>
      </c>
      <c r="AY27" s="8">
        <v>9970.77</v>
      </c>
      <c r="BA27" t="s">
        <v>531</v>
      </c>
      <c r="BB27" t="s">
        <v>532</v>
      </c>
      <c r="BC27" t="s">
        <v>533</v>
      </c>
      <c r="BD27">
        <v>1</v>
      </c>
      <c r="BE27">
        <v>46</v>
      </c>
      <c r="BF27" t="s">
        <v>9</v>
      </c>
      <c r="BG27" t="s">
        <v>534</v>
      </c>
      <c r="BO27" t="s">
        <v>514</v>
      </c>
      <c r="BP27">
        <v>0</v>
      </c>
      <c r="BQ27" t="s">
        <v>36</v>
      </c>
      <c r="BR27" t="s">
        <v>535</v>
      </c>
      <c r="BS27" t="s">
        <v>9</v>
      </c>
      <c r="BT27" t="s">
        <v>9</v>
      </c>
      <c r="BU27" t="s">
        <v>38</v>
      </c>
      <c r="BV27" t="s">
        <v>536</v>
      </c>
      <c r="BW27" t="s">
        <v>530</v>
      </c>
      <c r="BX27" t="s">
        <v>292</v>
      </c>
      <c r="BY27" t="s">
        <v>530</v>
      </c>
      <c r="BZ27" t="s">
        <v>40</v>
      </c>
      <c r="CB27" t="s">
        <v>537</v>
      </c>
      <c r="CC27" t="s">
        <v>538</v>
      </c>
      <c r="CE27" t="s">
        <v>493</v>
      </c>
      <c r="CF27">
        <v>199</v>
      </c>
      <c r="CG27" t="s">
        <v>339</v>
      </c>
      <c r="CI27" t="s">
        <v>434</v>
      </c>
      <c r="CJ27">
        <v>18</v>
      </c>
      <c r="CK27" t="s">
        <v>45</v>
      </c>
      <c r="CL27" s="1">
        <v>42236</v>
      </c>
      <c r="CM27" t="s">
        <v>531</v>
      </c>
      <c r="CN27" t="s">
        <v>539</v>
      </c>
      <c r="CO27" t="s">
        <v>540</v>
      </c>
      <c r="CP27" t="s">
        <v>538</v>
      </c>
      <c r="CQ27">
        <v>2</v>
      </c>
      <c r="CR27" s="8"/>
      <c r="CS27">
        <v>1</v>
      </c>
      <c r="CU27" s="8">
        <v>9213.25</v>
      </c>
      <c r="CV27">
        <v>1</v>
      </c>
      <c r="CX27" t="s">
        <v>541</v>
      </c>
      <c r="CY27">
        <v>6.35</v>
      </c>
    </row>
    <row r="28" spans="1:103" x14ac:dyDescent="0.35">
      <c r="A28" t="s">
        <v>542</v>
      </c>
      <c r="B28" s="19" t="s">
        <v>434</v>
      </c>
      <c r="C28" t="s">
        <v>9</v>
      </c>
      <c r="D28">
        <v>100</v>
      </c>
      <c r="E28">
        <v>45</v>
      </c>
      <c r="F28" t="s">
        <v>434</v>
      </c>
      <c r="G28">
        <v>570</v>
      </c>
      <c r="H28" t="s">
        <v>148</v>
      </c>
      <c r="I28">
        <v>45</v>
      </c>
      <c r="J28" t="s">
        <v>11</v>
      </c>
      <c r="K28" t="s">
        <v>543</v>
      </c>
      <c r="L28" s="1"/>
      <c r="M28" s="1">
        <v>42235</v>
      </c>
      <c r="N28" s="1">
        <v>41921</v>
      </c>
      <c r="O28" t="s">
        <v>13</v>
      </c>
      <c r="P28" s="1"/>
      <c r="Q28" t="s">
        <v>52</v>
      </c>
      <c r="R28" t="s">
        <v>9</v>
      </c>
      <c r="S28" t="s">
        <v>437</v>
      </c>
      <c r="T28" t="s">
        <v>13</v>
      </c>
      <c r="U28" t="s">
        <v>53</v>
      </c>
      <c r="X28" s="8">
        <v>42.5</v>
      </c>
      <c r="Y28" s="8">
        <v>22.5</v>
      </c>
      <c r="Z28" s="8">
        <v>35.19</v>
      </c>
      <c r="AA28" s="8">
        <v>12408.7</v>
      </c>
      <c r="AB28" t="s">
        <v>412</v>
      </c>
      <c r="AC28" t="s">
        <v>158</v>
      </c>
      <c r="AD28" t="s">
        <v>438</v>
      </c>
      <c r="AE28" t="s">
        <v>11</v>
      </c>
      <c r="AF28" t="s">
        <v>20</v>
      </c>
      <c r="AG28" t="s">
        <v>544</v>
      </c>
      <c r="AH28" t="s">
        <v>480</v>
      </c>
      <c r="AI28" t="s">
        <v>481</v>
      </c>
      <c r="AJ28" t="s">
        <v>100</v>
      </c>
      <c r="AK28" t="s">
        <v>545</v>
      </c>
      <c r="AL28" s="2">
        <v>41921.699317129627</v>
      </c>
      <c r="AM28" t="s">
        <v>546</v>
      </c>
      <c r="AN28" t="s">
        <v>547</v>
      </c>
      <c r="AO28">
        <v>6</v>
      </c>
      <c r="AP28" t="s">
        <v>26</v>
      </c>
      <c r="AQ28" t="s">
        <v>27</v>
      </c>
      <c r="AR28">
        <v>60</v>
      </c>
      <c r="AT28" t="s">
        <v>445</v>
      </c>
      <c r="AU28" t="s">
        <v>26</v>
      </c>
      <c r="AV28" t="s">
        <v>104</v>
      </c>
      <c r="AW28" s="8">
        <v>11463.25</v>
      </c>
      <c r="AX28" s="8">
        <v>11463.25</v>
      </c>
      <c r="AY28" s="8">
        <v>12408.7</v>
      </c>
      <c r="BA28" t="s">
        <v>548</v>
      </c>
      <c r="BB28" t="s">
        <v>106</v>
      </c>
      <c r="BC28" t="s">
        <v>549</v>
      </c>
      <c r="BD28">
        <v>1</v>
      </c>
      <c r="BE28">
        <v>46</v>
      </c>
      <c r="BF28" t="s">
        <v>9</v>
      </c>
      <c r="BG28" t="s">
        <v>550</v>
      </c>
      <c r="BO28" t="s">
        <v>551</v>
      </c>
      <c r="BP28">
        <v>0</v>
      </c>
      <c r="BQ28" t="s">
        <v>36</v>
      </c>
      <c r="BR28" t="s">
        <v>552</v>
      </c>
      <c r="BS28" t="s">
        <v>69</v>
      </c>
      <c r="BT28" t="s">
        <v>9</v>
      </c>
      <c r="BU28" t="s">
        <v>38</v>
      </c>
      <c r="BV28" t="s">
        <v>553</v>
      </c>
      <c r="BW28" t="s">
        <v>547</v>
      </c>
      <c r="BX28" t="s">
        <v>554</v>
      </c>
      <c r="BY28" t="s">
        <v>547</v>
      </c>
      <c r="BZ28" t="s">
        <v>72</v>
      </c>
      <c r="CB28" t="s">
        <v>555</v>
      </c>
      <c r="CE28" t="s">
        <v>556</v>
      </c>
      <c r="CF28">
        <v>249</v>
      </c>
      <c r="CG28" t="s">
        <v>429</v>
      </c>
      <c r="CI28" t="s">
        <v>434</v>
      </c>
      <c r="CJ28">
        <v>18</v>
      </c>
      <c r="CK28" t="s">
        <v>45</v>
      </c>
      <c r="CL28" s="1">
        <v>42235</v>
      </c>
      <c r="CM28" t="s">
        <v>548</v>
      </c>
      <c r="CO28" t="s">
        <v>557</v>
      </c>
      <c r="CQ28">
        <v>3</v>
      </c>
      <c r="CR28" s="8">
        <v>13558.05</v>
      </c>
      <c r="CS28">
        <v>1</v>
      </c>
      <c r="CU28" s="8">
        <v>11463.25</v>
      </c>
      <c r="CV28">
        <v>1</v>
      </c>
      <c r="CX28" t="s">
        <v>558</v>
      </c>
      <c r="CY28">
        <v>6.35</v>
      </c>
    </row>
    <row r="29" spans="1:103" x14ac:dyDescent="0.35">
      <c r="A29" t="s">
        <v>559</v>
      </c>
      <c r="B29" s="19" t="s">
        <v>560</v>
      </c>
      <c r="C29" t="s">
        <v>69</v>
      </c>
      <c r="D29">
        <v>88.24</v>
      </c>
      <c r="E29">
        <v>51</v>
      </c>
      <c r="F29" t="s">
        <v>560</v>
      </c>
      <c r="G29">
        <v>1673</v>
      </c>
      <c r="H29" t="s">
        <v>278</v>
      </c>
      <c r="I29">
        <v>51</v>
      </c>
      <c r="J29" t="s">
        <v>171</v>
      </c>
      <c r="K29" t="s">
        <v>561</v>
      </c>
      <c r="L29" s="1"/>
      <c r="M29" s="1">
        <v>42235</v>
      </c>
      <c r="N29" s="1">
        <v>42117</v>
      </c>
      <c r="O29" t="s">
        <v>13</v>
      </c>
      <c r="P29" s="1">
        <v>42128</v>
      </c>
      <c r="Q29" t="s">
        <v>14</v>
      </c>
      <c r="R29" t="s">
        <v>9</v>
      </c>
      <c r="S29" t="s">
        <v>562</v>
      </c>
      <c r="T29" t="s">
        <v>13</v>
      </c>
      <c r="U29" t="s">
        <v>16</v>
      </c>
      <c r="X29" s="8">
        <v>30</v>
      </c>
      <c r="Y29" s="8">
        <v>26.25</v>
      </c>
      <c r="Z29" s="8">
        <v>59</v>
      </c>
      <c r="AA29" s="8">
        <v>8212.02</v>
      </c>
      <c r="AB29" t="s">
        <v>280</v>
      </c>
      <c r="AC29" t="s">
        <v>280</v>
      </c>
      <c r="AD29" t="s">
        <v>176</v>
      </c>
      <c r="AE29" t="s">
        <v>171</v>
      </c>
      <c r="AF29" t="s">
        <v>177</v>
      </c>
      <c r="AH29" t="s">
        <v>563</v>
      </c>
      <c r="AI29" t="s">
        <v>564</v>
      </c>
      <c r="AJ29" t="s">
        <v>100</v>
      </c>
      <c r="AK29" t="s">
        <v>284</v>
      </c>
      <c r="AL29" s="2">
        <v>42117.573645833334</v>
      </c>
      <c r="AM29" t="s">
        <v>565</v>
      </c>
      <c r="AN29" t="s">
        <v>565</v>
      </c>
      <c r="AO29">
        <v>3</v>
      </c>
      <c r="AP29" t="s">
        <v>183</v>
      </c>
      <c r="AT29" t="s">
        <v>566</v>
      </c>
      <c r="AU29" t="s">
        <v>183</v>
      </c>
      <c r="AV29" t="s">
        <v>104</v>
      </c>
      <c r="AW29" s="8">
        <v>8619</v>
      </c>
      <c r="AX29" s="8">
        <v>8619</v>
      </c>
      <c r="AY29" s="8">
        <v>9306.9599999999991</v>
      </c>
      <c r="BA29" t="s">
        <v>567</v>
      </c>
      <c r="BB29" t="s">
        <v>32</v>
      </c>
      <c r="BC29" t="s">
        <v>568</v>
      </c>
      <c r="BE29">
        <v>20</v>
      </c>
      <c r="BF29" t="s">
        <v>9</v>
      </c>
      <c r="BG29" t="s">
        <v>569</v>
      </c>
      <c r="BO29" t="s">
        <v>175</v>
      </c>
      <c r="BP29">
        <v>1094.94</v>
      </c>
      <c r="BQ29" t="s">
        <v>190</v>
      </c>
      <c r="BR29" t="s">
        <v>570</v>
      </c>
      <c r="BS29" t="s">
        <v>9</v>
      </c>
      <c r="BV29" t="s">
        <v>571</v>
      </c>
      <c r="BW29" t="s">
        <v>565</v>
      </c>
      <c r="BX29" t="s">
        <v>572</v>
      </c>
      <c r="BY29" t="s">
        <v>565</v>
      </c>
      <c r="BZ29" t="s">
        <v>72</v>
      </c>
      <c r="CC29" t="s">
        <v>573</v>
      </c>
      <c r="CD29" t="s">
        <v>574</v>
      </c>
      <c r="CE29" t="s">
        <v>338</v>
      </c>
      <c r="CF29">
        <v>169</v>
      </c>
      <c r="CG29" t="s">
        <v>227</v>
      </c>
      <c r="CH29" t="s">
        <v>196</v>
      </c>
      <c r="CI29" t="s">
        <v>560</v>
      </c>
      <c r="CJ29">
        <v>202</v>
      </c>
      <c r="CK29" t="s">
        <v>45</v>
      </c>
      <c r="CL29" s="1">
        <v>42235</v>
      </c>
      <c r="CM29" t="s">
        <v>567</v>
      </c>
      <c r="CO29" t="s">
        <v>573</v>
      </c>
      <c r="CP29" t="s">
        <v>573</v>
      </c>
      <c r="CQ29">
        <v>3</v>
      </c>
      <c r="CR29" s="8">
        <v>1226.94</v>
      </c>
      <c r="CS29">
        <v>0</v>
      </c>
      <c r="CU29" s="8">
        <v>8619</v>
      </c>
      <c r="CV29">
        <v>1</v>
      </c>
      <c r="CX29" t="s">
        <v>575</v>
      </c>
    </row>
    <row r="30" spans="1:103" x14ac:dyDescent="0.35">
      <c r="A30" t="s">
        <v>576</v>
      </c>
      <c r="B30" s="19" t="s">
        <v>560</v>
      </c>
      <c r="C30" t="s">
        <v>9</v>
      </c>
      <c r="D30">
        <v>100</v>
      </c>
      <c r="E30">
        <v>45</v>
      </c>
      <c r="F30" t="s">
        <v>560</v>
      </c>
      <c r="G30">
        <v>1665</v>
      </c>
      <c r="H30" t="s">
        <v>200</v>
      </c>
      <c r="I30">
        <v>45</v>
      </c>
      <c r="J30" t="s">
        <v>171</v>
      </c>
      <c r="K30" t="s">
        <v>577</v>
      </c>
      <c r="L30" s="1"/>
      <c r="M30" s="1">
        <v>42235</v>
      </c>
      <c r="N30" s="1">
        <v>42116</v>
      </c>
      <c r="O30" t="s">
        <v>13</v>
      </c>
      <c r="P30" s="1"/>
      <c r="Q30" t="s">
        <v>173</v>
      </c>
      <c r="R30" t="s">
        <v>9</v>
      </c>
      <c r="S30" t="s">
        <v>562</v>
      </c>
      <c r="T30" t="s">
        <v>13</v>
      </c>
      <c r="U30" t="s">
        <v>16</v>
      </c>
      <c r="X30" s="8">
        <v>22.5</v>
      </c>
      <c r="Y30" s="8">
        <v>22.5</v>
      </c>
      <c r="Z30" s="8">
        <v>31.5</v>
      </c>
      <c r="AA30" s="8">
        <v>6301.87</v>
      </c>
      <c r="AB30" t="s">
        <v>205</v>
      </c>
      <c r="AC30" t="s">
        <v>205</v>
      </c>
      <c r="AD30" t="s">
        <v>176</v>
      </c>
      <c r="AE30" t="s">
        <v>171</v>
      </c>
      <c r="AF30" t="s">
        <v>177</v>
      </c>
      <c r="AH30" t="s">
        <v>578</v>
      </c>
      <c r="AI30" t="s">
        <v>564</v>
      </c>
      <c r="AJ30" t="s">
        <v>100</v>
      </c>
      <c r="AK30" t="s">
        <v>579</v>
      </c>
      <c r="AL30" s="2">
        <v>42116.458518518521</v>
      </c>
      <c r="AN30" t="s">
        <v>580</v>
      </c>
      <c r="AO30">
        <v>2</v>
      </c>
      <c r="AP30" t="s">
        <v>183</v>
      </c>
      <c r="AT30" t="s">
        <v>566</v>
      </c>
      <c r="AU30" t="s">
        <v>183</v>
      </c>
      <c r="AV30" t="s">
        <v>104</v>
      </c>
      <c r="AW30" s="8">
        <v>5805</v>
      </c>
      <c r="AX30" s="8">
        <v>5805</v>
      </c>
      <c r="AY30" s="8">
        <v>6301.87</v>
      </c>
      <c r="BA30" t="s">
        <v>581</v>
      </c>
      <c r="BB30" t="s">
        <v>582</v>
      </c>
      <c r="BC30" t="s">
        <v>583</v>
      </c>
      <c r="BE30">
        <v>20</v>
      </c>
      <c r="BF30" t="s">
        <v>69</v>
      </c>
      <c r="BG30" t="s">
        <v>584</v>
      </c>
      <c r="BO30" t="s">
        <v>215</v>
      </c>
      <c r="BP30">
        <v>0</v>
      </c>
      <c r="BQ30" t="s">
        <v>190</v>
      </c>
      <c r="BR30" t="s">
        <v>585</v>
      </c>
      <c r="BS30" t="s">
        <v>9</v>
      </c>
      <c r="BV30" t="s">
        <v>586</v>
      </c>
      <c r="BX30" t="s">
        <v>587</v>
      </c>
      <c r="BY30" t="s">
        <v>580</v>
      </c>
      <c r="BZ30" t="s">
        <v>72</v>
      </c>
      <c r="CB30" t="s">
        <v>588</v>
      </c>
      <c r="CD30" t="s">
        <v>164</v>
      </c>
      <c r="CE30" t="s">
        <v>589</v>
      </c>
      <c r="CF30">
        <v>129</v>
      </c>
      <c r="CG30" t="s">
        <v>220</v>
      </c>
      <c r="CH30" t="s">
        <v>196</v>
      </c>
      <c r="CI30" t="s">
        <v>560</v>
      </c>
      <c r="CJ30">
        <v>202</v>
      </c>
      <c r="CK30" t="s">
        <v>45</v>
      </c>
      <c r="CL30" s="1">
        <v>42235</v>
      </c>
      <c r="CM30" t="s">
        <v>581</v>
      </c>
      <c r="CQ30">
        <v>2</v>
      </c>
      <c r="CR30" s="8"/>
      <c r="CS30">
        <v>1</v>
      </c>
      <c r="CU30" s="8">
        <v>5805</v>
      </c>
      <c r="CV30">
        <v>1</v>
      </c>
      <c r="CX30" t="s">
        <v>590</v>
      </c>
    </row>
    <row r="31" spans="1:103" x14ac:dyDescent="0.35">
      <c r="A31" t="s">
        <v>591</v>
      </c>
      <c r="B31" s="19" t="s">
        <v>560</v>
      </c>
      <c r="C31" t="s">
        <v>9</v>
      </c>
      <c r="D31">
        <v>100</v>
      </c>
      <c r="E31">
        <v>60</v>
      </c>
      <c r="F31" t="s">
        <v>560</v>
      </c>
      <c r="G31">
        <v>1494</v>
      </c>
      <c r="H31" t="s">
        <v>224</v>
      </c>
      <c r="I31">
        <v>60</v>
      </c>
      <c r="J31" t="s">
        <v>171</v>
      </c>
      <c r="K31" t="s">
        <v>592</v>
      </c>
      <c r="L31" s="1"/>
      <c r="M31" s="1">
        <v>42237</v>
      </c>
      <c r="N31" s="1">
        <v>42097</v>
      </c>
      <c r="O31" t="s">
        <v>13</v>
      </c>
      <c r="P31" s="1">
        <v>42104</v>
      </c>
      <c r="Q31" t="s">
        <v>14</v>
      </c>
      <c r="R31" t="s">
        <v>9</v>
      </c>
      <c r="S31" t="s">
        <v>562</v>
      </c>
      <c r="T31" t="s">
        <v>13</v>
      </c>
      <c r="U31" t="s">
        <v>203</v>
      </c>
      <c r="X31" s="8">
        <v>22.5</v>
      </c>
      <c r="Y31" s="8">
        <v>18.75</v>
      </c>
      <c r="Z31" s="8">
        <v>31.5</v>
      </c>
      <c r="AA31" s="8">
        <v>7728.6</v>
      </c>
      <c r="AB31" t="s">
        <v>233</v>
      </c>
      <c r="AC31" t="s">
        <v>233</v>
      </c>
      <c r="AD31" t="s">
        <v>176</v>
      </c>
      <c r="AE31" t="s">
        <v>171</v>
      </c>
      <c r="AF31" t="s">
        <v>177</v>
      </c>
      <c r="AH31" t="s">
        <v>506</v>
      </c>
      <c r="AI31" t="s">
        <v>507</v>
      </c>
      <c r="AJ31" t="s">
        <v>23</v>
      </c>
      <c r="AK31" t="s">
        <v>593</v>
      </c>
      <c r="AL31" s="2">
        <v>42097.500532407408</v>
      </c>
      <c r="AM31" t="s">
        <v>594</v>
      </c>
      <c r="AN31" t="s">
        <v>595</v>
      </c>
      <c r="AO31">
        <v>3</v>
      </c>
      <c r="AP31" t="s">
        <v>596</v>
      </c>
      <c r="AT31" t="s">
        <v>566</v>
      </c>
      <c r="AU31" t="s">
        <v>596</v>
      </c>
      <c r="AV31" t="s">
        <v>29</v>
      </c>
      <c r="AW31" s="8">
        <v>7140</v>
      </c>
      <c r="AX31" s="8">
        <v>7140</v>
      </c>
      <c r="AY31" s="8">
        <v>7728.6</v>
      </c>
      <c r="BA31" t="s">
        <v>597</v>
      </c>
      <c r="BB31" t="s">
        <v>32</v>
      </c>
      <c r="BC31" t="s">
        <v>598</v>
      </c>
      <c r="BE31">
        <v>20</v>
      </c>
      <c r="BF31" t="s">
        <v>69</v>
      </c>
      <c r="BG31" t="s">
        <v>599</v>
      </c>
      <c r="BO31" t="s">
        <v>600</v>
      </c>
      <c r="BP31">
        <v>0</v>
      </c>
      <c r="BQ31" t="s">
        <v>601</v>
      </c>
      <c r="BR31" t="s">
        <v>602</v>
      </c>
      <c r="BS31" t="s">
        <v>9</v>
      </c>
      <c r="BV31" t="s">
        <v>603</v>
      </c>
      <c r="BW31" t="s">
        <v>594</v>
      </c>
      <c r="BX31" t="s">
        <v>604</v>
      </c>
      <c r="BY31" t="s">
        <v>595</v>
      </c>
      <c r="BZ31" t="s">
        <v>40</v>
      </c>
      <c r="CA31" t="s">
        <v>605</v>
      </c>
      <c r="CB31" t="s">
        <v>606</v>
      </c>
      <c r="CC31" t="s">
        <v>607</v>
      </c>
      <c r="CE31" t="s">
        <v>608</v>
      </c>
      <c r="CF31">
        <v>119</v>
      </c>
      <c r="CG31" t="s">
        <v>303</v>
      </c>
      <c r="CH31" t="s">
        <v>601</v>
      </c>
      <c r="CI31" t="s">
        <v>560</v>
      </c>
      <c r="CJ31">
        <v>202</v>
      </c>
      <c r="CK31" t="s">
        <v>45</v>
      </c>
      <c r="CL31" s="1">
        <v>42237</v>
      </c>
      <c r="CM31" t="s">
        <v>597</v>
      </c>
      <c r="CO31" t="s">
        <v>607</v>
      </c>
      <c r="CP31" t="s">
        <v>607</v>
      </c>
      <c r="CQ31">
        <v>1</v>
      </c>
      <c r="CR31" s="8"/>
      <c r="CS31">
        <v>1</v>
      </c>
      <c r="CT31" t="s">
        <v>9</v>
      </c>
      <c r="CU31" s="8">
        <v>7140</v>
      </c>
      <c r="CV31">
        <v>1</v>
      </c>
      <c r="CX31" t="s">
        <v>609</v>
      </c>
    </row>
    <row r="32" spans="1:103" x14ac:dyDescent="0.35">
      <c r="A32" t="s">
        <v>591</v>
      </c>
      <c r="B32" s="19" t="s">
        <v>560</v>
      </c>
      <c r="C32" t="s">
        <v>9</v>
      </c>
      <c r="D32">
        <v>100</v>
      </c>
      <c r="E32">
        <v>45</v>
      </c>
      <c r="F32" t="s">
        <v>560</v>
      </c>
      <c r="G32">
        <v>1495</v>
      </c>
      <c r="H32" t="s">
        <v>170</v>
      </c>
      <c r="I32">
        <v>45</v>
      </c>
      <c r="J32" t="s">
        <v>171</v>
      </c>
      <c r="K32" t="s">
        <v>592</v>
      </c>
      <c r="L32" s="1"/>
      <c r="M32" s="1">
        <v>42237</v>
      </c>
      <c r="N32" s="1">
        <v>42094</v>
      </c>
      <c r="O32" t="s">
        <v>13</v>
      </c>
      <c r="P32" s="1">
        <v>42104</v>
      </c>
      <c r="Q32" t="s">
        <v>14</v>
      </c>
      <c r="R32" t="s">
        <v>9</v>
      </c>
      <c r="S32" t="s">
        <v>562</v>
      </c>
      <c r="T32" t="s">
        <v>13</v>
      </c>
      <c r="U32" t="s">
        <v>203</v>
      </c>
      <c r="X32" s="8">
        <v>30</v>
      </c>
      <c r="Y32" s="8">
        <v>18.75</v>
      </c>
      <c r="Z32" s="8">
        <v>31.5</v>
      </c>
      <c r="AA32" s="8">
        <v>6757.54</v>
      </c>
      <c r="AB32" t="s">
        <v>175</v>
      </c>
      <c r="AC32" t="s">
        <v>175</v>
      </c>
      <c r="AD32" t="s">
        <v>176</v>
      </c>
      <c r="AE32" t="s">
        <v>171</v>
      </c>
      <c r="AF32" t="s">
        <v>177</v>
      </c>
      <c r="AH32" t="s">
        <v>506</v>
      </c>
      <c r="AI32" t="s">
        <v>507</v>
      </c>
      <c r="AJ32" t="s">
        <v>23</v>
      </c>
      <c r="AK32" t="s">
        <v>181</v>
      </c>
      <c r="AL32" s="2">
        <v>42097.501122685186</v>
      </c>
      <c r="AM32" t="s">
        <v>610</v>
      </c>
      <c r="AN32" t="s">
        <v>595</v>
      </c>
      <c r="AO32">
        <v>3</v>
      </c>
      <c r="AP32" t="s">
        <v>596</v>
      </c>
      <c r="AT32" t="s">
        <v>566</v>
      </c>
      <c r="AU32" t="s">
        <v>596</v>
      </c>
      <c r="AV32" t="s">
        <v>29</v>
      </c>
      <c r="AW32" s="8">
        <v>6255</v>
      </c>
      <c r="AX32" s="8">
        <v>6255</v>
      </c>
      <c r="AY32" s="8">
        <v>6757.54</v>
      </c>
      <c r="BA32" t="s">
        <v>597</v>
      </c>
      <c r="BB32" t="s">
        <v>32</v>
      </c>
      <c r="BC32" t="s">
        <v>598</v>
      </c>
      <c r="BE32">
        <v>20</v>
      </c>
      <c r="BF32" t="s">
        <v>69</v>
      </c>
      <c r="BG32" t="s">
        <v>599</v>
      </c>
      <c r="BO32" t="s">
        <v>611</v>
      </c>
      <c r="BP32">
        <v>0</v>
      </c>
      <c r="BQ32" t="s">
        <v>601</v>
      </c>
      <c r="BR32" t="s">
        <v>602</v>
      </c>
      <c r="BS32" t="s">
        <v>9</v>
      </c>
      <c r="BV32" t="s">
        <v>603</v>
      </c>
      <c r="BW32" t="s">
        <v>610</v>
      </c>
      <c r="BX32" t="s">
        <v>604</v>
      </c>
      <c r="BY32" t="s">
        <v>595</v>
      </c>
      <c r="BZ32" t="s">
        <v>40</v>
      </c>
      <c r="CA32" t="s">
        <v>605</v>
      </c>
      <c r="CB32" t="s">
        <v>606</v>
      </c>
      <c r="CC32" t="s">
        <v>607</v>
      </c>
      <c r="CE32" t="s">
        <v>608</v>
      </c>
      <c r="CF32">
        <v>139</v>
      </c>
      <c r="CG32" t="s">
        <v>165</v>
      </c>
      <c r="CH32" t="s">
        <v>601</v>
      </c>
      <c r="CI32" t="s">
        <v>560</v>
      </c>
      <c r="CJ32">
        <v>202</v>
      </c>
      <c r="CK32" t="s">
        <v>45</v>
      </c>
      <c r="CL32" s="1">
        <v>42237</v>
      </c>
      <c r="CM32" t="s">
        <v>597</v>
      </c>
      <c r="CO32" t="s">
        <v>607</v>
      </c>
      <c r="CP32" t="s">
        <v>607</v>
      </c>
      <c r="CQ32">
        <v>1</v>
      </c>
      <c r="CR32" s="8"/>
      <c r="CS32">
        <v>1</v>
      </c>
      <c r="CT32" t="s">
        <v>9</v>
      </c>
      <c r="CU32" s="8">
        <v>6255</v>
      </c>
      <c r="CV32">
        <v>1</v>
      </c>
      <c r="CX32" t="s">
        <v>612</v>
      </c>
    </row>
    <row r="33" spans="1:103" x14ac:dyDescent="0.35">
      <c r="A33" t="s">
        <v>591</v>
      </c>
      <c r="B33" s="19" t="s">
        <v>560</v>
      </c>
      <c r="C33" t="s">
        <v>9</v>
      </c>
      <c r="D33">
        <v>100</v>
      </c>
      <c r="E33">
        <v>60</v>
      </c>
      <c r="F33" t="s">
        <v>560</v>
      </c>
      <c r="G33">
        <v>1497</v>
      </c>
      <c r="H33" t="s">
        <v>224</v>
      </c>
      <c r="I33">
        <v>60</v>
      </c>
      <c r="J33" t="s">
        <v>171</v>
      </c>
      <c r="K33" t="s">
        <v>592</v>
      </c>
      <c r="L33" s="1"/>
      <c r="M33" s="1">
        <v>42236</v>
      </c>
      <c r="N33" s="1">
        <v>42097</v>
      </c>
      <c r="O33" t="s">
        <v>13</v>
      </c>
      <c r="P33" s="1">
        <v>42104</v>
      </c>
      <c r="Q33" t="s">
        <v>14</v>
      </c>
      <c r="R33" t="s">
        <v>9</v>
      </c>
      <c r="S33" t="s">
        <v>562</v>
      </c>
      <c r="T33" t="s">
        <v>13</v>
      </c>
      <c r="U33" t="s">
        <v>203</v>
      </c>
      <c r="X33" s="8">
        <v>22.5</v>
      </c>
      <c r="Y33" s="8">
        <v>18.75</v>
      </c>
      <c r="Z33" s="8">
        <v>31.5</v>
      </c>
      <c r="AA33" s="8">
        <v>7728.6</v>
      </c>
      <c r="AB33" t="s">
        <v>233</v>
      </c>
      <c r="AC33" t="s">
        <v>233</v>
      </c>
      <c r="AD33" t="s">
        <v>176</v>
      </c>
      <c r="AE33" t="s">
        <v>171</v>
      </c>
      <c r="AF33" t="s">
        <v>177</v>
      </c>
      <c r="AH33" t="s">
        <v>506</v>
      </c>
      <c r="AI33" t="s">
        <v>507</v>
      </c>
      <c r="AJ33" t="s">
        <v>80</v>
      </c>
      <c r="AK33" t="s">
        <v>228</v>
      </c>
      <c r="AL33" s="2">
        <v>42097.502245370371</v>
      </c>
      <c r="AM33" t="s">
        <v>604</v>
      </c>
      <c r="AN33" t="s">
        <v>595</v>
      </c>
      <c r="AO33">
        <v>3</v>
      </c>
      <c r="AP33" t="s">
        <v>596</v>
      </c>
      <c r="AT33" t="s">
        <v>566</v>
      </c>
      <c r="AU33" t="s">
        <v>596</v>
      </c>
      <c r="AV33" t="s">
        <v>83</v>
      </c>
      <c r="AW33" s="8">
        <v>7140</v>
      </c>
      <c r="AX33" s="8">
        <v>7140</v>
      </c>
      <c r="AY33" s="8">
        <v>7728.6</v>
      </c>
      <c r="BA33" t="s">
        <v>597</v>
      </c>
      <c r="BB33" t="s">
        <v>32</v>
      </c>
      <c r="BC33" t="s">
        <v>598</v>
      </c>
      <c r="BE33">
        <v>20</v>
      </c>
      <c r="BF33" t="s">
        <v>69</v>
      </c>
      <c r="BG33" t="s">
        <v>599</v>
      </c>
      <c r="BO33" t="s">
        <v>600</v>
      </c>
      <c r="BP33">
        <v>0</v>
      </c>
      <c r="BQ33" t="s">
        <v>601</v>
      </c>
      <c r="BR33" t="s">
        <v>602</v>
      </c>
      <c r="BS33" t="s">
        <v>9</v>
      </c>
      <c r="BV33" t="s">
        <v>603</v>
      </c>
      <c r="BW33" t="s">
        <v>604</v>
      </c>
      <c r="BX33" t="s">
        <v>604</v>
      </c>
      <c r="BY33" t="s">
        <v>595</v>
      </c>
      <c r="BZ33" t="s">
        <v>40</v>
      </c>
      <c r="CA33" t="s">
        <v>605</v>
      </c>
      <c r="CB33" t="s">
        <v>606</v>
      </c>
      <c r="CC33" t="s">
        <v>607</v>
      </c>
      <c r="CE33" t="s">
        <v>608</v>
      </c>
      <c r="CF33">
        <v>119</v>
      </c>
      <c r="CG33" t="s">
        <v>303</v>
      </c>
      <c r="CH33" t="s">
        <v>601</v>
      </c>
      <c r="CI33" t="s">
        <v>560</v>
      </c>
      <c r="CJ33">
        <v>202</v>
      </c>
      <c r="CK33" t="s">
        <v>45</v>
      </c>
      <c r="CL33" s="1">
        <v>42236</v>
      </c>
      <c r="CM33" t="s">
        <v>597</v>
      </c>
      <c r="CO33" t="s">
        <v>607</v>
      </c>
      <c r="CP33" t="s">
        <v>607</v>
      </c>
      <c r="CQ33">
        <v>1</v>
      </c>
      <c r="CR33" s="8"/>
      <c r="CS33">
        <v>1</v>
      </c>
      <c r="CT33" t="s">
        <v>9</v>
      </c>
      <c r="CU33" s="8">
        <v>7140</v>
      </c>
      <c r="CV33">
        <v>1</v>
      </c>
      <c r="CX33" t="s">
        <v>613</v>
      </c>
    </row>
    <row r="34" spans="1:103" x14ac:dyDescent="0.35">
      <c r="A34" t="s">
        <v>591</v>
      </c>
      <c r="B34" s="19" t="s">
        <v>560</v>
      </c>
      <c r="C34" t="s">
        <v>9</v>
      </c>
      <c r="D34">
        <v>100</v>
      </c>
      <c r="E34">
        <v>45</v>
      </c>
      <c r="F34" t="s">
        <v>560</v>
      </c>
      <c r="G34">
        <v>1498</v>
      </c>
      <c r="H34" t="s">
        <v>170</v>
      </c>
      <c r="I34">
        <v>45</v>
      </c>
      <c r="J34" t="s">
        <v>171</v>
      </c>
      <c r="K34" t="s">
        <v>592</v>
      </c>
      <c r="L34" s="1"/>
      <c r="M34" s="1">
        <v>42236</v>
      </c>
      <c r="N34" s="1">
        <v>42097</v>
      </c>
      <c r="O34" t="s">
        <v>13</v>
      </c>
      <c r="P34" s="1">
        <v>42103</v>
      </c>
      <c r="Q34" t="s">
        <v>14</v>
      </c>
      <c r="R34" t="s">
        <v>9</v>
      </c>
      <c r="S34" t="s">
        <v>562</v>
      </c>
      <c r="T34" t="s">
        <v>13</v>
      </c>
      <c r="U34" t="s">
        <v>203</v>
      </c>
      <c r="X34" s="8">
        <v>30</v>
      </c>
      <c r="Y34" s="8">
        <v>18.75</v>
      </c>
      <c r="Z34" s="8">
        <v>31.5</v>
      </c>
      <c r="AA34" s="8">
        <v>6757.54</v>
      </c>
      <c r="AB34" t="s">
        <v>175</v>
      </c>
      <c r="AC34" t="s">
        <v>175</v>
      </c>
      <c r="AD34" t="s">
        <v>176</v>
      </c>
      <c r="AE34" t="s">
        <v>171</v>
      </c>
      <c r="AF34" t="s">
        <v>177</v>
      </c>
      <c r="AH34" t="s">
        <v>506</v>
      </c>
      <c r="AI34" t="s">
        <v>507</v>
      </c>
      <c r="AJ34" t="s">
        <v>80</v>
      </c>
      <c r="AK34" t="s">
        <v>244</v>
      </c>
      <c r="AL34" s="2">
        <v>42097.504826388889</v>
      </c>
      <c r="AM34" t="s">
        <v>614</v>
      </c>
      <c r="AN34" t="s">
        <v>595</v>
      </c>
      <c r="AO34">
        <v>3</v>
      </c>
      <c r="AP34" t="s">
        <v>596</v>
      </c>
      <c r="AT34" t="s">
        <v>566</v>
      </c>
      <c r="AU34" t="s">
        <v>596</v>
      </c>
      <c r="AV34" t="s">
        <v>83</v>
      </c>
      <c r="AW34" s="8">
        <v>6255</v>
      </c>
      <c r="AX34" s="8">
        <v>6255</v>
      </c>
      <c r="AY34" s="8">
        <v>6757.54</v>
      </c>
      <c r="BA34" t="s">
        <v>597</v>
      </c>
      <c r="BB34" t="s">
        <v>32</v>
      </c>
      <c r="BC34" t="s">
        <v>598</v>
      </c>
      <c r="BE34">
        <v>20</v>
      </c>
      <c r="BF34" t="s">
        <v>69</v>
      </c>
      <c r="BG34" t="s">
        <v>599</v>
      </c>
      <c r="BO34" t="s">
        <v>611</v>
      </c>
      <c r="BP34">
        <v>0</v>
      </c>
      <c r="BQ34" t="s">
        <v>601</v>
      </c>
      <c r="BR34" t="s">
        <v>602</v>
      </c>
      <c r="BS34" t="s">
        <v>9</v>
      </c>
      <c r="BV34" t="s">
        <v>603</v>
      </c>
      <c r="BW34" t="s">
        <v>614</v>
      </c>
      <c r="BX34" t="s">
        <v>604</v>
      </c>
      <c r="BY34" t="s">
        <v>595</v>
      </c>
      <c r="BZ34" t="s">
        <v>40</v>
      </c>
      <c r="CA34" t="s">
        <v>605</v>
      </c>
      <c r="CB34" t="s">
        <v>606</v>
      </c>
      <c r="CC34" t="s">
        <v>607</v>
      </c>
      <c r="CE34" t="s">
        <v>608</v>
      </c>
      <c r="CF34">
        <v>139</v>
      </c>
      <c r="CG34" t="s">
        <v>165</v>
      </c>
      <c r="CH34" t="s">
        <v>601</v>
      </c>
      <c r="CI34" t="s">
        <v>560</v>
      </c>
      <c r="CJ34">
        <v>202</v>
      </c>
      <c r="CK34" t="s">
        <v>45</v>
      </c>
      <c r="CL34" s="1">
        <v>42236</v>
      </c>
      <c r="CM34" t="s">
        <v>597</v>
      </c>
      <c r="CO34" t="s">
        <v>607</v>
      </c>
      <c r="CP34" t="s">
        <v>607</v>
      </c>
      <c r="CQ34">
        <v>1</v>
      </c>
      <c r="CR34" s="8"/>
      <c r="CS34">
        <v>1</v>
      </c>
      <c r="CT34" t="s">
        <v>9</v>
      </c>
      <c r="CU34" s="8">
        <v>6255</v>
      </c>
      <c r="CV34">
        <v>1</v>
      </c>
      <c r="CX34" t="s">
        <v>615</v>
      </c>
    </row>
    <row r="35" spans="1:103" x14ac:dyDescent="0.35">
      <c r="A35" t="s">
        <v>616</v>
      </c>
      <c r="B35" s="19" t="s">
        <v>560</v>
      </c>
      <c r="C35" t="s">
        <v>9</v>
      </c>
      <c r="D35">
        <v>100</v>
      </c>
      <c r="E35">
        <v>45</v>
      </c>
      <c r="F35" t="s">
        <v>560</v>
      </c>
      <c r="G35">
        <v>1233</v>
      </c>
      <c r="H35" t="s">
        <v>200</v>
      </c>
      <c r="I35">
        <v>45</v>
      </c>
      <c r="J35" t="s">
        <v>171</v>
      </c>
      <c r="K35" t="s">
        <v>617</v>
      </c>
      <c r="L35" s="1"/>
      <c r="M35" s="1">
        <v>42236</v>
      </c>
      <c r="N35" s="1">
        <v>42072</v>
      </c>
      <c r="O35" t="s">
        <v>13</v>
      </c>
      <c r="P35" s="1">
        <v>42079</v>
      </c>
      <c r="Q35" t="s">
        <v>14</v>
      </c>
      <c r="R35" t="s">
        <v>9</v>
      </c>
      <c r="S35" t="s">
        <v>562</v>
      </c>
      <c r="T35" t="s">
        <v>13</v>
      </c>
      <c r="U35" t="s">
        <v>16</v>
      </c>
      <c r="X35" s="8">
        <v>22.5</v>
      </c>
      <c r="Y35" s="8">
        <v>22.5</v>
      </c>
      <c r="Z35" s="8">
        <v>31.5</v>
      </c>
      <c r="AA35" s="8">
        <v>6301.87</v>
      </c>
      <c r="AB35" t="s">
        <v>205</v>
      </c>
      <c r="AC35" t="s">
        <v>205</v>
      </c>
      <c r="AD35" t="s">
        <v>176</v>
      </c>
      <c r="AE35" t="s">
        <v>171</v>
      </c>
      <c r="AF35" t="s">
        <v>177</v>
      </c>
      <c r="AH35" t="s">
        <v>618</v>
      </c>
      <c r="AI35" t="s">
        <v>243</v>
      </c>
      <c r="AJ35" t="s">
        <v>80</v>
      </c>
      <c r="AK35" t="s">
        <v>619</v>
      </c>
      <c r="AL35" s="2">
        <v>42072.586342592593</v>
      </c>
      <c r="AM35" t="s">
        <v>620</v>
      </c>
      <c r="AN35" t="s">
        <v>621</v>
      </c>
      <c r="AO35">
        <v>4</v>
      </c>
      <c r="AP35" t="s">
        <v>183</v>
      </c>
      <c r="AT35" t="s">
        <v>566</v>
      </c>
      <c r="AU35" t="s">
        <v>183</v>
      </c>
      <c r="AV35" t="s">
        <v>83</v>
      </c>
      <c r="AW35" s="8">
        <v>5805</v>
      </c>
      <c r="AX35" s="8">
        <v>5805</v>
      </c>
      <c r="AY35" s="8">
        <v>6301.87</v>
      </c>
      <c r="BA35" t="s">
        <v>622</v>
      </c>
      <c r="BB35" t="s">
        <v>623</v>
      </c>
      <c r="BC35" t="s">
        <v>624</v>
      </c>
      <c r="BE35">
        <v>20</v>
      </c>
      <c r="BF35" t="s">
        <v>69</v>
      </c>
      <c r="BG35" t="s">
        <v>625</v>
      </c>
      <c r="BO35" t="s">
        <v>215</v>
      </c>
      <c r="BP35">
        <v>0</v>
      </c>
      <c r="BQ35" t="s">
        <v>190</v>
      </c>
      <c r="BR35" t="s">
        <v>626</v>
      </c>
      <c r="BS35" t="s">
        <v>9</v>
      </c>
      <c r="BV35" t="s">
        <v>627</v>
      </c>
      <c r="BW35" t="s">
        <v>620</v>
      </c>
      <c r="BX35" t="s">
        <v>628</v>
      </c>
      <c r="BY35" t="s">
        <v>621</v>
      </c>
      <c r="BZ35" t="s">
        <v>72</v>
      </c>
      <c r="CB35" t="s">
        <v>629</v>
      </c>
      <c r="CC35" t="s">
        <v>630</v>
      </c>
      <c r="CD35" t="s">
        <v>164</v>
      </c>
      <c r="CE35" t="s">
        <v>294</v>
      </c>
      <c r="CF35">
        <v>129</v>
      </c>
      <c r="CG35" t="s">
        <v>220</v>
      </c>
      <c r="CH35" t="s">
        <v>196</v>
      </c>
      <c r="CI35" t="s">
        <v>560</v>
      </c>
      <c r="CJ35">
        <v>202</v>
      </c>
      <c r="CK35" t="s">
        <v>45</v>
      </c>
      <c r="CL35" s="1">
        <v>42236</v>
      </c>
      <c r="CM35" t="s">
        <v>622</v>
      </c>
      <c r="CO35" t="s">
        <v>630</v>
      </c>
      <c r="CP35" t="s">
        <v>630</v>
      </c>
      <c r="CQ35">
        <v>2</v>
      </c>
      <c r="CR35" s="8">
        <v>7024.05</v>
      </c>
      <c r="CS35">
        <v>0</v>
      </c>
      <c r="CU35" s="8">
        <v>5805</v>
      </c>
      <c r="CV35">
        <v>1</v>
      </c>
      <c r="CX35" t="s">
        <v>631</v>
      </c>
    </row>
    <row r="36" spans="1:103" x14ac:dyDescent="0.35">
      <c r="A36" t="s">
        <v>632</v>
      </c>
      <c r="B36" s="19" t="s">
        <v>560</v>
      </c>
      <c r="C36" t="s">
        <v>9</v>
      </c>
      <c r="D36">
        <v>97.89</v>
      </c>
      <c r="E36">
        <v>45</v>
      </c>
      <c r="F36" t="s">
        <v>560</v>
      </c>
      <c r="G36">
        <v>1114</v>
      </c>
      <c r="H36" t="s">
        <v>200</v>
      </c>
      <c r="I36">
        <v>45</v>
      </c>
      <c r="J36" t="s">
        <v>171</v>
      </c>
      <c r="K36" t="s">
        <v>633</v>
      </c>
      <c r="L36" s="1"/>
      <c r="M36" s="1">
        <v>42237</v>
      </c>
      <c r="N36" s="1">
        <v>42060</v>
      </c>
      <c r="O36" t="s">
        <v>13</v>
      </c>
      <c r="P36" s="1"/>
      <c r="Q36" t="s">
        <v>14</v>
      </c>
      <c r="R36" t="s">
        <v>9</v>
      </c>
      <c r="S36" t="s">
        <v>562</v>
      </c>
      <c r="T36" t="s">
        <v>13</v>
      </c>
      <c r="U36" t="s">
        <v>16</v>
      </c>
      <c r="X36" s="8">
        <v>22.5</v>
      </c>
      <c r="Y36" s="8">
        <v>22.5</v>
      </c>
      <c r="Z36" s="8">
        <v>31.5</v>
      </c>
      <c r="AA36" s="8">
        <v>6301.87</v>
      </c>
      <c r="AB36" t="s">
        <v>205</v>
      </c>
      <c r="AC36" t="s">
        <v>205</v>
      </c>
      <c r="AD36" t="s">
        <v>176</v>
      </c>
      <c r="AE36" t="s">
        <v>171</v>
      </c>
      <c r="AF36" t="s">
        <v>177</v>
      </c>
      <c r="AG36" t="s">
        <v>633</v>
      </c>
      <c r="AH36" t="s">
        <v>634</v>
      </c>
      <c r="AI36" t="s">
        <v>635</v>
      </c>
      <c r="AJ36" t="s">
        <v>23</v>
      </c>
      <c r="AK36" t="s">
        <v>208</v>
      </c>
      <c r="AL36" s="2">
        <v>42060.682233796295</v>
      </c>
      <c r="AM36" t="s">
        <v>636</v>
      </c>
      <c r="AN36" t="s">
        <v>636</v>
      </c>
      <c r="AO36">
        <v>5</v>
      </c>
      <c r="AP36" t="s">
        <v>183</v>
      </c>
      <c r="AT36" t="s">
        <v>566</v>
      </c>
      <c r="AU36" t="s">
        <v>183</v>
      </c>
      <c r="AV36" t="s">
        <v>29</v>
      </c>
      <c r="AW36" s="8">
        <v>5917.5</v>
      </c>
      <c r="AX36" s="8">
        <v>5917.5</v>
      </c>
      <c r="AY36" s="8">
        <v>6438</v>
      </c>
      <c r="BA36" t="s">
        <v>637</v>
      </c>
      <c r="BB36" t="s">
        <v>32</v>
      </c>
      <c r="BC36" t="s">
        <v>638</v>
      </c>
      <c r="BE36">
        <v>20</v>
      </c>
      <c r="BF36" t="s">
        <v>69</v>
      </c>
      <c r="BG36" t="s">
        <v>639</v>
      </c>
      <c r="BO36" t="s">
        <v>215</v>
      </c>
      <c r="BP36">
        <v>136.13</v>
      </c>
      <c r="BQ36" t="s">
        <v>190</v>
      </c>
      <c r="BR36" t="s">
        <v>640</v>
      </c>
      <c r="BS36" t="s">
        <v>9</v>
      </c>
      <c r="BV36" t="s">
        <v>641</v>
      </c>
      <c r="BW36" t="s">
        <v>636</v>
      </c>
      <c r="BX36" t="s">
        <v>336</v>
      </c>
      <c r="BY36" t="s">
        <v>636</v>
      </c>
      <c r="BZ36" t="s">
        <v>40</v>
      </c>
      <c r="CB36" t="s">
        <v>642</v>
      </c>
      <c r="CC36" t="s">
        <v>643</v>
      </c>
      <c r="CE36" t="s">
        <v>112</v>
      </c>
      <c r="CF36">
        <v>129</v>
      </c>
      <c r="CG36" t="s">
        <v>220</v>
      </c>
      <c r="CH36" t="s">
        <v>196</v>
      </c>
      <c r="CI36" t="s">
        <v>560</v>
      </c>
      <c r="CJ36">
        <v>202</v>
      </c>
      <c r="CK36" t="s">
        <v>45</v>
      </c>
      <c r="CL36" s="1">
        <v>42237</v>
      </c>
      <c r="CM36" t="s">
        <v>637</v>
      </c>
      <c r="CO36" t="s">
        <v>643</v>
      </c>
      <c r="CP36" t="s">
        <v>643</v>
      </c>
      <c r="CQ36">
        <v>2</v>
      </c>
      <c r="CR36" s="8">
        <v>7024.05</v>
      </c>
      <c r="CS36">
        <v>2</v>
      </c>
      <c r="CU36" s="8">
        <v>5917.5</v>
      </c>
      <c r="CV36">
        <v>1</v>
      </c>
      <c r="CX36" t="s">
        <v>644</v>
      </c>
    </row>
    <row r="37" spans="1:103" x14ac:dyDescent="0.35">
      <c r="A37" t="s">
        <v>632</v>
      </c>
      <c r="B37" s="19" t="s">
        <v>560</v>
      </c>
      <c r="C37" t="s">
        <v>9</v>
      </c>
      <c r="D37">
        <v>97.89</v>
      </c>
      <c r="E37">
        <v>45</v>
      </c>
      <c r="F37" t="s">
        <v>560</v>
      </c>
      <c r="G37">
        <v>1115</v>
      </c>
      <c r="H37" t="s">
        <v>200</v>
      </c>
      <c r="I37">
        <v>45</v>
      </c>
      <c r="J37" t="s">
        <v>171</v>
      </c>
      <c r="K37" t="s">
        <v>633</v>
      </c>
      <c r="L37" s="1"/>
      <c r="M37" s="1">
        <v>42238</v>
      </c>
      <c r="N37" s="1">
        <v>42060</v>
      </c>
      <c r="O37" t="s">
        <v>13</v>
      </c>
      <c r="P37" s="1"/>
      <c r="Q37" t="s">
        <v>14</v>
      </c>
      <c r="R37" t="s">
        <v>9</v>
      </c>
      <c r="S37" t="s">
        <v>562</v>
      </c>
      <c r="T37" t="s">
        <v>13</v>
      </c>
      <c r="U37" t="s">
        <v>16</v>
      </c>
      <c r="X37" s="8">
        <v>22.5</v>
      </c>
      <c r="Y37" s="8">
        <v>22.5</v>
      </c>
      <c r="Z37" s="8">
        <v>31.5</v>
      </c>
      <c r="AA37" s="8">
        <v>6301.87</v>
      </c>
      <c r="AB37" t="s">
        <v>205</v>
      </c>
      <c r="AC37" t="s">
        <v>205</v>
      </c>
      <c r="AD37" t="s">
        <v>176</v>
      </c>
      <c r="AE37" t="s">
        <v>171</v>
      </c>
      <c r="AF37" t="s">
        <v>177</v>
      </c>
      <c r="AG37" t="s">
        <v>633</v>
      </c>
      <c r="AH37" t="s">
        <v>634</v>
      </c>
      <c r="AI37" t="s">
        <v>635</v>
      </c>
      <c r="AJ37" t="s">
        <v>59</v>
      </c>
      <c r="AK37" t="s">
        <v>645</v>
      </c>
      <c r="AL37" s="2">
        <v>42060.684293981481</v>
      </c>
      <c r="AM37" t="s">
        <v>636</v>
      </c>
      <c r="AN37" t="s">
        <v>636</v>
      </c>
      <c r="AO37">
        <v>5</v>
      </c>
      <c r="AP37" t="s">
        <v>183</v>
      </c>
      <c r="AT37" t="s">
        <v>566</v>
      </c>
      <c r="AU37" t="s">
        <v>183</v>
      </c>
      <c r="AV37" t="s">
        <v>62</v>
      </c>
      <c r="AW37" s="8">
        <v>5917.5</v>
      </c>
      <c r="AX37" s="8">
        <v>5917.5</v>
      </c>
      <c r="AY37" s="8">
        <v>6438</v>
      </c>
      <c r="BA37" t="s">
        <v>637</v>
      </c>
      <c r="BB37" t="s">
        <v>32</v>
      </c>
      <c r="BC37" t="s">
        <v>638</v>
      </c>
      <c r="BE37">
        <v>20</v>
      </c>
      <c r="BF37" t="s">
        <v>69</v>
      </c>
      <c r="BG37" t="s">
        <v>639</v>
      </c>
      <c r="BO37" t="s">
        <v>215</v>
      </c>
      <c r="BP37">
        <v>136.13</v>
      </c>
      <c r="BQ37" t="s">
        <v>190</v>
      </c>
      <c r="BR37" t="s">
        <v>640</v>
      </c>
      <c r="BS37" t="s">
        <v>9</v>
      </c>
      <c r="BV37" t="s">
        <v>641</v>
      </c>
      <c r="BW37" t="s">
        <v>636</v>
      </c>
      <c r="BX37" t="s">
        <v>336</v>
      </c>
      <c r="BY37" t="s">
        <v>636</v>
      </c>
      <c r="BZ37" t="s">
        <v>40</v>
      </c>
      <c r="CB37" t="s">
        <v>642</v>
      </c>
      <c r="CC37" t="s">
        <v>643</v>
      </c>
      <c r="CE37" t="s">
        <v>112</v>
      </c>
      <c r="CF37">
        <v>129</v>
      </c>
      <c r="CG37" t="s">
        <v>220</v>
      </c>
      <c r="CH37" t="s">
        <v>196</v>
      </c>
      <c r="CI37" t="s">
        <v>560</v>
      </c>
      <c r="CJ37">
        <v>202</v>
      </c>
      <c r="CK37" t="s">
        <v>45</v>
      </c>
      <c r="CL37" s="1">
        <v>42238</v>
      </c>
      <c r="CM37" t="s">
        <v>637</v>
      </c>
      <c r="CO37" t="s">
        <v>643</v>
      </c>
      <c r="CP37" t="s">
        <v>643</v>
      </c>
      <c r="CQ37">
        <v>2</v>
      </c>
      <c r="CR37" s="8">
        <v>7024.05</v>
      </c>
      <c r="CS37">
        <v>2</v>
      </c>
      <c r="CU37" s="8">
        <v>5917.5</v>
      </c>
      <c r="CV37">
        <v>1</v>
      </c>
      <c r="CX37" t="s">
        <v>646</v>
      </c>
    </row>
    <row r="38" spans="1:103" x14ac:dyDescent="0.35">
      <c r="A38" t="s">
        <v>647</v>
      </c>
      <c r="B38" s="19" t="s">
        <v>648</v>
      </c>
      <c r="C38" t="s">
        <v>9</v>
      </c>
      <c r="D38">
        <v>100</v>
      </c>
      <c r="E38">
        <v>12</v>
      </c>
      <c r="F38" t="s">
        <v>648</v>
      </c>
      <c r="G38">
        <v>2376</v>
      </c>
      <c r="H38" t="s">
        <v>148</v>
      </c>
      <c r="I38">
        <v>12</v>
      </c>
      <c r="J38" t="s">
        <v>649</v>
      </c>
      <c r="K38" t="s">
        <v>650</v>
      </c>
      <c r="L38" s="1"/>
      <c r="M38" s="1">
        <v>42235</v>
      </c>
      <c r="N38" s="1">
        <v>42206</v>
      </c>
      <c r="O38" t="s">
        <v>13</v>
      </c>
      <c r="P38" s="1"/>
      <c r="R38" t="s">
        <v>9</v>
      </c>
      <c r="S38" t="s">
        <v>651</v>
      </c>
      <c r="T38" t="s">
        <v>13</v>
      </c>
      <c r="U38" t="s">
        <v>652</v>
      </c>
      <c r="AA38" s="8">
        <v>1669.8</v>
      </c>
      <c r="AB38" t="s">
        <v>653</v>
      </c>
      <c r="AC38" t="s">
        <v>654</v>
      </c>
      <c r="AD38" t="s">
        <v>655</v>
      </c>
      <c r="AE38" t="s">
        <v>649</v>
      </c>
      <c r="AF38" t="s">
        <v>656</v>
      </c>
      <c r="AH38" t="s">
        <v>657</v>
      </c>
      <c r="AI38" t="s">
        <v>658</v>
      </c>
      <c r="AJ38" t="s">
        <v>100</v>
      </c>
      <c r="AK38" t="s">
        <v>659</v>
      </c>
      <c r="AL38" s="2">
        <v>42206.453425925924</v>
      </c>
      <c r="AO38">
        <v>1</v>
      </c>
      <c r="AP38" t="s">
        <v>660</v>
      </c>
      <c r="AU38" t="s">
        <v>660</v>
      </c>
      <c r="AV38" t="s">
        <v>104</v>
      </c>
      <c r="AW38" s="8">
        <v>1380</v>
      </c>
      <c r="AX38" s="8">
        <v>1380</v>
      </c>
      <c r="AY38" s="8">
        <v>1669.8</v>
      </c>
      <c r="BA38" t="s">
        <v>661</v>
      </c>
      <c r="BB38" t="s">
        <v>139</v>
      </c>
      <c r="BC38" t="s">
        <v>662</v>
      </c>
      <c r="BF38" t="s">
        <v>69</v>
      </c>
      <c r="BG38" t="s">
        <v>663</v>
      </c>
      <c r="BO38" t="s">
        <v>664</v>
      </c>
      <c r="BP38">
        <v>0</v>
      </c>
      <c r="BQ38" t="s">
        <v>665</v>
      </c>
      <c r="BR38" t="s">
        <v>666</v>
      </c>
      <c r="BS38" t="s">
        <v>69</v>
      </c>
      <c r="BV38" t="s">
        <v>667</v>
      </c>
      <c r="BX38" t="s">
        <v>668</v>
      </c>
      <c r="BY38" t="s">
        <v>669</v>
      </c>
      <c r="BZ38" t="s">
        <v>40</v>
      </c>
      <c r="CB38" t="s">
        <v>670</v>
      </c>
      <c r="CC38" t="s">
        <v>671</v>
      </c>
      <c r="CD38" t="s">
        <v>254</v>
      </c>
      <c r="CE38" t="s">
        <v>129</v>
      </c>
      <c r="CF38">
        <v>115</v>
      </c>
      <c r="CG38" t="s">
        <v>672</v>
      </c>
      <c r="CH38" t="s">
        <v>649</v>
      </c>
      <c r="CI38" t="s">
        <v>648</v>
      </c>
      <c r="CK38" t="s">
        <v>45</v>
      </c>
      <c r="CL38" s="1">
        <v>42235</v>
      </c>
      <c r="CM38" t="s">
        <v>661</v>
      </c>
      <c r="CQ38">
        <v>1</v>
      </c>
      <c r="CR38" s="8">
        <v>1669.8</v>
      </c>
      <c r="CS38">
        <v>0</v>
      </c>
      <c r="CT38" t="s">
        <v>9</v>
      </c>
      <c r="CU38" s="8">
        <v>1380</v>
      </c>
      <c r="CV38"/>
      <c r="CX38" t="s">
        <v>673</v>
      </c>
    </row>
    <row r="39" spans="1:103" x14ac:dyDescent="0.35">
      <c r="A39" t="s">
        <v>647</v>
      </c>
      <c r="B39" s="19" t="s">
        <v>648</v>
      </c>
      <c r="C39" t="s">
        <v>9</v>
      </c>
      <c r="D39">
        <v>100</v>
      </c>
      <c r="E39">
        <v>12</v>
      </c>
      <c r="F39" t="s">
        <v>648</v>
      </c>
      <c r="G39">
        <v>2377</v>
      </c>
      <c r="H39" t="s">
        <v>50</v>
      </c>
      <c r="I39">
        <v>12</v>
      </c>
      <c r="J39" t="s">
        <v>649</v>
      </c>
      <c r="K39" t="s">
        <v>650</v>
      </c>
      <c r="L39" s="1"/>
      <c r="M39" s="1">
        <v>42235</v>
      </c>
      <c r="N39" s="1">
        <v>42206</v>
      </c>
      <c r="O39" t="s">
        <v>13</v>
      </c>
      <c r="P39" s="1"/>
      <c r="R39" t="s">
        <v>9</v>
      </c>
      <c r="S39" t="s">
        <v>651</v>
      </c>
      <c r="T39" t="s">
        <v>13</v>
      </c>
      <c r="U39" t="s">
        <v>652</v>
      </c>
      <c r="AA39" s="8">
        <v>1669.8</v>
      </c>
      <c r="AB39" t="s">
        <v>54</v>
      </c>
      <c r="AC39" t="s">
        <v>55</v>
      </c>
      <c r="AD39" t="s">
        <v>655</v>
      </c>
      <c r="AE39" t="s">
        <v>649</v>
      </c>
      <c r="AF39" t="s">
        <v>656</v>
      </c>
      <c r="AH39" t="s">
        <v>657</v>
      </c>
      <c r="AI39" t="s">
        <v>658</v>
      </c>
      <c r="AJ39" t="s">
        <v>100</v>
      </c>
      <c r="AK39" t="s">
        <v>674</v>
      </c>
      <c r="AL39" s="2">
        <v>42206.454074074078</v>
      </c>
      <c r="AO39">
        <v>1</v>
      </c>
      <c r="AP39" t="s">
        <v>660</v>
      </c>
      <c r="AU39" t="s">
        <v>660</v>
      </c>
      <c r="AV39" t="s">
        <v>104</v>
      </c>
      <c r="AW39" s="8">
        <v>1380</v>
      </c>
      <c r="AX39" s="8">
        <v>1380</v>
      </c>
      <c r="AY39" s="8">
        <v>1669.8</v>
      </c>
      <c r="BA39" t="s">
        <v>661</v>
      </c>
      <c r="BB39" t="s">
        <v>139</v>
      </c>
      <c r="BC39" t="s">
        <v>662</v>
      </c>
      <c r="BF39" t="s">
        <v>69</v>
      </c>
      <c r="BG39" t="s">
        <v>663</v>
      </c>
      <c r="BO39" t="s">
        <v>67</v>
      </c>
      <c r="BP39">
        <v>0</v>
      </c>
      <c r="BQ39" t="s">
        <v>665</v>
      </c>
      <c r="BR39" t="s">
        <v>666</v>
      </c>
      <c r="BS39" t="s">
        <v>69</v>
      </c>
      <c r="BV39" t="s">
        <v>667</v>
      </c>
      <c r="BX39" t="s">
        <v>668</v>
      </c>
      <c r="BY39" t="s">
        <v>669</v>
      </c>
      <c r="BZ39" t="s">
        <v>40</v>
      </c>
      <c r="CB39" t="s">
        <v>670</v>
      </c>
      <c r="CC39" t="s">
        <v>671</v>
      </c>
      <c r="CD39" t="s">
        <v>254</v>
      </c>
      <c r="CE39" t="s">
        <v>129</v>
      </c>
      <c r="CF39">
        <v>115</v>
      </c>
      <c r="CG39" t="s">
        <v>675</v>
      </c>
      <c r="CH39" t="s">
        <v>649</v>
      </c>
      <c r="CI39" t="s">
        <v>648</v>
      </c>
      <c r="CK39" t="s">
        <v>45</v>
      </c>
      <c r="CL39" s="1">
        <v>42235</v>
      </c>
      <c r="CM39" t="s">
        <v>661</v>
      </c>
      <c r="CQ39">
        <v>1</v>
      </c>
      <c r="CR39" s="8">
        <v>1669.8</v>
      </c>
      <c r="CS39">
        <v>0</v>
      </c>
      <c r="CT39" t="s">
        <v>9</v>
      </c>
      <c r="CU39" s="8">
        <v>1380</v>
      </c>
      <c r="CV39"/>
      <c r="CX39" t="s">
        <v>676</v>
      </c>
    </row>
    <row r="40" spans="1:103" x14ac:dyDescent="0.35">
      <c r="A40" t="s">
        <v>647</v>
      </c>
      <c r="B40" s="19" t="s">
        <v>648</v>
      </c>
      <c r="C40" t="s">
        <v>9</v>
      </c>
      <c r="D40">
        <v>100</v>
      </c>
      <c r="E40">
        <v>12</v>
      </c>
      <c r="F40" t="s">
        <v>648</v>
      </c>
      <c r="G40">
        <v>2378</v>
      </c>
      <c r="H40" t="s">
        <v>10</v>
      </c>
      <c r="I40">
        <v>12</v>
      </c>
      <c r="J40" t="s">
        <v>649</v>
      </c>
      <c r="K40" t="s">
        <v>650</v>
      </c>
      <c r="L40" s="1"/>
      <c r="M40" s="1">
        <v>42236</v>
      </c>
      <c r="N40" s="1">
        <v>42206</v>
      </c>
      <c r="O40" t="s">
        <v>13</v>
      </c>
      <c r="P40" s="1"/>
      <c r="R40" t="s">
        <v>9</v>
      </c>
      <c r="S40" t="s">
        <v>651</v>
      </c>
      <c r="T40" t="s">
        <v>13</v>
      </c>
      <c r="U40" t="s">
        <v>652</v>
      </c>
      <c r="AA40" s="8">
        <v>1669.8</v>
      </c>
      <c r="AB40" t="s">
        <v>189</v>
      </c>
      <c r="AC40" t="s">
        <v>18</v>
      </c>
      <c r="AD40" t="s">
        <v>655</v>
      </c>
      <c r="AE40" t="s">
        <v>649</v>
      </c>
      <c r="AF40" t="s">
        <v>656</v>
      </c>
      <c r="AH40" t="s">
        <v>657</v>
      </c>
      <c r="AI40" t="s">
        <v>658</v>
      </c>
      <c r="AJ40" t="s">
        <v>80</v>
      </c>
      <c r="AK40" t="s">
        <v>677</v>
      </c>
      <c r="AL40" s="2">
        <v>42206.455462962964</v>
      </c>
      <c r="AO40">
        <v>1</v>
      </c>
      <c r="AP40" t="s">
        <v>660</v>
      </c>
      <c r="AU40" t="s">
        <v>660</v>
      </c>
      <c r="AV40" t="s">
        <v>83</v>
      </c>
      <c r="AW40" s="8">
        <v>1380</v>
      </c>
      <c r="AX40" s="8">
        <v>1380</v>
      </c>
      <c r="AY40" s="8">
        <v>1669.8</v>
      </c>
      <c r="BA40" t="s">
        <v>661</v>
      </c>
      <c r="BB40" t="s">
        <v>139</v>
      </c>
      <c r="BC40" t="s">
        <v>662</v>
      </c>
      <c r="BF40" t="s">
        <v>69</v>
      </c>
      <c r="BG40" t="s">
        <v>663</v>
      </c>
      <c r="BO40" t="s">
        <v>35</v>
      </c>
      <c r="BP40">
        <v>0</v>
      </c>
      <c r="BQ40" t="s">
        <v>665</v>
      </c>
      <c r="BR40" t="s">
        <v>666</v>
      </c>
      <c r="BS40" t="s">
        <v>69</v>
      </c>
      <c r="BV40" t="s">
        <v>667</v>
      </c>
      <c r="BX40" t="s">
        <v>668</v>
      </c>
      <c r="BY40" t="s">
        <v>669</v>
      </c>
      <c r="BZ40" t="s">
        <v>40</v>
      </c>
      <c r="CB40" t="s">
        <v>670</v>
      </c>
      <c r="CC40" t="s">
        <v>671</v>
      </c>
      <c r="CD40" t="s">
        <v>254</v>
      </c>
      <c r="CE40" t="s">
        <v>129</v>
      </c>
      <c r="CF40">
        <v>115</v>
      </c>
      <c r="CG40" t="s">
        <v>259</v>
      </c>
      <c r="CH40" t="s">
        <v>649</v>
      </c>
      <c r="CI40" t="s">
        <v>648</v>
      </c>
      <c r="CK40" t="s">
        <v>45</v>
      </c>
      <c r="CL40" s="1">
        <v>42236</v>
      </c>
      <c r="CM40" t="s">
        <v>661</v>
      </c>
      <c r="CQ40">
        <v>1</v>
      </c>
      <c r="CR40" s="8">
        <v>1669.8</v>
      </c>
      <c r="CS40">
        <v>0</v>
      </c>
      <c r="CT40" t="s">
        <v>9</v>
      </c>
      <c r="CU40" s="8">
        <v>1380</v>
      </c>
      <c r="CV40"/>
      <c r="CX40" t="s">
        <v>678</v>
      </c>
    </row>
    <row r="41" spans="1:103" x14ac:dyDescent="0.35">
      <c r="A41" t="s">
        <v>647</v>
      </c>
      <c r="B41" s="19" t="s">
        <v>648</v>
      </c>
      <c r="C41" t="s">
        <v>9</v>
      </c>
      <c r="D41">
        <v>100</v>
      </c>
      <c r="E41">
        <v>12</v>
      </c>
      <c r="F41" t="s">
        <v>648</v>
      </c>
      <c r="G41">
        <v>2379</v>
      </c>
      <c r="H41" t="s">
        <v>50</v>
      </c>
      <c r="I41">
        <v>12</v>
      </c>
      <c r="J41" t="s">
        <v>649</v>
      </c>
      <c r="K41" t="s">
        <v>650</v>
      </c>
      <c r="L41" s="1"/>
      <c r="M41" s="1">
        <v>42236</v>
      </c>
      <c r="N41" s="1">
        <v>42206</v>
      </c>
      <c r="O41" t="s">
        <v>13</v>
      </c>
      <c r="P41" s="1"/>
      <c r="R41" t="s">
        <v>9</v>
      </c>
      <c r="S41" t="s">
        <v>651</v>
      </c>
      <c r="T41" t="s">
        <v>13</v>
      </c>
      <c r="U41" t="s">
        <v>652</v>
      </c>
      <c r="AA41" s="8">
        <v>1669.8</v>
      </c>
      <c r="AB41" t="s">
        <v>54</v>
      </c>
      <c r="AC41" t="s">
        <v>55</v>
      </c>
      <c r="AD41" t="s">
        <v>655</v>
      </c>
      <c r="AE41" t="s">
        <v>649</v>
      </c>
      <c r="AF41" t="s">
        <v>656</v>
      </c>
      <c r="AH41" t="s">
        <v>657</v>
      </c>
      <c r="AI41" t="s">
        <v>658</v>
      </c>
      <c r="AJ41" t="s">
        <v>80</v>
      </c>
      <c r="AK41" t="s">
        <v>677</v>
      </c>
      <c r="AL41" s="2">
        <v>42206.456087962964</v>
      </c>
      <c r="AO41">
        <v>1</v>
      </c>
      <c r="AP41" t="s">
        <v>660</v>
      </c>
      <c r="AU41" t="s">
        <v>660</v>
      </c>
      <c r="AV41" t="s">
        <v>83</v>
      </c>
      <c r="AW41" s="8">
        <v>1380</v>
      </c>
      <c r="AX41" s="8">
        <v>1380</v>
      </c>
      <c r="AY41" s="8">
        <v>1669.8</v>
      </c>
      <c r="BA41" t="s">
        <v>661</v>
      </c>
      <c r="BB41" t="s">
        <v>139</v>
      </c>
      <c r="BC41" t="s">
        <v>662</v>
      </c>
      <c r="BF41" t="s">
        <v>69</v>
      </c>
      <c r="BG41" t="s">
        <v>663</v>
      </c>
      <c r="BO41" t="s">
        <v>67</v>
      </c>
      <c r="BP41">
        <v>0</v>
      </c>
      <c r="BQ41" t="s">
        <v>665</v>
      </c>
      <c r="BR41" t="s">
        <v>666</v>
      </c>
      <c r="BS41" t="s">
        <v>69</v>
      </c>
      <c r="BV41" t="s">
        <v>667</v>
      </c>
      <c r="BX41" t="s">
        <v>668</v>
      </c>
      <c r="BY41" t="s">
        <v>669</v>
      </c>
      <c r="BZ41" t="s">
        <v>40</v>
      </c>
      <c r="CB41" t="s">
        <v>670</v>
      </c>
      <c r="CC41" t="s">
        <v>671</v>
      </c>
      <c r="CD41" t="s">
        <v>254</v>
      </c>
      <c r="CE41" t="s">
        <v>129</v>
      </c>
      <c r="CF41">
        <v>115</v>
      </c>
      <c r="CG41" t="s">
        <v>675</v>
      </c>
      <c r="CH41" t="s">
        <v>649</v>
      </c>
      <c r="CI41" t="s">
        <v>648</v>
      </c>
      <c r="CK41" t="s">
        <v>45</v>
      </c>
      <c r="CL41" s="1">
        <v>42236</v>
      </c>
      <c r="CM41" t="s">
        <v>661</v>
      </c>
      <c r="CQ41">
        <v>1</v>
      </c>
      <c r="CR41" s="8">
        <v>1669.8</v>
      </c>
      <c r="CS41">
        <v>0</v>
      </c>
      <c r="CT41" t="s">
        <v>9</v>
      </c>
      <c r="CU41" s="8">
        <v>1380</v>
      </c>
      <c r="CV41"/>
      <c r="CX41" t="s">
        <v>679</v>
      </c>
    </row>
    <row r="42" spans="1:103" x14ac:dyDescent="0.35">
      <c r="A42" t="s">
        <v>647</v>
      </c>
      <c r="B42" s="19" t="s">
        <v>648</v>
      </c>
      <c r="C42" t="s">
        <v>9</v>
      </c>
      <c r="D42">
        <v>100</v>
      </c>
      <c r="E42">
        <v>12</v>
      </c>
      <c r="F42" t="s">
        <v>648</v>
      </c>
      <c r="G42">
        <v>2380</v>
      </c>
      <c r="H42" t="s">
        <v>10</v>
      </c>
      <c r="I42">
        <v>12</v>
      </c>
      <c r="J42" t="s">
        <v>649</v>
      </c>
      <c r="K42" t="s">
        <v>650</v>
      </c>
      <c r="L42" s="1"/>
      <c r="M42" s="1">
        <v>42237</v>
      </c>
      <c r="N42" s="1">
        <v>42206</v>
      </c>
      <c r="O42" t="s">
        <v>13</v>
      </c>
      <c r="P42" s="1"/>
      <c r="R42" t="s">
        <v>9</v>
      </c>
      <c r="S42" t="s">
        <v>651</v>
      </c>
      <c r="T42" t="s">
        <v>13</v>
      </c>
      <c r="U42" t="s">
        <v>652</v>
      </c>
      <c r="AA42" s="8">
        <v>1669.8</v>
      </c>
      <c r="AB42" t="s">
        <v>189</v>
      </c>
      <c r="AC42" t="s">
        <v>18</v>
      </c>
      <c r="AD42" t="s">
        <v>655</v>
      </c>
      <c r="AE42" t="s">
        <v>649</v>
      </c>
      <c r="AF42" t="s">
        <v>656</v>
      </c>
      <c r="AH42" t="s">
        <v>657</v>
      </c>
      <c r="AI42" t="s">
        <v>658</v>
      </c>
      <c r="AJ42" t="s">
        <v>23</v>
      </c>
      <c r="AK42" t="s">
        <v>680</v>
      </c>
      <c r="AL42" s="2">
        <v>42206.456655092596</v>
      </c>
      <c r="AO42">
        <v>1</v>
      </c>
      <c r="AP42" t="s">
        <v>660</v>
      </c>
      <c r="AU42" t="s">
        <v>660</v>
      </c>
      <c r="AV42" t="s">
        <v>29</v>
      </c>
      <c r="AW42" s="8">
        <v>1380</v>
      </c>
      <c r="AX42" s="8">
        <v>1380</v>
      </c>
      <c r="AY42" s="8">
        <v>1669.8</v>
      </c>
      <c r="BA42" t="s">
        <v>661</v>
      </c>
      <c r="BB42" t="s">
        <v>139</v>
      </c>
      <c r="BC42" t="s">
        <v>662</v>
      </c>
      <c r="BF42" t="s">
        <v>69</v>
      </c>
      <c r="BG42" t="s">
        <v>663</v>
      </c>
      <c r="BO42" t="s">
        <v>35</v>
      </c>
      <c r="BP42">
        <v>0</v>
      </c>
      <c r="BQ42" t="s">
        <v>665</v>
      </c>
      <c r="BR42" t="s">
        <v>666</v>
      </c>
      <c r="BS42" t="s">
        <v>69</v>
      </c>
      <c r="BV42" t="s">
        <v>667</v>
      </c>
      <c r="BX42" t="s">
        <v>668</v>
      </c>
      <c r="BY42" t="s">
        <v>669</v>
      </c>
      <c r="BZ42" t="s">
        <v>40</v>
      </c>
      <c r="CB42" t="s">
        <v>670</v>
      </c>
      <c r="CC42" t="s">
        <v>671</v>
      </c>
      <c r="CD42" t="s">
        <v>254</v>
      </c>
      <c r="CE42" t="s">
        <v>129</v>
      </c>
      <c r="CF42">
        <v>115</v>
      </c>
      <c r="CG42" t="s">
        <v>259</v>
      </c>
      <c r="CH42" t="s">
        <v>649</v>
      </c>
      <c r="CI42" t="s">
        <v>648</v>
      </c>
      <c r="CK42" t="s">
        <v>45</v>
      </c>
      <c r="CL42" s="1">
        <v>42237</v>
      </c>
      <c r="CM42" t="s">
        <v>661</v>
      </c>
      <c r="CQ42">
        <v>1</v>
      </c>
      <c r="CR42" s="8">
        <v>1669.8</v>
      </c>
      <c r="CS42">
        <v>0</v>
      </c>
      <c r="CT42" t="s">
        <v>9</v>
      </c>
      <c r="CU42" s="8">
        <v>1380</v>
      </c>
      <c r="CV42"/>
      <c r="CX42" t="s">
        <v>681</v>
      </c>
    </row>
    <row r="43" spans="1:103" x14ac:dyDescent="0.35">
      <c r="A43" t="s">
        <v>647</v>
      </c>
      <c r="B43" s="19" t="s">
        <v>648</v>
      </c>
      <c r="C43" t="s">
        <v>9</v>
      </c>
      <c r="D43">
        <v>100</v>
      </c>
      <c r="E43">
        <v>12</v>
      </c>
      <c r="F43" t="s">
        <v>648</v>
      </c>
      <c r="G43">
        <v>2381</v>
      </c>
      <c r="H43" t="s">
        <v>50</v>
      </c>
      <c r="I43">
        <v>12</v>
      </c>
      <c r="J43" t="s">
        <v>649</v>
      </c>
      <c r="K43" t="s">
        <v>650</v>
      </c>
      <c r="L43" s="1"/>
      <c r="M43" s="1">
        <v>42237</v>
      </c>
      <c r="N43" s="1">
        <v>42206</v>
      </c>
      <c r="O43" t="s">
        <v>13</v>
      </c>
      <c r="P43" s="1"/>
      <c r="R43" t="s">
        <v>9</v>
      </c>
      <c r="S43" t="s">
        <v>651</v>
      </c>
      <c r="T43" t="s">
        <v>13</v>
      </c>
      <c r="U43" t="s">
        <v>652</v>
      </c>
      <c r="AA43" s="8">
        <v>1669.8</v>
      </c>
      <c r="AB43" t="s">
        <v>54</v>
      </c>
      <c r="AC43" t="s">
        <v>55</v>
      </c>
      <c r="AD43" t="s">
        <v>655</v>
      </c>
      <c r="AE43" t="s">
        <v>649</v>
      </c>
      <c r="AF43" t="s">
        <v>656</v>
      </c>
      <c r="AH43" t="s">
        <v>657</v>
      </c>
      <c r="AI43" t="s">
        <v>658</v>
      </c>
      <c r="AJ43" t="s">
        <v>23</v>
      </c>
      <c r="AK43" t="s">
        <v>680</v>
      </c>
      <c r="AL43" s="2">
        <v>42206.457326388889</v>
      </c>
      <c r="AO43">
        <v>1</v>
      </c>
      <c r="AP43" t="s">
        <v>660</v>
      </c>
      <c r="AU43" t="s">
        <v>660</v>
      </c>
      <c r="AV43" t="s">
        <v>29</v>
      </c>
      <c r="AW43" s="8">
        <v>1380</v>
      </c>
      <c r="AX43" s="8">
        <v>1380</v>
      </c>
      <c r="AY43" s="8">
        <v>1669.8</v>
      </c>
      <c r="BA43" t="s">
        <v>661</v>
      </c>
      <c r="BB43" t="s">
        <v>139</v>
      </c>
      <c r="BC43" t="s">
        <v>662</v>
      </c>
      <c r="BF43" t="s">
        <v>69</v>
      </c>
      <c r="BG43" t="s">
        <v>663</v>
      </c>
      <c r="BO43" t="s">
        <v>67</v>
      </c>
      <c r="BP43">
        <v>0</v>
      </c>
      <c r="BQ43" t="s">
        <v>665</v>
      </c>
      <c r="BR43" t="s">
        <v>666</v>
      </c>
      <c r="BS43" t="s">
        <v>69</v>
      </c>
      <c r="BV43" t="s">
        <v>667</v>
      </c>
      <c r="BX43" t="s">
        <v>668</v>
      </c>
      <c r="BY43" t="s">
        <v>669</v>
      </c>
      <c r="BZ43" t="s">
        <v>40</v>
      </c>
      <c r="CB43" t="s">
        <v>670</v>
      </c>
      <c r="CC43" t="s">
        <v>671</v>
      </c>
      <c r="CD43" t="s">
        <v>254</v>
      </c>
      <c r="CE43" t="s">
        <v>129</v>
      </c>
      <c r="CF43">
        <v>115</v>
      </c>
      <c r="CG43" t="s">
        <v>675</v>
      </c>
      <c r="CH43" t="s">
        <v>649</v>
      </c>
      <c r="CI43" t="s">
        <v>648</v>
      </c>
      <c r="CK43" t="s">
        <v>45</v>
      </c>
      <c r="CL43" s="1">
        <v>42237</v>
      </c>
      <c r="CM43" t="s">
        <v>661</v>
      </c>
      <c r="CQ43">
        <v>1</v>
      </c>
      <c r="CR43" s="8">
        <v>1669.8</v>
      </c>
      <c r="CS43">
        <v>0</v>
      </c>
      <c r="CT43" t="s">
        <v>9</v>
      </c>
      <c r="CU43" s="8">
        <v>1380</v>
      </c>
      <c r="CV43"/>
      <c r="CX43" t="s">
        <v>682</v>
      </c>
    </row>
    <row r="44" spans="1:103" x14ac:dyDescent="0.35">
      <c r="A44" t="s">
        <v>647</v>
      </c>
      <c r="B44" s="19" t="s">
        <v>648</v>
      </c>
      <c r="C44" t="s">
        <v>9</v>
      </c>
      <c r="D44">
        <v>100</v>
      </c>
      <c r="E44">
        <v>12</v>
      </c>
      <c r="F44" t="s">
        <v>648</v>
      </c>
      <c r="G44">
        <v>2382</v>
      </c>
      <c r="H44" t="s">
        <v>10</v>
      </c>
      <c r="I44">
        <v>12</v>
      </c>
      <c r="J44" t="s">
        <v>649</v>
      </c>
      <c r="K44" t="s">
        <v>650</v>
      </c>
      <c r="L44" s="1"/>
      <c r="M44" s="1">
        <v>42238</v>
      </c>
      <c r="N44" s="1">
        <v>42206</v>
      </c>
      <c r="O44" t="s">
        <v>13</v>
      </c>
      <c r="P44" s="1"/>
      <c r="R44" t="s">
        <v>9</v>
      </c>
      <c r="S44" t="s">
        <v>651</v>
      </c>
      <c r="T44" t="s">
        <v>13</v>
      </c>
      <c r="U44" t="s">
        <v>652</v>
      </c>
      <c r="AA44" s="8">
        <v>1669.8</v>
      </c>
      <c r="AB44" t="s">
        <v>189</v>
      </c>
      <c r="AC44" t="s">
        <v>18</v>
      </c>
      <c r="AD44" t="s">
        <v>655</v>
      </c>
      <c r="AE44" t="s">
        <v>649</v>
      </c>
      <c r="AF44" t="s">
        <v>656</v>
      </c>
      <c r="AH44" t="s">
        <v>657</v>
      </c>
      <c r="AI44" t="s">
        <v>658</v>
      </c>
      <c r="AJ44" t="s">
        <v>59</v>
      </c>
      <c r="AK44" t="s">
        <v>683</v>
      </c>
      <c r="AL44" s="2">
        <v>42206.457916666666</v>
      </c>
      <c r="AO44">
        <v>1</v>
      </c>
      <c r="AP44" t="s">
        <v>660</v>
      </c>
      <c r="AU44" t="s">
        <v>660</v>
      </c>
      <c r="AV44" t="s">
        <v>62</v>
      </c>
      <c r="AW44" s="8">
        <v>1380</v>
      </c>
      <c r="AX44" s="8">
        <v>1380</v>
      </c>
      <c r="AY44" s="8">
        <v>1669.8</v>
      </c>
      <c r="BA44" t="s">
        <v>661</v>
      </c>
      <c r="BB44" t="s">
        <v>139</v>
      </c>
      <c r="BC44" t="s">
        <v>662</v>
      </c>
      <c r="BF44" t="s">
        <v>69</v>
      </c>
      <c r="BG44" t="s">
        <v>663</v>
      </c>
      <c r="BO44" t="s">
        <v>35</v>
      </c>
      <c r="BP44">
        <v>0</v>
      </c>
      <c r="BQ44" t="s">
        <v>665</v>
      </c>
      <c r="BR44" t="s">
        <v>666</v>
      </c>
      <c r="BS44" t="s">
        <v>69</v>
      </c>
      <c r="BV44" t="s">
        <v>667</v>
      </c>
      <c r="BX44" t="s">
        <v>668</v>
      </c>
      <c r="BY44" t="s">
        <v>669</v>
      </c>
      <c r="BZ44" t="s">
        <v>40</v>
      </c>
      <c r="CB44" t="s">
        <v>670</v>
      </c>
      <c r="CC44" t="s">
        <v>671</v>
      </c>
      <c r="CD44" t="s">
        <v>254</v>
      </c>
      <c r="CE44" t="s">
        <v>129</v>
      </c>
      <c r="CF44">
        <v>115</v>
      </c>
      <c r="CG44" t="s">
        <v>259</v>
      </c>
      <c r="CH44" t="s">
        <v>649</v>
      </c>
      <c r="CI44" t="s">
        <v>648</v>
      </c>
      <c r="CK44" t="s">
        <v>45</v>
      </c>
      <c r="CL44" s="1">
        <v>42238</v>
      </c>
      <c r="CM44" t="s">
        <v>661</v>
      </c>
      <c r="CQ44">
        <v>1</v>
      </c>
      <c r="CR44" s="8">
        <v>1669.8</v>
      </c>
      <c r="CS44">
        <v>0</v>
      </c>
      <c r="CT44" t="s">
        <v>9</v>
      </c>
      <c r="CU44" s="8">
        <v>1380</v>
      </c>
      <c r="CV44"/>
      <c r="CX44" t="s">
        <v>684</v>
      </c>
    </row>
    <row r="45" spans="1:103" x14ac:dyDescent="0.35">
      <c r="A45" t="s">
        <v>647</v>
      </c>
      <c r="B45" s="19" t="s">
        <v>648</v>
      </c>
      <c r="C45" t="s">
        <v>9</v>
      </c>
      <c r="D45">
        <v>100</v>
      </c>
      <c r="E45">
        <v>12</v>
      </c>
      <c r="F45" t="s">
        <v>648</v>
      </c>
      <c r="G45">
        <v>2383</v>
      </c>
      <c r="H45" t="s">
        <v>50</v>
      </c>
      <c r="I45">
        <v>12</v>
      </c>
      <c r="J45" t="s">
        <v>649</v>
      </c>
      <c r="K45" t="s">
        <v>650</v>
      </c>
      <c r="L45" s="1"/>
      <c r="M45" s="1">
        <v>42238</v>
      </c>
      <c r="N45" s="1">
        <v>42206</v>
      </c>
      <c r="O45" t="s">
        <v>13</v>
      </c>
      <c r="P45" s="1"/>
      <c r="R45" t="s">
        <v>9</v>
      </c>
      <c r="S45" t="s">
        <v>651</v>
      </c>
      <c r="T45" t="s">
        <v>13</v>
      </c>
      <c r="U45" t="s">
        <v>652</v>
      </c>
      <c r="AA45" s="8">
        <v>1669.8</v>
      </c>
      <c r="AB45" t="s">
        <v>54</v>
      </c>
      <c r="AC45" t="s">
        <v>55</v>
      </c>
      <c r="AD45" t="s">
        <v>655</v>
      </c>
      <c r="AE45" t="s">
        <v>649</v>
      </c>
      <c r="AF45" t="s">
        <v>656</v>
      </c>
      <c r="AH45" t="s">
        <v>657</v>
      </c>
      <c r="AI45" t="s">
        <v>658</v>
      </c>
      <c r="AJ45" t="s">
        <v>59</v>
      </c>
      <c r="AK45" t="s">
        <v>683</v>
      </c>
      <c r="AL45" s="2">
        <v>42206.458611111113</v>
      </c>
      <c r="AO45">
        <v>1</v>
      </c>
      <c r="AP45" t="s">
        <v>660</v>
      </c>
      <c r="AU45" t="s">
        <v>660</v>
      </c>
      <c r="AV45" t="s">
        <v>62</v>
      </c>
      <c r="AW45" s="8">
        <v>1380</v>
      </c>
      <c r="AX45" s="8">
        <v>1380</v>
      </c>
      <c r="AY45" s="8">
        <v>1669.8</v>
      </c>
      <c r="BA45" t="s">
        <v>661</v>
      </c>
      <c r="BB45" t="s">
        <v>139</v>
      </c>
      <c r="BC45" t="s">
        <v>662</v>
      </c>
      <c r="BF45" t="s">
        <v>69</v>
      </c>
      <c r="BG45" t="s">
        <v>663</v>
      </c>
      <c r="BO45" t="s">
        <v>67</v>
      </c>
      <c r="BP45">
        <v>0</v>
      </c>
      <c r="BQ45" t="s">
        <v>665</v>
      </c>
      <c r="BR45" t="s">
        <v>666</v>
      </c>
      <c r="BS45" t="s">
        <v>69</v>
      </c>
      <c r="BV45" t="s">
        <v>667</v>
      </c>
      <c r="BX45" t="s">
        <v>668</v>
      </c>
      <c r="BY45" t="s">
        <v>669</v>
      </c>
      <c r="BZ45" t="s">
        <v>40</v>
      </c>
      <c r="CB45" t="s">
        <v>670</v>
      </c>
      <c r="CC45" t="s">
        <v>671</v>
      </c>
      <c r="CD45" t="s">
        <v>254</v>
      </c>
      <c r="CE45" t="s">
        <v>129</v>
      </c>
      <c r="CF45">
        <v>115</v>
      </c>
      <c r="CG45" t="s">
        <v>675</v>
      </c>
      <c r="CH45" t="s">
        <v>649</v>
      </c>
      <c r="CI45" t="s">
        <v>648</v>
      </c>
      <c r="CK45" t="s">
        <v>45</v>
      </c>
      <c r="CL45" s="1">
        <v>42238</v>
      </c>
      <c r="CM45" t="s">
        <v>661</v>
      </c>
      <c r="CQ45">
        <v>1</v>
      </c>
      <c r="CR45" s="8">
        <v>1669.8</v>
      </c>
      <c r="CS45">
        <v>0</v>
      </c>
      <c r="CT45" t="s">
        <v>9</v>
      </c>
      <c r="CU45" s="8">
        <v>1380</v>
      </c>
      <c r="CV45"/>
      <c r="CX45" t="s">
        <v>685</v>
      </c>
    </row>
    <row r="46" spans="1:103" x14ac:dyDescent="0.35">
      <c r="A46" t="s">
        <v>647</v>
      </c>
      <c r="B46" s="19" t="s">
        <v>648</v>
      </c>
      <c r="C46" t="s">
        <v>9</v>
      </c>
      <c r="D46">
        <v>100</v>
      </c>
      <c r="E46">
        <v>12</v>
      </c>
      <c r="F46" t="s">
        <v>648</v>
      </c>
      <c r="G46">
        <v>2384</v>
      </c>
      <c r="H46" t="s">
        <v>686</v>
      </c>
      <c r="I46">
        <v>12</v>
      </c>
      <c r="J46" t="s">
        <v>649</v>
      </c>
      <c r="K46" t="s">
        <v>650</v>
      </c>
      <c r="L46" s="1"/>
      <c r="M46" s="1">
        <v>42239</v>
      </c>
      <c r="N46" s="1">
        <v>42206</v>
      </c>
      <c r="O46" t="s">
        <v>13</v>
      </c>
      <c r="P46" s="1"/>
      <c r="R46" t="s">
        <v>9</v>
      </c>
      <c r="S46" t="s">
        <v>651</v>
      </c>
      <c r="T46" t="s">
        <v>13</v>
      </c>
      <c r="U46" t="s">
        <v>652</v>
      </c>
      <c r="AA46" s="8">
        <v>1669.8</v>
      </c>
      <c r="AB46" t="s">
        <v>165</v>
      </c>
      <c r="AC46" t="s">
        <v>687</v>
      </c>
      <c r="AD46" t="s">
        <v>655</v>
      </c>
      <c r="AE46" t="s">
        <v>649</v>
      </c>
      <c r="AF46" t="s">
        <v>656</v>
      </c>
      <c r="AH46" t="s">
        <v>657</v>
      </c>
      <c r="AI46" t="s">
        <v>658</v>
      </c>
      <c r="AJ46" t="s">
        <v>688</v>
      </c>
      <c r="AK46" t="s">
        <v>689</v>
      </c>
      <c r="AL46" s="2">
        <v>42206.459131944444</v>
      </c>
      <c r="AO46">
        <v>1</v>
      </c>
      <c r="AP46" t="s">
        <v>660</v>
      </c>
      <c r="AU46" t="s">
        <v>660</v>
      </c>
      <c r="AV46" t="s">
        <v>690</v>
      </c>
      <c r="AW46" s="8">
        <v>1380</v>
      </c>
      <c r="AX46" s="8">
        <v>1380</v>
      </c>
      <c r="AY46" s="8">
        <v>1669.8</v>
      </c>
      <c r="BA46" t="s">
        <v>661</v>
      </c>
      <c r="BB46" t="s">
        <v>139</v>
      </c>
      <c r="BC46" t="s">
        <v>662</v>
      </c>
      <c r="BF46" t="s">
        <v>69</v>
      </c>
      <c r="BG46" t="s">
        <v>663</v>
      </c>
      <c r="BO46" t="s">
        <v>691</v>
      </c>
      <c r="BP46">
        <v>0</v>
      </c>
      <c r="BQ46" t="s">
        <v>665</v>
      </c>
      <c r="BR46" t="s">
        <v>666</v>
      </c>
      <c r="BS46" t="s">
        <v>69</v>
      </c>
      <c r="BV46" t="s">
        <v>667</v>
      </c>
      <c r="BX46" t="s">
        <v>668</v>
      </c>
      <c r="BY46" t="s">
        <v>669</v>
      </c>
      <c r="BZ46" t="s">
        <v>40</v>
      </c>
      <c r="CB46" t="s">
        <v>670</v>
      </c>
      <c r="CC46" t="s">
        <v>671</v>
      </c>
      <c r="CD46" t="s">
        <v>254</v>
      </c>
      <c r="CE46" t="s">
        <v>129</v>
      </c>
      <c r="CF46">
        <v>115</v>
      </c>
      <c r="CG46" t="s">
        <v>215</v>
      </c>
      <c r="CH46" t="s">
        <v>649</v>
      </c>
      <c r="CI46" t="s">
        <v>648</v>
      </c>
      <c r="CK46" t="s">
        <v>45</v>
      </c>
      <c r="CL46" s="1">
        <v>42239</v>
      </c>
      <c r="CM46" t="s">
        <v>661</v>
      </c>
      <c r="CQ46">
        <v>1</v>
      </c>
      <c r="CR46" s="8">
        <v>1669.8</v>
      </c>
      <c r="CS46">
        <v>0</v>
      </c>
      <c r="CT46" t="s">
        <v>9</v>
      </c>
      <c r="CU46" s="8">
        <v>1380</v>
      </c>
      <c r="CV46"/>
      <c r="CX46" t="s">
        <v>692</v>
      </c>
    </row>
    <row r="47" spans="1:103" x14ac:dyDescent="0.35">
      <c r="A47" t="s">
        <v>693</v>
      </c>
      <c r="B47" s="19" t="s">
        <v>694</v>
      </c>
      <c r="C47" t="s">
        <v>9</v>
      </c>
      <c r="D47">
        <v>100</v>
      </c>
      <c r="E47">
        <v>60</v>
      </c>
      <c r="F47" t="s">
        <v>694</v>
      </c>
      <c r="G47">
        <v>1400</v>
      </c>
      <c r="H47" t="s">
        <v>50</v>
      </c>
      <c r="I47">
        <v>60</v>
      </c>
      <c r="J47" t="s">
        <v>11</v>
      </c>
      <c r="K47" t="s">
        <v>695</v>
      </c>
      <c r="L47" s="1"/>
      <c r="M47" s="1">
        <v>42236</v>
      </c>
      <c r="N47" s="1">
        <v>42096</v>
      </c>
      <c r="O47" t="s">
        <v>13</v>
      </c>
      <c r="P47" s="1">
        <v>42103</v>
      </c>
      <c r="Q47" t="s">
        <v>52</v>
      </c>
      <c r="R47" t="s">
        <v>9</v>
      </c>
      <c r="S47" t="s">
        <v>696</v>
      </c>
      <c r="T47" t="s">
        <v>13</v>
      </c>
      <c r="U47" t="s">
        <v>53</v>
      </c>
      <c r="X47" s="8">
        <v>41</v>
      </c>
      <c r="Y47" s="8">
        <v>21</v>
      </c>
      <c r="Z47" s="8">
        <v>34.82</v>
      </c>
      <c r="AA47" s="8">
        <v>14176.36</v>
      </c>
      <c r="AB47" t="s">
        <v>274</v>
      </c>
      <c r="AC47" t="s">
        <v>697</v>
      </c>
      <c r="AD47" t="s">
        <v>438</v>
      </c>
      <c r="AE47" t="s">
        <v>11</v>
      </c>
      <c r="AF47" t="s">
        <v>20</v>
      </c>
      <c r="AH47" t="s">
        <v>698</v>
      </c>
      <c r="AI47" t="s">
        <v>283</v>
      </c>
      <c r="AJ47" t="s">
        <v>80</v>
      </c>
      <c r="AK47" t="s">
        <v>699</v>
      </c>
      <c r="AL47" s="2">
        <v>42089.484942129631</v>
      </c>
      <c r="AM47" t="s">
        <v>700</v>
      </c>
      <c r="AN47" t="s">
        <v>700</v>
      </c>
      <c r="AO47">
        <v>3</v>
      </c>
      <c r="AP47" t="s">
        <v>701</v>
      </c>
      <c r="AQ47" t="s">
        <v>702</v>
      </c>
      <c r="AR47">
        <v>50</v>
      </c>
      <c r="AT47" t="s">
        <v>703</v>
      </c>
      <c r="AU47" t="s">
        <v>701</v>
      </c>
      <c r="AV47" t="s">
        <v>83</v>
      </c>
      <c r="AW47" s="8">
        <v>13140</v>
      </c>
      <c r="AX47" s="8">
        <v>13140</v>
      </c>
      <c r="AY47" s="8">
        <v>14176.36</v>
      </c>
      <c r="BA47" t="s">
        <v>704</v>
      </c>
      <c r="BB47" t="s">
        <v>212</v>
      </c>
      <c r="BC47" t="s">
        <v>705</v>
      </c>
      <c r="BD47">
        <v>1.65</v>
      </c>
      <c r="BE47">
        <v>42</v>
      </c>
      <c r="BF47" t="s">
        <v>9</v>
      </c>
      <c r="BG47" t="s">
        <v>706</v>
      </c>
      <c r="BO47" t="s">
        <v>303</v>
      </c>
      <c r="BP47">
        <v>0</v>
      </c>
      <c r="BQ47" t="s">
        <v>36</v>
      </c>
      <c r="BR47" t="s">
        <v>707</v>
      </c>
      <c r="BS47" t="s">
        <v>9</v>
      </c>
      <c r="BV47" t="s">
        <v>708</v>
      </c>
      <c r="BW47" t="s">
        <v>700</v>
      </c>
      <c r="BX47" t="s">
        <v>709</v>
      </c>
      <c r="BY47" t="s">
        <v>700</v>
      </c>
      <c r="BZ47" t="s">
        <v>72</v>
      </c>
      <c r="CD47" t="s">
        <v>254</v>
      </c>
      <c r="CE47" t="s">
        <v>73</v>
      </c>
      <c r="CF47">
        <v>219</v>
      </c>
      <c r="CG47" t="s">
        <v>710</v>
      </c>
      <c r="CI47" t="s">
        <v>694</v>
      </c>
      <c r="CJ47">
        <v>88</v>
      </c>
      <c r="CK47" t="s">
        <v>45</v>
      </c>
      <c r="CL47" s="1">
        <v>42236</v>
      </c>
      <c r="CM47" t="s">
        <v>704</v>
      </c>
      <c r="CQ47">
        <v>3</v>
      </c>
      <c r="CR47" s="8">
        <v>2649.9</v>
      </c>
      <c r="CS47">
        <v>0</v>
      </c>
      <c r="CU47" s="8">
        <v>13140</v>
      </c>
      <c r="CV47">
        <v>6</v>
      </c>
      <c r="CX47" t="s">
        <v>711</v>
      </c>
      <c r="CY47">
        <v>6.1</v>
      </c>
    </row>
    <row r="48" spans="1:103" x14ac:dyDescent="0.35">
      <c r="A48" t="s">
        <v>712</v>
      </c>
      <c r="B48" s="19" t="s">
        <v>694</v>
      </c>
      <c r="C48" t="s">
        <v>9</v>
      </c>
      <c r="D48">
        <v>100</v>
      </c>
      <c r="E48">
        <v>60</v>
      </c>
      <c r="F48" t="s">
        <v>694</v>
      </c>
      <c r="G48">
        <v>910</v>
      </c>
      <c r="H48" t="s">
        <v>148</v>
      </c>
      <c r="I48">
        <v>55</v>
      </c>
      <c r="J48" t="s">
        <v>11</v>
      </c>
      <c r="K48" t="s">
        <v>713</v>
      </c>
      <c r="L48" s="1"/>
      <c r="M48" s="1">
        <v>42235</v>
      </c>
      <c r="N48" s="1">
        <v>42031</v>
      </c>
      <c r="O48" t="s">
        <v>13</v>
      </c>
      <c r="P48" s="1"/>
      <c r="Q48" t="s">
        <v>52</v>
      </c>
      <c r="R48" t="s">
        <v>9</v>
      </c>
      <c r="S48" t="s">
        <v>696</v>
      </c>
      <c r="T48" t="s">
        <v>13</v>
      </c>
      <c r="U48" t="s">
        <v>53</v>
      </c>
      <c r="X48" s="8">
        <v>42.5</v>
      </c>
      <c r="Y48" s="8">
        <v>22.5</v>
      </c>
      <c r="Z48" s="8">
        <v>34.82</v>
      </c>
      <c r="AA48" s="8">
        <v>16141.85</v>
      </c>
      <c r="AB48" t="s">
        <v>654</v>
      </c>
      <c r="AC48" t="s">
        <v>654</v>
      </c>
      <c r="AD48" t="s">
        <v>438</v>
      </c>
      <c r="AE48" t="s">
        <v>11</v>
      </c>
      <c r="AF48" t="s">
        <v>20</v>
      </c>
      <c r="AG48" t="s">
        <v>714</v>
      </c>
      <c r="AH48" t="s">
        <v>715</v>
      </c>
      <c r="AI48" t="s">
        <v>716</v>
      </c>
      <c r="AJ48" t="s">
        <v>100</v>
      </c>
      <c r="AK48" t="s">
        <v>717</v>
      </c>
      <c r="AL48" s="2">
        <v>42031.416203703702</v>
      </c>
      <c r="AM48" t="s">
        <v>718</v>
      </c>
      <c r="AN48" t="s">
        <v>718</v>
      </c>
      <c r="AO48">
        <v>10</v>
      </c>
      <c r="AP48" t="s">
        <v>701</v>
      </c>
      <c r="AQ48" t="s">
        <v>702</v>
      </c>
      <c r="AR48">
        <v>50</v>
      </c>
      <c r="AT48" t="s">
        <v>703</v>
      </c>
      <c r="AU48" t="s">
        <v>701</v>
      </c>
      <c r="AV48" t="s">
        <v>104</v>
      </c>
      <c r="AW48" s="8">
        <v>13705.33</v>
      </c>
      <c r="AX48" s="8">
        <v>14950.33</v>
      </c>
      <c r="AY48" s="8">
        <v>16141.85</v>
      </c>
      <c r="BA48" t="s">
        <v>719</v>
      </c>
      <c r="BB48" t="s">
        <v>106</v>
      </c>
      <c r="BC48" t="s">
        <v>549</v>
      </c>
      <c r="BD48">
        <v>1.65</v>
      </c>
      <c r="BE48">
        <v>42</v>
      </c>
      <c r="BF48" t="s">
        <v>9</v>
      </c>
      <c r="BG48" t="s">
        <v>720</v>
      </c>
      <c r="BO48" t="s">
        <v>664</v>
      </c>
      <c r="BP48">
        <v>0</v>
      </c>
      <c r="BQ48" t="s">
        <v>36</v>
      </c>
      <c r="BR48" t="s">
        <v>721</v>
      </c>
      <c r="BS48" t="s">
        <v>9</v>
      </c>
      <c r="BT48" t="s">
        <v>9</v>
      </c>
      <c r="BU48" t="s">
        <v>38</v>
      </c>
      <c r="BV48" t="s">
        <v>722</v>
      </c>
      <c r="BW48" t="s">
        <v>718</v>
      </c>
      <c r="BX48" t="s">
        <v>714</v>
      </c>
      <c r="BY48" t="s">
        <v>718</v>
      </c>
      <c r="BZ48" t="s">
        <v>40</v>
      </c>
      <c r="CC48" t="s">
        <v>723</v>
      </c>
      <c r="CE48" t="s">
        <v>43</v>
      </c>
      <c r="CF48">
        <v>249</v>
      </c>
      <c r="CG48" t="s">
        <v>672</v>
      </c>
      <c r="CI48" t="s">
        <v>694</v>
      </c>
      <c r="CJ48">
        <v>88</v>
      </c>
      <c r="CK48" t="s">
        <v>45</v>
      </c>
      <c r="CL48" s="1">
        <v>42235</v>
      </c>
      <c r="CM48" t="s">
        <v>719</v>
      </c>
      <c r="CO48" t="s">
        <v>724</v>
      </c>
      <c r="CP48" t="s">
        <v>723</v>
      </c>
      <c r="CQ48">
        <v>4</v>
      </c>
      <c r="CR48" s="8">
        <v>18077.400000000001</v>
      </c>
      <c r="CS48">
        <v>1</v>
      </c>
      <c r="CU48" s="8">
        <v>13705.33</v>
      </c>
      <c r="CV48">
        <v>6</v>
      </c>
      <c r="CX48" t="s">
        <v>725</v>
      </c>
      <c r="CY48">
        <v>6.1</v>
      </c>
    </row>
    <row r="49" spans="1:103" x14ac:dyDescent="0.35">
      <c r="A49" t="s">
        <v>726</v>
      </c>
      <c r="B49" s="19" t="s">
        <v>694</v>
      </c>
      <c r="C49" t="s">
        <v>9</v>
      </c>
      <c r="D49">
        <v>100</v>
      </c>
      <c r="E49">
        <v>60</v>
      </c>
      <c r="F49" t="s">
        <v>694</v>
      </c>
      <c r="G49">
        <v>1899</v>
      </c>
      <c r="H49" t="s">
        <v>50</v>
      </c>
      <c r="I49">
        <v>50</v>
      </c>
      <c r="J49" t="s">
        <v>11</v>
      </c>
      <c r="K49" t="s">
        <v>727</v>
      </c>
      <c r="L49" s="1"/>
      <c r="M49" s="1">
        <v>42237</v>
      </c>
      <c r="N49" s="1">
        <v>42152</v>
      </c>
      <c r="O49" t="s">
        <v>13</v>
      </c>
      <c r="P49" s="1">
        <v>42159</v>
      </c>
      <c r="Q49" t="s">
        <v>202</v>
      </c>
      <c r="R49" t="s">
        <v>9</v>
      </c>
      <c r="S49" t="s">
        <v>696</v>
      </c>
      <c r="T49" t="s">
        <v>13</v>
      </c>
      <c r="U49" t="s">
        <v>53</v>
      </c>
      <c r="X49" s="8">
        <v>41</v>
      </c>
      <c r="Y49" s="8">
        <v>21</v>
      </c>
      <c r="Z49" s="8">
        <v>34.82</v>
      </c>
      <c r="AA49" s="8">
        <v>12126.11</v>
      </c>
      <c r="AB49" t="s">
        <v>274</v>
      </c>
      <c r="AC49" t="s">
        <v>697</v>
      </c>
      <c r="AD49" t="s">
        <v>438</v>
      </c>
      <c r="AE49" t="s">
        <v>11</v>
      </c>
      <c r="AF49" t="s">
        <v>20</v>
      </c>
      <c r="AG49" t="s">
        <v>728</v>
      </c>
      <c r="AH49" t="s">
        <v>729</v>
      </c>
      <c r="AI49" t="s">
        <v>730</v>
      </c>
      <c r="AJ49" t="s">
        <v>23</v>
      </c>
      <c r="AK49" t="s">
        <v>731</v>
      </c>
      <c r="AL49" s="2">
        <v>42152.571157407408</v>
      </c>
      <c r="AM49" t="s">
        <v>732</v>
      </c>
      <c r="AN49" t="s">
        <v>733</v>
      </c>
      <c r="AO49">
        <v>2</v>
      </c>
      <c r="AP49" t="s">
        <v>701</v>
      </c>
      <c r="AQ49" t="s">
        <v>702</v>
      </c>
      <c r="AR49">
        <v>50</v>
      </c>
      <c r="AT49" t="s">
        <v>703</v>
      </c>
      <c r="AU49" t="s">
        <v>701</v>
      </c>
      <c r="AV49" t="s">
        <v>29</v>
      </c>
      <c r="AW49" s="8">
        <v>11208.25</v>
      </c>
      <c r="AX49" s="8">
        <v>11208.25</v>
      </c>
      <c r="AY49" s="8">
        <v>12126.11</v>
      </c>
      <c r="BB49" t="s">
        <v>32</v>
      </c>
      <c r="BD49">
        <v>1.65</v>
      </c>
      <c r="BE49">
        <v>42</v>
      </c>
      <c r="BF49" t="s">
        <v>69</v>
      </c>
      <c r="BG49" t="s">
        <v>734</v>
      </c>
      <c r="BO49" t="s">
        <v>303</v>
      </c>
      <c r="BP49">
        <v>0</v>
      </c>
      <c r="BQ49" t="s">
        <v>36</v>
      </c>
      <c r="BR49" t="s">
        <v>735</v>
      </c>
      <c r="BS49" t="s">
        <v>9</v>
      </c>
      <c r="BT49" t="s">
        <v>9</v>
      </c>
      <c r="BU49" t="s">
        <v>38</v>
      </c>
      <c r="BV49" t="s">
        <v>736</v>
      </c>
      <c r="BW49" t="s">
        <v>732</v>
      </c>
      <c r="BX49" t="s">
        <v>728</v>
      </c>
      <c r="BY49" t="s">
        <v>733</v>
      </c>
      <c r="BZ49" t="s">
        <v>40</v>
      </c>
      <c r="CB49" t="s">
        <v>737</v>
      </c>
      <c r="CC49" t="s">
        <v>738</v>
      </c>
      <c r="CE49" t="s">
        <v>43</v>
      </c>
      <c r="CF49">
        <v>219</v>
      </c>
      <c r="CG49" t="s">
        <v>710</v>
      </c>
      <c r="CI49" t="s">
        <v>694</v>
      </c>
      <c r="CJ49">
        <v>88</v>
      </c>
      <c r="CK49" t="s">
        <v>45</v>
      </c>
      <c r="CL49" s="1">
        <v>42237</v>
      </c>
      <c r="CM49" t="s">
        <v>739</v>
      </c>
      <c r="CO49" t="s">
        <v>740</v>
      </c>
      <c r="CQ49">
        <v>1</v>
      </c>
      <c r="CR49" s="8"/>
      <c r="CS49">
        <v>1</v>
      </c>
      <c r="CU49" s="8">
        <v>11208.25</v>
      </c>
      <c r="CV49">
        <v>6</v>
      </c>
      <c r="CX49" t="s">
        <v>741</v>
      </c>
      <c r="CY49">
        <v>6.1</v>
      </c>
    </row>
    <row r="50" spans="1:103" x14ac:dyDescent="0.35">
      <c r="A50" t="s">
        <v>742</v>
      </c>
      <c r="B50" s="19" t="s">
        <v>694</v>
      </c>
      <c r="C50" t="s">
        <v>9</v>
      </c>
      <c r="D50">
        <v>100</v>
      </c>
      <c r="E50">
        <v>60</v>
      </c>
      <c r="F50" t="s">
        <v>694</v>
      </c>
      <c r="G50">
        <v>1307</v>
      </c>
      <c r="H50" t="s">
        <v>50</v>
      </c>
      <c r="I50">
        <v>50</v>
      </c>
      <c r="J50" t="s">
        <v>11</v>
      </c>
      <c r="K50" t="s">
        <v>743</v>
      </c>
      <c r="L50" s="1"/>
      <c r="M50" s="1">
        <v>42238</v>
      </c>
      <c r="N50" s="1">
        <v>42081</v>
      </c>
      <c r="O50" t="s">
        <v>13</v>
      </c>
      <c r="P50" s="1">
        <v>42088</v>
      </c>
      <c r="Q50" t="s">
        <v>52</v>
      </c>
      <c r="R50" t="s">
        <v>9</v>
      </c>
      <c r="S50" t="s">
        <v>696</v>
      </c>
      <c r="T50" t="s">
        <v>13</v>
      </c>
      <c r="U50" t="s">
        <v>53</v>
      </c>
      <c r="X50" s="8">
        <v>41</v>
      </c>
      <c r="Y50" s="8">
        <v>21</v>
      </c>
      <c r="Z50" s="8">
        <v>34.82</v>
      </c>
      <c r="AA50" s="8">
        <v>11938.62</v>
      </c>
      <c r="AB50" t="s">
        <v>274</v>
      </c>
      <c r="AC50" t="s">
        <v>697</v>
      </c>
      <c r="AD50" t="s">
        <v>438</v>
      </c>
      <c r="AE50" t="s">
        <v>11</v>
      </c>
      <c r="AF50" t="s">
        <v>20</v>
      </c>
      <c r="AG50" t="s">
        <v>744</v>
      </c>
      <c r="AH50" t="s">
        <v>463</v>
      </c>
      <c r="AI50" t="s">
        <v>464</v>
      </c>
      <c r="AJ50" t="s">
        <v>59</v>
      </c>
      <c r="AK50" t="s">
        <v>745</v>
      </c>
      <c r="AL50" s="2">
        <v>42081.708993055552</v>
      </c>
      <c r="AM50" t="s">
        <v>746</v>
      </c>
      <c r="AO50">
        <v>3</v>
      </c>
      <c r="AP50" t="s">
        <v>701</v>
      </c>
      <c r="AQ50" t="s">
        <v>702</v>
      </c>
      <c r="AR50">
        <v>50</v>
      </c>
      <c r="AT50" t="s">
        <v>703</v>
      </c>
      <c r="AU50" t="s">
        <v>701</v>
      </c>
      <c r="AV50" t="s">
        <v>62</v>
      </c>
      <c r="AW50" s="8">
        <v>11053.3</v>
      </c>
      <c r="AX50" s="8">
        <v>11053.3</v>
      </c>
      <c r="AY50" s="8">
        <v>11938.62</v>
      </c>
      <c r="BB50" t="s">
        <v>747</v>
      </c>
      <c r="BD50">
        <v>1.65</v>
      </c>
      <c r="BE50">
        <v>42</v>
      </c>
      <c r="BF50" t="s">
        <v>69</v>
      </c>
      <c r="BG50" t="s">
        <v>748</v>
      </c>
      <c r="BO50" t="s">
        <v>303</v>
      </c>
      <c r="BP50">
        <v>0</v>
      </c>
      <c r="BQ50" t="s">
        <v>36</v>
      </c>
      <c r="BR50" t="s">
        <v>749</v>
      </c>
      <c r="BS50" t="s">
        <v>9</v>
      </c>
      <c r="BT50" t="s">
        <v>9</v>
      </c>
      <c r="BU50" t="s">
        <v>38</v>
      </c>
      <c r="BV50" t="s">
        <v>750</v>
      </c>
      <c r="BW50" t="s">
        <v>746</v>
      </c>
      <c r="BX50" t="s">
        <v>751</v>
      </c>
      <c r="BY50" t="s">
        <v>746</v>
      </c>
      <c r="BZ50" t="s">
        <v>72</v>
      </c>
      <c r="CE50" t="s">
        <v>473</v>
      </c>
      <c r="CF50">
        <v>219</v>
      </c>
      <c r="CG50" t="s">
        <v>710</v>
      </c>
      <c r="CI50" t="s">
        <v>694</v>
      </c>
      <c r="CJ50">
        <v>88</v>
      </c>
      <c r="CK50" t="s">
        <v>45</v>
      </c>
      <c r="CL50" s="1">
        <v>42238</v>
      </c>
      <c r="CM50" t="s">
        <v>752</v>
      </c>
      <c r="CO50" t="s">
        <v>753</v>
      </c>
      <c r="CQ50">
        <v>2</v>
      </c>
      <c r="CR50" s="8"/>
      <c r="CS50">
        <v>1</v>
      </c>
      <c r="CU50" s="8">
        <v>11053.3</v>
      </c>
      <c r="CV50">
        <v>6</v>
      </c>
      <c r="CX50" t="s">
        <v>754</v>
      </c>
      <c r="CY50">
        <v>6.1</v>
      </c>
    </row>
    <row r="51" spans="1:103" x14ac:dyDescent="0.35">
      <c r="A51" t="s">
        <v>755</v>
      </c>
      <c r="B51" s="19" t="s">
        <v>756</v>
      </c>
      <c r="C51" t="s">
        <v>9</v>
      </c>
      <c r="D51">
        <v>100</v>
      </c>
      <c r="E51">
        <v>12</v>
      </c>
      <c r="F51" t="s">
        <v>756</v>
      </c>
      <c r="G51">
        <v>2134</v>
      </c>
      <c r="H51" t="s">
        <v>148</v>
      </c>
      <c r="I51">
        <v>12</v>
      </c>
      <c r="J51" t="s">
        <v>649</v>
      </c>
      <c r="K51" t="s">
        <v>757</v>
      </c>
      <c r="L51" s="1"/>
      <c r="M51" s="1">
        <v>42235</v>
      </c>
      <c r="N51" s="1">
        <v>42172</v>
      </c>
      <c r="O51" t="s">
        <v>13</v>
      </c>
      <c r="P51" s="1"/>
      <c r="Q51" t="s">
        <v>758</v>
      </c>
      <c r="R51" t="s">
        <v>9</v>
      </c>
      <c r="S51" t="s">
        <v>759</v>
      </c>
      <c r="T51" t="s">
        <v>13</v>
      </c>
      <c r="U51" t="s">
        <v>226</v>
      </c>
      <c r="AA51" s="8">
        <v>1669.8</v>
      </c>
      <c r="AB51" t="s">
        <v>151</v>
      </c>
      <c r="AC51" t="s">
        <v>664</v>
      </c>
      <c r="AD51" t="s">
        <v>760</v>
      </c>
      <c r="AE51" t="s">
        <v>649</v>
      </c>
      <c r="AF51" t="s">
        <v>656</v>
      </c>
      <c r="AH51" t="s">
        <v>761</v>
      </c>
      <c r="AI51" t="s">
        <v>762</v>
      </c>
      <c r="AJ51" t="s">
        <v>100</v>
      </c>
      <c r="AK51" t="s">
        <v>763</v>
      </c>
      <c r="AL51" s="2">
        <v>42172.072777777779</v>
      </c>
      <c r="AO51">
        <v>1</v>
      </c>
      <c r="AP51" t="s">
        <v>660</v>
      </c>
      <c r="AU51" t="s">
        <v>660</v>
      </c>
      <c r="AV51" t="s">
        <v>104</v>
      </c>
      <c r="AW51" s="8">
        <v>1380</v>
      </c>
      <c r="AX51" s="8">
        <v>1380</v>
      </c>
      <c r="AY51" s="8">
        <v>1669.8</v>
      </c>
      <c r="BA51" t="s">
        <v>764</v>
      </c>
      <c r="BB51" t="s">
        <v>765</v>
      </c>
      <c r="BC51" t="s">
        <v>766</v>
      </c>
      <c r="BE51">
        <v>17</v>
      </c>
      <c r="BF51" t="s">
        <v>69</v>
      </c>
      <c r="BG51" t="s">
        <v>767</v>
      </c>
      <c r="BO51" t="s">
        <v>768</v>
      </c>
      <c r="BP51">
        <v>0</v>
      </c>
      <c r="BQ51" t="s">
        <v>665</v>
      </c>
      <c r="BR51" t="s">
        <v>769</v>
      </c>
      <c r="BS51" t="s">
        <v>69</v>
      </c>
      <c r="BV51" t="s">
        <v>770</v>
      </c>
      <c r="BX51" t="s">
        <v>771</v>
      </c>
      <c r="BY51" t="s">
        <v>772</v>
      </c>
      <c r="BZ51" t="s">
        <v>72</v>
      </c>
      <c r="CB51" t="s">
        <v>773</v>
      </c>
      <c r="CC51" t="s">
        <v>774</v>
      </c>
      <c r="CE51" t="s">
        <v>91</v>
      </c>
      <c r="CF51">
        <v>115</v>
      </c>
      <c r="CG51" t="s">
        <v>672</v>
      </c>
      <c r="CH51" t="s">
        <v>649</v>
      </c>
      <c r="CI51" t="s">
        <v>756</v>
      </c>
      <c r="CJ51">
        <v>502</v>
      </c>
      <c r="CK51" t="s">
        <v>45</v>
      </c>
      <c r="CL51" s="1">
        <v>42235</v>
      </c>
      <c r="CM51" t="s">
        <v>764</v>
      </c>
      <c r="CQ51">
        <v>1</v>
      </c>
      <c r="CR51" s="8">
        <v>1669.8</v>
      </c>
      <c r="CS51">
        <v>0</v>
      </c>
      <c r="CU51" s="8">
        <v>1380</v>
      </c>
      <c r="CV51"/>
      <c r="CX51" t="s">
        <v>775</v>
      </c>
    </row>
    <row r="52" spans="1:103" x14ac:dyDescent="0.35">
      <c r="A52" t="s">
        <v>755</v>
      </c>
      <c r="B52" s="19" t="s">
        <v>756</v>
      </c>
      <c r="C52" t="s">
        <v>9</v>
      </c>
      <c r="D52">
        <v>100</v>
      </c>
      <c r="E52">
        <v>12</v>
      </c>
      <c r="F52" t="s">
        <v>756</v>
      </c>
      <c r="G52">
        <v>2135</v>
      </c>
      <c r="H52" t="s">
        <v>50</v>
      </c>
      <c r="I52">
        <v>12</v>
      </c>
      <c r="J52" t="s">
        <v>649</v>
      </c>
      <c r="K52" t="s">
        <v>757</v>
      </c>
      <c r="L52" s="1"/>
      <c r="M52" s="1">
        <v>42235</v>
      </c>
      <c r="N52" s="1">
        <v>42172</v>
      </c>
      <c r="O52" t="s">
        <v>13</v>
      </c>
      <c r="P52" s="1"/>
      <c r="Q52" t="s">
        <v>758</v>
      </c>
      <c r="R52" t="s">
        <v>9</v>
      </c>
      <c r="S52" t="s">
        <v>759</v>
      </c>
      <c r="T52" t="s">
        <v>13</v>
      </c>
      <c r="U52" t="s">
        <v>226</v>
      </c>
      <c r="AA52" s="8">
        <v>1669.8</v>
      </c>
      <c r="AB52" t="s">
        <v>303</v>
      </c>
      <c r="AC52" t="s">
        <v>304</v>
      </c>
      <c r="AD52" t="s">
        <v>760</v>
      </c>
      <c r="AE52" t="s">
        <v>649</v>
      </c>
      <c r="AF52" t="s">
        <v>656</v>
      </c>
      <c r="AH52" t="s">
        <v>761</v>
      </c>
      <c r="AI52" t="s">
        <v>762</v>
      </c>
      <c r="AJ52" t="s">
        <v>100</v>
      </c>
      <c r="AK52" t="s">
        <v>307</v>
      </c>
      <c r="AL52" s="2">
        <v>42172.075474537036</v>
      </c>
      <c r="AO52">
        <v>1</v>
      </c>
      <c r="AP52" t="s">
        <v>660</v>
      </c>
      <c r="AU52" t="s">
        <v>660</v>
      </c>
      <c r="AV52" t="s">
        <v>104</v>
      </c>
      <c r="AW52" s="8">
        <v>1380</v>
      </c>
      <c r="AX52" s="8">
        <v>1380</v>
      </c>
      <c r="AY52" s="8">
        <v>1669.8</v>
      </c>
      <c r="BA52" t="s">
        <v>764</v>
      </c>
      <c r="BB52" t="s">
        <v>765</v>
      </c>
      <c r="BC52" t="s">
        <v>766</v>
      </c>
      <c r="BE52">
        <v>17</v>
      </c>
      <c r="BF52" t="s">
        <v>69</v>
      </c>
      <c r="BG52" t="s">
        <v>767</v>
      </c>
      <c r="BO52" t="s">
        <v>316</v>
      </c>
      <c r="BP52">
        <v>0</v>
      </c>
      <c r="BQ52" t="s">
        <v>665</v>
      </c>
      <c r="BR52" t="s">
        <v>769</v>
      </c>
      <c r="BS52" t="s">
        <v>69</v>
      </c>
      <c r="BV52" t="s">
        <v>770</v>
      </c>
      <c r="BX52" t="s">
        <v>771</v>
      </c>
      <c r="BY52" t="s">
        <v>772</v>
      </c>
      <c r="BZ52" t="s">
        <v>72</v>
      </c>
      <c r="CB52" t="s">
        <v>773</v>
      </c>
      <c r="CC52" t="s">
        <v>774</v>
      </c>
      <c r="CE52" t="s">
        <v>91</v>
      </c>
      <c r="CF52">
        <v>115</v>
      </c>
      <c r="CG52" t="s">
        <v>675</v>
      </c>
      <c r="CH52" t="s">
        <v>649</v>
      </c>
      <c r="CI52" t="s">
        <v>756</v>
      </c>
      <c r="CJ52">
        <v>502</v>
      </c>
      <c r="CK52" t="s">
        <v>45</v>
      </c>
      <c r="CL52" s="1">
        <v>42235</v>
      </c>
      <c r="CM52" t="s">
        <v>764</v>
      </c>
      <c r="CQ52">
        <v>1</v>
      </c>
      <c r="CR52" s="8">
        <v>1669.8</v>
      </c>
      <c r="CS52">
        <v>0</v>
      </c>
      <c r="CU52" s="8">
        <v>1380</v>
      </c>
      <c r="CV52"/>
      <c r="CX52" t="s">
        <v>776</v>
      </c>
    </row>
    <row r="53" spans="1:103" x14ac:dyDescent="0.35">
      <c r="A53" t="s">
        <v>755</v>
      </c>
      <c r="B53" s="19" t="s">
        <v>756</v>
      </c>
      <c r="C53" t="s">
        <v>9</v>
      </c>
      <c r="D53">
        <v>100</v>
      </c>
      <c r="E53">
        <v>12</v>
      </c>
      <c r="F53" t="s">
        <v>756</v>
      </c>
      <c r="G53">
        <v>2136</v>
      </c>
      <c r="H53" t="s">
        <v>10</v>
      </c>
      <c r="I53">
        <v>12</v>
      </c>
      <c r="J53" t="s">
        <v>649</v>
      </c>
      <c r="K53" t="s">
        <v>757</v>
      </c>
      <c r="L53" s="1"/>
      <c r="M53" s="1">
        <v>42236</v>
      </c>
      <c r="N53" s="1">
        <v>42172</v>
      </c>
      <c r="O53" t="s">
        <v>13</v>
      </c>
      <c r="P53" s="1"/>
      <c r="Q53" t="s">
        <v>758</v>
      </c>
      <c r="R53" t="s">
        <v>9</v>
      </c>
      <c r="S53" t="s">
        <v>759</v>
      </c>
      <c r="T53" t="s">
        <v>13</v>
      </c>
      <c r="U53" t="s">
        <v>226</v>
      </c>
      <c r="AA53" s="8">
        <v>1669.8</v>
      </c>
      <c r="AB53" t="s">
        <v>777</v>
      </c>
      <c r="AC53" t="s">
        <v>325</v>
      </c>
      <c r="AD53" t="s">
        <v>760</v>
      </c>
      <c r="AE53" t="s">
        <v>649</v>
      </c>
      <c r="AF53" t="s">
        <v>656</v>
      </c>
      <c r="AH53" t="s">
        <v>761</v>
      </c>
      <c r="AI53" t="s">
        <v>762</v>
      </c>
      <c r="AJ53" t="s">
        <v>80</v>
      </c>
      <c r="AK53" t="s">
        <v>383</v>
      </c>
      <c r="AL53" s="2">
        <v>42172.076319444444</v>
      </c>
      <c r="AO53">
        <v>1</v>
      </c>
      <c r="AP53" t="s">
        <v>660</v>
      </c>
      <c r="AU53" t="s">
        <v>660</v>
      </c>
      <c r="AV53" t="s">
        <v>83</v>
      </c>
      <c r="AW53" s="8">
        <v>1380</v>
      </c>
      <c r="AX53" s="8">
        <v>1380</v>
      </c>
      <c r="AY53" s="8">
        <v>1669.8</v>
      </c>
      <c r="BA53" t="s">
        <v>764</v>
      </c>
      <c r="BB53" t="s">
        <v>765</v>
      </c>
      <c r="BC53" t="s">
        <v>766</v>
      </c>
      <c r="BE53">
        <v>17</v>
      </c>
      <c r="BF53" t="s">
        <v>69</v>
      </c>
      <c r="BG53" t="s">
        <v>767</v>
      </c>
      <c r="BO53" t="s">
        <v>333</v>
      </c>
      <c r="BP53">
        <v>0</v>
      </c>
      <c r="BQ53" t="s">
        <v>665</v>
      </c>
      <c r="BR53" t="s">
        <v>769</v>
      </c>
      <c r="BS53" t="s">
        <v>69</v>
      </c>
      <c r="BV53" t="s">
        <v>770</v>
      </c>
      <c r="BX53" t="s">
        <v>771</v>
      </c>
      <c r="BY53" t="s">
        <v>772</v>
      </c>
      <c r="BZ53" t="s">
        <v>72</v>
      </c>
      <c r="CB53" t="s">
        <v>773</v>
      </c>
      <c r="CC53" t="s">
        <v>774</v>
      </c>
      <c r="CE53" t="s">
        <v>91</v>
      </c>
      <c r="CF53">
        <v>115</v>
      </c>
      <c r="CG53" t="s">
        <v>259</v>
      </c>
      <c r="CH53" t="s">
        <v>649</v>
      </c>
      <c r="CI53" t="s">
        <v>756</v>
      </c>
      <c r="CJ53">
        <v>502</v>
      </c>
      <c r="CK53" t="s">
        <v>45</v>
      </c>
      <c r="CL53" s="1">
        <v>42236</v>
      </c>
      <c r="CM53" t="s">
        <v>764</v>
      </c>
      <c r="CQ53">
        <v>1</v>
      </c>
      <c r="CR53" s="8">
        <v>1669.8</v>
      </c>
      <c r="CS53">
        <v>0</v>
      </c>
      <c r="CU53" s="8">
        <v>1380</v>
      </c>
      <c r="CV53"/>
      <c r="CX53" t="s">
        <v>778</v>
      </c>
    </row>
    <row r="54" spans="1:103" x14ac:dyDescent="0.35">
      <c r="A54" t="s">
        <v>755</v>
      </c>
      <c r="B54" s="19" t="s">
        <v>756</v>
      </c>
      <c r="C54" t="s">
        <v>9</v>
      </c>
      <c r="D54">
        <v>100</v>
      </c>
      <c r="E54">
        <v>12</v>
      </c>
      <c r="F54" t="s">
        <v>756</v>
      </c>
      <c r="G54">
        <v>2137</v>
      </c>
      <c r="H54" t="s">
        <v>50</v>
      </c>
      <c r="I54">
        <v>12</v>
      </c>
      <c r="J54" t="s">
        <v>649</v>
      </c>
      <c r="K54" t="s">
        <v>757</v>
      </c>
      <c r="L54" s="1"/>
      <c r="M54" s="1">
        <v>42236</v>
      </c>
      <c r="N54" s="1">
        <v>42172</v>
      </c>
      <c r="O54" t="s">
        <v>13</v>
      </c>
      <c r="P54" s="1"/>
      <c r="Q54" t="s">
        <v>758</v>
      </c>
      <c r="R54" t="s">
        <v>9</v>
      </c>
      <c r="S54" t="s">
        <v>759</v>
      </c>
      <c r="T54" t="s">
        <v>13</v>
      </c>
      <c r="U54" t="s">
        <v>226</v>
      </c>
      <c r="AA54" s="8">
        <v>1669.8</v>
      </c>
      <c r="AB54" t="s">
        <v>303</v>
      </c>
      <c r="AC54" t="s">
        <v>304</v>
      </c>
      <c r="AD54" t="s">
        <v>760</v>
      </c>
      <c r="AE54" t="s">
        <v>649</v>
      </c>
      <c r="AF54" t="s">
        <v>656</v>
      </c>
      <c r="AH54" t="s">
        <v>761</v>
      </c>
      <c r="AI54" t="s">
        <v>762</v>
      </c>
      <c r="AJ54" t="s">
        <v>80</v>
      </c>
      <c r="AK54" t="s">
        <v>364</v>
      </c>
      <c r="AL54" s="2">
        <v>42172.076701388891</v>
      </c>
      <c r="AO54">
        <v>1</v>
      </c>
      <c r="AP54" t="s">
        <v>660</v>
      </c>
      <c r="AU54" t="s">
        <v>660</v>
      </c>
      <c r="AV54" t="s">
        <v>83</v>
      </c>
      <c r="AW54" s="8">
        <v>1380</v>
      </c>
      <c r="AX54" s="8">
        <v>1380</v>
      </c>
      <c r="AY54" s="8">
        <v>1669.8</v>
      </c>
      <c r="BA54" t="s">
        <v>764</v>
      </c>
      <c r="BB54" t="s">
        <v>765</v>
      </c>
      <c r="BC54" t="s">
        <v>766</v>
      </c>
      <c r="BE54">
        <v>17</v>
      </c>
      <c r="BF54" t="s">
        <v>69</v>
      </c>
      <c r="BG54" t="s">
        <v>767</v>
      </c>
      <c r="BO54" t="s">
        <v>316</v>
      </c>
      <c r="BP54">
        <v>0</v>
      </c>
      <c r="BQ54" t="s">
        <v>665</v>
      </c>
      <c r="BR54" t="s">
        <v>769</v>
      </c>
      <c r="BS54" t="s">
        <v>69</v>
      </c>
      <c r="BV54" t="s">
        <v>770</v>
      </c>
      <c r="BX54" t="s">
        <v>771</v>
      </c>
      <c r="BY54" t="s">
        <v>772</v>
      </c>
      <c r="BZ54" t="s">
        <v>72</v>
      </c>
      <c r="CB54" t="s">
        <v>773</v>
      </c>
      <c r="CC54" t="s">
        <v>774</v>
      </c>
      <c r="CE54" t="s">
        <v>91</v>
      </c>
      <c r="CF54">
        <v>115</v>
      </c>
      <c r="CG54" t="s">
        <v>675</v>
      </c>
      <c r="CH54" t="s">
        <v>649</v>
      </c>
      <c r="CI54" t="s">
        <v>756</v>
      </c>
      <c r="CJ54">
        <v>502</v>
      </c>
      <c r="CK54" t="s">
        <v>45</v>
      </c>
      <c r="CL54" s="1">
        <v>42236</v>
      </c>
      <c r="CM54" t="s">
        <v>764</v>
      </c>
      <c r="CQ54">
        <v>1</v>
      </c>
      <c r="CR54" s="8">
        <v>1669.8</v>
      </c>
      <c r="CS54">
        <v>0</v>
      </c>
      <c r="CU54" s="8">
        <v>1380</v>
      </c>
      <c r="CV54"/>
      <c r="CX54" t="s">
        <v>779</v>
      </c>
    </row>
    <row r="55" spans="1:103" x14ac:dyDescent="0.35">
      <c r="A55" t="s">
        <v>755</v>
      </c>
      <c r="B55" s="19" t="s">
        <v>756</v>
      </c>
      <c r="C55" t="s">
        <v>9</v>
      </c>
      <c r="D55">
        <v>100</v>
      </c>
      <c r="E55">
        <v>12</v>
      </c>
      <c r="F55" t="s">
        <v>756</v>
      </c>
      <c r="G55">
        <v>2138</v>
      </c>
      <c r="H55" t="s">
        <v>10</v>
      </c>
      <c r="I55">
        <v>12</v>
      </c>
      <c r="J55" t="s">
        <v>649</v>
      </c>
      <c r="K55" t="s">
        <v>757</v>
      </c>
      <c r="L55" s="1"/>
      <c r="M55" s="1">
        <v>42237</v>
      </c>
      <c r="N55" s="1">
        <v>42172</v>
      </c>
      <c r="O55" t="s">
        <v>13</v>
      </c>
      <c r="P55" s="1"/>
      <c r="Q55" t="s">
        <v>758</v>
      </c>
      <c r="R55" t="s">
        <v>9</v>
      </c>
      <c r="S55" t="s">
        <v>759</v>
      </c>
      <c r="T55" t="s">
        <v>13</v>
      </c>
      <c r="U55" t="s">
        <v>226</v>
      </c>
      <c r="AA55" s="8">
        <v>1669.8</v>
      </c>
      <c r="AB55" t="s">
        <v>777</v>
      </c>
      <c r="AC55" t="s">
        <v>325</v>
      </c>
      <c r="AD55" t="s">
        <v>760</v>
      </c>
      <c r="AE55" t="s">
        <v>649</v>
      </c>
      <c r="AF55" t="s">
        <v>656</v>
      </c>
      <c r="AH55" t="s">
        <v>761</v>
      </c>
      <c r="AI55" t="s">
        <v>762</v>
      </c>
      <c r="AJ55" t="s">
        <v>23</v>
      </c>
      <c r="AK55" t="s">
        <v>329</v>
      </c>
      <c r="AL55" s="2">
        <v>42172.077106481483</v>
      </c>
      <c r="AO55">
        <v>1</v>
      </c>
      <c r="AP55" t="s">
        <v>660</v>
      </c>
      <c r="AU55" t="s">
        <v>660</v>
      </c>
      <c r="AV55" t="s">
        <v>29</v>
      </c>
      <c r="AW55" s="8">
        <v>1380</v>
      </c>
      <c r="AX55" s="8">
        <v>1380</v>
      </c>
      <c r="AY55" s="8">
        <v>1669.8</v>
      </c>
      <c r="BA55" t="s">
        <v>764</v>
      </c>
      <c r="BB55" t="s">
        <v>765</v>
      </c>
      <c r="BC55" t="s">
        <v>766</v>
      </c>
      <c r="BE55">
        <v>17</v>
      </c>
      <c r="BF55" t="s">
        <v>69</v>
      </c>
      <c r="BG55" t="s">
        <v>767</v>
      </c>
      <c r="BO55" t="s">
        <v>333</v>
      </c>
      <c r="BP55">
        <v>0</v>
      </c>
      <c r="BQ55" t="s">
        <v>665</v>
      </c>
      <c r="BR55" t="s">
        <v>769</v>
      </c>
      <c r="BS55" t="s">
        <v>69</v>
      </c>
      <c r="BV55" t="s">
        <v>770</v>
      </c>
      <c r="BX55" t="s">
        <v>771</v>
      </c>
      <c r="BY55" t="s">
        <v>772</v>
      </c>
      <c r="BZ55" t="s">
        <v>72</v>
      </c>
      <c r="CB55" t="s">
        <v>773</v>
      </c>
      <c r="CC55" t="s">
        <v>774</v>
      </c>
      <c r="CE55" t="s">
        <v>91</v>
      </c>
      <c r="CF55">
        <v>115</v>
      </c>
      <c r="CG55" t="s">
        <v>259</v>
      </c>
      <c r="CH55" t="s">
        <v>649</v>
      </c>
      <c r="CI55" t="s">
        <v>756</v>
      </c>
      <c r="CJ55">
        <v>502</v>
      </c>
      <c r="CK55" t="s">
        <v>45</v>
      </c>
      <c r="CL55" s="1">
        <v>42237</v>
      </c>
      <c r="CM55" t="s">
        <v>764</v>
      </c>
      <c r="CQ55">
        <v>1</v>
      </c>
      <c r="CR55" s="8">
        <v>1669.8</v>
      </c>
      <c r="CS55">
        <v>0</v>
      </c>
      <c r="CU55" s="8">
        <v>1380</v>
      </c>
      <c r="CV55"/>
      <c r="CX55" t="s">
        <v>780</v>
      </c>
    </row>
    <row r="56" spans="1:103" x14ac:dyDescent="0.35">
      <c r="A56" t="s">
        <v>755</v>
      </c>
      <c r="B56" s="19" t="s">
        <v>756</v>
      </c>
      <c r="C56" t="s">
        <v>9</v>
      </c>
      <c r="D56">
        <v>100</v>
      </c>
      <c r="E56">
        <v>12</v>
      </c>
      <c r="F56" t="s">
        <v>756</v>
      </c>
      <c r="G56">
        <v>2139</v>
      </c>
      <c r="H56" t="s">
        <v>50</v>
      </c>
      <c r="I56">
        <v>12</v>
      </c>
      <c r="J56" t="s">
        <v>649</v>
      </c>
      <c r="K56" t="s">
        <v>757</v>
      </c>
      <c r="L56" s="1"/>
      <c r="M56" s="1">
        <v>42237</v>
      </c>
      <c r="N56" s="1">
        <v>42172</v>
      </c>
      <c r="O56" t="s">
        <v>13</v>
      </c>
      <c r="P56" s="1"/>
      <c r="Q56" t="s">
        <v>758</v>
      </c>
      <c r="R56" t="s">
        <v>9</v>
      </c>
      <c r="S56" t="s">
        <v>759</v>
      </c>
      <c r="T56" t="s">
        <v>13</v>
      </c>
      <c r="U56" t="s">
        <v>226</v>
      </c>
      <c r="AA56" s="8">
        <v>1669.8</v>
      </c>
      <c r="AB56" t="s">
        <v>303</v>
      </c>
      <c r="AC56" t="s">
        <v>304</v>
      </c>
      <c r="AD56" t="s">
        <v>760</v>
      </c>
      <c r="AE56" t="s">
        <v>649</v>
      </c>
      <c r="AF56" t="s">
        <v>656</v>
      </c>
      <c r="AH56" t="s">
        <v>761</v>
      </c>
      <c r="AI56" t="s">
        <v>762</v>
      </c>
      <c r="AJ56" t="s">
        <v>23</v>
      </c>
      <c r="AK56" t="s">
        <v>348</v>
      </c>
      <c r="AL56" s="2">
        <v>42172.077569444446</v>
      </c>
      <c r="AO56">
        <v>1</v>
      </c>
      <c r="AP56" t="s">
        <v>660</v>
      </c>
      <c r="AU56" t="s">
        <v>660</v>
      </c>
      <c r="AV56" t="s">
        <v>29</v>
      </c>
      <c r="AW56" s="8">
        <v>1380</v>
      </c>
      <c r="AX56" s="8">
        <v>1380</v>
      </c>
      <c r="AY56" s="8">
        <v>1669.8</v>
      </c>
      <c r="BA56" t="s">
        <v>764</v>
      </c>
      <c r="BB56" t="s">
        <v>765</v>
      </c>
      <c r="BC56" t="s">
        <v>766</v>
      </c>
      <c r="BE56">
        <v>17</v>
      </c>
      <c r="BF56" t="s">
        <v>69</v>
      </c>
      <c r="BG56" t="s">
        <v>767</v>
      </c>
      <c r="BO56" t="s">
        <v>316</v>
      </c>
      <c r="BP56">
        <v>0</v>
      </c>
      <c r="BQ56" t="s">
        <v>665</v>
      </c>
      <c r="BR56" t="s">
        <v>769</v>
      </c>
      <c r="BS56" t="s">
        <v>69</v>
      </c>
      <c r="BV56" t="s">
        <v>770</v>
      </c>
      <c r="BX56" t="s">
        <v>771</v>
      </c>
      <c r="BY56" t="s">
        <v>772</v>
      </c>
      <c r="BZ56" t="s">
        <v>72</v>
      </c>
      <c r="CB56" t="s">
        <v>773</v>
      </c>
      <c r="CC56" t="s">
        <v>774</v>
      </c>
      <c r="CE56" t="s">
        <v>91</v>
      </c>
      <c r="CF56">
        <v>115</v>
      </c>
      <c r="CG56" t="s">
        <v>675</v>
      </c>
      <c r="CH56" t="s">
        <v>649</v>
      </c>
      <c r="CI56" t="s">
        <v>756</v>
      </c>
      <c r="CJ56">
        <v>502</v>
      </c>
      <c r="CK56" t="s">
        <v>45</v>
      </c>
      <c r="CL56" s="1">
        <v>42237</v>
      </c>
      <c r="CM56" t="s">
        <v>764</v>
      </c>
      <c r="CQ56">
        <v>1</v>
      </c>
      <c r="CR56" s="8">
        <v>1669.8</v>
      </c>
      <c r="CS56">
        <v>0</v>
      </c>
      <c r="CU56" s="8">
        <v>1380</v>
      </c>
      <c r="CV56"/>
      <c r="CX56" t="s">
        <v>781</v>
      </c>
    </row>
    <row r="57" spans="1:103" x14ac:dyDescent="0.35">
      <c r="A57" t="s">
        <v>755</v>
      </c>
      <c r="B57" s="19" t="s">
        <v>756</v>
      </c>
      <c r="C57" t="s">
        <v>9</v>
      </c>
      <c r="D57">
        <v>100</v>
      </c>
      <c r="E57">
        <v>12</v>
      </c>
      <c r="F57" t="s">
        <v>756</v>
      </c>
      <c r="G57">
        <v>2140</v>
      </c>
      <c r="H57" t="s">
        <v>10</v>
      </c>
      <c r="I57">
        <v>12</v>
      </c>
      <c r="J57" t="s">
        <v>649</v>
      </c>
      <c r="K57" t="s">
        <v>757</v>
      </c>
      <c r="L57" s="1"/>
      <c r="M57" s="1">
        <v>42238</v>
      </c>
      <c r="N57" s="1">
        <v>42172</v>
      </c>
      <c r="O57" t="s">
        <v>13</v>
      </c>
      <c r="P57" s="1"/>
      <c r="Q57" t="s">
        <v>758</v>
      </c>
      <c r="R57" t="s">
        <v>9</v>
      </c>
      <c r="S57" t="s">
        <v>759</v>
      </c>
      <c r="T57" t="s">
        <v>13</v>
      </c>
      <c r="U57" t="s">
        <v>226</v>
      </c>
      <c r="AA57" s="8">
        <v>1669.8</v>
      </c>
      <c r="AB57" t="s">
        <v>777</v>
      </c>
      <c r="AC57" t="s">
        <v>325</v>
      </c>
      <c r="AD57" t="s">
        <v>760</v>
      </c>
      <c r="AE57" t="s">
        <v>649</v>
      </c>
      <c r="AF57" t="s">
        <v>656</v>
      </c>
      <c r="AH57" t="s">
        <v>761</v>
      </c>
      <c r="AI57" t="s">
        <v>762</v>
      </c>
      <c r="AJ57" t="s">
        <v>59</v>
      </c>
      <c r="AK57" t="s">
        <v>782</v>
      </c>
      <c r="AL57" s="2">
        <v>42172.077974537038</v>
      </c>
      <c r="AO57">
        <v>1</v>
      </c>
      <c r="AP57" t="s">
        <v>660</v>
      </c>
      <c r="AU57" t="s">
        <v>660</v>
      </c>
      <c r="AV57" t="s">
        <v>62</v>
      </c>
      <c r="AW57" s="8">
        <v>1380</v>
      </c>
      <c r="AX57" s="8">
        <v>1380</v>
      </c>
      <c r="AY57" s="8">
        <v>1669.8</v>
      </c>
      <c r="BA57" t="s">
        <v>764</v>
      </c>
      <c r="BB57" t="s">
        <v>765</v>
      </c>
      <c r="BC57" t="s">
        <v>766</v>
      </c>
      <c r="BE57">
        <v>17</v>
      </c>
      <c r="BF57" t="s">
        <v>69</v>
      </c>
      <c r="BG57" t="s">
        <v>767</v>
      </c>
      <c r="BO57" t="s">
        <v>333</v>
      </c>
      <c r="BP57">
        <v>0</v>
      </c>
      <c r="BQ57" t="s">
        <v>665</v>
      </c>
      <c r="BR57" t="s">
        <v>769</v>
      </c>
      <c r="BS57" t="s">
        <v>69</v>
      </c>
      <c r="BV57" t="s">
        <v>770</v>
      </c>
      <c r="BX57" t="s">
        <v>771</v>
      </c>
      <c r="BY57" t="s">
        <v>772</v>
      </c>
      <c r="BZ57" t="s">
        <v>72</v>
      </c>
      <c r="CB57" t="s">
        <v>773</v>
      </c>
      <c r="CC57" t="s">
        <v>774</v>
      </c>
      <c r="CE57" t="s">
        <v>91</v>
      </c>
      <c r="CF57">
        <v>115</v>
      </c>
      <c r="CG57" t="s">
        <v>259</v>
      </c>
      <c r="CH57" t="s">
        <v>649</v>
      </c>
      <c r="CI57" t="s">
        <v>756</v>
      </c>
      <c r="CJ57">
        <v>502</v>
      </c>
      <c r="CK57" t="s">
        <v>45</v>
      </c>
      <c r="CL57" s="1">
        <v>42238</v>
      </c>
      <c r="CM57" t="s">
        <v>764</v>
      </c>
      <c r="CQ57">
        <v>1</v>
      </c>
      <c r="CR57" s="8">
        <v>1669.8</v>
      </c>
      <c r="CS57">
        <v>0</v>
      </c>
      <c r="CU57" s="8">
        <v>1380</v>
      </c>
      <c r="CV57"/>
      <c r="CX57" t="s">
        <v>783</v>
      </c>
    </row>
    <row r="58" spans="1:103" x14ac:dyDescent="0.35">
      <c r="A58" t="s">
        <v>755</v>
      </c>
      <c r="B58" s="19" t="s">
        <v>756</v>
      </c>
      <c r="C58" t="s">
        <v>9</v>
      </c>
      <c r="D58">
        <v>100</v>
      </c>
      <c r="E58">
        <v>12</v>
      </c>
      <c r="F58" t="s">
        <v>756</v>
      </c>
      <c r="G58">
        <v>2141</v>
      </c>
      <c r="H58" t="s">
        <v>50</v>
      </c>
      <c r="I58">
        <v>12</v>
      </c>
      <c r="J58" t="s">
        <v>649</v>
      </c>
      <c r="K58" t="s">
        <v>757</v>
      </c>
      <c r="L58" s="1"/>
      <c r="M58" s="1">
        <v>42238</v>
      </c>
      <c r="N58" s="1">
        <v>42172</v>
      </c>
      <c r="O58" t="s">
        <v>13</v>
      </c>
      <c r="P58" s="1"/>
      <c r="Q58" t="s">
        <v>758</v>
      </c>
      <c r="R58" t="s">
        <v>9</v>
      </c>
      <c r="S58" t="s">
        <v>759</v>
      </c>
      <c r="T58" t="s">
        <v>13</v>
      </c>
      <c r="U58" t="s">
        <v>226</v>
      </c>
      <c r="AA58" s="8">
        <v>1669.8</v>
      </c>
      <c r="AB58" t="s">
        <v>303</v>
      </c>
      <c r="AC58" t="s">
        <v>304</v>
      </c>
      <c r="AD58" t="s">
        <v>760</v>
      </c>
      <c r="AE58" t="s">
        <v>649</v>
      </c>
      <c r="AF58" t="s">
        <v>656</v>
      </c>
      <c r="AH58" t="s">
        <v>761</v>
      </c>
      <c r="AI58" t="s">
        <v>762</v>
      </c>
      <c r="AJ58" t="s">
        <v>59</v>
      </c>
      <c r="AK58" t="s">
        <v>396</v>
      </c>
      <c r="AL58" s="2">
        <v>42172.078310185185</v>
      </c>
      <c r="AO58">
        <v>1</v>
      </c>
      <c r="AP58" t="s">
        <v>660</v>
      </c>
      <c r="AU58" t="s">
        <v>660</v>
      </c>
      <c r="AV58" t="s">
        <v>62</v>
      </c>
      <c r="AW58" s="8">
        <v>1380</v>
      </c>
      <c r="AX58" s="8">
        <v>1380</v>
      </c>
      <c r="AY58" s="8">
        <v>1669.8</v>
      </c>
      <c r="BA58" t="s">
        <v>764</v>
      </c>
      <c r="BB58" t="s">
        <v>765</v>
      </c>
      <c r="BC58" t="s">
        <v>766</v>
      </c>
      <c r="BE58">
        <v>17</v>
      </c>
      <c r="BF58" t="s">
        <v>69</v>
      </c>
      <c r="BG58" t="s">
        <v>767</v>
      </c>
      <c r="BO58" t="s">
        <v>316</v>
      </c>
      <c r="BP58">
        <v>0</v>
      </c>
      <c r="BQ58" t="s">
        <v>665</v>
      </c>
      <c r="BR58" t="s">
        <v>769</v>
      </c>
      <c r="BS58" t="s">
        <v>69</v>
      </c>
      <c r="BV58" t="s">
        <v>770</v>
      </c>
      <c r="BX58" t="s">
        <v>771</v>
      </c>
      <c r="BY58" t="s">
        <v>772</v>
      </c>
      <c r="BZ58" t="s">
        <v>72</v>
      </c>
      <c r="CB58" t="s">
        <v>773</v>
      </c>
      <c r="CC58" t="s">
        <v>774</v>
      </c>
      <c r="CE58" t="s">
        <v>91</v>
      </c>
      <c r="CF58">
        <v>115</v>
      </c>
      <c r="CG58" t="s">
        <v>675</v>
      </c>
      <c r="CH58" t="s">
        <v>649</v>
      </c>
      <c r="CI58" t="s">
        <v>756</v>
      </c>
      <c r="CJ58">
        <v>502</v>
      </c>
      <c r="CK58" t="s">
        <v>45</v>
      </c>
      <c r="CL58" s="1">
        <v>42238</v>
      </c>
      <c r="CM58" t="s">
        <v>764</v>
      </c>
      <c r="CQ58">
        <v>1</v>
      </c>
      <c r="CR58" s="8">
        <v>1669.8</v>
      </c>
      <c r="CS58">
        <v>0</v>
      </c>
      <c r="CU58" s="8">
        <v>1380</v>
      </c>
      <c r="CV58"/>
      <c r="CX58" t="s">
        <v>784</v>
      </c>
    </row>
    <row r="59" spans="1:103" x14ac:dyDescent="0.35">
      <c r="A59" t="s">
        <v>755</v>
      </c>
      <c r="B59" s="19" t="s">
        <v>756</v>
      </c>
      <c r="C59" t="s">
        <v>9</v>
      </c>
      <c r="D59">
        <v>100</v>
      </c>
      <c r="E59">
        <v>12</v>
      </c>
      <c r="F59" t="s">
        <v>756</v>
      </c>
      <c r="G59">
        <v>2142</v>
      </c>
      <c r="H59" t="s">
        <v>686</v>
      </c>
      <c r="I59">
        <v>12</v>
      </c>
      <c r="J59" t="s">
        <v>649</v>
      </c>
      <c r="K59" t="s">
        <v>757</v>
      </c>
      <c r="L59" s="1"/>
      <c r="M59" s="1">
        <v>42239</v>
      </c>
      <c r="N59" s="1">
        <v>42172</v>
      </c>
      <c r="O59" t="s">
        <v>13</v>
      </c>
      <c r="P59" s="1"/>
      <c r="Q59" t="s">
        <v>758</v>
      </c>
      <c r="R59" t="s">
        <v>9</v>
      </c>
      <c r="S59" t="s">
        <v>759</v>
      </c>
      <c r="T59" t="s">
        <v>13</v>
      </c>
      <c r="U59" t="s">
        <v>226</v>
      </c>
      <c r="AA59" s="8">
        <v>1669.8</v>
      </c>
      <c r="AB59" t="s">
        <v>429</v>
      </c>
      <c r="AC59" t="s">
        <v>785</v>
      </c>
      <c r="AD59" t="s">
        <v>760</v>
      </c>
      <c r="AE59" t="s">
        <v>649</v>
      </c>
      <c r="AF59" t="s">
        <v>656</v>
      </c>
      <c r="AH59" t="s">
        <v>761</v>
      </c>
      <c r="AI59" t="s">
        <v>762</v>
      </c>
      <c r="AJ59" t="s">
        <v>688</v>
      </c>
      <c r="AK59" t="s">
        <v>786</v>
      </c>
      <c r="AL59" s="2">
        <v>42172.078645833331</v>
      </c>
      <c r="AO59">
        <v>1</v>
      </c>
      <c r="AP59" t="s">
        <v>660</v>
      </c>
      <c r="AU59" t="s">
        <v>660</v>
      </c>
      <c r="AV59" t="s">
        <v>690</v>
      </c>
      <c r="AW59" s="8">
        <v>1380</v>
      </c>
      <c r="AX59" s="8">
        <v>1380</v>
      </c>
      <c r="AY59" s="8">
        <v>1669.8</v>
      </c>
      <c r="BA59" t="s">
        <v>764</v>
      </c>
      <c r="BB59" t="s">
        <v>765</v>
      </c>
      <c r="BC59" t="s">
        <v>766</v>
      </c>
      <c r="BE59">
        <v>17</v>
      </c>
      <c r="BF59" t="s">
        <v>69</v>
      </c>
      <c r="BG59" t="s">
        <v>767</v>
      </c>
      <c r="BO59" t="s">
        <v>787</v>
      </c>
      <c r="BP59">
        <v>0</v>
      </c>
      <c r="BQ59" t="s">
        <v>665</v>
      </c>
      <c r="BR59" t="s">
        <v>769</v>
      </c>
      <c r="BS59" t="s">
        <v>69</v>
      </c>
      <c r="BV59" t="s">
        <v>770</v>
      </c>
      <c r="BX59" t="s">
        <v>771</v>
      </c>
      <c r="BY59" t="s">
        <v>772</v>
      </c>
      <c r="BZ59" t="s">
        <v>72</v>
      </c>
      <c r="CB59" t="s">
        <v>773</v>
      </c>
      <c r="CC59" t="s">
        <v>774</v>
      </c>
      <c r="CE59" t="s">
        <v>91</v>
      </c>
      <c r="CF59">
        <v>115</v>
      </c>
      <c r="CG59" t="s">
        <v>215</v>
      </c>
      <c r="CH59" t="s">
        <v>649</v>
      </c>
      <c r="CI59" t="s">
        <v>756</v>
      </c>
      <c r="CJ59">
        <v>502</v>
      </c>
      <c r="CK59" t="s">
        <v>45</v>
      </c>
      <c r="CL59" s="1">
        <v>42239</v>
      </c>
      <c r="CM59" t="s">
        <v>764</v>
      </c>
      <c r="CQ59">
        <v>1</v>
      </c>
      <c r="CR59" s="8">
        <v>1669.8</v>
      </c>
      <c r="CS59">
        <v>0</v>
      </c>
      <c r="CU59" s="8">
        <v>1380</v>
      </c>
      <c r="CV59"/>
      <c r="CX59" t="s">
        <v>788</v>
      </c>
    </row>
    <row r="60" spans="1:103" ht="58" x14ac:dyDescent="0.35">
      <c r="A60" t="s">
        <v>789</v>
      </c>
      <c r="B60" s="19" t="s">
        <v>790</v>
      </c>
      <c r="C60" t="s">
        <v>9</v>
      </c>
      <c r="D60">
        <v>100</v>
      </c>
      <c r="E60">
        <v>120</v>
      </c>
      <c r="F60" t="s">
        <v>790</v>
      </c>
      <c r="G60">
        <v>94</v>
      </c>
      <c r="H60" t="s">
        <v>148</v>
      </c>
      <c r="I60">
        <v>120</v>
      </c>
      <c r="J60" t="s">
        <v>791</v>
      </c>
      <c r="K60" t="s">
        <v>792</v>
      </c>
      <c r="L60" s="1"/>
      <c r="M60" s="1">
        <v>42235</v>
      </c>
      <c r="N60" s="1">
        <v>41871</v>
      </c>
      <c r="O60" t="s">
        <v>13</v>
      </c>
      <c r="P60" s="1"/>
      <c r="Q60" t="s">
        <v>758</v>
      </c>
      <c r="R60" t="s">
        <v>9</v>
      </c>
      <c r="S60" t="s">
        <v>793</v>
      </c>
      <c r="T60" t="s">
        <v>13</v>
      </c>
      <c r="U60" t="s">
        <v>226</v>
      </c>
      <c r="X60" s="8">
        <v>48.5</v>
      </c>
      <c r="Y60" s="8">
        <v>25</v>
      </c>
      <c r="Z60" s="8">
        <v>61.07</v>
      </c>
      <c r="AA60" s="8">
        <v>45876.85</v>
      </c>
      <c r="AB60" t="s">
        <v>412</v>
      </c>
      <c r="AC60" t="s">
        <v>158</v>
      </c>
      <c r="AD60" t="s">
        <v>794</v>
      </c>
      <c r="AE60" t="s">
        <v>791</v>
      </c>
      <c r="AF60" t="s">
        <v>177</v>
      </c>
      <c r="AG60" t="s">
        <v>795</v>
      </c>
      <c r="AH60" t="s">
        <v>796</v>
      </c>
      <c r="AI60" t="s">
        <v>58</v>
      </c>
      <c r="AJ60" t="s">
        <v>100</v>
      </c>
      <c r="AK60" t="s">
        <v>797</v>
      </c>
      <c r="AL60" s="2">
        <v>41871.458657407406</v>
      </c>
      <c r="AM60" t="s">
        <v>798</v>
      </c>
      <c r="AO60">
        <v>3</v>
      </c>
      <c r="AP60" t="s">
        <v>799</v>
      </c>
      <c r="AQ60" t="s">
        <v>702</v>
      </c>
      <c r="AR60">
        <v>70</v>
      </c>
      <c r="AS60" s="6" t="s">
        <v>800</v>
      </c>
      <c r="AT60" t="s">
        <v>801</v>
      </c>
      <c r="AU60" t="s">
        <v>802</v>
      </c>
      <c r="AV60" t="s">
        <v>104</v>
      </c>
      <c r="AW60" s="8">
        <v>44223.33</v>
      </c>
      <c r="AX60" s="8">
        <v>42189.33</v>
      </c>
      <c r="AY60" s="8">
        <v>45876.85</v>
      </c>
      <c r="BB60" t="s">
        <v>803</v>
      </c>
      <c r="BD60">
        <v>1</v>
      </c>
      <c r="BE60">
        <v>55</v>
      </c>
      <c r="BF60" t="s">
        <v>9</v>
      </c>
      <c r="BG60" t="s">
        <v>804</v>
      </c>
      <c r="BO60" t="s">
        <v>423</v>
      </c>
      <c r="BP60">
        <v>0</v>
      </c>
      <c r="BQ60" t="s">
        <v>36</v>
      </c>
      <c r="BR60" t="s">
        <v>805</v>
      </c>
      <c r="BS60" t="s">
        <v>69</v>
      </c>
      <c r="BT60" t="s">
        <v>9</v>
      </c>
      <c r="BU60" t="s">
        <v>38</v>
      </c>
      <c r="BV60" t="s">
        <v>806</v>
      </c>
      <c r="BW60" t="s">
        <v>798</v>
      </c>
      <c r="BX60" t="s">
        <v>795</v>
      </c>
      <c r="BY60" t="s">
        <v>807</v>
      </c>
      <c r="BZ60" t="s">
        <v>40</v>
      </c>
      <c r="CA60" t="s">
        <v>808</v>
      </c>
      <c r="CB60" t="s">
        <v>809</v>
      </c>
      <c r="CE60" t="s">
        <v>43</v>
      </c>
      <c r="CF60">
        <v>339</v>
      </c>
      <c r="CG60" t="s">
        <v>233</v>
      </c>
      <c r="CI60" t="s">
        <v>790</v>
      </c>
      <c r="CJ60">
        <v>34</v>
      </c>
      <c r="CK60" t="s">
        <v>45</v>
      </c>
      <c r="CL60" s="1">
        <v>42235</v>
      </c>
      <c r="CM60" t="s">
        <v>810</v>
      </c>
      <c r="CN60" t="s">
        <v>811</v>
      </c>
      <c r="CO60" t="s">
        <v>812</v>
      </c>
      <c r="CQ60">
        <v>1</v>
      </c>
      <c r="CR60" s="8">
        <v>46761.66</v>
      </c>
      <c r="CS60">
        <v>4</v>
      </c>
      <c r="CT60" t="s">
        <v>9</v>
      </c>
      <c r="CU60" s="8">
        <v>44223.33</v>
      </c>
      <c r="CV60">
        <v>1</v>
      </c>
      <c r="CX60" t="s">
        <v>813</v>
      </c>
      <c r="CY60">
        <v>7</v>
      </c>
    </row>
    <row r="61" spans="1:103" x14ac:dyDescent="0.35">
      <c r="A61" t="s">
        <v>789</v>
      </c>
      <c r="B61" s="19" t="s">
        <v>790</v>
      </c>
      <c r="C61" t="s">
        <v>9</v>
      </c>
      <c r="D61">
        <v>100</v>
      </c>
      <c r="E61">
        <v>120</v>
      </c>
      <c r="F61" t="s">
        <v>790</v>
      </c>
      <c r="G61">
        <v>96</v>
      </c>
      <c r="H61" t="s">
        <v>10</v>
      </c>
      <c r="I61">
        <v>120</v>
      </c>
      <c r="J61" t="s">
        <v>791</v>
      </c>
      <c r="K61" t="s">
        <v>792</v>
      </c>
      <c r="L61" s="1"/>
      <c r="M61" s="1">
        <v>42236</v>
      </c>
      <c r="N61" s="1">
        <v>41871</v>
      </c>
      <c r="O61" t="s">
        <v>13</v>
      </c>
      <c r="P61" s="1"/>
      <c r="Q61" t="s">
        <v>758</v>
      </c>
      <c r="R61" t="s">
        <v>9</v>
      </c>
      <c r="S61" t="s">
        <v>793</v>
      </c>
      <c r="T61" t="s">
        <v>13</v>
      </c>
      <c r="U61" t="s">
        <v>226</v>
      </c>
      <c r="X61" s="8">
        <v>38.15</v>
      </c>
      <c r="Y61" s="8">
        <v>22.85</v>
      </c>
      <c r="Z61" s="8">
        <v>61.07</v>
      </c>
      <c r="AA61" s="8">
        <v>33078.17</v>
      </c>
      <c r="AB61" t="s">
        <v>814</v>
      </c>
      <c r="AC61" t="s">
        <v>814</v>
      </c>
      <c r="AD61" t="s">
        <v>794</v>
      </c>
      <c r="AE61" t="s">
        <v>791</v>
      </c>
      <c r="AF61" t="s">
        <v>177</v>
      </c>
      <c r="AG61" t="s">
        <v>795</v>
      </c>
      <c r="AH61" t="s">
        <v>796</v>
      </c>
      <c r="AI61" t="s">
        <v>58</v>
      </c>
      <c r="AJ61" t="s">
        <v>80</v>
      </c>
      <c r="AK61" t="s">
        <v>815</v>
      </c>
      <c r="AL61" s="2">
        <v>41871.460243055553</v>
      </c>
      <c r="AM61" t="s">
        <v>816</v>
      </c>
      <c r="AO61">
        <v>2</v>
      </c>
      <c r="AP61" t="s">
        <v>817</v>
      </c>
      <c r="AQ61" t="s">
        <v>818</v>
      </c>
      <c r="AR61">
        <v>70</v>
      </c>
      <c r="AT61" t="s">
        <v>801</v>
      </c>
      <c r="AU61" t="s">
        <v>819</v>
      </c>
      <c r="AV61" t="s">
        <v>83</v>
      </c>
      <c r="AW61" s="8">
        <v>32154.32</v>
      </c>
      <c r="AX61" s="8">
        <v>30600.32</v>
      </c>
      <c r="AY61" s="8">
        <v>33078.17</v>
      </c>
      <c r="BB61" t="s">
        <v>803</v>
      </c>
      <c r="BD61">
        <v>1</v>
      </c>
      <c r="BE61">
        <v>55</v>
      </c>
      <c r="BF61" t="s">
        <v>9</v>
      </c>
      <c r="BG61" t="s">
        <v>804</v>
      </c>
      <c r="BO61" t="s">
        <v>280</v>
      </c>
      <c r="BP61">
        <v>0</v>
      </c>
      <c r="BQ61" t="s">
        <v>36</v>
      </c>
      <c r="BR61" t="s">
        <v>805</v>
      </c>
      <c r="BS61" t="s">
        <v>69</v>
      </c>
      <c r="BT61" t="s">
        <v>9</v>
      </c>
      <c r="BU61" t="s">
        <v>38</v>
      </c>
      <c r="BV61" t="s">
        <v>806</v>
      </c>
      <c r="BW61" t="s">
        <v>816</v>
      </c>
      <c r="BX61" t="s">
        <v>795</v>
      </c>
      <c r="BY61" t="s">
        <v>807</v>
      </c>
      <c r="BZ61" t="s">
        <v>40</v>
      </c>
      <c r="CA61" t="s">
        <v>808</v>
      </c>
      <c r="CB61" t="s">
        <v>809</v>
      </c>
      <c r="CE61" t="s">
        <v>43</v>
      </c>
      <c r="CF61">
        <v>259</v>
      </c>
      <c r="CG61" t="s">
        <v>67</v>
      </c>
      <c r="CH61" t="s">
        <v>820</v>
      </c>
      <c r="CI61" t="s">
        <v>790</v>
      </c>
      <c r="CJ61">
        <v>34</v>
      </c>
      <c r="CK61" t="s">
        <v>45</v>
      </c>
      <c r="CL61" s="1">
        <v>42236</v>
      </c>
      <c r="CM61" t="s">
        <v>810</v>
      </c>
      <c r="CN61" t="s">
        <v>798</v>
      </c>
      <c r="CO61" t="s">
        <v>812</v>
      </c>
      <c r="CQ61">
        <v>1</v>
      </c>
      <c r="CR61" s="8">
        <v>35726.46</v>
      </c>
      <c r="CS61">
        <v>2</v>
      </c>
      <c r="CT61" t="s">
        <v>9</v>
      </c>
      <c r="CU61" s="8">
        <v>32154.32</v>
      </c>
      <c r="CV61">
        <v>1</v>
      </c>
      <c r="CX61" t="s">
        <v>821</v>
      </c>
      <c r="CY61">
        <v>7</v>
      </c>
    </row>
    <row r="62" spans="1:103" x14ac:dyDescent="0.35">
      <c r="A62" t="s">
        <v>789</v>
      </c>
      <c r="B62" s="19" t="s">
        <v>790</v>
      </c>
      <c r="C62" t="s">
        <v>9</v>
      </c>
      <c r="D62">
        <v>100</v>
      </c>
      <c r="E62">
        <v>120</v>
      </c>
      <c r="F62" t="s">
        <v>790</v>
      </c>
      <c r="G62">
        <v>97</v>
      </c>
      <c r="H62" t="s">
        <v>50</v>
      </c>
      <c r="I62">
        <v>120</v>
      </c>
      <c r="J62" t="s">
        <v>791</v>
      </c>
      <c r="K62" t="s">
        <v>792</v>
      </c>
      <c r="L62" s="1"/>
      <c r="M62" s="1">
        <v>42236</v>
      </c>
      <c r="N62" s="1">
        <v>41871</v>
      </c>
      <c r="O62" t="s">
        <v>13</v>
      </c>
      <c r="P62" s="1"/>
      <c r="Q62" t="s">
        <v>758</v>
      </c>
      <c r="R62" t="s">
        <v>9</v>
      </c>
      <c r="S62" t="s">
        <v>793</v>
      </c>
      <c r="T62" t="s">
        <v>13</v>
      </c>
      <c r="U62" t="s">
        <v>226</v>
      </c>
      <c r="X62" s="8">
        <v>48.87</v>
      </c>
      <c r="Y62" s="8">
        <v>26.13</v>
      </c>
      <c r="Z62" s="8">
        <v>61.07</v>
      </c>
      <c r="AA62" s="8">
        <v>35133.279999999999</v>
      </c>
      <c r="AB62" t="s">
        <v>205</v>
      </c>
      <c r="AC62" t="s">
        <v>205</v>
      </c>
      <c r="AD62" t="s">
        <v>794</v>
      </c>
      <c r="AE62" t="s">
        <v>791</v>
      </c>
      <c r="AF62" t="s">
        <v>177</v>
      </c>
      <c r="AG62" t="s">
        <v>795</v>
      </c>
      <c r="AH62" t="s">
        <v>796</v>
      </c>
      <c r="AI62" t="s">
        <v>58</v>
      </c>
      <c r="AJ62" t="s">
        <v>80</v>
      </c>
      <c r="AK62" t="s">
        <v>822</v>
      </c>
      <c r="AL62" s="2">
        <v>41871.460636574076</v>
      </c>
      <c r="AM62" t="s">
        <v>798</v>
      </c>
      <c r="AO62">
        <v>2</v>
      </c>
      <c r="AP62" t="s">
        <v>823</v>
      </c>
      <c r="AQ62" t="s">
        <v>824</v>
      </c>
      <c r="AR62">
        <v>70</v>
      </c>
      <c r="AT62" t="s">
        <v>801</v>
      </c>
      <c r="AU62" t="s">
        <v>819</v>
      </c>
      <c r="AV62" t="s">
        <v>83</v>
      </c>
      <c r="AW62" s="8">
        <v>34213.43</v>
      </c>
      <c r="AX62" s="8">
        <v>32539.43</v>
      </c>
      <c r="AY62" s="8">
        <v>35133.279999999999</v>
      </c>
      <c r="BB62" t="s">
        <v>803</v>
      </c>
      <c r="BD62">
        <v>1</v>
      </c>
      <c r="BE62">
        <v>55</v>
      </c>
      <c r="BF62" t="s">
        <v>9</v>
      </c>
      <c r="BG62" t="s">
        <v>804</v>
      </c>
      <c r="BO62" t="s">
        <v>303</v>
      </c>
      <c r="BP62">
        <v>0</v>
      </c>
      <c r="BQ62" t="s">
        <v>36</v>
      </c>
      <c r="BR62" t="s">
        <v>805</v>
      </c>
      <c r="BS62" t="s">
        <v>69</v>
      </c>
      <c r="BT62" t="s">
        <v>9</v>
      </c>
      <c r="BU62" t="s">
        <v>38</v>
      </c>
      <c r="BV62" t="s">
        <v>806</v>
      </c>
      <c r="BW62" t="s">
        <v>798</v>
      </c>
      <c r="BX62" t="s">
        <v>795</v>
      </c>
      <c r="BY62" t="s">
        <v>807</v>
      </c>
      <c r="BZ62" t="s">
        <v>40</v>
      </c>
      <c r="CA62" t="s">
        <v>808</v>
      </c>
      <c r="CB62" t="s">
        <v>809</v>
      </c>
      <c r="CE62" t="s">
        <v>43</v>
      </c>
      <c r="CF62">
        <v>279</v>
      </c>
      <c r="CG62" t="s">
        <v>710</v>
      </c>
      <c r="CH62" t="s">
        <v>820</v>
      </c>
      <c r="CI62" t="s">
        <v>790</v>
      </c>
      <c r="CJ62">
        <v>34</v>
      </c>
      <c r="CK62" t="s">
        <v>45</v>
      </c>
      <c r="CL62" s="1">
        <v>42236</v>
      </c>
      <c r="CM62" t="s">
        <v>810</v>
      </c>
      <c r="CN62" t="s">
        <v>825</v>
      </c>
      <c r="CO62" t="s">
        <v>812</v>
      </c>
      <c r="CQ62">
        <v>1</v>
      </c>
      <c r="CR62" s="8">
        <v>38485.26</v>
      </c>
      <c r="CS62">
        <v>2</v>
      </c>
      <c r="CT62" t="s">
        <v>9</v>
      </c>
      <c r="CU62" s="8">
        <v>34213.43</v>
      </c>
      <c r="CV62">
        <v>1</v>
      </c>
      <c r="CX62" t="s">
        <v>826</v>
      </c>
      <c r="CY62">
        <v>7</v>
      </c>
    </row>
    <row r="63" spans="1:103" x14ac:dyDescent="0.35">
      <c r="A63" t="s">
        <v>789</v>
      </c>
      <c r="B63" s="19" t="s">
        <v>790</v>
      </c>
      <c r="C63" t="s">
        <v>9</v>
      </c>
      <c r="D63">
        <v>100</v>
      </c>
      <c r="E63">
        <v>120</v>
      </c>
      <c r="F63" t="s">
        <v>790</v>
      </c>
      <c r="G63">
        <v>98</v>
      </c>
      <c r="H63" t="s">
        <v>10</v>
      </c>
      <c r="I63">
        <v>120</v>
      </c>
      <c r="J63" t="s">
        <v>791</v>
      </c>
      <c r="K63" t="s">
        <v>792</v>
      </c>
      <c r="L63" s="1"/>
      <c r="M63" s="1">
        <v>42237</v>
      </c>
      <c r="N63" s="1">
        <v>41871</v>
      </c>
      <c r="O63" t="s">
        <v>13</v>
      </c>
      <c r="P63" s="1"/>
      <c r="Q63" t="s">
        <v>758</v>
      </c>
      <c r="R63" t="s">
        <v>9</v>
      </c>
      <c r="S63" t="s">
        <v>793</v>
      </c>
      <c r="T63" t="s">
        <v>13</v>
      </c>
      <c r="U63" t="s">
        <v>226</v>
      </c>
      <c r="X63" s="8">
        <v>38.15</v>
      </c>
      <c r="Y63" s="8">
        <v>22.85</v>
      </c>
      <c r="Z63" s="8">
        <v>61.07</v>
      </c>
      <c r="AA63" s="8">
        <v>32040.73</v>
      </c>
      <c r="AB63" t="s">
        <v>814</v>
      </c>
      <c r="AC63" t="s">
        <v>165</v>
      </c>
      <c r="AD63" t="s">
        <v>794</v>
      </c>
      <c r="AE63" t="s">
        <v>791</v>
      </c>
      <c r="AF63" t="s">
        <v>177</v>
      </c>
      <c r="AG63" t="s">
        <v>795</v>
      </c>
      <c r="AH63" t="s">
        <v>796</v>
      </c>
      <c r="AI63" t="s">
        <v>58</v>
      </c>
      <c r="AJ63" t="s">
        <v>23</v>
      </c>
      <c r="AK63" t="s">
        <v>827</v>
      </c>
      <c r="AL63" s="2">
        <v>41871.4609837963</v>
      </c>
      <c r="AM63" t="s">
        <v>798</v>
      </c>
      <c r="AO63">
        <v>2</v>
      </c>
      <c r="AP63" t="s">
        <v>817</v>
      </c>
      <c r="AQ63" t="s">
        <v>818</v>
      </c>
      <c r="AR63">
        <v>70</v>
      </c>
      <c r="AT63" t="s">
        <v>801</v>
      </c>
      <c r="AU63" t="s">
        <v>819</v>
      </c>
      <c r="AV63" t="s">
        <v>29</v>
      </c>
      <c r="AW63" s="8">
        <v>31296.93</v>
      </c>
      <c r="AX63" s="8">
        <v>29742.93</v>
      </c>
      <c r="AY63" s="8">
        <v>32040.73</v>
      </c>
      <c r="BB63" t="s">
        <v>803</v>
      </c>
      <c r="BD63">
        <v>1</v>
      </c>
      <c r="BE63">
        <v>55</v>
      </c>
      <c r="BF63" t="s">
        <v>9</v>
      </c>
      <c r="BG63" t="s">
        <v>804</v>
      </c>
      <c r="BO63" t="s">
        <v>280</v>
      </c>
      <c r="BP63">
        <v>0</v>
      </c>
      <c r="BQ63" t="s">
        <v>36</v>
      </c>
      <c r="BR63" t="s">
        <v>805</v>
      </c>
      <c r="BS63" t="s">
        <v>69</v>
      </c>
      <c r="BT63" t="s">
        <v>9</v>
      </c>
      <c r="BU63" t="s">
        <v>38</v>
      </c>
      <c r="BV63" t="s">
        <v>806</v>
      </c>
      <c r="BW63" t="s">
        <v>798</v>
      </c>
      <c r="BX63" t="s">
        <v>795</v>
      </c>
      <c r="BY63" t="s">
        <v>807</v>
      </c>
      <c r="BZ63" t="s">
        <v>40</v>
      </c>
      <c r="CA63" t="s">
        <v>808</v>
      </c>
      <c r="CB63" t="s">
        <v>809</v>
      </c>
      <c r="CE63" t="s">
        <v>43</v>
      </c>
      <c r="CF63">
        <v>259</v>
      </c>
      <c r="CG63" t="s">
        <v>828</v>
      </c>
      <c r="CH63" t="s">
        <v>820</v>
      </c>
      <c r="CI63" t="s">
        <v>790</v>
      </c>
      <c r="CJ63">
        <v>34</v>
      </c>
      <c r="CK63" t="s">
        <v>45</v>
      </c>
      <c r="CL63" s="1">
        <v>42237</v>
      </c>
      <c r="CM63" t="s">
        <v>810</v>
      </c>
      <c r="CN63" t="s">
        <v>798</v>
      </c>
      <c r="CO63" t="s">
        <v>812</v>
      </c>
      <c r="CQ63">
        <v>1</v>
      </c>
      <c r="CR63" s="8">
        <v>35726.46</v>
      </c>
      <c r="CS63">
        <v>2</v>
      </c>
      <c r="CT63" t="s">
        <v>9</v>
      </c>
      <c r="CU63" s="8">
        <v>31296.93</v>
      </c>
      <c r="CV63">
        <v>1</v>
      </c>
      <c r="CX63" t="s">
        <v>829</v>
      </c>
      <c r="CY63">
        <v>7</v>
      </c>
    </row>
    <row r="64" spans="1:103" x14ac:dyDescent="0.35">
      <c r="A64" t="s">
        <v>789</v>
      </c>
      <c r="B64" s="19" t="s">
        <v>790</v>
      </c>
      <c r="C64" t="s">
        <v>9</v>
      </c>
      <c r="D64">
        <v>100</v>
      </c>
      <c r="E64">
        <v>120</v>
      </c>
      <c r="F64" t="s">
        <v>790</v>
      </c>
      <c r="G64">
        <v>101</v>
      </c>
      <c r="H64" t="s">
        <v>50</v>
      </c>
      <c r="I64">
        <v>120</v>
      </c>
      <c r="J64" t="s">
        <v>791</v>
      </c>
      <c r="K64" t="s">
        <v>792</v>
      </c>
      <c r="L64" s="1"/>
      <c r="M64" s="1">
        <v>42237</v>
      </c>
      <c r="N64" s="1">
        <v>41871</v>
      </c>
      <c r="O64" t="s">
        <v>13</v>
      </c>
      <c r="P64" s="1"/>
      <c r="Q64" t="s">
        <v>758</v>
      </c>
      <c r="R64" t="s">
        <v>9</v>
      </c>
      <c r="S64" t="s">
        <v>793</v>
      </c>
      <c r="T64" t="s">
        <v>13</v>
      </c>
      <c r="U64" t="s">
        <v>226</v>
      </c>
      <c r="X64" s="8">
        <v>48.87</v>
      </c>
      <c r="Y64" s="8">
        <v>26.13</v>
      </c>
      <c r="Z64" s="8">
        <v>61.07</v>
      </c>
      <c r="AA64" s="8">
        <v>35170.78</v>
      </c>
      <c r="AB64" t="s">
        <v>215</v>
      </c>
      <c r="AC64" t="s">
        <v>830</v>
      </c>
      <c r="AD64" t="s">
        <v>794</v>
      </c>
      <c r="AE64" t="s">
        <v>791</v>
      </c>
      <c r="AF64" t="s">
        <v>177</v>
      </c>
      <c r="AG64" t="s">
        <v>795</v>
      </c>
      <c r="AH64" t="s">
        <v>796</v>
      </c>
      <c r="AI64" t="s">
        <v>58</v>
      </c>
      <c r="AJ64" t="s">
        <v>23</v>
      </c>
      <c r="AK64" t="s">
        <v>442</v>
      </c>
      <c r="AL64" s="2">
        <v>41871.461377314816</v>
      </c>
      <c r="AM64" t="s">
        <v>798</v>
      </c>
      <c r="AO64">
        <v>2</v>
      </c>
      <c r="AP64" t="s">
        <v>823</v>
      </c>
      <c r="AQ64" t="s">
        <v>824</v>
      </c>
      <c r="AR64">
        <v>70</v>
      </c>
      <c r="AT64" t="s">
        <v>801</v>
      </c>
      <c r="AU64" t="s">
        <v>819</v>
      </c>
      <c r="AV64" t="s">
        <v>29</v>
      </c>
      <c r="AW64" s="8">
        <v>34244.42</v>
      </c>
      <c r="AX64" s="8">
        <v>32570.42</v>
      </c>
      <c r="AY64" s="8">
        <v>35170.78</v>
      </c>
      <c r="BB64" t="s">
        <v>803</v>
      </c>
      <c r="BD64">
        <v>1</v>
      </c>
      <c r="BE64">
        <v>55</v>
      </c>
      <c r="BF64" t="s">
        <v>9</v>
      </c>
      <c r="BG64" t="s">
        <v>804</v>
      </c>
      <c r="BO64" t="s">
        <v>67</v>
      </c>
      <c r="BP64">
        <v>0</v>
      </c>
      <c r="BQ64" t="s">
        <v>36</v>
      </c>
      <c r="BR64" t="s">
        <v>805</v>
      </c>
      <c r="BS64" t="s">
        <v>69</v>
      </c>
      <c r="BT64" t="s">
        <v>9</v>
      </c>
      <c r="BU64" t="s">
        <v>38</v>
      </c>
      <c r="BV64" t="s">
        <v>806</v>
      </c>
      <c r="BW64" t="s">
        <v>798</v>
      </c>
      <c r="BX64" t="s">
        <v>795</v>
      </c>
      <c r="BY64" t="s">
        <v>807</v>
      </c>
      <c r="BZ64" t="s">
        <v>40</v>
      </c>
      <c r="CA64" t="s">
        <v>808</v>
      </c>
      <c r="CB64" t="s">
        <v>809</v>
      </c>
      <c r="CE64" t="s">
        <v>43</v>
      </c>
      <c r="CF64">
        <v>279</v>
      </c>
      <c r="CG64" t="s">
        <v>831</v>
      </c>
      <c r="CH64" t="s">
        <v>820</v>
      </c>
      <c r="CI64" t="s">
        <v>790</v>
      </c>
      <c r="CJ64">
        <v>34</v>
      </c>
      <c r="CK64" t="s">
        <v>45</v>
      </c>
      <c r="CL64" s="1">
        <v>42237</v>
      </c>
      <c r="CM64" t="s">
        <v>810</v>
      </c>
      <c r="CO64" t="s">
        <v>812</v>
      </c>
      <c r="CQ64">
        <v>1</v>
      </c>
      <c r="CR64" s="8">
        <v>38485.26</v>
      </c>
      <c r="CS64">
        <v>4</v>
      </c>
      <c r="CT64" t="s">
        <v>9</v>
      </c>
      <c r="CU64" s="8">
        <v>34244.42</v>
      </c>
      <c r="CV64">
        <v>1</v>
      </c>
      <c r="CX64" t="s">
        <v>832</v>
      </c>
      <c r="CY64">
        <v>7</v>
      </c>
    </row>
    <row r="65" spans="1:103" x14ac:dyDescent="0.35">
      <c r="A65" t="s">
        <v>789</v>
      </c>
      <c r="B65" s="19" t="s">
        <v>790</v>
      </c>
      <c r="C65" t="s">
        <v>9</v>
      </c>
      <c r="D65">
        <v>100</v>
      </c>
      <c r="E65">
        <v>120</v>
      </c>
      <c r="F65" t="s">
        <v>790</v>
      </c>
      <c r="G65">
        <v>102</v>
      </c>
      <c r="H65" t="s">
        <v>10</v>
      </c>
      <c r="I65">
        <v>120</v>
      </c>
      <c r="J65" t="s">
        <v>791</v>
      </c>
      <c r="K65" t="s">
        <v>792</v>
      </c>
      <c r="L65" s="1"/>
      <c r="M65" s="1">
        <v>42238</v>
      </c>
      <c r="N65" s="1">
        <v>41871</v>
      </c>
      <c r="O65" t="s">
        <v>13</v>
      </c>
      <c r="P65" s="1"/>
      <c r="Q65" t="s">
        <v>758</v>
      </c>
      <c r="R65" t="s">
        <v>9</v>
      </c>
      <c r="S65" t="s">
        <v>793</v>
      </c>
      <c r="T65" t="s">
        <v>13</v>
      </c>
      <c r="U65" t="s">
        <v>226</v>
      </c>
      <c r="X65" s="8">
        <v>38.15</v>
      </c>
      <c r="Y65" s="8">
        <v>22.85</v>
      </c>
      <c r="Z65" s="8">
        <v>61.07</v>
      </c>
      <c r="AA65" s="8">
        <v>31368.13</v>
      </c>
      <c r="AB65" t="s">
        <v>814</v>
      </c>
      <c r="AC65" t="s">
        <v>814</v>
      </c>
      <c r="AD65" t="s">
        <v>794</v>
      </c>
      <c r="AE65" t="s">
        <v>791</v>
      </c>
      <c r="AF65" t="s">
        <v>177</v>
      </c>
      <c r="AG65" t="s">
        <v>795</v>
      </c>
      <c r="AH65" t="s">
        <v>796</v>
      </c>
      <c r="AI65" t="s">
        <v>58</v>
      </c>
      <c r="AJ65" t="s">
        <v>59</v>
      </c>
      <c r="AK65" t="s">
        <v>833</v>
      </c>
      <c r="AL65" s="2">
        <v>41871.467314814814</v>
      </c>
      <c r="AM65" t="s">
        <v>798</v>
      </c>
      <c r="AO65">
        <v>2</v>
      </c>
      <c r="AP65" t="s">
        <v>817</v>
      </c>
      <c r="AQ65" t="s">
        <v>818</v>
      </c>
      <c r="AR65">
        <v>70</v>
      </c>
      <c r="AT65" t="s">
        <v>801</v>
      </c>
      <c r="AU65" t="s">
        <v>819</v>
      </c>
      <c r="AV65" t="s">
        <v>62</v>
      </c>
      <c r="AW65" s="8">
        <v>32123.33</v>
      </c>
      <c r="AX65" s="8">
        <v>29015.33</v>
      </c>
      <c r="AY65" s="8">
        <v>31368.13</v>
      </c>
      <c r="BB65" t="s">
        <v>803</v>
      </c>
      <c r="BD65">
        <v>1</v>
      </c>
      <c r="BE65">
        <v>55</v>
      </c>
      <c r="BF65" t="s">
        <v>9</v>
      </c>
      <c r="BG65" t="s">
        <v>804</v>
      </c>
      <c r="BO65" t="s">
        <v>280</v>
      </c>
      <c r="BP65">
        <v>0</v>
      </c>
      <c r="BQ65" t="s">
        <v>36</v>
      </c>
      <c r="BR65" t="s">
        <v>805</v>
      </c>
      <c r="BS65" t="s">
        <v>69</v>
      </c>
      <c r="BT65" t="s">
        <v>9</v>
      </c>
      <c r="BU65" t="s">
        <v>38</v>
      </c>
      <c r="BV65" t="s">
        <v>806</v>
      </c>
      <c r="BW65" t="s">
        <v>798</v>
      </c>
      <c r="BX65" t="s">
        <v>795</v>
      </c>
      <c r="BY65" t="s">
        <v>807</v>
      </c>
      <c r="BZ65" t="s">
        <v>40</v>
      </c>
      <c r="CA65" t="s">
        <v>808</v>
      </c>
      <c r="CB65" t="s">
        <v>809</v>
      </c>
      <c r="CE65" t="s">
        <v>43</v>
      </c>
      <c r="CF65">
        <v>259</v>
      </c>
      <c r="CG65" t="s">
        <v>67</v>
      </c>
      <c r="CH65" t="s">
        <v>820</v>
      </c>
      <c r="CI65" t="s">
        <v>790</v>
      </c>
      <c r="CJ65">
        <v>34</v>
      </c>
      <c r="CK65" t="s">
        <v>45</v>
      </c>
      <c r="CL65" s="1">
        <v>42238</v>
      </c>
      <c r="CM65" t="s">
        <v>810</v>
      </c>
      <c r="CN65" t="s">
        <v>798</v>
      </c>
      <c r="CO65" t="s">
        <v>812</v>
      </c>
      <c r="CQ65">
        <v>1</v>
      </c>
      <c r="CR65" s="8">
        <v>33846.120000000003</v>
      </c>
      <c r="CS65">
        <v>2</v>
      </c>
      <c r="CT65" t="s">
        <v>9</v>
      </c>
      <c r="CU65" s="8">
        <v>32123.33</v>
      </c>
      <c r="CV65">
        <v>1</v>
      </c>
      <c r="CX65" t="s">
        <v>834</v>
      </c>
      <c r="CY65">
        <v>7</v>
      </c>
    </row>
    <row r="66" spans="1:103" x14ac:dyDescent="0.35">
      <c r="A66" t="s">
        <v>789</v>
      </c>
      <c r="B66" s="19" t="s">
        <v>790</v>
      </c>
      <c r="C66" t="s">
        <v>9</v>
      </c>
      <c r="D66">
        <v>100</v>
      </c>
      <c r="E66">
        <v>120</v>
      </c>
      <c r="F66" t="s">
        <v>790</v>
      </c>
      <c r="G66">
        <v>103</v>
      </c>
      <c r="H66" t="s">
        <v>50</v>
      </c>
      <c r="I66">
        <v>120</v>
      </c>
      <c r="J66" t="s">
        <v>791</v>
      </c>
      <c r="K66" t="s">
        <v>792</v>
      </c>
      <c r="L66" s="1"/>
      <c r="M66" s="1">
        <v>42238</v>
      </c>
      <c r="N66" s="1">
        <v>41871</v>
      </c>
      <c r="O66" t="s">
        <v>13</v>
      </c>
      <c r="P66" s="1"/>
      <c r="Q66" t="s">
        <v>758</v>
      </c>
      <c r="R66" t="s">
        <v>9</v>
      </c>
      <c r="S66" t="s">
        <v>793</v>
      </c>
      <c r="T66" t="s">
        <v>13</v>
      </c>
      <c r="U66" t="s">
        <v>226</v>
      </c>
      <c r="X66" s="8">
        <v>48.87</v>
      </c>
      <c r="Y66" s="8">
        <v>26.13</v>
      </c>
      <c r="Z66" s="8">
        <v>61.07</v>
      </c>
      <c r="AA66" s="8">
        <v>33668.339999999997</v>
      </c>
      <c r="AB66" t="s">
        <v>205</v>
      </c>
      <c r="AC66" t="s">
        <v>205</v>
      </c>
      <c r="AD66" t="s">
        <v>794</v>
      </c>
      <c r="AE66" t="s">
        <v>791</v>
      </c>
      <c r="AF66" t="s">
        <v>177</v>
      </c>
      <c r="AG66" t="s">
        <v>795</v>
      </c>
      <c r="AH66" t="s">
        <v>796</v>
      </c>
      <c r="AI66" t="s">
        <v>58</v>
      </c>
      <c r="AJ66" t="s">
        <v>59</v>
      </c>
      <c r="AK66" t="s">
        <v>465</v>
      </c>
      <c r="AL66" s="2">
        <v>41871.468182870369</v>
      </c>
      <c r="AO66">
        <v>2</v>
      </c>
      <c r="AP66" t="s">
        <v>823</v>
      </c>
      <c r="AQ66" t="s">
        <v>824</v>
      </c>
      <c r="AR66">
        <v>70</v>
      </c>
      <c r="AT66" t="s">
        <v>801</v>
      </c>
      <c r="AU66" t="s">
        <v>819</v>
      </c>
      <c r="AV66" t="s">
        <v>62</v>
      </c>
      <c r="AW66" s="8">
        <v>34492.339999999997</v>
      </c>
      <c r="AX66" s="8">
        <v>31144.34</v>
      </c>
      <c r="AY66" s="8">
        <v>33668.339999999997</v>
      </c>
      <c r="BB66" t="s">
        <v>803</v>
      </c>
      <c r="BD66">
        <v>1</v>
      </c>
      <c r="BE66">
        <v>55</v>
      </c>
      <c r="BF66" t="s">
        <v>9</v>
      </c>
      <c r="BG66" t="s">
        <v>804</v>
      </c>
      <c r="BO66" t="s">
        <v>67</v>
      </c>
      <c r="BP66">
        <v>0</v>
      </c>
      <c r="BQ66" t="s">
        <v>36</v>
      </c>
      <c r="BR66" t="s">
        <v>805</v>
      </c>
      <c r="BS66" t="s">
        <v>69</v>
      </c>
      <c r="BT66" t="s">
        <v>9</v>
      </c>
      <c r="BU66" t="s">
        <v>38</v>
      </c>
      <c r="BV66" t="s">
        <v>806</v>
      </c>
      <c r="BX66" t="s">
        <v>795</v>
      </c>
      <c r="BY66" t="s">
        <v>807</v>
      </c>
      <c r="BZ66" t="s">
        <v>40</v>
      </c>
      <c r="CA66" t="s">
        <v>808</v>
      </c>
      <c r="CB66" t="s">
        <v>809</v>
      </c>
      <c r="CE66" t="s">
        <v>43</v>
      </c>
      <c r="CF66">
        <v>279</v>
      </c>
      <c r="CG66" t="s">
        <v>710</v>
      </c>
      <c r="CH66" t="s">
        <v>820</v>
      </c>
      <c r="CI66" t="s">
        <v>790</v>
      </c>
      <c r="CJ66">
        <v>34</v>
      </c>
      <c r="CK66" t="s">
        <v>45</v>
      </c>
      <c r="CL66" s="1">
        <v>42238</v>
      </c>
      <c r="CM66" t="s">
        <v>810</v>
      </c>
      <c r="CO66" t="s">
        <v>812</v>
      </c>
      <c r="CQ66">
        <v>1</v>
      </c>
      <c r="CR66" s="8">
        <v>36459.72</v>
      </c>
      <c r="CS66">
        <v>2</v>
      </c>
      <c r="CT66" t="s">
        <v>9</v>
      </c>
      <c r="CU66" s="8">
        <v>34492.339999999997</v>
      </c>
      <c r="CV66">
        <v>1</v>
      </c>
      <c r="CX66" t="s">
        <v>835</v>
      </c>
      <c r="CY66">
        <v>7</v>
      </c>
    </row>
    <row r="67" spans="1:103" x14ac:dyDescent="0.35">
      <c r="A67" t="s">
        <v>836</v>
      </c>
      <c r="B67" s="19" t="s">
        <v>837</v>
      </c>
      <c r="C67" t="s">
        <v>9</v>
      </c>
      <c r="D67">
        <v>93.4</v>
      </c>
      <c r="E67">
        <v>140</v>
      </c>
      <c r="F67" t="s">
        <v>837</v>
      </c>
      <c r="G67">
        <v>91</v>
      </c>
      <c r="H67" t="s">
        <v>50</v>
      </c>
      <c r="I67">
        <v>140</v>
      </c>
      <c r="J67" t="s">
        <v>11</v>
      </c>
      <c r="K67" t="s">
        <v>838</v>
      </c>
      <c r="L67" s="1"/>
      <c r="M67" s="1">
        <v>42236</v>
      </c>
      <c r="N67" s="1">
        <v>41871</v>
      </c>
      <c r="O67" t="s">
        <v>13</v>
      </c>
      <c r="P67" s="1"/>
      <c r="Q67" t="s">
        <v>758</v>
      </c>
      <c r="R67" t="s">
        <v>9</v>
      </c>
      <c r="S67" t="s">
        <v>839</v>
      </c>
      <c r="T67" t="s">
        <v>13</v>
      </c>
      <c r="U67" t="s">
        <v>16</v>
      </c>
      <c r="X67" s="8">
        <v>44</v>
      </c>
      <c r="Y67" s="8">
        <v>22</v>
      </c>
      <c r="Z67" s="8">
        <v>59</v>
      </c>
      <c r="AA67" s="8">
        <v>42001.67</v>
      </c>
      <c r="AB67" t="s">
        <v>303</v>
      </c>
      <c r="AC67" t="s">
        <v>55</v>
      </c>
      <c r="AD67" t="s">
        <v>794</v>
      </c>
      <c r="AE67" t="s">
        <v>11</v>
      </c>
      <c r="AF67" t="s">
        <v>20</v>
      </c>
      <c r="AH67" t="s">
        <v>796</v>
      </c>
      <c r="AI67" t="s">
        <v>58</v>
      </c>
      <c r="AJ67" t="s">
        <v>80</v>
      </c>
      <c r="AK67" t="s">
        <v>81</v>
      </c>
      <c r="AL67" s="2">
        <v>41871.456828703704</v>
      </c>
      <c r="AM67" t="s">
        <v>840</v>
      </c>
      <c r="AN67" t="s">
        <v>840</v>
      </c>
      <c r="AO67">
        <v>6</v>
      </c>
      <c r="AP67" t="s">
        <v>841</v>
      </c>
      <c r="AR67">
        <v>80</v>
      </c>
      <c r="AT67" t="s">
        <v>842</v>
      </c>
      <c r="AU67" t="s">
        <v>841</v>
      </c>
      <c r="AV67" t="s">
        <v>83</v>
      </c>
      <c r="AW67" s="8">
        <v>41860</v>
      </c>
      <c r="AX67" s="8">
        <v>41860</v>
      </c>
      <c r="AY67" s="8">
        <v>44969.67</v>
      </c>
      <c r="BA67" t="s">
        <v>843</v>
      </c>
      <c r="BB67" t="s">
        <v>32</v>
      </c>
      <c r="BC67" t="s">
        <v>844</v>
      </c>
      <c r="BD67">
        <v>1</v>
      </c>
      <c r="BE67">
        <v>55</v>
      </c>
      <c r="BF67" t="s">
        <v>69</v>
      </c>
      <c r="BG67" t="s">
        <v>845</v>
      </c>
      <c r="BO67" t="s">
        <v>55</v>
      </c>
      <c r="BP67">
        <v>2968</v>
      </c>
      <c r="BQ67" t="s">
        <v>846</v>
      </c>
      <c r="BR67" t="s">
        <v>847</v>
      </c>
      <c r="BS67" t="s">
        <v>69</v>
      </c>
      <c r="BV67" t="s">
        <v>848</v>
      </c>
      <c r="BW67" t="s">
        <v>840</v>
      </c>
      <c r="BX67" t="s">
        <v>849</v>
      </c>
      <c r="BY67" t="s">
        <v>840</v>
      </c>
      <c r="BZ67" t="s">
        <v>40</v>
      </c>
      <c r="CB67" t="s">
        <v>492</v>
      </c>
      <c r="CC67" t="s">
        <v>850</v>
      </c>
      <c r="CE67" t="s">
        <v>493</v>
      </c>
      <c r="CF67">
        <v>279</v>
      </c>
      <c r="CG67" t="s">
        <v>220</v>
      </c>
      <c r="CH67" t="s">
        <v>851</v>
      </c>
      <c r="CI67" t="s">
        <v>837</v>
      </c>
      <c r="CJ67">
        <v>35</v>
      </c>
      <c r="CK67" t="s">
        <v>45</v>
      </c>
      <c r="CL67" s="1">
        <v>42236</v>
      </c>
      <c r="CM67" t="s">
        <v>843</v>
      </c>
      <c r="CO67" t="s">
        <v>850</v>
      </c>
      <c r="CP67" t="s">
        <v>850</v>
      </c>
      <c r="CQ67">
        <v>3</v>
      </c>
      <c r="CR67" s="8">
        <v>47262.6</v>
      </c>
      <c r="CS67">
        <v>1</v>
      </c>
      <c r="CT67" t="s">
        <v>9</v>
      </c>
      <c r="CU67" s="8">
        <v>41860</v>
      </c>
      <c r="CV67">
        <v>1</v>
      </c>
      <c r="CX67" t="s">
        <v>852</v>
      </c>
      <c r="CY67">
        <v>7</v>
      </c>
    </row>
    <row r="68" spans="1:103" x14ac:dyDescent="0.35">
      <c r="A68" t="s">
        <v>836</v>
      </c>
      <c r="B68" s="19" t="s">
        <v>837</v>
      </c>
      <c r="C68" t="s">
        <v>9</v>
      </c>
      <c r="D68">
        <v>93.4</v>
      </c>
      <c r="E68">
        <v>140</v>
      </c>
      <c r="F68" t="s">
        <v>837</v>
      </c>
      <c r="G68">
        <v>92</v>
      </c>
      <c r="H68" t="s">
        <v>50</v>
      </c>
      <c r="I68">
        <v>140</v>
      </c>
      <c r="J68" t="s">
        <v>11</v>
      </c>
      <c r="K68" t="s">
        <v>838</v>
      </c>
      <c r="L68" s="1"/>
      <c r="M68" s="1">
        <v>42237</v>
      </c>
      <c r="N68" s="1">
        <v>41871</v>
      </c>
      <c r="O68" t="s">
        <v>13</v>
      </c>
      <c r="P68" s="1"/>
      <c r="Q68" t="s">
        <v>758</v>
      </c>
      <c r="R68" t="s">
        <v>9</v>
      </c>
      <c r="S68" t="s">
        <v>839</v>
      </c>
      <c r="T68" t="s">
        <v>13</v>
      </c>
      <c r="U68" t="s">
        <v>16</v>
      </c>
      <c r="X68" s="8">
        <v>44</v>
      </c>
      <c r="Y68" s="8">
        <v>22</v>
      </c>
      <c r="Z68" s="8">
        <v>59</v>
      </c>
      <c r="AA68" s="8">
        <v>42001.67</v>
      </c>
      <c r="AB68" t="s">
        <v>303</v>
      </c>
      <c r="AC68" t="s">
        <v>55</v>
      </c>
      <c r="AD68" t="s">
        <v>794</v>
      </c>
      <c r="AE68" t="s">
        <v>11</v>
      </c>
      <c r="AF68" t="s">
        <v>20</v>
      </c>
      <c r="AH68" t="s">
        <v>796</v>
      </c>
      <c r="AI68" t="s">
        <v>58</v>
      </c>
      <c r="AJ68" t="s">
        <v>23</v>
      </c>
      <c r="AK68" t="s">
        <v>135</v>
      </c>
      <c r="AL68" s="2">
        <v>41871.457372685189</v>
      </c>
      <c r="AM68" t="s">
        <v>840</v>
      </c>
      <c r="AN68" t="s">
        <v>840</v>
      </c>
      <c r="AO68">
        <v>6</v>
      </c>
      <c r="AP68" t="s">
        <v>841</v>
      </c>
      <c r="AR68">
        <v>80</v>
      </c>
      <c r="AT68" t="s">
        <v>842</v>
      </c>
      <c r="AU68" t="s">
        <v>841</v>
      </c>
      <c r="AV68" t="s">
        <v>29</v>
      </c>
      <c r="AW68" s="8">
        <v>41860</v>
      </c>
      <c r="AX68" s="8">
        <v>41860</v>
      </c>
      <c r="AY68" s="8">
        <v>44969.67</v>
      </c>
      <c r="BA68" t="s">
        <v>843</v>
      </c>
      <c r="BB68" t="s">
        <v>32</v>
      </c>
      <c r="BC68" t="s">
        <v>844</v>
      </c>
      <c r="BD68">
        <v>1</v>
      </c>
      <c r="BE68">
        <v>55</v>
      </c>
      <c r="BF68" t="s">
        <v>69</v>
      </c>
      <c r="BG68" t="s">
        <v>845</v>
      </c>
      <c r="BO68" t="s">
        <v>55</v>
      </c>
      <c r="BP68">
        <v>2968</v>
      </c>
      <c r="BQ68" t="s">
        <v>846</v>
      </c>
      <c r="BR68" t="s">
        <v>847</v>
      </c>
      <c r="BS68" t="s">
        <v>69</v>
      </c>
      <c r="BV68" t="s">
        <v>848</v>
      </c>
      <c r="BW68" t="s">
        <v>840</v>
      </c>
      <c r="BX68" t="s">
        <v>849</v>
      </c>
      <c r="BY68" t="s">
        <v>840</v>
      </c>
      <c r="BZ68" t="s">
        <v>40</v>
      </c>
      <c r="CB68" t="s">
        <v>492</v>
      </c>
      <c r="CC68" t="s">
        <v>850</v>
      </c>
      <c r="CE68" t="s">
        <v>493</v>
      </c>
      <c r="CF68">
        <v>279</v>
      </c>
      <c r="CG68" t="s">
        <v>220</v>
      </c>
      <c r="CH68" t="s">
        <v>851</v>
      </c>
      <c r="CI68" t="s">
        <v>837</v>
      </c>
      <c r="CJ68">
        <v>35</v>
      </c>
      <c r="CK68" t="s">
        <v>45</v>
      </c>
      <c r="CL68" s="1">
        <v>42237</v>
      </c>
      <c r="CM68" t="s">
        <v>843</v>
      </c>
      <c r="CO68" t="s">
        <v>850</v>
      </c>
      <c r="CP68" t="s">
        <v>850</v>
      </c>
      <c r="CQ68">
        <v>3</v>
      </c>
      <c r="CR68" s="8">
        <v>47262.6</v>
      </c>
      <c r="CS68">
        <v>1</v>
      </c>
      <c r="CT68" t="s">
        <v>9</v>
      </c>
      <c r="CU68" s="8">
        <v>41860</v>
      </c>
      <c r="CV68">
        <v>1</v>
      </c>
      <c r="CX68" t="s">
        <v>853</v>
      </c>
      <c r="CY68">
        <v>7</v>
      </c>
    </row>
    <row r="69" spans="1:103" x14ac:dyDescent="0.35">
      <c r="A69" t="s">
        <v>836</v>
      </c>
      <c r="B69" s="19" t="s">
        <v>837</v>
      </c>
      <c r="C69" t="s">
        <v>9</v>
      </c>
      <c r="D69">
        <v>93.4</v>
      </c>
      <c r="E69">
        <v>140</v>
      </c>
      <c r="F69" t="s">
        <v>837</v>
      </c>
      <c r="G69">
        <v>93</v>
      </c>
      <c r="H69" t="s">
        <v>50</v>
      </c>
      <c r="I69">
        <v>140</v>
      </c>
      <c r="J69" t="s">
        <v>11</v>
      </c>
      <c r="K69" t="s">
        <v>838</v>
      </c>
      <c r="L69" s="1"/>
      <c r="M69" s="1">
        <v>42238</v>
      </c>
      <c r="N69" s="1">
        <v>41871</v>
      </c>
      <c r="O69" t="s">
        <v>13</v>
      </c>
      <c r="P69" s="1"/>
      <c r="Q69" t="s">
        <v>758</v>
      </c>
      <c r="R69" t="s">
        <v>9</v>
      </c>
      <c r="S69" t="s">
        <v>839</v>
      </c>
      <c r="T69" t="s">
        <v>13</v>
      </c>
      <c r="U69" t="s">
        <v>16</v>
      </c>
      <c r="X69" s="8">
        <v>44</v>
      </c>
      <c r="Y69" s="8">
        <v>22</v>
      </c>
      <c r="Z69" s="8">
        <v>59</v>
      </c>
      <c r="AA69" s="8">
        <v>42001.67</v>
      </c>
      <c r="AB69" t="s">
        <v>303</v>
      </c>
      <c r="AC69" t="s">
        <v>55</v>
      </c>
      <c r="AD69" t="s">
        <v>794</v>
      </c>
      <c r="AE69" t="s">
        <v>11</v>
      </c>
      <c r="AF69" t="s">
        <v>20</v>
      </c>
      <c r="AH69" t="s">
        <v>796</v>
      </c>
      <c r="AI69" t="s">
        <v>58</v>
      </c>
      <c r="AJ69" t="s">
        <v>59</v>
      </c>
      <c r="AK69" t="s">
        <v>60</v>
      </c>
      <c r="AL69" s="2">
        <v>41871.457719907405</v>
      </c>
      <c r="AM69" t="s">
        <v>840</v>
      </c>
      <c r="AN69" t="s">
        <v>840</v>
      </c>
      <c r="AO69">
        <v>6</v>
      </c>
      <c r="AP69" t="s">
        <v>841</v>
      </c>
      <c r="AR69">
        <v>80</v>
      </c>
      <c r="AT69" t="s">
        <v>842</v>
      </c>
      <c r="AU69" t="s">
        <v>841</v>
      </c>
      <c r="AV69" t="s">
        <v>62</v>
      </c>
      <c r="AW69" s="8">
        <v>41860</v>
      </c>
      <c r="AX69" s="8">
        <v>41860</v>
      </c>
      <c r="AY69" s="8">
        <v>44969.67</v>
      </c>
      <c r="BA69" t="s">
        <v>843</v>
      </c>
      <c r="BB69" t="s">
        <v>32</v>
      </c>
      <c r="BC69" t="s">
        <v>844</v>
      </c>
      <c r="BD69">
        <v>1</v>
      </c>
      <c r="BE69">
        <v>55</v>
      </c>
      <c r="BF69" t="s">
        <v>69</v>
      </c>
      <c r="BG69" t="s">
        <v>845</v>
      </c>
      <c r="BO69" t="s">
        <v>55</v>
      </c>
      <c r="BP69">
        <v>2968</v>
      </c>
      <c r="BQ69" t="s">
        <v>846</v>
      </c>
      <c r="BR69" t="s">
        <v>847</v>
      </c>
      <c r="BS69" t="s">
        <v>69</v>
      </c>
      <c r="BV69" t="s">
        <v>848</v>
      </c>
      <c r="BW69" t="s">
        <v>840</v>
      </c>
      <c r="BX69" t="s">
        <v>849</v>
      </c>
      <c r="BY69" t="s">
        <v>840</v>
      </c>
      <c r="BZ69" t="s">
        <v>40</v>
      </c>
      <c r="CB69" t="s">
        <v>492</v>
      </c>
      <c r="CC69" t="s">
        <v>850</v>
      </c>
      <c r="CE69" t="s">
        <v>493</v>
      </c>
      <c r="CF69">
        <v>279</v>
      </c>
      <c r="CG69" t="s">
        <v>220</v>
      </c>
      <c r="CH69" t="s">
        <v>851</v>
      </c>
      <c r="CI69" t="s">
        <v>837</v>
      </c>
      <c r="CJ69">
        <v>35</v>
      </c>
      <c r="CK69" t="s">
        <v>45</v>
      </c>
      <c r="CL69" s="1">
        <v>42238</v>
      </c>
      <c r="CM69" t="s">
        <v>843</v>
      </c>
      <c r="CO69" t="s">
        <v>850</v>
      </c>
      <c r="CP69" t="s">
        <v>850</v>
      </c>
      <c r="CQ69">
        <v>3</v>
      </c>
      <c r="CR69" s="8">
        <v>47262.6</v>
      </c>
      <c r="CS69">
        <v>1</v>
      </c>
      <c r="CT69" t="s">
        <v>9</v>
      </c>
      <c r="CU69" s="8">
        <v>41860</v>
      </c>
      <c r="CV69">
        <v>1</v>
      </c>
      <c r="CX69" t="s">
        <v>854</v>
      </c>
      <c r="CY69">
        <v>7</v>
      </c>
    </row>
    <row r="70" spans="1:103" ht="29" x14ac:dyDescent="0.35">
      <c r="A70" t="s">
        <v>855</v>
      </c>
      <c r="B70" s="19" t="s">
        <v>837</v>
      </c>
      <c r="C70" t="s">
        <v>9</v>
      </c>
      <c r="D70">
        <v>100</v>
      </c>
      <c r="E70">
        <v>140</v>
      </c>
      <c r="F70" t="s">
        <v>837</v>
      </c>
      <c r="G70">
        <v>1019</v>
      </c>
      <c r="H70" t="s">
        <v>148</v>
      </c>
      <c r="I70">
        <v>140</v>
      </c>
      <c r="J70" t="s">
        <v>11</v>
      </c>
      <c r="K70" t="s">
        <v>856</v>
      </c>
      <c r="L70" s="1"/>
      <c r="M70" s="1">
        <v>42235</v>
      </c>
      <c r="N70" s="1">
        <v>42045</v>
      </c>
      <c r="O70" t="s">
        <v>13</v>
      </c>
      <c r="P70" s="1">
        <v>42066</v>
      </c>
      <c r="Q70" t="s">
        <v>436</v>
      </c>
      <c r="R70" t="s">
        <v>9</v>
      </c>
      <c r="S70" t="s">
        <v>839</v>
      </c>
      <c r="T70" t="s">
        <v>13</v>
      </c>
      <c r="U70" t="s">
        <v>53</v>
      </c>
      <c r="X70" s="8">
        <v>47.5</v>
      </c>
      <c r="Y70" s="8">
        <v>25</v>
      </c>
      <c r="Z70" s="8">
        <v>59</v>
      </c>
      <c r="AA70" s="8">
        <v>52217.52</v>
      </c>
      <c r="AB70" t="s">
        <v>412</v>
      </c>
      <c r="AC70" t="s">
        <v>158</v>
      </c>
      <c r="AD70" t="s">
        <v>794</v>
      </c>
      <c r="AE70" t="s">
        <v>11</v>
      </c>
      <c r="AF70" t="s">
        <v>20</v>
      </c>
      <c r="AG70" t="s">
        <v>857</v>
      </c>
      <c r="AH70" t="s">
        <v>21</v>
      </c>
      <c r="AI70" t="s">
        <v>22</v>
      </c>
      <c r="AJ70" t="s">
        <v>100</v>
      </c>
      <c r="AK70" t="s">
        <v>545</v>
      </c>
      <c r="AL70" s="2">
        <v>42045.58394675926</v>
      </c>
      <c r="AM70" t="s">
        <v>858</v>
      </c>
      <c r="AN70" t="s">
        <v>858</v>
      </c>
      <c r="AO70">
        <v>8</v>
      </c>
      <c r="AP70" t="s">
        <v>859</v>
      </c>
      <c r="AQ70" t="s">
        <v>860</v>
      </c>
      <c r="AR70">
        <v>80</v>
      </c>
      <c r="AS70" s="6" t="s">
        <v>861</v>
      </c>
      <c r="AT70" t="s">
        <v>842</v>
      </c>
      <c r="AU70" t="s">
        <v>862</v>
      </c>
      <c r="AV70" t="s">
        <v>104</v>
      </c>
      <c r="AW70" s="8">
        <v>49112.800000000003</v>
      </c>
      <c r="AX70" s="8">
        <v>48389.7</v>
      </c>
      <c r="AY70" s="8">
        <v>52217.52</v>
      </c>
      <c r="BA70" t="s">
        <v>863</v>
      </c>
      <c r="BB70" t="s">
        <v>864</v>
      </c>
      <c r="BC70" t="s">
        <v>865</v>
      </c>
      <c r="BD70">
        <v>1</v>
      </c>
      <c r="BE70">
        <v>55</v>
      </c>
      <c r="BF70" t="s">
        <v>9</v>
      </c>
      <c r="BG70" t="s">
        <v>866</v>
      </c>
      <c r="BH70" t="s">
        <v>867</v>
      </c>
      <c r="BO70" t="s">
        <v>551</v>
      </c>
      <c r="BP70">
        <v>0</v>
      </c>
      <c r="BQ70" t="s">
        <v>36</v>
      </c>
      <c r="BR70" t="s">
        <v>868</v>
      </c>
      <c r="BS70" t="s">
        <v>9</v>
      </c>
      <c r="BT70" t="s">
        <v>69</v>
      </c>
      <c r="BU70" t="s">
        <v>38</v>
      </c>
      <c r="BV70" t="s">
        <v>869</v>
      </c>
      <c r="BW70" t="s">
        <v>858</v>
      </c>
      <c r="BX70" t="s">
        <v>857</v>
      </c>
      <c r="BY70" t="s">
        <v>858</v>
      </c>
      <c r="BZ70" t="s">
        <v>72</v>
      </c>
      <c r="CA70" t="s">
        <v>870</v>
      </c>
      <c r="CB70" t="s">
        <v>871</v>
      </c>
      <c r="CC70" t="s">
        <v>872</v>
      </c>
      <c r="CD70" t="s">
        <v>374</v>
      </c>
      <c r="CE70" t="s">
        <v>338</v>
      </c>
      <c r="CF70">
        <v>339</v>
      </c>
      <c r="CG70" t="s">
        <v>672</v>
      </c>
      <c r="CI70" t="s">
        <v>837</v>
      </c>
      <c r="CJ70">
        <v>35</v>
      </c>
      <c r="CK70" t="s">
        <v>45</v>
      </c>
      <c r="CL70" s="1">
        <v>42235</v>
      </c>
      <c r="CM70" t="s">
        <v>863</v>
      </c>
      <c r="CN70" t="s">
        <v>873</v>
      </c>
      <c r="CO70" t="s">
        <v>874</v>
      </c>
      <c r="CP70" t="s">
        <v>872</v>
      </c>
      <c r="CQ70">
        <v>2</v>
      </c>
      <c r="CR70" s="8">
        <v>57426.6</v>
      </c>
      <c r="CS70">
        <v>6</v>
      </c>
      <c r="CT70" t="s">
        <v>9</v>
      </c>
      <c r="CU70" s="8">
        <v>49112.800000000003</v>
      </c>
      <c r="CV70">
        <v>1</v>
      </c>
      <c r="CX70" t="s">
        <v>875</v>
      </c>
      <c r="CY70">
        <v>7</v>
      </c>
    </row>
    <row r="71" spans="1:103" x14ac:dyDescent="0.35">
      <c r="A71" t="s">
        <v>876</v>
      </c>
      <c r="B71" s="19" t="s">
        <v>877</v>
      </c>
      <c r="C71" t="s">
        <v>9</v>
      </c>
      <c r="D71">
        <v>99.29</v>
      </c>
      <c r="E71">
        <v>35</v>
      </c>
      <c r="F71" t="s">
        <v>877</v>
      </c>
      <c r="G71">
        <v>549</v>
      </c>
      <c r="H71" t="s">
        <v>10</v>
      </c>
      <c r="I71">
        <v>35</v>
      </c>
      <c r="J71" t="s">
        <v>11</v>
      </c>
      <c r="K71" t="s">
        <v>878</v>
      </c>
      <c r="L71" s="1"/>
      <c r="M71" s="1">
        <v>42236</v>
      </c>
      <c r="N71" s="1">
        <v>41918</v>
      </c>
      <c r="O71" t="s">
        <v>13</v>
      </c>
      <c r="P71" s="1">
        <v>41925</v>
      </c>
      <c r="Q71" t="s">
        <v>52</v>
      </c>
      <c r="R71" t="s">
        <v>9</v>
      </c>
      <c r="S71" t="s">
        <v>879</v>
      </c>
      <c r="T71" t="s">
        <v>13</v>
      </c>
      <c r="U71" t="s">
        <v>302</v>
      </c>
      <c r="X71" s="8">
        <v>35</v>
      </c>
      <c r="Y71" s="8">
        <v>19</v>
      </c>
      <c r="Z71" s="8">
        <v>37.799999999999997</v>
      </c>
      <c r="AA71" s="8">
        <v>7874.99</v>
      </c>
      <c r="AB71" t="s">
        <v>18</v>
      </c>
      <c r="AC71" t="s">
        <v>18</v>
      </c>
      <c r="AD71" t="s">
        <v>438</v>
      </c>
      <c r="AE71" t="s">
        <v>11</v>
      </c>
      <c r="AF71" t="s">
        <v>20</v>
      </c>
      <c r="AG71" t="s">
        <v>880</v>
      </c>
      <c r="AH71" t="s">
        <v>881</v>
      </c>
      <c r="AI71" t="s">
        <v>481</v>
      </c>
      <c r="AJ71" t="s">
        <v>80</v>
      </c>
      <c r="AK71" t="s">
        <v>882</v>
      </c>
      <c r="AL71" s="2">
        <v>41918.711180555554</v>
      </c>
      <c r="AM71" t="s">
        <v>883</v>
      </c>
      <c r="AO71">
        <v>6</v>
      </c>
      <c r="AP71" t="s">
        <v>799</v>
      </c>
      <c r="AQ71" t="s">
        <v>702</v>
      </c>
      <c r="AR71">
        <v>50</v>
      </c>
      <c r="AT71" t="s">
        <v>884</v>
      </c>
      <c r="AU71" t="s">
        <v>799</v>
      </c>
      <c r="AV71" t="s">
        <v>83</v>
      </c>
      <c r="AW71" s="8">
        <v>7316.22</v>
      </c>
      <c r="AX71" s="8">
        <v>7316.22</v>
      </c>
      <c r="AY71" s="8">
        <v>7931.53</v>
      </c>
      <c r="BA71" t="s">
        <v>885</v>
      </c>
      <c r="BB71" t="s">
        <v>84</v>
      </c>
      <c r="BC71" t="s">
        <v>886</v>
      </c>
      <c r="BD71">
        <v>1.2</v>
      </c>
      <c r="BE71">
        <v>35</v>
      </c>
      <c r="BF71" t="s">
        <v>9</v>
      </c>
      <c r="BG71" t="s">
        <v>887</v>
      </c>
      <c r="BO71" t="s">
        <v>35</v>
      </c>
      <c r="BP71">
        <v>56.54</v>
      </c>
      <c r="BQ71" t="s">
        <v>36</v>
      </c>
      <c r="BR71" t="s">
        <v>888</v>
      </c>
      <c r="BS71" t="s">
        <v>69</v>
      </c>
      <c r="BT71" t="s">
        <v>69</v>
      </c>
      <c r="BU71" t="s">
        <v>38</v>
      </c>
      <c r="BV71" t="s">
        <v>889</v>
      </c>
      <c r="BW71" t="s">
        <v>883</v>
      </c>
      <c r="BX71" t="s">
        <v>890</v>
      </c>
      <c r="BY71" t="s">
        <v>883</v>
      </c>
      <c r="BZ71" t="s">
        <v>40</v>
      </c>
      <c r="CB71" t="s">
        <v>891</v>
      </c>
      <c r="CE71" t="s">
        <v>589</v>
      </c>
      <c r="CF71">
        <v>199</v>
      </c>
      <c r="CG71" t="s">
        <v>44</v>
      </c>
      <c r="CI71" t="s">
        <v>877</v>
      </c>
      <c r="CJ71">
        <v>81</v>
      </c>
      <c r="CK71" t="s">
        <v>45</v>
      </c>
      <c r="CL71" s="1">
        <v>42236</v>
      </c>
      <c r="CM71" t="s">
        <v>885</v>
      </c>
      <c r="CN71" t="s">
        <v>892</v>
      </c>
      <c r="CO71" t="s">
        <v>893</v>
      </c>
      <c r="CQ71">
        <v>3</v>
      </c>
      <c r="CR71" s="8">
        <v>8427.65</v>
      </c>
      <c r="CS71">
        <v>1</v>
      </c>
      <c r="CU71" s="8">
        <v>7316.22</v>
      </c>
      <c r="CV71">
        <v>4</v>
      </c>
      <c r="CX71" t="s">
        <v>894</v>
      </c>
      <c r="CY71">
        <v>6.5</v>
      </c>
    </row>
    <row r="72" spans="1:103" x14ac:dyDescent="0.35">
      <c r="A72" t="s">
        <v>895</v>
      </c>
      <c r="B72" s="19" t="s">
        <v>877</v>
      </c>
      <c r="C72" t="s">
        <v>9</v>
      </c>
      <c r="D72">
        <v>162.11000000000001</v>
      </c>
      <c r="E72">
        <v>35</v>
      </c>
      <c r="F72" t="s">
        <v>877</v>
      </c>
      <c r="G72">
        <v>548</v>
      </c>
      <c r="H72" t="s">
        <v>50</v>
      </c>
      <c r="I72">
        <v>35</v>
      </c>
      <c r="J72" t="s">
        <v>11</v>
      </c>
      <c r="K72" t="s">
        <v>896</v>
      </c>
      <c r="L72" s="1"/>
      <c r="M72" s="1">
        <v>42235</v>
      </c>
      <c r="N72" s="1">
        <v>41918</v>
      </c>
      <c r="O72" t="s">
        <v>13</v>
      </c>
      <c r="P72" s="1">
        <v>41925</v>
      </c>
      <c r="Q72" t="s">
        <v>52</v>
      </c>
      <c r="R72" t="s">
        <v>9</v>
      </c>
      <c r="S72" t="s">
        <v>879</v>
      </c>
      <c r="T72" t="s">
        <v>13</v>
      </c>
      <c r="U72" t="s">
        <v>302</v>
      </c>
      <c r="X72" s="8">
        <v>41</v>
      </c>
      <c r="Y72" s="8">
        <v>21</v>
      </c>
      <c r="Z72" s="8">
        <v>37.799999999999997</v>
      </c>
      <c r="AA72" s="8">
        <v>14489.73</v>
      </c>
      <c r="AB72" t="s">
        <v>54</v>
      </c>
      <c r="AC72" t="s">
        <v>55</v>
      </c>
      <c r="AD72" t="s">
        <v>438</v>
      </c>
      <c r="AE72" t="s">
        <v>11</v>
      </c>
      <c r="AF72" t="s">
        <v>20</v>
      </c>
      <c r="AG72" t="s">
        <v>897</v>
      </c>
      <c r="AH72" t="s">
        <v>881</v>
      </c>
      <c r="AI72" t="s">
        <v>481</v>
      </c>
      <c r="AJ72" t="s">
        <v>100</v>
      </c>
      <c r="AK72" t="s">
        <v>101</v>
      </c>
      <c r="AL72" s="2">
        <v>41918.710625</v>
      </c>
      <c r="AM72" t="s">
        <v>898</v>
      </c>
      <c r="AN72" t="s">
        <v>898</v>
      </c>
      <c r="AO72">
        <v>18</v>
      </c>
      <c r="AP72" t="s">
        <v>799</v>
      </c>
      <c r="AQ72" t="s">
        <v>702</v>
      </c>
      <c r="AR72">
        <v>50</v>
      </c>
      <c r="AT72" t="s">
        <v>884</v>
      </c>
      <c r="AU72" t="s">
        <v>799</v>
      </c>
      <c r="AV72" t="s">
        <v>104</v>
      </c>
      <c r="AW72" s="8">
        <v>8780.64</v>
      </c>
      <c r="AX72" s="8">
        <v>8222.89</v>
      </c>
      <c r="AY72" s="8">
        <v>8938.43</v>
      </c>
      <c r="BA72" t="s">
        <v>899</v>
      </c>
      <c r="BB72" t="s">
        <v>32</v>
      </c>
      <c r="BC72" t="s">
        <v>900</v>
      </c>
      <c r="BD72">
        <v>1.2</v>
      </c>
      <c r="BE72">
        <v>35</v>
      </c>
      <c r="BF72" t="s">
        <v>9</v>
      </c>
      <c r="BG72" t="s">
        <v>901</v>
      </c>
      <c r="BO72" t="s">
        <v>67</v>
      </c>
      <c r="BP72">
        <v>-5551.3</v>
      </c>
      <c r="BQ72" t="s">
        <v>36</v>
      </c>
      <c r="BR72" t="s">
        <v>902</v>
      </c>
      <c r="BS72" t="s">
        <v>9</v>
      </c>
      <c r="BT72" t="s">
        <v>69</v>
      </c>
      <c r="BU72" t="s">
        <v>38</v>
      </c>
      <c r="BV72" t="s">
        <v>903</v>
      </c>
      <c r="BW72" t="s">
        <v>898</v>
      </c>
      <c r="BX72" t="s">
        <v>904</v>
      </c>
      <c r="BY72" t="s">
        <v>898</v>
      </c>
      <c r="BZ72" t="s">
        <v>40</v>
      </c>
      <c r="CB72" t="s">
        <v>905</v>
      </c>
      <c r="CE72" t="s">
        <v>906</v>
      </c>
      <c r="CF72">
        <v>219</v>
      </c>
      <c r="CG72" t="s">
        <v>74</v>
      </c>
      <c r="CI72" t="s">
        <v>877</v>
      </c>
      <c r="CJ72">
        <v>81</v>
      </c>
      <c r="CK72" t="s">
        <v>45</v>
      </c>
      <c r="CL72" s="1">
        <v>42235</v>
      </c>
      <c r="CM72" t="s">
        <v>899</v>
      </c>
      <c r="CO72" t="s">
        <v>907</v>
      </c>
      <c r="CQ72">
        <v>4</v>
      </c>
      <c r="CR72" s="8">
        <v>9274.73</v>
      </c>
      <c r="CS72">
        <v>6</v>
      </c>
      <c r="CU72" s="8">
        <v>8780.64</v>
      </c>
      <c r="CV72">
        <v>4</v>
      </c>
      <c r="CX72" t="s">
        <v>908</v>
      </c>
      <c r="CY72">
        <v>6.5</v>
      </c>
    </row>
    <row r="73" spans="1:103" x14ac:dyDescent="0.35">
      <c r="A73" t="s">
        <v>909</v>
      </c>
      <c r="B73" s="19" t="s">
        <v>877</v>
      </c>
      <c r="C73" t="s">
        <v>9</v>
      </c>
      <c r="D73">
        <v>96.83</v>
      </c>
      <c r="E73">
        <v>35</v>
      </c>
      <c r="F73" t="s">
        <v>877</v>
      </c>
      <c r="G73">
        <v>624</v>
      </c>
      <c r="H73" t="s">
        <v>148</v>
      </c>
      <c r="I73">
        <v>35</v>
      </c>
      <c r="J73" t="s">
        <v>11</v>
      </c>
      <c r="K73" t="s">
        <v>910</v>
      </c>
      <c r="L73" s="1"/>
      <c r="M73" s="1">
        <v>42235</v>
      </c>
      <c r="N73" s="1">
        <v>41936</v>
      </c>
      <c r="O73" t="s">
        <v>13</v>
      </c>
      <c r="P73" s="1">
        <v>41969</v>
      </c>
      <c r="Q73" t="s">
        <v>202</v>
      </c>
      <c r="R73" t="s">
        <v>9</v>
      </c>
      <c r="S73" t="s">
        <v>879</v>
      </c>
      <c r="T73" t="s">
        <v>13</v>
      </c>
      <c r="U73" t="s">
        <v>302</v>
      </c>
      <c r="V73" t="s">
        <v>911</v>
      </c>
      <c r="X73" s="8">
        <v>42.5</v>
      </c>
      <c r="Y73" s="8">
        <v>22.5</v>
      </c>
      <c r="Z73" s="8">
        <v>37.799999999999997</v>
      </c>
      <c r="AA73" s="8">
        <v>9626.74</v>
      </c>
      <c r="AB73" t="s">
        <v>151</v>
      </c>
      <c r="AC73" t="s">
        <v>151</v>
      </c>
      <c r="AD73" t="s">
        <v>438</v>
      </c>
      <c r="AE73" t="s">
        <v>11</v>
      </c>
      <c r="AF73" t="s">
        <v>20</v>
      </c>
      <c r="AG73" t="s">
        <v>911</v>
      </c>
      <c r="AH73" t="s">
        <v>912</v>
      </c>
      <c r="AI73" t="s">
        <v>913</v>
      </c>
      <c r="AJ73" t="s">
        <v>100</v>
      </c>
      <c r="AK73" t="s">
        <v>153</v>
      </c>
      <c r="AL73" s="2">
        <v>41936.597199074073</v>
      </c>
      <c r="AM73" t="s">
        <v>914</v>
      </c>
      <c r="AN73" t="s">
        <v>914</v>
      </c>
      <c r="AO73">
        <v>7</v>
      </c>
      <c r="AP73" t="s">
        <v>799</v>
      </c>
      <c r="AQ73" t="s">
        <v>702</v>
      </c>
      <c r="AR73">
        <v>50</v>
      </c>
      <c r="AT73" t="s">
        <v>884</v>
      </c>
      <c r="AU73" t="s">
        <v>799</v>
      </c>
      <c r="AV73" t="s">
        <v>104</v>
      </c>
      <c r="AW73" s="8">
        <v>9198.44</v>
      </c>
      <c r="AX73" s="8">
        <v>9198.44</v>
      </c>
      <c r="AY73" s="8">
        <v>9942.09</v>
      </c>
      <c r="AZ73" t="s">
        <v>30</v>
      </c>
      <c r="BA73" t="s">
        <v>915</v>
      </c>
      <c r="BB73" t="s">
        <v>32</v>
      </c>
      <c r="BC73" t="s">
        <v>916</v>
      </c>
      <c r="BD73">
        <v>1.2</v>
      </c>
      <c r="BE73">
        <v>35</v>
      </c>
      <c r="BF73" t="s">
        <v>9</v>
      </c>
      <c r="BG73" t="s">
        <v>917</v>
      </c>
      <c r="BO73" t="s">
        <v>158</v>
      </c>
      <c r="BP73">
        <v>315.35000000000002</v>
      </c>
      <c r="BQ73" t="s">
        <v>36</v>
      </c>
      <c r="BR73" t="s">
        <v>918</v>
      </c>
      <c r="BS73" t="s">
        <v>9</v>
      </c>
      <c r="BT73" t="s">
        <v>9</v>
      </c>
      <c r="BU73" t="s">
        <v>38</v>
      </c>
      <c r="BV73" t="s">
        <v>919</v>
      </c>
      <c r="BW73" t="s">
        <v>914</v>
      </c>
      <c r="BX73" t="s">
        <v>911</v>
      </c>
      <c r="BY73" t="s">
        <v>914</v>
      </c>
      <c r="BZ73" t="s">
        <v>40</v>
      </c>
      <c r="CB73" t="s">
        <v>920</v>
      </c>
      <c r="CC73" t="s">
        <v>921</v>
      </c>
      <c r="CE73" t="s">
        <v>73</v>
      </c>
      <c r="CF73">
        <v>249</v>
      </c>
      <c r="CG73" t="s">
        <v>165</v>
      </c>
      <c r="CI73" t="s">
        <v>877</v>
      </c>
      <c r="CJ73">
        <v>81</v>
      </c>
      <c r="CK73" t="s">
        <v>45</v>
      </c>
      <c r="CL73" s="1">
        <v>42235</v>
      </c>
      <c r="CM73" t="s">
        <v>915</v>
      </c>
      <c r="CN73" t="s">
        <v>922</v>
      </c>
      <c r="CO73" t="s">
        <v>923</v>
      </c>
      <c r="CP73" t="s">
        <v>921</v>
      </c>
      <c r="CQ73">
        <v>3</v>
      </c>
      <c r="CR73" s="8">
        <v>10545.15</v>
      </c>
      <c r="CS73">
        <v>4</v>
      </c>
      <c r="CU73" s="8">
        <v>9198.44</v>
      </c>
      <c r="CV73">
        <v>4</v>
      </c>
      <c r="CX73" t="s">
        <v>924</v>
      </c>
      <c r="CY73">
        <v>6.5</v>
      </c>
    </row>
    <row r="74" spans="1:103" x14ac:dyDescent="0.35">
      <c r="A74" t="s">
        <v>925</v>
      </c>
      <c r="B74" s="19" t="s">
        <v>877</v>
      </c>
      <c r="C74" t="s">
        <v>9</v>
      </c>
      <c r="D74">
        <v>100</v>
      </c>
      <c r="E74">
        <v>35</v>
      </c>
      <c r="F74" t="s">
        <v>877</v>
      </c>
      <c r="G74">
        <v>867</v>
      </c>
      <c r="H74" t="s">
        <v>50</v>
      </c>
      <c r="I74">
        <v>35</v>
      </c>
      <c r="J74" t="s">
        <v>11</v>
      </c>
      <c r="K74" t="s">
        <v>926</v>
      </c>
      <c r="L74" s="1"/>
      <c r="M74" s="1">
        <v>42237</v>
      </c>
      <c r="N74" s="1">
        <v>42018</v>
      </c>
      <c r="O74" t="s">
        <v>13</v>
      </c>
      <c r="P74" s="1">
        <v>42039</v>
      </c>
      <c r="Q74" t="s">
        <v>436</v>
      </c>
      <c r="R74" t="s">
        <v>9</v>
      </c>
      <c r="S74" t="s">
        <v>879</v>
      </c>
      <c r="T74" t="s">
        <v>13</v>
      </c>
      <c r="U74" t="s">
        <v>53</v>
      </c>
      <c r="X74" s="8">
        <v>41</v>
      </c>
      <c r="Y74" s="8">
        <v>21</v>
      </c>
      <c r="Z74" s="8">
        <v>37.799999999999997</v>
      </c>
      <c r="AA74" s="8">
        <v>8288.4</v>
      </c>
      <c r="AB74" t="s">
        <v>54</v>
      </c>
      <c r="AC74" t="s">
        <v>55</v>
      </c>
      <c r="AD74" t="s">
        <v>438</v>
      </c>
      <c r="AE74" t="s">
        <v>11</v>
      </c>
      <c r="AF74" t="s">
        <v>20</v>
      </c>
      <c r="AG74" t="s">
        <v>927</v>
      </c>
      <c r="AH74" t="s">
        <v>928</v>
      </c>
      <c r="AI74" t="s">
        <v>929</v>
      </c>
      <c r="AJ74" t="s">
        <v>23</v>
      </c>
      <c r="AK74" t="s">
        <v>135</v>
      </c>
      <c r="AL74" s="2">
        <v>42018.655069444445</v>
      </c>
      <c r="AM74" t="s">
        <v>930</v>
      </c>
      <c r="AN74" t="s">
        <v>930</v>
      </c>
      <c r="AO74">
        <v>8</v>
      </c>
      <c r="AP74" t="s">
        <v>799</v>
      </c>
      <c r="AQ74" t="s">
        <v>702</v>
      </c>
      <c r="AR74">
        <v>50</v>
      </c>
      <c r="AT74" t="s">
        <v>884</v>
      </c>
      <c r="AU74" t="s">
        <v>799</v>
      </c>
      <c r="AV74" t="s">
        <v>29</v>
      </c>
      <c r="AW74" s="8">
        <v>7685.66</v>
      </c>
      <c r="AX74" s="8">
        <v>7685.66</v>
      </c>
      <c r="AY74" s="8">
        <v>8288.4</v>
      </c>
      <c r="BA74" t="s">
        <v>931</v>
      </c>
      <c r="BB74" t="s">
        <v>932</v>
      </c>
      <c r="BC74" t="s">
        <v>933</v>
      </c>
      <c r="BD74">
        <v>1.2</v>
      </c>
      <c r="BE74">
        <v>35</v>
      </c>
      <c r="BF74" t="s">
        <v>9</v>
      </c>
      <c r="BG74" t="s">
        <v>934</v>
      </c>
      <c r="BO74" t="s">
        <v>67</v>
      </c>
      <c r="BP74">
        <v>0</v>
      </c>
      <c r="BQ74" t="s">
        <v>36</v>
      </c>
      <c r="BR74" t="s">
        <v>935</v>
      </c>
      <c r="BS74" t="s">
        <v>69</v>
      </c>
      <c r="BT74" t="s">
        <v>9</v>
      </c>
      <c r="BU74" t="s">
        <v>38</v>
      </c>
      <c r="BV74" t="s">
        <v>936</v>
      </c>
      <c r="BW74" t="s">
        <v>930</v>
      </c>
      <c r="BX74" t="s">
        <v>937</v>
      </c>
      <c r="BY74" t="s">
        <v>930</v>
      </c>
      <c r="BZ74" t="s">
        <v>40</v>
      </c>
      <c r="CB74" t="s">
        <v>938</v>
      </c>
      <c r="CC74" t="s">
        <v>939</v>
      </c>
      <c r="CE74" t="s">
        <v>940</v>
      </c>
      <c r="CF74">
        <v>219</v>
      </c>
      <c r="CG74" t="s">
        <v>74</v>
      </c>
      <c r="CI74" t="s">
        <v>877</v>
      </c>
      <c r="CJ74">
        <v>81</v>
      </c>
      <c r="CK74" t="s">
        <v>45</v>
      </c>
      <c r="CL74" s="1">
        <v>42237</v>
      </c>
      <c r="CM74" t="s">
        <v>931</v>
      </c>
      <c r="CO74" t="s">
        <v>941</v>
      </c>
      <c r="CP74" t="s">
        <v>939</v>
      </c>
      <c r="CQ74">
        <v>3</v>
      </c>
      <c r="CR74" s="8">
        <v>9274.65</v>
      </c>
      <c r="CS74">
        <v>3</v>
      </c>
      <c r="CU74" s="8">
        <v>7685.66</v>
      </c>
      <c r="CV74">
        <v>4</v>
      </c>
      <c r="CX74" t="s">
        <v>942</v>
      </c>
      <c r="CY74">
        <v>6.5</v>
      </c>
    </row>
    <row r="75" spans="1:103" x14ac:dyDescent="0.35">
      <c r="A75" t="s">
        <v>943</v>
      </c>
      <c r="B75" s="19" t="s">
        <v>877</v>
      </c>
      <c r="C75" t="s">
        <v>9</v>
      </c>
      <c r="D75">
        <v>100</v>
      </c>
      <c r="E75">
        <v>35</v>
      </c>
      <c r="F75" t="s">
        <v>877</v>
      </c>
      <c r="G75">
        <v>550</v>
      </c>
      <c r="H75" t="s">
        <v>50</v>
      </c>
      <c r="I75">
        <v>35</v>
      </c>
      <c r="J75" t="s">
        <v>11</v>
      </c>
      <c r="K75" t="s">
        <v>944</v>
      </c>
      <c r="L75" s="1"/>
      <c r="M75" s="1">
        <v>42236</v>
      </c>
      <c r="N75" s="1">
        <v>41918</v>
      </c>
      <c r="O75" t="s">
        <v>13</v>
      </c>
      <c r="P75" s="1">
        <v>41925</v>
      </c>
      <c r="Q75" t="s">
        <v>52</v>
      </c>
      <c r="R75" t="s">
        <v>9</v>
      </c>
      <c r="S75" t="s">
        <v>879</v>
      </c>
      <c r="T75" t="s">
        <v>13</v>
      </c>
      <c r="U75" t="s">
        <v>53</v>
      </c>
      <c r="X75" s="8">
        <v>41</v>
      </c>
      <c r="Y75" s="8">
        <v>21</v>
      </c>
      <c r="Z75" s="8">
        <v>37.799999999999997</v>
      </c>
      <c r="AA75" s="8">
        <v>8475.89</v>
      </c>
      <c r="AB75" t="s">
        <v>54</v>
      </c>
      <c r="AC75" t="s">
        <v>55</v>
      </c>
      <c r="AD75" t="s">
        <v>438</v>
      </c>
      <c r="AE75" t="s">
        <v>11</v>
      </c>
      <c r="AF75" t="s">
        <v>20</v>
      </c>
      <c r="AG75" t="s">
        <v>945</v>
      </c>
      <c r="AH75" t="s">
        <v>881</v>
      </c>
      <c r="AI75" t="s">
        <v>481</v>
      </c>
      <c r="AJ75" t="s">
        <v>80</v>
      </c>
      <c r="AK75" t="s">
        <v>81</v>
      </c>
      <c r="AL75" s="2">
        <v>41918.711898148147</v>
      </c>
      <c r="AM75" t="s">
        <v>308</v>
      </c>
      <c r="AN75" t="s">
        <v>946</v>
      </c>
      <c r="AO75">
        <v>6</v>
      </c>
      <c r="AP75" t="s">
        <v>799</v>
      </c>
      <c r="AQ75" t="s">
        <v>702</v>
      </c>
      <c r="AR75">
        <v>50</v>
      </c>
      <c r="AT75" t="s">
        <v>884</v>
      </c>
      <c r="AU75" t="s">
        <v>799</v>
      </c>
      <c r="AV75" t="s">
        <v>83</v>
      </c>
      <c r="AW75" s="8">
        <v>7840.61</v>
      </c>
      <c r="AX75" s="8">
        <v>7840.61</v>
      </c>
      <c r="AY75" s="8">
        <v>8475.89</v>
      </c>
      <c r="BA75" t="s">
        <v>947</v>
      </c>
      <c r="BB75" t="s">
        <v>948</v>
      </c>
      <c r="BC75" t="s">
        <v>949</v>
      </c>
      <c r="BD75">
        <v>1.2</v>
      </c>
      <c r="BE75">
        <v>35</v>
      </c>
      <c r="BF75" t="s">
        <v>9</v>
      </c>
      <c r="BG75" t="s">
        <v>950</v>
      </c>
      <c r="BO75" t="s">
        <v>67</v>
      </c>
      <c r="BP75">
        <v>0</v>
      </c>
      <c r="BQ75" t="s">
        <v>36</v>
      </c>
      <c r="BR75" t="s">
        <v>951</v>
      </c>
      <c r="BS75" t="s">
        <v>69</v>
      </c>
      <c r="BT75" t="s">
        <v>9</v>
      </c>
      <c r="BU75" t="s">
        <v>38</v>
      </c>
      <c r="BV75" t="s">
        <v>952</v>
      </c>
      <c r="BW75" t="s">
        <v>946</v>
      </c>
      <c r="BX75" t="s">
        <v>945</v>
      </c>
      <c r="BY75" t="s">
        <v>946</v>
      </c>
      <c r="BZ75" t="s">
        <v>40</v>
      </c>
      <c r="CB75" t="s">
        <v>953</v>
      </c>
      <c r="CE75" t="s">
        <v>43</v>
      </c>
      <c r="CF75">
        <v>219</v>
      </c>
      <c r="CG75" t="s">
        <v>74</v>
      </c>
      <c r="CI75" t="s">
        <v>877</v>
      </c>
      <c r="CJ75">
        <v>81</v>
      </c>
      <c r="CK75" t="s">
        <v>45</v>
      </c>
      <c r="CL75" s="1">
        <v>42236</v>
      </c>
      <c r="CM75" t="s">
        <v>947</v>
      </c>
      <c r="CO75" t="s">
        <v>954</v>
      </c>
      <c r="CQ75">
        <v>3</v>
      </c>
      <c r="CR75" s="8">
        <v>9274.65</v>
      </c>
      <c r="CS75">
        <v>1</v>
      </c>
      <c r="CU75" s="8">
        <v>7840.61</v>
      </c>
      <c r="CV75">
        <v>4</v>
      </c>
      <c r="CX75" t="s">
        <v>955</v>
      </c>
      <c r="CY75">
        <v>6.5</v>
      </c>
    </row>
    <row r="76" spans="1:103" x14ac:dyDescent="0.35">
      <c r="A76" t="s">
        <v>956</v>
      </c>
      <c r="B76" s="19" t="s">
        <v>877</v>
      </c>
      <c r="C76" t="s">
        <v>9</v>
      </c>
      <c r="D76">
        <v>100</v>
      </c>
      <c r="E76">
        <v>35</v>
      </c>
      <c r="F76" t="s">
        <v>877</v>
      </c>
      <c r="G76">
        <v>830</v>
      </c>
      <c r="H76" t="s">
        <v>10</v>
      </c>
      <c r="I76">
        <v>35</v>
      </c>
      <c r="J76" t="s">
        <v>11</v>
      </c>
      <c r="K76" t="s">
        <v>957</v>
      </c>
      <c r="L76" s="1"/>
      <c r="M76" s="1">
        <v>42237</v>
      </c>
      <c r="N76" s="1">
        <v>42010</v>
      </c>
      <c r="O76" t="s">
        <v>13</v>
      </c>
      <c r="P76" s="1">
        <v>42018</v>
      </c>
      <c r="Q76" t="s">
        <v>436</v>
      </c>
      <c r="R76" t="s">
        <v>9</v>
      </c>
      <c r="S76" t="s">
        <v>879</v>
      </c>
      <c r="T76" t="s">
        <v>13</v>
      </c>
      <c r="U76" t="s">
        <v>53</v>
      </c>
      <c r="X76" s="8">
        <v>35</v>
      </c>
      <c r="Y76" s="8">
        <v>19</v>
      </c>
      <c r="Z76" s="8">
        <v>37.799999999999997</v>
      </c>
      <c r="AA76" s="8">
        <v>8306.51</v>
      </c>
      <c r="AB76" t="s">
        <v>18</v>
      </c>
      <c r="AC76" t="s">
        <v>18</v>
      </c>
      <c r="AD76" t="s">
        <v>438</v>
      </c>
      <c r="AE76" t="s">
        <v>11</v>
      </c>
      <c r="AF76" t="s">
        <v>20</v>
      </c>
      <c r="AG76" t="s">
        <v>958</v>
      </c>
      <c r="AH76" t="s">
        <v>959</v>
      </c>
      <c r="AI76" t="s">
        <v>960</v>
      </c>
      <c r="AJ76" t="s">
        <v>23</v>
      </c>
      <c r="AK76" t="s">
        <v>24</v>
      </c>
      <c r="AL76" s="2">
        <v>42010.637974537036</v>
      </c>
      <c r="AM76" t="s">
        <v>961</v>
      </c>
      <c r="AN76" t="s">
        <v>961</v>
      </c>
      <c r="AO76">
        <v>10</v>
      </c>
      <c r="AP76" t="s">
        <v>799</v>
      </c>
      <c r="AQ76" t="s">
        <v>702</v>
      </c>
      <c r="AR76">
        <v>50</v>
      </c>
      <c r="AT76" t="s">
        <v>884</v>
      </c>
      <c r="AU76" t="s">
        <v>799</v>
      </c>
      <c r="AV76" t="s">
        <v>29</v>
      </c>
      <c r="AW76" s="8">
        <v>8328.56</v>
      </c>
      <c r="AX76" s="8">
        <v>7626.12</v>
      </c>
      <c r="AY76" s="8">
        <v>8306.51</v>
      </c>
      <c r="BA76" t="s">
        <v>962</v>
      </c>
      <c r="BB76" t="s">
        <v>32</v>
      </c>
      <c r="BC76" t="s">
        <v>963</v>
      </c>
      <c r="BD76">
        <v>1.2</v>
      </c>
      <c r="BE76">
        <v>35</v>
      </c>
      <c r="BF76" t="s">
        <v>69</v>
      </c>
      <c r="BG76" t="s">
        <v>964</v>
      </c>
      <c r="BO76" t="s">
        <v>35</v>
      </c>
      <c r="BP76">
        <v>0</v>
      </c>
      <c r="BQ76" t="s">
        <v>36</v>
      </c>
      <c r="BR76" t="s">
        <v>965</v>
      </c>
      <c r="BS76" t="s">
        <v>9</v>
      </c>
      <c r="BT76" t="s">
        <v>69</v>
      </c>
      <c r="BU76" t="s">
        <v>38</v>
      </c>
      <c r="BV76" t="s">
        <v>966</v>
      </c>
      <c r="BW76" t="s">
        <v>961</v>
      </c>
      <c r="BX76" t="s">
        <v>967</v>
      </c>
      <c r="BY76" t="s">
        <v>961</v>
      </c>
      <c r="BZ76" t="s">
        <v>72</v>
      </c>
      <c r="CB76" t="s">
        <v>968</v>
      </c>
      <c r="CC76" t="s">
        <v>969</v>
      </c>
      <c r="CD76" t="s">
        <v>164</v>
      </c>
      <c r="CE76" t="s">
        <v>73</v>
      </c>
      <c r="CF76">
        <v>199</v>
      </c>
      <c r="CG76" t="s">
        <v>44</v>
      </c>
      <c r="CI76" t="s">
        <v>877</v>
      </c>
      <c r="CJ76">
        <v>81</v>
      </c>
      <c r="CK76" t="s">
        <v>45</v>
      </c>
      <c r="CL76" s="1">
        <v>42237</v>
      </c>
      <c r="CM76" t="s">
        <v>962</v>
      </c>
      <c r="CN76" t="s">
        <v>970</v>
      </c>
      <c r="CO76" t="s">
        <v>971</v>
      </c>
      <c r="CQ76">
        <v>3</v>
      </c>
      <c r="CR76" s="8">
        <v>8427.65</v>
      </c>
      <c r="CS76">
        <v>2</v>
      </c>
      <c r="CU76" s="8">
        <v>8328.56</v>
      </c>
      <c r="CV76">
        <v>4</v>
      </c>
      <c r="CX76" t="s">
        <v>972</v>
      </c>
      <c r="CY76">
        <v>6.5</v>
      </c>
    </row>
    <row r="77" spans="1:103" x14ac:dyDescent="0.35">
      <c r="A77" t="s">
        <v>973</v>
      </c>
      <c r="B77" s="19" t="s">
        <v>877</v>
      </c>
      <c r="C77" t="s">
        <v>9</v>
      </c>
      <c r="D77">
        <v>100</v>
      </c>
      <c r="E77">
        <v>35</v>
      </c>
      <c r="F77" t="s">
        <v>877</v>
      </c>
      <c r="G77">
        <v>1011</v>
      </c>
      <c r="H77" t="s">
        <v>50</v>
      </c>
      <c r="I77">
        <v>35</v>
      </c>
      <c r="J77" t="s">
        <v>11</v>
      </c>
      <c r="K77" t="s">
        <v>974</v>
      </c>
      <c r="L77" s="1"/>
      <c r="M77" s="1">
        <v>42238</v>
      </c>
      <c r="N77" s="1">
        <v>42041</v>
      </c>
      <c r="O77" t="s">
        <v>13</v>
      </c>
      <c r="P77" s="1">
        <v>42053</v>
      </c>
      <c r="Q77" t="s">
        <v>202</v>
      </c>
      <c r="R77" t="s">
        <v>9</v>
      </c>
      <c r="S77" t="s">
        <v>879</v>
      </c>
      <c r="T77" t="s">
        <v>13</v>
      </c>
      <c r="U77" t="s">
        <v>53</v>
      </c>
      <c r="V77" t="s">
        <v>975</v>
      </c>
      <c r="X77" s="8">
        <v>41</v>
      </c>
      <c r="Y77" s="8">
        <v>21</v>
      </c>
      <c r="Z77" s="8">
        <v>37.799999999999997</v>
      </c>
      <c r="AA77" s="8">
        <v>8475.8799999999992</v>
      </c>
      <c r="AB77" t="s">
        <v>54</v>
      </c>
      <c r="AC77" t="s">
        <v>55</v>
      </c>
      <c r="AD77" t="s">
        <v>438</v>
      </c>
      <c r="AE77" t="s">
        <v>11</v>
      </c>
      <c r="AF77" t="s">
        <v>20</v>
      </c>
      <c r="AG77" t="s">
        <v>976</v>
      </c>
      <c r="AH77" t="s">
        <v>440</v>
      </c>
      <c r="AI77" t="s">
        <v>441</v>
      </c>
      <c r="AJ77" t="s">
        <v>59</v>
      </c>
      <c r="AK77" t="s">
        <v>60</v>
      </c>
      <c r="AL77" s="2">
        <v>42041.526354166665</v>
      </c>
      <c r="AM77" t="s">
        <v>977</v>
      </c>
      <c r="AN77" t="s">
        <v>977</v>
      </c>
      <c r="AO77">
        <v>5</v>
      </c>
      <c r="AP77" t="s">
        <v>799</v>
      </c>
      <c r="AQ77" t="s">
        <v>702</v>
      </c>
      <c r="AR77">
        <v>50</v>
      </c>
      <c r="AT77" t="s">
        <v>884</v>
      </c>
      <c r="AU77" t="s">
        <v>799</v>
      </c>
      <c r="AV77" t="s">
        <v>62</v>
      </c>
      <c r="AW77" s="8">
        <v>7840.61</v>
      </c>
      <c r="AX77" s="8">
        <v>7840.61</v>
      </c>
      <c r="AY77" s="8">
        <v>8475.8799999999992</v>
      </c>
      <c r="BA77" t="s">
        <v>978</v>
      </c>
      <c r="BB77" t="s">
        <v>32</v>
      </c>
      <c r="BC77" t="s">
        <v>979</v>
      </c>
      <c r="BD77">
        <v>1.2</v>
      </c>
      <c r="BE77">
        <v>35</v>
      </c>
      <c r="BF77" t="s">
        <v>69</v>
      </c>
      <c r="BG77" t="s">
        <v>980</v>
      </c>
      <c r="BO77" t="s">
        <v>67</v>
      </c>
      <c r="BP77">
        <v>0</v>
      </c>
      <c r="BQ77" t="s">
        <v>36</v>
      </c>
      <c r="BR77" t="s">
        <v>981</v>
      </c>
      <c r="BS77" t="s">
        <v>9</v>
      </c>
      <c r="BT77" t="s">
        <v>9</v>
      </c>
      <c r="BU77" t="s">
        <v>38</v>
      </c>
      <c r="BV77" t="s">
        <v>982</v>
      </c>
      <c r="BW77" t="s">
        <v>977</v>
      </c>
      <c r="BX77" t="s">
        <v>983</v>
      </c>
      <c r="BY77" t="s">
        <v>977</v>
      </c>
      <c r="BZ77" t="s">
        <v>40</v>
      </c>
      <c r="CB77" t="s">
        <v>984</v>
      </c>
      <c r="CC77" t="s">
        <v>985</v>
      </c>
      <c r="CE77" t="s">
        <v>43</v>
      </c>
      <c r="CF77">
        <v>219</v>
      </c>
      <c r="CG77" t="s">
        <v>74</v>
      </c>
      <c r="CI77" t="s">
        <v>877</v>
      </c>
      <c r="CJ77">
        <v>81</v>
      </c>
      <c r="CK77" t="s">
        <v>45</v>
      </c>
      <c r="CL77" s="1">
        <v>42238</v>
      </c>
      <c r="CM77" t="s">
        <v>978</v>
      </c>
      <c r="CO77" t="s">
        <v>986</v>
      </c>
      <c r="CP77" t="s">
        <v>985</v>
      </c>
      <c r="CQ77">
        <v>2</v>
      </c>
      <c r="CR77" s="8">
        <v>9274.65</v>
      </c>
      <c r="CS77">
        <v>1</v>
      </c>
      <c r="CU77" s="8">
        <v>7840.61</v>
      </c>
      <c r="CV77">
        <v>4</v>
      </c>
      <c r="CX77" t="s">
        <v>987</v>
      </c>
      <c r="CY77">
        <v>6.5</v>
      </c>
    </row>
    <row r="78" spans="1:103" x14ac:dyDescent="0.35">
      <c r="A78" t="s">
        <v>988</v>
      </c>
      <c r="B78" s="19" t="s">
        <v>877</v>
      </c>
      <c r="C78" t="s">
        <v>69</v>
      </c>
      <c r="D78">
        <v>55.09</v>
      </c>
      <c r="E78">
        <v>35</v>
      </c>
      <c r="F78" t="s">
        <v>877</v>
      </c>
      <c r="G78">
        <v>628</v>
      </c>
      <c r="H78" t="s">
        <v>10</v>
      </c>
      <c r="I78">
        <v>35</v>
      </c>
      <c r="J78" t="s">
        <v>11</v>
      </c>
      <c r="K78" t="s">
        <v>989</v>
      </c>
      <c r="L78" s="1">
        <v>41948</v>
      </c>
      <c r="M78" s="1">
        <v>42238</v>
      </c>
      <c r="N78" s="1">
        <v>41940</v>
      </c>
      <c r="O78" t="s">
        <v>990</v>
      </c>
      <c r="P78" s="1">
        <v>41963</v>
      </c>
      <c r="Q78" t="s">
        <v>52</v>
      </c>
      <c r="R78" t="s">
        <v>9</v>
      </c>
      <c r="S78" t="s">
        <v>879</v>
      </c>
      <c r="T78" t="s">
        <v>991</v>
      </c>
      <c r="X78" s="8">
        <v>35</v>
      </c>
      <c r="Y78" s="8">
        <v>19</v>
      </c>
      <c r="Z78" s="8">
        <v>37.799999999999997</v>
      </c>
      <c r="AA78" s="8">
        <v>4135.49</v>
      </c>
      <c r="AB78" t="s">
        <v>18</v>
      </c>
      <c r="AC78" t="s">
        <v>18</v>
      </c>
      <c r="AD78" t="s">
        <v>438</v>
      </c>
      <c r="AE78" t="s">
        <v>11</v>
      </c>
      <c r="AF78" t="s">
        <v>20</v>
      </c>
      <c r="AG78" t="s">
        <v>992</v>
      </c>
      <c r="AH78" t="s">
        <v>993</v>
      </c>
      <c r="AI78" t="s">
        <v>994</v>
      </c>
      <c r="AJ78" t="s">
        <v>59</v>
      </c>
      <c r="AK78" t="s">
        <v>120</v>
      </c>
      <c r="AL78" s="2">
        <v>41940.409699074073</v>
      </c>
      <c r="AM78" t="s">
        <v>995</v>
      </c>
      <c r="AN78" t="s">
        <v>995</v>
      </c>
      <c r="AO78">
        <v>5</v>
      </c>
      <c r="AP78" t="s">
        <v>799</v>
      </c>
      <c r="AQ78" t="s">
        <v>702</v>
      </c>
      <c r="AR78">
        <v>50</v>
      </c>
      <c r="AT78" t="s">
        <v>884</v>
      </c>
      <c r="AU78" t="s">
        <v>799</v>
      </c>
      <c r="AV78" t="s">
        <v>62</v>
      </c>
      <c r="AW78" s="8">
        <v>6965</v>
      </c>
      <c r="AX78" s="8">
        <v>6965</v>
      </c>
      <c r="AY78" s="8">
        <v>7506.55</v>
      </c>
      <c r="BA78" t="s">
        <v>996</v>
      </c>
      <c r="BB78" t="s">
        <v>997</v>
      </c>
      <c r="BC78" t="s">
        <v>998</v>
      </c>
      <c r="BD78">
        <v>1.2</v>
      </c>
      <c r="BE78">
        <v>35</v>
      </c>
      <c r="BF78" t="s">
        <v>9</v>
      </c>
      <c r="BG78" t="s">
        <v>999</v>
      </c>
      <c r="BO78" t="s">
        <v>35</v>
      </c>
      <c r="BP78">
        <v>3371.06</v>
      </c>
      <c r="BQ78" t="s">
        <v>36</v>
      </c>
      <c r="BR78" t="s">
        <v>1000</v>
      </c>
      <c r="BS78" t="s">
        <v>9</v>
      </c>
      <c r="BV78" t="s">
        <v>1001</v>
      </c>
      <c r="BW78" t="s">
        <v>995</v>
      </c>
      <c r="BX78" t="s">
        <v>1002</v>
      </c>
      <c r="BY78" t="s">
        <v>995</v>
      </c>
      <c r="BZ78" t="s">
        <v>40</v>
      </c>
      <c r="CA78" t="s">
        <v>1003</v>
      </c>
      <c r="CC78" t="s">
        <v>1004</v>
      </c>
      <c r="CE78" t="s">
        <v>73</v>
      </c>
      <c r="CF78">
        <v>199</v>
      </c>
      <c r="CG78" t="s">
        <v>44</v>
      </c>
      <c r="CI78" t="s">
        <v>877</v>
      </c>
      <c r="CJ78">
        <v>81</v>
      </c>
      <c r="CK78" t="s">
        <v>45</v>
      </c>
      <c r="CL78" s="1">
        <v>42238</v>
      </c>
      <c r="CM78" t="s">
        <v>996</v>
      </c>
      <c r="CO78" t="s">
        <v>1005</v>
      </c>
      <c r="CP78" t="s">
        <v>1004</v>
      </c>
      <c r="CQ78">
        <v>3</v>
      </c>
      <c r="CR78" s="8">
        <v>8427.65</v>
      </c>
      <c r="CS78">
        <v>1</v>
      </c>
      <c r="CU78" s="8">
        <v>6965</v>
      </c>
      <c r="CV78">
        <v>4</v>
      </c>
      <c r="CX78" t="s">
        <v>1006</v>
      </c>
      <c r="CY78">
        <v>6.5</v>
      </c>
    </row>
    <row r="79" spans="1:103" x14ac:dyDescent="0.35">
      <c r="A79" t="s">
        <v>1007</v>
      </c>
      <c r="B79" s="19" t="s">
        <v>1008</v>
      </c>
      <c r="C79" t="s">
        <v>9</v>
      </c>
      <c r="D79">
        <v>98.51</v>
      </c>
      <c r="E79">
        <v>55</v>
      </c>
      <c r="F79" t="s">
        <v>1008</v>
      </c>
      <c r="G79">
        <v>795</v>
      </c>
      <c r="H79" t="s">
        <v>50</v>
      </c>
      <c r="I79">
        <v>55</v>
      </c>
      <c r="J79" t="s">
        <v>11</v>
      </c>
      <c r="K79" t="s">
        <v>1009</v>
      </c>
      <c r="L79" s="1"/>
      <c r="M79" s="1">
        <v>42236</v>
      </c>
      <c r="N79" s="1">
        <v>41989</v>
      </c>
      <c r="O79" t="s">
        <v>13</v>
      </c>
      <c r="P79" s="1"/>
      <c r="Q79" t="s">
        <v>758</v>
      </c>
      <c r="R79" t="s">
        <v>9</v>
      </c>
      <c r="S79" t="s">
        <v>1010</v>
      </c>
      <c r="T79" t="s">
        <v>13</v>
      </c>
      <c r="U79" t="s">
        <v>53</v>
      </c>
      <c r="X79" s="8">
        <v>44</v>
      </c>
      <c r="Y79" s="8">
        <v>22</v>
      </c>
      <c r="Z79" s="8">
        <v>51.75</v>
      </c>
      <c r="AA79" s="8">
        <v>16515.099999999999</v>
      </c>
      <c r="AB79" t="s">
        <v>303</v>
      </c>
      <c r="AC79" t="s">
        <v>67</v>
      </c>
      <c r="AD79" t="s">
        <v>794</v>
      </c>
      <c r="AE79" t="s">
        <v>11</v>
      </c>
      <c r="AF79" t="s">
        <v>177</v>
      </c>
      <c r="AH79" t="s">
        <v>1011</v>
      </c>
      <c r="AI79" t="s">
        <v>1012</v>
      </c>
      <c r="AJ79" t="s">
        <v>80</v>
      </c>
      <c r="AK79" t="s">
        <v>497</v>
      </c>
      <c r="AL79" s="2">
        <v>41989.481539351851</v>
      </c>
      <c r="AM79" t="s">
        <v>1013</v>
      </c>
      <c r="AN79" t="s">
        <v>1014</v>
      </c>
      <c r="AO79">
        <v>6</v>
      </c>
      <c r="AP79" t="s">
        <v>1015</v>
      </c>
      <c r="AQ79" t="s">
        <v>824</v>
      </c>
      <c r="AR79">
        <v>50</v>
      </c>
      <c r="AT79" t="s">
        <v>1016</v>
      </c>
      <c r="AU79" t="s">
        <v>1015</v>
      </c>
      <c r="AV79" t="s">
        <v>83</v>
      </c>
      <c r="AW79" s="8">
        <v>15551.6</v>
      </c>
      <c r="AX79" s="8">
        <v>15551.6</v>
      </c>
      <c r="AY79" s="8">
        <v>16765.09</v>
      </c>
      <c r="BB79" t="s">
        <v>32</v>
      </c>
      <c r="BD79">
        <v>1</v>
      </c>
      <c r="BE79">
        <v>35</v>
      </c>
      <c r="BF79" t="s">
        <v>9</v>
      </c>
      <c r="BG79" t="s">
        <v>1017</v>
      </c>
      <c r="BO79" t="s">
        <v>449</v>
      </c>
      <c r="BP79">
        <v>249.99</v>
      </c>
      <c r="BQ79" t="s">
        <v>36</v>
      </c>
      <c r="BR79" t="s">
        <v>1018</v>
      </c>
      <c r="BS79" t="s">
        <v>69</v>
      </c>
      <c r="BT79" t="s">
        <v>69</v>
      </c>
      <c r="BU79" t="s">
        <v>38</v>
      </c>
      <c r="BV79" t="s">
        <v>1019</v>
      </c>
      <c r="BW79" t="s">
        <v>1020</v>
      </c>
      <c r="BX79" t="s">
        <v>1021</v>
      </c>
      <c r="BY79" t="s">
        <v>1020</v>
      </c>
      <c r="BZ79" t="s">
        <v>40</v>
      </c>
      <c r="CB79" t="s">
        <v>1022</v>
      </c>
      <c r="CE79" t="s">
        <v>1023</v>
      </c>
      <c r="CF79">
        <v>279</v>
      </c>
      <c r="CG79" t="s">
        <v>320</v>
      </c>
      <c r="CI79" t="s">
        <v>1008</v>
      </c>
      <c r="CJ79">
        <v>89</v>
      </c>
      <c r="CK79" t="s">
        <v>45</v>
      </c>
      <c r="CL79" s="1">
        <v>42236</v>
      </c>
      <c r="CM79" t="s">
        <v>1024</v>
      </c>
      <c r="CN79" t="s">
        <v>1025</v>
      </c>
      <c r="CQ79">
        <v>3</v>
      </c>
      <c r="CR79" s="8">
        <v>18567.45</v>
      </c>
      <c r="CS79">
        <v>1</v>
      </c>
      <c r="CU79" s="8">
        <v>15551.6</v>
      </c>
      <c r="CV79">
        <v>1</v>
      </c>
      <c r="CX79" t="s">
        <v>1026</v>
      </c>
      <c r="CY79">
        <v>6.4</v>
      </c>
    </row>
    <row r="80" spans="1:103" x14ac:dyDescent="0.35">
      <c r="A80" t="s">
        <v>1027</v>
      </c>
      <c r="B80" s="19" t="s">
        <v>1008</v>
      </c>
      <c r="C80" t="s">
        <v>9</v>
      </c>
      <c r="D80">
        <v>98.74</v>
      </c>
      <c r="E80">
        <v>55</v>
      </c>
      <c r="F80" t="s">
        <v>1008</v>
      </c>
      <c r="G80">
        <v>2198</v>
      </c>
      <c r="H80" t="s">
        <v>148</v>
      </c>
      <c r="I80">
        <v>55</v>
      </c>
      <c r="J80" t="s">
        <v>11</v>
      </c>
      <c r="K80" t="s">
        <v>1028</v>
      </c>
      <c r="L80" s="1"/>
      <c r="M80" s="1">
        <v>42235</v>
      </c>
      <c r="N80" s="1">
        <v>42178</v>
      </c>
      <c r="O80" t="s">
        <v>13</v>
      </c>
      <c r="P80" s="1">
        <v>42181</v>
      </c>
      <c r="Q80" t="s">
        <v>14</v>
      </c>
      <c r="R80" t="s">
        <v>9</v>
      </c>
      <c r="S80" t="s">
        <v>1010</v>
      </c>
      <c r="T80" t="s">
        <v>13</v>
      </c>
      <c r="U80" t="s">
        <v>203</v>
      </c>
      <c r="X80" s="8">
        <v>47.5</v>
      </c>
      <c r="Y80" s="8">
        <v>25</v>
      </c>
      <c r="Z80" s="8">
        <v>51.75</v>
      </c>
      <c r="AA80" s="8">
        <v>22560.45</v>
      </c>
      <c r="AB80" t="s">
        <v>412</v>
      </c>
      <c r="AC80" t="s">
        <v>158</v>
      </c>
      <c r="AD80" t="s">
        <v>794</v>
      </c>
      <c r="AE80" t="s">
        <v>11</v>
      </c>
      <c r="AF80" t="s">
        <v>177</v>
      </c>
      <c r="AG80" t="s">
        <v>1029</v>
      </c>
      <c r="AH80" t="s">
        <v>1030</v>
      </c>
      <c r="AI80" t="s">
        <v>1031</v>
      </c>
      <c r="AJ80" t="s">
        <v>100</v>
      </c>
      <c r="AK80" t="s">
        <v>545</v>
      </c>
      <c r="AL80" s="2">
        <v>42178.459548611114</v>
      </c>
      <c r="AM80" t="s">
        <v>1032</v>
      </c>
      <c r="AN80" t="s">
        <v>1033</v>
      </c>
      <c r="AO80">
        <v>2</v>
      </c>
      <c r="AP80" t="s">
        <v>1015</v>
      </c>
      <c r="AQ80" t="s">
        <v>824</v>
      </c>
      <c r="AR80">
        <v>50</v>
      </c>
      <c r="AT80" t="s">
        <v>1016</v>
      </c>
      <c r="AU80" t="s">
        <v>1015</v>
      </c>
      <c r="AV80" t="s">
        <v>104</v>
      </c>
      <c r="AW80" s="8">
        <v>18882.59</v>
      </c>
      <c r="AX80" s="8">
        <v>18882.59</v>
      </c>
      <c r="AY80" s="8">
        <v>22847.93</v>
      </c>
      <c r="BA80" t="s">
        <v>1034</v>
      </c>
      <c r="BB80" t="s">
        <v>1035</v>
      </c>
      <c r="BC80" t="s">
        <v>1036</v>
      </c>
      <c r="BD80">
        <v>1</v>
      </c>
      <c r="BE80">
        <v>35</v>
      </c>
      <c r="BF80" t="s">
        <v>9</v>
      </c>
      <c r="BG80" t="s">
        <v>1037</v>
      </c>
      <c r="BO80" t="s">
        <v>551</v>
      </c>
      <c r="BP80">
        <v>287.48</v>
      </c>
      <c r="BQ80" t="s">
        <v>36</v>
      </c>
      <c r="BR80" t="s">
        <v>1038</v>
      </c>
      <c r="BS80" t="s">
        <v>69</v>
      </c>
      <c r="BT80" t="s">
        <v>69</v>
      </c>
      <c r="BU80" t="s">
        <v>38</v>
      </c>
      <c r="BV80" t="s">
        <v>1039</v>
      </c>
      <c r="BW80" t="s">
        <v>1032</v>
      </c>
      <c r="BX80" t="s">
        <v>1040</v>
      </c>
      <c r="BY80" t="s">
        <v>1033</v>
      </c>
      <c r="BZ80" t="s">
        <v>40</v>
      </c>
      <c r="CB80" t="s">
        <v>1041</v>
      </c>
      <c r="CC80" t="s">
        <v>1042</v>
      </c>
      <c r="CE80" t="s">
        <v>608</v>
      </c>
      <c r="CF80">
        <v>339</v>
      </c>
      <c r="CG80" t="s">
        <v>429</v>
      </c>
      <c r="CI80" t="s">
        <v>1008</v>
      </c>
      <c r="CJ80">
        <v>89</v>
      </c>
      <c r="CK80" t="s">
        <v>45</v>
      </c>
      <c r="CL80" s="1">
        <v>42235</v>
      </c>
      <c r="CM80" t="s">
        <v>1034</v>
      </c>
      <c r="CO80" t="s">
        <v>1043</v>
      </c>
      <c r="CP80" t="s">
        <v>1042</v>
      </c>
      <c r="CQ80">
        <v>1</v>
      </c>
      <c r="CR80" s="8">
        <v>22560.45</v>
      </c>
      <c r="CS80">
        <v>1</v>
      </c>
      <c r="CU80" s="8">
        <v>18882.59</v>
      </c>
      <c r="CV80">
        <v>1</v>
      </c>
      <c r="CX80" t="s">
        <v>1044</v>
      </c>
      <c r="CY80">
        <v>6.4</v>
      </c>
    </row>
    <row r="81" spans="1:103" x14ac:dyDescent="0.35">
      <c r="A81" t="s">
        <v>1045</v>
      </c>
      <c r="B81" s="19" t="s">
        <v>1008</v>
      </c>
      <c r="C81" t="s">
        <v>9</v>
      </c>
      <c r="D81">
        <v>100</v>
      </c>
      <c r="E81">
        <v>55</v>
      </c>
      <c r="F81" t="s">
        <v>1008</v>
      </c>
      <c r="G81">
        <v>1119</v>
      </c>
      <c r="H81" t="s">
        <v>50</v>
      </c>
      <c r="I81">
        <v>55</v>
      </c>
      <c r="J81" t="s">
        <v>11</v>
      </c>
      <c r="K81" t="s">
        <v>1046</v>
      </c>
      <c r="L81" s="1"/>
      <c r="M81" s="1">
        <v>42237</v>
      </c>
      <c r="N81" s="1">
        <v>42061</v>
      </c>
      <c r="O81" t="s">
        <v>13</v>
      </c>
      <c r="P81" s="1"/>
      <c r="Q81" t="s">
        <v>1047</v>
      </c>
      <c r="R81" t="s">
        <v>9</v>
      </c>
      <c r="S81" t="s">
        <v>1010</v>
      </c>
      <c r="T81" t="s">
        <v>13</v>
      </c>
      <c r="U81" t="s">
        <v>53</v>
      </c>
      <c r="X81" s="8">
        <v>40</v>
      </c>
      <c r="Y81" s="8">
        <v>22</v>
      </c>
      <c r="Z81" s="8">
        <v>55</v>
      </c>
      <c r="AA81" s="8">
        <v>14740.77</v>
      </c>
      <c r="AB81" t="s">
        <v>303</v>
      </c>
      <c r="AC81" t="s">
        <v>67</v>
      </c>
      <c r="AD81" t="s">
        <v>794</v>
      </c>
      <c r="AE81" t="s">
        <v>11</v>
      </c>
      <c r="AF81" t="s">
        <v>20</v>
      </c>
      <c r="AG81" t="s">
        <v>1048</v>
      </c>
      <c r="AH81" t="s">
        <v>1049</v>
      </c>
      <c r="AI81" t="s">
        <v>635</v>
      </c>
      <c r="AJ81" t="s">
        <v>23</v>
      </c>
      <c r="AK81" t="s">
        <v>442</v>
      </c>
      <c r="AL81" s="2">
        <v>42061.407233796293</v>
      </c>
      <c r="AM81" t="s">
        <v>1050</v>
      </c>
      <c r="AN81" t="s">
        <v>1051</v>
      </c>
      <c r="AO81">
        <v>4</v>
      </c>
      <c r="AP81" t="s">
        <v>1015</v>
      </c>
      <c r="AQ81" t="s">
        <v>824</v>
      </c>
      <c r="AR81">
        <v>50</v>
      </c>
      <c r="AT81" t="s">
        <v>1016</v>
      </c>
      <c r="AU81" t="s">
        <v>1015</v>
      </c>
      <c r="AV81" t="s">
        <v>29</v>
      </c>
      <c r="AW81" s="8">
        <v>11235.99</v>
      </c>
      <c r="AX81" s="8">
        <v>13695</v>
      </c>
      <c r="AY81" s="8">
        <v>14740.77</v>
      </c>
      <c r="BA81" t="s">
        <v>230</v>
      </c>
      <c r="BB81" t="s">
        <v>32</v>
      </c>
      <c r="BC81" t="s">
        <v>231</v>
      </c>
      <c r="BD81">
        <v>1</v>
      </c>
      <c r="BE81">
        <v>35</v>
      </c>
      <c r="BF81" t="s">
        <v>9</v>
      </c>
      <c r="BG81" t="s">
        <v>1052</v>
      </c>
      <c r="BI81">
        <v>256.66000000000003</v>
      </c>
      <c r="BJ81">
        <v>598.97</v>
      </c>
      <c r="BK81" t="s">
        <v>1053</v>
      </c>
      <c r="BL81">
        <v>7236.38</v>
      </c>
      <c r="BM81">
        <v>11205</v>
      </c>
      <c r="BN81">
        <v>12060.63</v>
      </c>
      <c r="BO81" t="s">
        <v>449</v>
      </c>
      <c r="BP81">
        <v>0</v>
      </c>
      <c r="BQ81" t="s">
        <v>36</v>
      </c>
      <c r="BR81" t="s">
        <v>1054</v>
      </c>
      <c r="BS81" t="s">
        <v>9</v>
      </c>
      <c r="BT81" t="s">
        <v>69</v>
      </c>
      <c r="BU81" t="s">
        <v>38</v>
      </c>
      <c r="BV81" t="s">
        <v>1055</v>
      </c>
      <c r="BW81" t="s">
        <v>1050</v>
      </c>
      <c r="BX81" t="s">
        <v>1056</v>
      </c>
      <c r="BY81" t="s">
        <v>1051</v>
      </c>
      <c r="BZ81" t="s">
        <v>40</v>
      </c>
      <c r="CA81" t="s">
        <v>1057</v>
      </c>
      <c r="CB81" t="s">
        <v>1058</v>
      </c>
      <c r="CC81" t="s">
        <v>1059</v>
      </c>
      <c r="CE81" t="s">
        <v>1060</v>
      </c>
      <c r="CF81">
        <v>249</v>
      </c>
      <c r="CG81" t="s">
        <v>320</v>
      </c>
      <c r="CI81" t="s">
        <v>1008</v>
      </c>
      <c r="CJ81">
        <v>89</v>
      </c>
      <c r="CK81" t="s">
        <v>45</v>
      </c>
      <c r="CL81" s="1">
        <v>42237</v>
      </c>
      <c r="CM81" t="s">
        <v>230</v>
      </c>
      <c r="CO81" t="s">
        <v>1061</v>
      </c>
      <c r="CP81" t="s">
        <v>1059</v>
      </c>
      <c r="CQ81">
        <v>2</v>
      </c>
      <c r="CR81" s="8">
        <v>3012.9</v>
      </c>
      <c r="CS81">
        <v>3</v>
      </c>
      <c r="CU81" s="8">
        <v>11235.99</v>
      </c>
      <c r="CV81">
        <v>1</v>
      </c>
      <c r="CX81" t="s">
        <v>1062</v>
      </c>
      <c r="CY81">
        <v>6.4</v>
      </c>
    </row>
    <row r="82" spans="1:103" x14ac:dyDescent="0.35">
      <c r="A82" t="s">
        <v>1063</v>
      </c>
      <c r="B82" s="19" t="s">
        <v>1008</v>
      </c>
      <c r="C82" t="s">
        <v>9</v>
      </c>
      <c r="D82">
        <v>100</v>
      </c>
      <c r="E82">
        <v>55</v>
      </c>
      <c r="F82" t="s">
        <v>1008</v>
      </c>
      <c r="G82">
        <v>757</v>
      </c>
      <c r="H82" t="s">
        <v>50</v>
      </c>
      <c r="I82">
        <v>55</v>
      </c>
      <c r="J82" t="s">
        <v>11</v>
      </c>
      <c r="K82" t="s">
        <v>1064</v>
      </c>
      <c r="L82" s="1"/>
      <c r="M82" s="1">
        <v>42235</v>
      </c>
      <c r="N82" s="1">
        <v>41978</v>
      </c>
      <c r="O82" t="s">
        <v>13</v>
      </c>
      <c r="P82" s="1">
        <v>41985</v>
      </c>
      <c r="Q82" t="s">
        <v>758</v>
      </c>
      <c r="R82" t="s">
        <v>9</v>
      </c>
      <c r="S82" t="s">
        <v>1010</v>
      </c>
      <c r="T82" t="s">
        <v>13</v>
      </c>
      <c r="U82" t="s">
        <v>16</v>
      </c>
      <c r="X82" s="8">
        <v>44</v>
      </c>
      <c r="Y82" s="8">
        <v>22</v>
      </c>
      <c r="Z82" s="8">
        <v>51.75</v>
      </c>
      <c r="AA82" s="8">
        <v>16890.080000000002</v>
      </c>
      <c r="AB82" t="s">
        <v>303</v>
      </c>
      <c r="AC82" t="s">
        <v>67</v>
      </c>
      <c r="AD82" t="s">
        <v>794</v>
      </c>
      <c r="AE82" t="s">
        <v>11</v>
      </c>
      <c r="AF82" t="s">
        <v>177</v>
      </c>
      <c r="AG82" t="s">
        <v>1065</v>
      </c>
      <c r="AH82" t="s">
        <v>1066</v>
      </c>
      <c r="AI82" t="s">
        <v>1067</v>
      </c>
      <c r="AJ82" t="s">
        <v>100</v>
      </c>
      <c r="AK82" t="s">
        <v>482</v>
      </c>
      <c r="AL82" s="2">
        <v>41978.467129629629</v>
      </c>
      <c r="AM82" t="s">
        <v>1068</v>
      </c>
      <c r="AN82" t="s">
        <v>1069</v>
      </c>
      <c r="AO82">
        <v>6</v>
      </c>
      <c r="AP82" t="s">
        <v>1015</v>
      </c>
      <c r="AQ82" t="s">
        <v>824</v>
      </c>
      <c r="AR82">
        <v>50</v>
      </c>
      <c r="AT82" t="s">
        <v>1016</v>
      </c>
      <c r="AU82" t="s">
        <v>1015</v>
      </c>
      <c r="AV82" t="s">
        <v>104</v>
      </c>
      <c r="AW82" s="8">
        <v>15654.9</v>
      </c>
      <c r="AX82" s="8">
        <v>15654.9</v>
      </c>
      <c r="AY82" s="8">
        <v>16890.080000000002</v>
      </c>
      <c r="BA82" t="s">
        <v>1070</v>
      </c>
      <c r="BB82" t="s">
        <v>1071</v>
      </c>
      <c r="BC82" t="s">
        <v>1072</v>
      </c>
      <c r="BD82">
        <v>1</v>
      </c>
      <c r="BE82">
        <v>35</v>
      </c>
      <c r="BF82" t="s">
        <v>9</v>
      </c>
      <c r="BG82" t="s">
        <v>1073</v>
      </c>
      <c r="BO82" t="s">
        <v>449</v>
      </c>
      <c r="BP82">
        <v>0</v>
      </c>
      <c r="BQ82" t="s">
        <v>36</v>
      </c>
      <c r="BR82" t="s">
        <v>1074</v>
      </c>
      <c r="BS82" t="s">
        <v>69</v>
      </c>
      <c r="BT82" t="s">
        <v>9</v>
      </c>
      <c r="BU82" t="s">
        <v>38</v>
      </c>
      <c r="BV82" t="s">
        <v>1075</v>
      </c>
      <c r="BW82" t="s">
        <v>1076</v>
      </c>
      <c r="BX82" t="s">
        <v>1077</v>
      </c>
      <c r="BY82" t="s">
        <v>1076</v>
      </c>
      <c r="BZ82" t="s">
        <v>40</v>
      </c>
      <c r="CB82" t="s">
        <v>1078</v>
      </c>
      <c r="CE82" t="s">
        <v>608</v>
      </c>
      <c r="CF82">
        <v>279</v>
      </c>
      <c r="CG82" t="s">
        <v>320</v>
      </c>
      <c r="CI82" t="s">
        <v>1008</v>
      </c>
      <c r="CJ82">
        <v>89</v>
      </c>
      <c r="CK82" t="s">
        <v>45</v>
      </c>
      <c r="CL82" s="1">
        <v>42235</v>
      </c>
      <c r="CM82" t="s">
        <v>1070</v>
      </c>
      <c r="CO82" t="s">
        <v>1079</v>
      </c>
      <c r="CQ82">
        <v>1</v>
      </c>
      <c r="CR82" s="8">
        <v>18567.45</v>
      </c>
      <c r="CS82">
        <v>2</v>
      </c>
      <c r="CU82" s="8">
        <v>15654.9</v>
      </c>
      <c r="CV82">
        <v>1</v>
      </c>
      <c r="CX82" t="s">
        <v>1080</v>
      </c>
      <c r="CY82">
        <v>6.4</v>
      </c>
    </row>
    <row r="83" spans="1:103" x14ac:dyDescent="0.35">
      <c r="A83" t="s">
        <v>1081</v>
      </c>
      <c r="B83" s="19" t="s">
        <v>1008</v>
      </c>
      <c r="C83" t="s">
        <v>9</v>
      </c>
      <c r="D83">
        <v>100</v>
      </c>
      <c r="E83">
        <v>55</v>
      </c>
      <c r="F83" t="s">
        <v>1008</v>
      </c>
      <c r="G83">
        <v>724</v>
      </c>
      <c r="H83" t="s">
        <v>10</v>
      </c>
      <c r="I83">
        <v>55</v>
      </c>
      <c r="J83" t="s">
        <v>11</v>
      </c>
      <c r="K83" t="s">
        <v>1082</v>
      </c>
      <c r="L83" s="1"/>
      <c r="M83" s="1">
        <v>42238</v>
      </c>
      <c r="N83" s="1">
        <v>41969</v>
      </c>
      <c r="O83" t="s">
        <v>13</v>
      </c>
      <c r="P83" s="1"/>
      <c r="Q83" t="s">
        <v>758</v>
      </c>
      <c r="R83" t="s">
        <v>9</v>
      </c>
      <c r="S83" t="s">
        <v>1010</v>
      </c>
      <c r="T83" t="s">
        <v>13</v>
      </c>
      <c r="U83" t="s">
        <v>53</v>
      </c>
      <c r="X83" s="8">
        <v>37</v>
      </c>
      <c r="Y83" s="8">
        <v>20</v>
      </c>
      <c r="Z83" s="8">
        <v>51.75</v>
      </c>
      <c r="AA83" s="8">
        <v>15702.63</v>
      </c>
      <c r="AB83" t="s">
        <v>325</v>
      </c>
      <c r="AC83" t="s">
        <v>35</v>
      </c>
      <c r="AD83" t="s">
        <v>794</v>
      </c>
      <c r="AE83" t="s">
        <v>11</v>
      </c>
      <c r="AF83" t="s">
        <v>177</v>
      </c>
      <c r="AG83" t="s">
        <v>1083</v>
      </c>
      <c r="AH83" t="s">
        <v>1084</v>
      </c>
      <c r="AI83" t="s">
        <v>1085</v>
      </c>
      <c r="AJ83" t="s">
        <v>59</v>
      </c>
      <c r="AK83" t="s">
        <v>1086</v>
      </c>
      <c r="AL83" s="2">
        <v>41969.708194444444</v>
      </c>
      <c r="AM83" t="s">
        <v>1087</v>
      </c>
      <c r="AN83" t="s">
        <v>1087</v>
      </c>
      <c r="AO83">
        <v>6</v>
      </c>
      <c r="AP83" t="s">
        <v>1015</v>
      </c>
      <c r="AQ83" t="s">
        <v>824</v>
      </c>
      <c r="AR83">
        <v>50</v>
      </c>
      <c r="AT83" t="s">
        <v>1016</v>
      </c>
      <c r="AU83" t="s">
        <v>1015</v>
      </c>
      <c r="AV83" t="s">
        <v>62</v>
      </c>
      <c r="AW83" s="8">
        <v>14554.9</v>
      </c>
      <c r="AX83" s="8">
        <v>14554.9</v>
      </c>
      <c r="AY83" s="8">
        <v>15702.63</v>
      </c>
      <c r="BA83" t="s">
        <v>1088</v>
      </c>
      <c r="BB83" t="s">
        <v>84</v>
      </c>
      <c r="BC83" t="s">
        <v>1089</v>
      </c>
      <c r="BD83">
        <v>1</v>
      </c>
      <c r="BE83">
        <v>35</v>
      </c>
      <c r="BF83" t="s">
        <v>9</v>
      </c>
      <c r="BG83" t="s">
        <v>1090</v>
      </c>
      <c r="BO83" t="s">
        <v>514</v>
      </c>
      <c r="BP83">
        <v>0</v>
      </c>
      <c r="BQ83" t="s">
        <v>36</v>
      </c>
      <c r="BR83" t="s">
        <v>1091</v>
      </c>
      <c r="BS83" t="s">
        <v>9</v>
      </c>
      <c r="BT83" t="s">
        <v>9</v>
      </c>
      <c r="BU83" t="s">
        <v>38</v>
      </c>
      <c r="BV83" t="s">
        <v>1092</v>
      </c>
      <c r="BW83" t="s">
        <v>1087</v>
      </c>
      <c r="BX83" t="s">
        <v>1083</v>
      </c>
      <c r="BY83" t="s">
        <v>1087</v>
      </c>
      <c r="BZ83" t="s">
        <v>72</v>
      </c>
      <c r="CB83" t="s">
        <v>555</v>
      </c>
      <c r="CE83" t="s">
        <v>556</v>
      </c>
      <c r="CF83">
        <v>259</v>
      </c>
      <c r="CG83" t="s">
        <v>339</v>
      </c>
      <c r="CI83" t="s">
        <v>1008</v>
      </c>
      <c r="CJ83">
        <v>89</v>
      </c>
      <c r="CK83" t="s">
        <v>45</v>
      </c>
      <c r="CL83" s="1">
        <v>42238</v>
      </c>
      <c r="CM83" t="s">
        <v>1088</v>
      </c>
      <c r="CO83" t="s">
        <v>1093</v>
      </c>
      <c r="CQ83">
        <v>3</v>
      </c>
      <c r="CR83" s="8">
        <v>17236.45</v>
      </c>
      <c r="CS83">
        <v>1</v>
      </c>
      <c r="CU83" s="8">
        <v>14554.9</v>
      </c>
      <c r="CV83">
        <v>1</v>
      </c>
      <c r="CX83" t="s">
        <v>1094</v>
      </c>
      <c r="CY83">
        <v>6.4</v>
      </c>
    </row>
    <row r="84" spans="1:103" x14ac:dyDescent="0.35">
      <c r="A84" t="s">
        <v>1095</v>
      </c>
      <c r="B84" s="19" t="s">
        <v>1008</v>
      </c>
      <c r="C84" t="s">
        <v>9</v>
      </c>
      <c r="D84">
        <v>100</v>
      </c>
      <c r="E84">
        <v>55</v>
      </c>
      <c r="F84" t="s">
        <v>1008</v>
      </c>
      <c r="G84">
        <v>2400</v>
      </c>
      <c r="H84" t="s">
        <v>686</v>
      </c>
      <c r="I84">
        <v>50</v>
      </c>
      <c r="J84" t="s">
        <v>11</v>
      </c>
      <c r="K84" t="s">
        <v>1096</v>
      </c>
      <c r="L84" s="1"/>
      <c r="M84" s="1">
        <v>42239</v>
      </c>
      <c r="N84" s="1">
        <v>42208</v>
      </c>
      <c r="O84" t="s">
        <v>13</v>
      </c>
      <c r="P84" s="1"/>
      <c r="R84" t="s">
        <v>9</v>
      </c>
      <c r="S84" t="s">
        <v>1010</v>
      </c>
      <c r="T84" t="s">
        <v>13</v>
      </c>
      <c r="U84" t="s">
        <v>226</v>
      </c>
      <c r="X84" s="8">
        <v>40</v>
      </c>
      <c r="Y84" s="8">
        <v>22</v>
      </c>
      <c r="Z84" s="8">
        <v>55</v>
      </c>
      <c r="AA84" s="8">
        <v>2196.11</v>
      </c>
      <c r="AB84" t="s">
        <v>691</v>
      </c>
      <c r="AC84" t="s">
        <v>1097</v>
      </c>
      <c r="AD84" t="s">
        <v>794</v>
      </c>
      <c r="AE84" t="s">
        <v>11</v>
      </c>
      <c r="AF84" t="s">
        <v>177</v>
      </c>
      <c r="AH84" t="s">
        <v>1098</v>
      </c>
      <c r="AI84" t="s">
        <v>658</v>
      </c>
      <c r="AJ84" t="s">
        <v>688</v>
      </c>
      <c r="AK84" t="s">
        <v>1099</v>
      </c>
      <c r="AL84" s="2">
        <v>42208.894305555557</v>
      </c>
      <c r="AO84">
        <v>3</v>
      </c>
      <c r="AP84" t="s">
        <v>1015</v>
      </c>
      <c r="AQ84" t="s">
        <v>824</v>
      </c>
      <c r="AR84">
        <v>50</v>
      </c>
      <c r="AT84" t="s">
        <v>1016</v>
      </c>
      <c r="AU84" t="s">
        <v>1015</v>
      </c>
      <c r="AV84" t="s">
        <v>690</v>
      </c>
      <c r="AW84" s="8">
        <v>14208.25</v>
      </c>
      <c r="AX84" s="8">
        <v>2008.25</v>
      </c>
      <c r="AY84" s="8">
        <v>2196.11</v>
      </c>
      <c r="BA84" t="s">
        <v>1100</v>
      </c>
      <c r="BB84" t="s">
        <v>32</v>
      </c>
      <c r="BC84" t="s">
        <v>1101</v>
      </c>
      <c r="BD84">
        <v>1</v>
      </c>
      <c r="BE84">
        <v>35</v>
      </c>
      <c r="BF84" t="s">
        <v>69</v>
      </c>
      <c r="BG84" t="s">
        <v>1102</v>
      </c>
      <c r="BO84" t="s">
        <v>280</v>
      </c>
      <c r="BP84">
        <v>0</v>
      </c>
      <c r="BQ84" t="s">
        <v>36</v>
      </c>
      <c r="BR84" t="s">
        <v>1103</v>
      </c>
      <c r="BS84" t="s">
        <v>9</v>
      </c>
      <c r="BT84" t="s">
        <v>9</v>
      </c>
      <c r="BU84" t="s">
        <v>38</v>
      </c>
      <c r="BV84" t="s">
        <v>1104</v>
      </c>
      <c r="BX84" t="s">
        <v>1105</v>
      </c>
      <c r="BY84" t="s">
        <v>1106</v>
      </c>
      <c r="BZ84" t="s">
        <v>72</v>
      </c>
      <c r="CA84" t="s">
        <v>1107</v>
      </c>
      <c r="CB84" t="s">
        <v>1108</v>
      </c>
      <c r="CE84" t="s">
        <v>91</v>
      </c>
      <c r="CF84">
        <v>279</v>
      </c>
      <c r="CG84" t="s">
        <v>274</v>
      </c>
      <c r="CI84" t="s">
        <v>1008</v>
      </c>
      <c r="CJ84">
        <v>89</v>
      </c>
      <c r="CK84" t="s">
        <v>45</v>
      </c>
      <c r="CL84" s="1">
        <v>42239</v>
      </c>
      <c r="CM84" t="s">
        <v>1100</v>
      </c>
      <c r="CQ84">
        <v>2</v>
      </c>
      <c r="CR84" s="8">
        <v>2117.5</v>
      </c>
      <c r="CS84">
        <v>1</v>
      </c>
      <c r="CU84" s="8">
        <v>14208.25</v>
      </c>
      <c r="CV84">
        <v>1</v>
      </c>
      <c r="CX84" t="s">
        <v>1109</v>
      </c>
      <c r="CY84">
        <v>6.4</v>
      </c>
    </row>
    <row r="85" spans="1:103" x14ac:dyDescent="0.35">
      <c r="A85" t="s">
        <v>1110</v>
      </c>
      <c r="B85" s="19" t="s">
        <v>1008</v>
      </c>
      <c r="C85" t="s">
        <v>9</v>
      </c>
      <c r="D85">
        <v>100</v>
      </c>
      <c r="E85">
        <v>55</v>
      </c>
      <c r="F85" t="s">
        <v>1008</v>
      </c>
      <c r="G85">
        <v>1151</v>
      </c>
      <c r="H85" t="s">
        <v>10</v>
      </c>
      <c r="I85">
        <v>45</v>
      </c>
      <c r="J85" t="s">
        <v>11</v>
      </c>
      <c r="K85" t="s">
        <v>1111</v>
      </c>
      <c r="L85" s="1"/>
      <c r="M85" s="1">
        <v>42237</v>
      </c>
      <c r="N85" s="1">
        <v>42061</v>
      </c>
      <c r="O85" t="s">
        <v>13</v>
      </c>
      <c r="P85" s="1"/>
      <c r="Q85" t="s">
        <v>1047</v>
      </c>
      <c r="R85" t="s">
        <v>9</v>
      </c>
      <c r="S85" t="s">
        <v>1010</v>
      </c>
      <c r="T85" t="s">
        <v>13</v>
      </c>
      <c r="U85" t="s">
        <v>16</v>
      </c>
      <c r="X85" s="8">
        <v>35</v>
      </c>
      <c r="Y85" s="8">
        <v>21</v>
      </c>
      <c r="Z85" s="8">
        <v>55</v>
      </c>
      <c r="AA85" s="8">
        <v>11092.93</v>
      </c>
      <c r="AB85" t="s">
        <v>325</v>
      </c>
      <c r="AC85" t="s">
        <v>35</v>
      </c>
      <c r="AD85" t="s">
        <v>794</v>
      </c>
      <c r="AE85" t="s">
        <v>11</v>
      </c>
      <c r="AF85" t="s">
        <v>20</v>
      </c>
      <c r="AG85" t="s">
        <v>1112</v>
      </c>
      <c r="AH85" t="s">
        <v>1049</v>
      </c>
      <c r="AI85" t="s">
        <v>635</v>
      </c>
      <c r="AJ85" t="s">
        <v>23</v>
      </c>
      <c r="AK85" t="s">
        <v>508</v>
      </c>
      <c r="AL85" s="2">
        <v>42061.554155092592</v>
      </c>
      <c r="AM85" t="s">
        <v>1113</v>
      </c>
      <c r="AN85" t="s">
        <v>1114</v>
      </c>
      <c r="AO85">
        <v>1</v>
      </c>
      <c r="AP85" t="s">
        <v>1015</v>
      </c>
      <c r="AQ85" t="s">
        <v>824</v>
      </c>
      <c r="AR85">
        <v>50</v>
      </c>
      <c r="AT85" t="s">
        <v>1016</v>
      </c>
      <c r="AU85" t="s">
        <v>1015</v>
      </c>
      <c r="AV85" t="s">
        <v>29</v>
      </c>
      <c r="AW85" s="8">
        <v>10305</v>
      </c>
      <c r="AX85" s="8">
        <v>10305</v>
      </c>
      <c r="AY85" s="8">
        <v>11092.93</v>
      </c>
      <c r="BA85" t="s">
        <v>1115</v>
      </c>
      <c r="BB85" t="s">
        <v>1116</v>
      </c>
      <c r="BC85" t="s">
        <v>1117</v>
      </c>
      <c r="BD85">
        <v>1</v>
      </c>
      <c r="BE85">
        <v>35</v>
      </c>
      <c r="BF85" t="s">
        <v>9</v>
      </c>
      <c r="BG85" t="s">
        <v>1118</v>
      </c>
      <c r="BI85">
        <v>237.48</v>
      </c>
      <c r="BJ85">
        <v>550.45000000000005</v>
      </c>
      <c r="BK85" t="s">
        <v>1119</v>
      </c>
      <c r="BL85">
        <v>6655.76</v>
      </c>
      <c r="BM85">
        <v>10305</v>
      </c>
      <c r="BN85">
        <v>11092.93</v>
      </c>
      <c r="BO85" t="s">
        <v>514</v>
      </c>
      <c r="BP85">
        <v>0</v>
      </c>
      <c r="BQ85" t="s">
        <v>36</v>
      </c>
      <c r="BR85" t="s">
        <v>1120</v>
      </c>
      <c r="BS85" t="s">
        <v>9</v>
      </c>
      <c r="BT85" t="s">
        <v>9</v>
      </c>
      <c r="BU85" t="s">
        <v>38</v>
      </c>
      <c r="BV85" t="s">
        <v>1121</v>
      </c>
      <c r="BW85" t="s">
        <v>1113</v>
      </c>
      <c r="BX85" t="s">
        <v>1112</v>
      </c>
      <c r="BY85" t="s">
        <v>1114</v>
      </c>
      <c r="BZ85" t="s">
        <v>40</v>
      </c>
      <c r="CB85" t="s">
        <v>1122</v>
      </c>
      <c r="CC85" t="s">
        <v>1123</v>
      </c>
      <c r="CD85" t="s">
        <v>254</v>
      </c>
      <c r="CE85" t="s">
        <v>1124</v>
      </c>
      <c r="CF85">
        <v>224</v>
      </c>
      <c r="CG85" t="s">
        <v>339</v>
      </c>
      <c r="CI85" t="s">
        <v>1008</v>
      </c>
      <c r="CJ85">
        <v>89</v>
      </c>
      <c r="CK85" t="s">
        <v>45</v>
      </c>
      <c r="CL85" s="1">
        <v>42237</v>
      </c>
      <c r="CM85" t="s">
        <v>1115</v>
      </c>
      <c r="CO85" t="s">
        <v>1125</v>
      </c>
      <c r="CP85" t="s">
        <v>1123</v>
      </c>
      <c r="CQ85">
        <v>1</v>
      </c>
      <c r="CR85" s="8"/>
      <c r="CS85">
        <v>2</v>
      </c>
      <c r="CU85" s="8">
        <v>10305</v>
      </c>
      <c r="CV85">
        <v>1</v>
      </c>
      <c r="CX85" t="s">
        <v>1126</v>
      </c>
      <c r="CY85">
        <v>6.4</v>
      </c>
    </row>
    <row r="86" spans="1:103" x14ac:dyDescent="0.35">
      <c r="A86" t="s">
        <v>1127</v>
      </c>
      <c r="B86" s="19" t="s">
        <v>1008</v>
      </c>
      <c r="C86" t="s">
        <v>9</v>
      </c>
      <c r="D86">
        <v>102.38</v>
      </c>
      <c r="E86">
        <v>55</v>
      </c>
      <c r="F86" t="s">
        <v>1008</v>
      </c>
      <c r="G86">
        <v>1126</v>
      </c>
      <c r="H86" t="s">
        <v>50</v>
      </c>
      <c r="I86">
        <v>45</v>
      </c>
      <c r="J86" t="s">
        <v>11</v>
      </c>
      <c r="K86" t="s">
        <v>1128</v>
      </c>
      <c r="L86" s="1"/>
      <c r="M86" s="1">
        <v>42238</v>
      </c>
      <c r="N86" s="1">
        <v>42061</v>
      </c>
      <c r="O86" t="s">
        <v>13</v>
      </c>
      <c r="P86" s="1"/>
      <c r="Q86" t="s">
        <v>1047</v>
      </c>
      <c r="R86" t="s">
        <v>9</v>
      </c>
      <c r="S86" t="s">
        <v>1010</v>
      </c>
      <c r="T86" t="s">
        <v>13</v>
      </c>
      <c r="U86" t="s">
        <v>53</v>
      </c>
      <c r="X86" s="8">
        <v>40</v>
      </c>
      <c r="Y86" s="8">
        <v>22</v>
      </c>
      <c r="Z86" s="8">
        <v>55</v>
      </c>
      <c r="AA86" s="8">
        <v>12348.11</v>
      </c>
      <c r="AB86" t="s">
        <v>303</v>
      </c>
      <c r="AC86" t="s">
        <v>67</v>
      </c>
      <c r="AD86" t="s">
        <v>794</v>
      </c>
      <c r="AE86" t="s">
        <v>11</v>
      </c>
      <c r="AF86" t="s">
        <v>20</v>
      </c>
      <c r="AG86" t="s">
        <v>1129</v>
      </c>
      <c r="AH86" t="s">
        <v>1049</v>
      </c>
      <c r="AI86" t="s">
        <v>635</v>
      </c>
      <c r="AJ86" t="s">
        <v>59</v>
      </c>
      <c r="AK86" t="s">
        <v>465</v>
      </c>
      <c r="AL86" s="2">
        <v>42061.424502314818</v>
      </c>
      <c r="AM86" t="s">
        <v>1130</v>
      </c>
      <c r="AN86" t="s">
        <v>1130</v>
      </c>
      <c r="AO86">
        <v>3</v>
      </c>
      <c r="AP86" t="s">
        <v>1015</v>
      </c>
      <c r="AQ86" t="s">
        <v>824</v>
      </c>
      <c r="AR86">
        <v>50</v>
      </c>
      <c r="AT86" t="s">
        <v>1016</v>
      </c>
      <c r="AU86" t="s">
        <v>1015</v>
      </c>
      <c r="AV86" t="s">
        <v>62</v>
      </c>
      <c r="AW86" s="8">
        <v>11442.59</v>
      </c>
      <c r="AX86" s="8">
        <v>11205</v>
      </c>
      <c r="AY86" s="8">
        <v>12060.63</v>
      </c>
      <c r="BB86" t="s">
        <v>84</v>
      </c>
      <c r="BD86">
        <v>1</v>
      </c>
      <c r="BE86">
        <v>35</v>
      </c>
      <c r="BF86" t="s">
        <v>9</v>
      </c>
      <c r="BG86" t="s">
        <v>1131</v>
      </c>
      <c r="BI86">
        <v>256.66000000000003</v>
      </c>
      <c r="BJ86">
        <v>598.97</v>
      </c>
      <c r="BK86" t="s">
        <v>1132</v>
      </c>
      <c r="BL86">
        <v>12060.63</v>
      </c>
      <c r="BM86">
        <v>11205</v>
      </c>
      <c r="BN86">
        <v>12060.63</v>
      </c>
      <c r="BO86" t="s">
        <v>449</v>
      </c>
      <c r="BP86">
        <v>-287.48</v>
      </c>
      <c r="BQ86" t="s">
        <v>36</v>
      </c>
      <c r="BR86" t="s">
        <v>1133</v>
      </c>
      <c r="BS86" t="s">
        <v>69</v>
      </c>
      <c r="BT86" t="s">
        <v>69</v>
      </c>
      <c r="BU86" t="s">
        <v>38</v>
      </c>
      <c r="BV86" t="s">
        <v>1134</v>
      </c>
      <c r="BW86" t="s">
        <v>1130</v>
      </c>
      <c r="BX86" t="s">
        <v>1135</v>
      </c>
      <c r="BY86" t="s">
        <v>1130</v>
      </c>
      <c r="BZ86" t="s">
        <v>40</v>
      </c>
      <c r="CC86" t="s">
        <v>1136</v>
      </c>
      <c r="CE86" t="s">
        <v>1137</v>
      </c>
      <c r="CF86">
        <v>249</v>
      </c>
      <c r="CG86" t="s">
        <v>320</v>
      </c>
      <c r="CI86" t="s">
        <v>1008</v>
      </c>
      <c r="CJ86">
        <v>89</v>
      </c>
      <c r="CK86" t="s">
        <v>45</v>
      </c>
      <c r="CL86" s="1">
        <v>42238</v>
      </c>
      <c r="CM86" t="s">
        <v>1138</v>
      </c>
      <c r="CO86" t="s">
        <v>1139</v>
      </c>
      <c r="CP86" t="s">
        <v>1136</v>
      </c>
      <c r="CQ86">
        <v>1</v>
      </c>
      <c r="CR86" s="8"/>
      <c r="CS86">
        <v>3</v>
      </c>
      <c r="CU86" s="8">
        <v>11442.59</v>
      </c>
      <c r="CV86">
        <v>1</v>
      </c>
      <c r="CX86" t="s">
        <v>1140</v>
      </c>
      <c r="CY86">
        <v>6.4</v>
      </c>
    </row>
    <row r="87" spans="1:103" x14ac:dyDescent="0.35">
      <c r="A87" t="s">
        <v>1141</v>
      </c>
      <c r="B87" s="19" t="s">
        <v>1142</v>
      </c>
      <c r="C87" t="s">
        <v>69</v>
      </c>
      <c r="D87">
        <v>65.66</v>
      </c>
      <c r="E87">
        <v>50</v>
      </c>
      <c r="F87" t="s">
        <v>1142</v>
      </c>
      <c r="G87">
        <v>27</v>
      </c>
      <c r="H87" t="s">
        <v>50</v>
      </c>
      <c r="I87">
        <v>50</v>
      </c>
      <c r="J87" t="s">
        <v>11</v>
      </c>
      <c r="K87" t="s">
        <v>1143</v>
      </c>
      <c r="L87" s="1">
        <v>41918</v>
      </c>
      <c r="M87" s="1">
        <v>42236</v>
      </c>
      <c r="N87" s="1">
        <v>41870</v>
      </c>
      <c r="O87" t="s">
        <v>990</v>
      </c>
      <c r="P87" s="1"/>
      <c r="Q87" t="s">
        <v>52</v>
      </c>
      <c r="R87" t="s">
        <v>9</v>
      </c>
      <c r="S87" t="s">
        <v>1144</v>
      </c>
      <c r="T87" t="s">
        <v>991</v>
      </c>
      <c r="X87" s="8">
        <v>41</v>
      </c>
      <c r="Y87" s="8">
        <v>21</v>
      </c>
      <c r="Z87" s="8">
        <v>35.19</v>
      </c>
      <c r="AA87" s="8">
        <v>7937.36</v>
      </c>
      <c r="AB87" t="s">
        <v>303</v>
      </c>
      <c r="AC87" t="s">
        <v>304</v>
      </c>
      <c r="AD87" t="s">
        <v>438</v>
      </c>
      <c r="AE87" t="s">
        <v>11</v>
      </c>
      <c r="AF87" t="s">
        <v>20</v>
      </c>
      <c r="AG87" t="s">
        <v>1145</v>
      </c>
      <c r="AH87" t="s">
        <v>57</v>
      </c>
      <c r="AI87" t="s">
        <v>58</v>
      </c>
      <c r="AJ87" t="s">
        <v>80</v>
      </c>
      <c r="AK87" t="s">
        <v>364</v>
      </c>
      <c r="AL87" s="2">
        <v>41870.929976851854</v>
      </c>
      <c r="AM87" t="s">
        <v>1146</v>
      </c>
      <c r="AN87" t="s">
        <v>1146</v>
      </c>
      <c r="AO87">
        <v>6</v>
      </c>
      <c r="AP87" t="s">
        <v>26</v>
      </c>
      <c r="AQ87" t="s">
        <v>27</v>
      </c>
      <c r="AR87">
        <v>60</v>
      </c>
      <c r="AT87" t="s">
        <v>1147</v>
      </c>
      <c r="AU87" t="s">
        <v>26</v>
      </c>
      <c r="AV87" t="s">
        <v>83</v>
      </c>
      <c r="AW87" s="8">
        <v>11177.26</v>
      </c>
      <c r="AX87" s="8">
        <v>11177.26</v>
      </c>
      <c r="AY87" s="8">
        <v>12087.86</v>
      </c>
      <c r="BB87" t="s">
        <v>511</v>
      </c>
      <c r="BD87">
        <v>1.5</v>
      </c>
      <c r="BE87">
        <v>48</v>
      </c>
      <c r="BF87" t="s">
        <v>9</v>
      </c>
      <c r="BG87" t="s">
        <v>1148</v>
      </c>
      <c r="BO87" t="s">
        <v>316</v>
      </c>
      <c r="BP87">
        <v>4150.5</v>
      </c>
      <c r="BQ87" t="s">
        <v>36</v>
      </c>
      <c r="BR87" t="s">
        <v>1149</v>
      </c>
      <c r="BS87" t="s">
        <v>69</v>
      </c>
      <c r="BT87" t="s">
        <v>9</v>
      </c>
      <c r="BU87" t="s">
        <v>38</v>
      </c>
      <c r="BV87" t="s">
        <v>1150</v>
      </c>
      <c r="BW87" t="s">
        <v>1146</v>
      </c>
      <c r="BX87" t="s">
        <v>1151</v>
      </c>
      <c r="BY87" t="s">
        <v>1146</v>
      </c>
      <c r="BZ87" t="s">
        <v>40</v>
      </c>
      <c r="CB87" t="s">
        <v>1152</v>
      </c>
      <c r="CE87" t="s">
        <v>1153</v>
      </c>
      <c r="CF87">
        <v>219</v>
      </c>
      <c r="CG87" t="s">
        <v>320</v>
      </c>
      <c r="CI87" t="s">
        <v>1142</v>
      </c>
      <c r="CJ87">
        <v>19</v>
      </c>
      <c r="CK87" t="s">
        <v>45</v>
      </c>
      <c r="CL87" s="1">
        <v>42236</v>
      </c>
      <c r="CM87" t="s">
        <v>1154</v>
      </c>
      <c r="CO87" t="s">
        <v>1155</v>
      </c>
      <c r="CQ87">
        <v>3</v>
      </c>
      <c r="CR87" s="8">
        <v>13249.5</v>
      </c>
      <c r="CS87">
        <v>1</v>
      </c>
      <c r="CU87" s="8">
        <v>11177.26</v>
      </c>
      <c r="CV87">
        <v>2</v>
      </c>
      <c r="CX87" t="s">
        <v>1156</v>
      </c>
      <c r="CY87">
        <v>6.2</v>
      </c>
    </row>
    <row r="88" spans="1:103" x14ac:dyDescent="0.35">
      <c r="A88" t="s">
        <v>1157</v>
      </c>
      <c r="B88" s="19" t="s">
        <v>1142</v>
      </c>
      <c r="C88" t="s">
        <v>9</v>
      </c>
      <c r="D88">
        <v>100</v>
      </c>
      <c r="E88">
        <v>50</v>
      </c>
      <c r="F88" t="s">
        <v>1142</v>
      </c>
      <c r="G88">
        <v>660</v>
      </c>
      <c r="H88" t="s">
        <v>50</v>
      </c>
      <c r="I88">
        <v>50</v>
      </c>
      <c r="J88" t="s">
        <v>11</v>
      </c>
      <c r="K88" t="s">
        <v>1158</v>
      </c>
      <c r="L88" s="1"/>
      <c r="M88" s="1">
        <v>42235</v>
      </c>
      <c r="N88" s="1">
        <v>41953</v>
      </c>
      <c r="O88" t="s">
        <v>13</v>
      </c>
      <c r="P88" s="1">
        <v>41968</v>
      </c>
      <c r="Q88" t="s">
        <v>436</v>
      </c>
      <c r="R88" t="s">
        <v>9</v>
      </c>
      <c r="S88" t="s">
        <v>1144</v>
      </c>
      <c r="T88" t="s">
        <v>13</v>
      </c>
      <c r="U88" t="s">
        <v>53</v>
      </c>
      <c r="V88" t="s">
        <v>1159</v>
      </c>
      <c r="X88" s="8">
        <v>41</v>
      </c>
      <c r="Y88" s="8">
        <v>21</v>
      </c>
      <c r="Z88" s="8">
        <v>35.19</v>
      </c>
      <c r="AA88" s="8">
        <v>12062.87</v>
      </c>
      <c r="AB88" t="s">
        <v>274</v>
      </c>
      <c r="AC88" t="s">
        <v>697</v>
      </c>
      <c r="AD88" t="s">
        <v>438</v>
      </c>
      <c r="AE88" t="s">
        <v>11</v>
      </c>
      <c r="AF88" t="s">
        <v>20</v>
      </c>
      <c r="AG88" t="s">
        <v>1160</v>
      </c>
      <c r="AH88" t="s">
        <v>1161</v>
      </c>
      <c r="AI88" t="s">
        <v>1162</v>
      </c>
      <c r="AJ88" t="s">
        <v>100</v>
      </c>
      <c r="AK88" t="s">
        <v>307</v>
      </c>
      <c r="AL88" s="2">
        <v>41953.722384259258</v>
      </c>
      <c r="AM88" t="s">
        <v>1163</v>
      </c>
      <c r="AO88">
        <v>6</v>
      </c>
      <c r="AP88" t="s">
        <v>26</v>
      </c>
      <c r="AQ88" t="s">
        <v>27</v>
      </c>
      <c r="AR88">
        <v>60</v>
      </c>
      <c r="AT88" t="s">
        <v>1147</v>
      </c>
      <c r="AU88" t="s">
        <v>26</v>
      </c>
      <c r="AV88" t="s">
        <v>104</v>
      </c>
      <c r="AW88" s="8">
        <v>11156.6</v>
      </c>
      <c r="AX88" s="8">
        <v>11156.6</v>
      </c>
      <c r="AY88" s="8">
        <v>12062.87</v>
      </c>
      <c r="AZ88" t="s">
        <v>210</v>
      </c>
      <c r="BA88" t="s">
        <v>1164</v>
      </c>
      <c r="BB88" t="s">
        <v>32</v>
      </c>
      <c r="BC88" t="s">
        <v>1165</v>
      </c>
      <c r="BD88">
        <v>1.5</v>
      </c>
      <c r="BE88">
        <v>48</v>
      </c>
      <c r="BF88" t="s">
        <v>69</v>
      </c>
      <c r="BG88" t="s">
        <v>1166</v>
      </c>
      <c r="BO88" t="s">
        <v>55</v>
      </c>
      <c r="BP88">
        <v>0</v>
      </c>
      <c r="BQ88" t="s">
        <v>36</v>
      </c>
      <c r="BR88" t="s">
        <v>1167</v>
      </c>
      <c r="BS88" t="s">
        <v>69</v>
      </c>
      <c r="BT88" t="s">
        <v>9</v>
      </c>
      <c r="BU88" t="s">
        <v>38</v>
      </c>
      <c r="BV88" t="s">
        <v>1168</v>
      </c>
      <c r="BW88" t="s">
        <v>1163</v>
      </c>
      <c r="BX88" t="s">
        <v>32</v>
      </c>
      <c r="BY88" t="s">
        <v>1163</v>
      </c>
      <c r="BZ88" t="s">
        <v>72</v>
      </c>
      <c r="CB88" t="s">
        <v>1169</v>
      </c>
      <c r="CD88" t="s">
        <v>164</v>
      </c>
      <c r="CE88" t="s">
        <v>112</v>
      </c>
      <c r="CF88">
        <v>219</v>
      </c>
      <c r="CG88" t="s">
        <v>710</v>
      </c>
      <c r="CI88" t="s">
        <v>1142</v>
      </c>
      <c r="CJ88">
        <v>19</v>
      </c>
      <c r="CK88" t="s">
        <v>45</v>
      </c>
      <c r="CL88" s="1">
        <v>42235</v>
      </c>
      <c r="CM88" t="s">
        <v>1164</v>
      </c>
      <c r="CN88" t="s">
        <v>1170</v>
      </c>
      <c r="CO88" t="s">
        <v>1171</v>
      </c>
      <c r="CQ88">
        <v>3</v>
      </c>
      <c r="CR88" s="8">
        <v>13249.5</v>
      </c>
      <c r="CS88">
        <v>2</v>
      </c>
      <c r="CT88" t="s">
        <v>9</v>
      </c>
      <c r="CU88" s="8">
        <v>11156.6</v>
      </c>
      <c r="CV88">
        <v>2</v>
      </c>
      <c r="CX88" t="s">
        <v>1172</v>
      </c>
      <c r="CY88">
        <v>6.2</v>
      </c>
    </row>
    <row r="89" spans="1:103" x14ac:dyDescent="0.35">
      <c r="A89" t="s">
        <v>1173</v>
      </c>
      <c r="B89" s="19" t="s">
        <v>1142</v>
      </c>
      <c r="C89" t="s">
        <v>9</v>
      </c>
      <c r="D89">
        <v>100</v>
      </c>
      <c r="E89">
        <v>50</v>
      </c>
      <c r="F89" t="s">
        <v>1142</v>
      </c>
      <c r="G89">
        <v>99</v>
      </c>
      <c r="H89" t="s">
        <v>10</v>
      </c>
      <c r="I89">
        <v>50</v>
      </c>
      <c r="J89" t="s">
        <v>11</v>
      </c>
      <c r="K89" t="s">
        <v>1174</v>
      </c>
      <c r="L89" s="1"/>
      <c r="M89" s="1">
        <v>42237</v>
      </c>
      <c r="N89" s="1">
        <v>41871</v>
      </c>
      <c r="O89" t="s">
        <v>13</v>
      </c>
      <c r="P89" s="1">
        <v>41946</v>
      </c>
      <c r="Q89" t="s">
        <v>436</v>
      </c>
      <c r="R89" t="s">
        <v>9</v>
      </c>
      <c r="S89" t="s">
        <v>1144</v>
      </c>
      <c r="T89" t="s">
        <v>13</v>
      </c>
      <c r="U89" t="s">
        <v>16</v>
      </c>
      <c r="V89" t="s">
        <v>1175</v>
      </c>
      <c r="X89" s="8">
        <v>35</v>
      </c>
      <c r="Y89" s="8">
        <v>19</v>
      </c>
      <c r="Z89" s="8">
        <v>35.19</v>
      </c>
      <c r="AA89" s="8">
        <v>11043.91</v>
      </c>
      <c r="AB89" t="s">
        <v>325</v>
      </c>
      <c r="AC89" t="s">
        <v>325</v>
      </c>
      <c r="AD89" t="s">
        <v>438</v>
      </c>
      <c r="AE89" t="s">
        <v>11</v>
      </c>
      <c r="AF89" t="s">
        <v>20</v>
      </c>
      <c r="AG89" t="s">
        <v>1176</v>
      </c>
      <c r="AH89" t="s">
        <v>796</v>
      </c>
      <c r="AI89" t="s">
        <v>58</v>
      </c>
      <c r="AJ89" t="s">
        <v>23</v>
      </c>
      <c r="AK89" t="s">
        <v>329</v>
      </c>
      <c r="AL89" s="2">
        <v>41871.463402777779</v>
      </c>
      <c r="AM89" t="s">
        <v>1177</v>
      </c>
      <c r="AN89" t="s">
        <v>1177</v>
      </c>
      <c r="AO89">
        <v>6</v>
      </c>
      <c r="AP89" t="s">
        <v>26</v>
      </c>
      <c r="AQ89" t="s">
        <v>27</v>
      </c>
      <c r="AR89">
        <v>60</v>
      </c>
      <c r="AT89" t="s">
        <v>1147</v>
      </c>
      <c r="AU89" t="s">
        <v>26</v>
      </c>
      <c r="AV89" t="s">
        <v>29</v>
      </c>
      <c r="AW89" s="8">
        <v>10208.25</v>
      </c>
      <c r="AX89" s="8">
        <v>10208.25</v>
      </c>
      <c r="AY89" s="8">
        <v>11043.91</v>
      </c>
      <c r="AZ89" t="s">
        <v>210</v>
      </c>
      <c r="BA89" t="s">
        <v>1178</v>
      </c>
      <c r="BB89" t="s">
        <v>32</v>
      </c>
      <c r="BC89" t="s">
        <v>1179</v>
      </c>
      <c r="BD89">
        <v>1.5</v>
      </c>
      <c r="BE89">
        <v>48</v>
      </c>
      <c r="BF89" t="s">
        <v>69</v>
      </c>
      <c r="BG89" t="s">
        <v>1180</v>
      </c>
      <c r="BO89" t="s">
        <v>333</v>
      </c>
      <c r="BP89">
        <v>0</v>
      </c>
      <c r="BQ89" t="s">
        <v>36</v>
      </c>
      <c r="BR89" t="s">
        <v>1181</v>
      </c>
      <c r="BS89" t="s">
        <v>69</v>
      </c>
      <c r="BT89" t="s">
        <v>9</v>
      </c>
      <c r="BU89" t="s">
        <v>38</v>
      </c>
      <c r="BV89" t="s">
        <v>1182</v>
      </c>
      <c r="BW89" t="s">
        <v>1177</v>
      </c>
      <c r="BX89" t="s">
        <v>1183</v>
      </c>
      <c r="BY89" t="s">
        <v>1177</v>
      </c>
      <c r="BZ89" t="s">
        <v>72</v>
      </c>
      <c r="CB89" t="s">
        <v>1184</v>
      </c>
      <c r="CD89" t="s">
        <v>164</v>
      </c>
      <c r="CE89" t="s">
        <v>43</v>
      </c>
      <c r="CF89">
        <v>199</v>
      </c>
      <c r="CG89" t="s">
        <v>339</v>
      </c>
      <c r="CI89" t="s">
        <v>1142</v>
      </c>
      <c r="CJ89">
        <v>19</v>
      </c>
      <c r="CK89" t="s">
        <v>45</v>
      </c>
      <c r="CL89" s="1">
        <v>42237</v>
      </c>
      <c r="CM89" t="s">
        <v>1178</v>
      </c>
      <c r="CN89" t="s">
        <v>1185</v>
      </c>
      <c r="CO89" t="s">
        <v>1186</v>
      </c>
      <c r="CQ89">
        <v>3</v>
      </c>
      <c r="CR89" s="8">
        <v>12039.5</v>
      </c>
      <c r="CS89">
        <v>1</v>
      </c>
      <c r="CU89" s="8">
        <v>10208.25</v>
      </c>
      <c r="CV89">
        <v>2</v>
      </c>
      <c r="CX89" t="s">
        <v>1187</v>
      </c>
      <c r="CY89">
        <v>6.2</v>
      </c>
    </row>
    <row r="90" spans="1:103" x14ac:dyDescent="0.35">
      <c r="A90" t="s">
        <v>1188</v>
      </c>
      <c r="B90" s="19" t="s">
        <v>1142</v>
      </c>
      <c r="C90" t="s">
        <v>9</v>
      </c>
      <c r="D90">
        <v>97.73</v>
      </c>
      <c r="E90">
        <v>50</v>
      </c>
      <c r="F90" t="s">
        <v>1142</v>
      </c>
      <c r="G90">
        <v>25</v>
      </c>
      <c r="H90" t="s">
        <v>148</v>
      </c>
      <c r="I90">
        <v>50</v>
      </c>
      <c r="J90" t="s">
        <v>11</v>
      </c>
      <c r="K90" t="s">
        <v>1189</v>
      </c>
      <c r="L90" s="1"/>
      <c r="M90" s="1">
        <v>42235</v>
      </c>
      <c r="N90" s="1">
        <v>41870</v>
      </c>
      <c r="O90" t="s">
        <v>13</v>
      </c>
      <c r="P90" s="1"/>
      <c r="Q90" t="s">
        <v>52</v>
      </c>
      <c r="R90" t="s">
        <v>9</v>
      </c>
      <c r="S90" t="s">
        <v>1144</v>
      </c>
      <c r="T90" t="s">
        <v>13</v>
      </c>
      <c r="U90" t="s">
        <v>53</v>
      </c>
      <c r="X90" s="8">
        <v>42.5</v>
      </c>
      <c r="Y90" s="8">
        <v>22.5</v>
      </c>
      <c r="Z90" s="8">
        <v>35.19</v>
      </c>
      <c r="AA90" s="8">
        <v>13440.22</v>
      </c>
      <c r="AB90" t="s">
        <v>412</v>
      </c>
      <c r="AC90" t="s">
        <v>412</v>
      </c>
      <c r="AD90" t="s">
        <v>438</v>
      </c>
      <c r="AE90" t="s">
        <v>11</v>
      </c>
      <c r="AF90" t="s">
        <v>20</v>
      </c>
      <c r="AG90" t="s">
        <v>1190</v>
      </c>
      <c r="AH90" t="s">
        <v>57</v>
      </c>
      <c r="AI90" t="s">
        <v>58</v>
      </c>
      <c r="AJ90" t="s">
        <v>100</v>
      </c>
      <c r="AK90" t="s">
        <v>416</v>
      </c>
      <c r="AL90" s="2">
        <v>41870.928888888891</v>
      </c>
      <c r="AM90" t="s">
        <v>1191</v>
      </c>
      <c r="AN90" t="s">
        <v>1191</v>
      </c>
      <c r="AO90">
        <v>6</v>
      </c>
      <c r="AP90" t="s">
        <v>26</v>
      </c>
      <c r="AQ90" t="s">
        <v>27</v>
      </c>
      <c r="AR90">
        <v>60</v>
      </c>
      <c r="AT90" t="s">
        <v>1147</v>
      </c>
      <c r="AU90" t="s">
        <v>26</v>
      </c>
      <c r="AV90" t="s">
        <v>104</v>
      </c>
      <c r="AW90" s="8">
        <v>12708.25</v>
      </c>
      <c r="AX90" s="8">
        <v>12708.25</v>
      </c>
      <c r="AY90" s="8">
        <v>13752.7</v>
      </c>
      <c r="BA90" t="s">
        <v>1192</v>
      </c>
      <c r="BB90" t="s">
        <v>399</v>
      </c>
      <c r="BC90" t="s">
        <v>1193</v>
      </c>
      <c r="BD90">
        <v>1.5</v>
      </c>
      <c r="BE90">
        <v>48</v>
      </c>
      <c r="BF90" t="s">
        <v>9</v>
      </c>
      <c r="BG90" t="s">
        <v>1194</v>
      </c>
      <c r="BO90" t="s">
        <v>423</v>
      </c>
      <c r="BP90">
        <v>312.48</v>
      </c>
      <c r="BQ90" t="s">
        <v>36</v>
      </c>
      <c r="BR90" t="s">
        <v>1195</v>
      </c>
      <c r="BS90" t="s">
        <v>69</v>
      </c>
      <c r="BT90" t="s">
        <v>69</v>
      </c>
      <c r="BU90" t="s">
        <v>38</v>
      </c>
      <c r="BV90" t="s">
        <v>1196</v>
      </c>
      <c r="BW90" t="s">
        <v>1191</v>
      </c>
      <c r="BX90" t="s">
        <v>1197</v>
      </c>
      <c r="BY90" t="s">
        <v>1191</v>
      </c>
      <c r="BZ90" t="s">
        <v>40</v>
      </c>
      <c r="CB90" t="s">
        <v>1198</v>
      </c>
      <c r="CD90" t="s">
        <v>164</v>
      </c>
      <c r="CE90" t="s">
        <v>112</v>
      </c>
      <c r="CF90">
        <v>249</v>
      </c>
      <c r="CG90" t="s">
        <v>429</v>
      </c>
      <c r="CI90" t="s">
        <v>1142</v>
      </c>
      <c r="CJ90">
        <v>19</v>
      </c>
      <c r="CK90" t="s">
        <v>45</v>
      </c>
      <c r="CL90" s="1">
        <v>42235</v>
      </c>
      <c r="CM90" t="s">
        <v>1192</v>
      </c>
      <c r="CO90" t="s">
        <v>1199</v>
      </c>
      <c r="CQ90">
        <v>3</v>
      </c>
      <c r="CR90" s="8">
        <v>15064.5</v>
      </c>
      <c r="CS90">
        <v>1</v>
      </c>
      <c r="CU90" s="8">
        <v>12708.25</v>
      </c>
      <c r="CV90">
        <v>2</v>
      </c>
      <c r="CX90" t="s">
        <v>1200</v>
      </c>
      <c r="CY90">
        <v>6.2</v>
      </c>
    </row>
    <row r="91" spans="1:103" x14ac:dyDescent="0.35">
      <c r="A91" t="s">
        <v>1201</v>
      </c>
      <c r="B91" s="19" t="s">
        <v>1142</v>
      </c>
      <c r="C91" t="s">
        <v>9</v>
      </c>
      <c r="D91">
        <v>100</v>
      </c>
      <c r="E91">
        <v>50</v>
      </c>
      <c r="F91" t="s">
        <v>1142</v>
      </c>
      <c r="G91">
        <v>638</v>
      </c>
      <c r="H91" t="s">
        <v>50</v>
      </c>
      <c r="I91">
        <v>50</v>
      </c>
      <c r="J91" t="s">
        <v>11</v>
      </c>
      <c r="K91" t="s">
        <v>1202</v>
      </c>
      <c r="L91" s="1"/>
      <c r="M91" s="1">
        <v>42238</v>
      </c>
      <c r="N91" s="1">
        <v>41942</v>
      </c>
      <c r="O91" t="s">
        <v>13</v>
      </c>
      <c r="P91" s="1">
        <v>41967</v>
      </c>
      <c r="Q91" t="s">
        <v>436</v>
      </c>
      <c r="R91" t="s">
        <v>9</v>
      </c>
      <c r="S91" t="s">
        <v>1144</v>
      </c>
      <c r="T91" t="s">
        <v>13</v>
      </c>
      <c r="U91" t="s">
        <v>53</v>
      </c>
      <c r="V91" t="s">
        <v>1203</v>
      </c>
      <c r="X91" s="8">
        <v>41</v>
      </c>
      <c r="Y91" s="8">
        <v>21</v>
      </c>
      <c r="Z91" s="8">
        <v>35.19</v>
      </c>
      <c r="AA91" s="8">
        <v>11837.88</v>
      </c>
      <c r="AB91" t="s">
        <v>303</v>
      </c>
      <c r="AC91" t="s">
        <v>304</v>
      </c>
      <c r="AD91" t="s">
        <v>438</v>
      </c>
      <c r="AE91" t="s">
        <v>11</v>
      </c>
      <c r="AF91" t="s">
        <v>20</v>
      </c>
      <c r="AG91" t="s">
        <v>1204</v>
      </c>
      <c r="AH91" t="s">
        <v>1205</v>
      </c>
      <c r="AI91" t="s">
        <v>994</v>
      </c>
      <c r="AJ91" t="s">
        <v>59</v>
      </c>
      <c r="AK91" t="s">
        <v>396</v>
      </c>
      <c r="AL91" s="2">
        <v>41942.484918981485</v>
      </c>
      <c r="AM91" t="s">
        <v>1206</v>
      </c>
      <c r="AN91" t="s">
        <v>1206</v>
      </c>
      <c r="AO91">
        <v>6</v>
      </c>
      <c r="AP91" t="s">
        <v>26</v>
      </c>
      <c r="AQ91" t="s">
        <v>27</v>
      </c>
      <c r="AR91">
        <v>60</v>
      </c>
      <c r="AT91" t="s">
        <v>1147</v>
      </c>
      <c r="AU91" t="s">
        <v>26</v>
      </c>
      <c r="AV91" t="s">
        <v>62</v>
      </c>
      <c r="AW91" s="8">
        <v>10970.66</v>
      </c>
      <c r="AX91" s="8">
        <v>10970.66</v>
      </c>
      <c r="AY91" s="8">
        <v>11837.88</v>
      </c>
      <c r="AZ91" t="s">
        <v>210</v>
      </c>
      <c r="BA91" t="s">
        <v>1207</v>
      </c>
      <c r="BB91" t="s">
        <v>1208</v>
      </c>
      <c r="BC91" t="s">
        <v>1209</v>
      </c>
      <c r="BD91">
        <v>1.5</v>
      </c>
      <c r="BE91">
        <v>48</v>
      </c>
      <c r="BF91" t="s">
        <v>9</v>
      </c>
      <c r="BG91" t="s">
        <v>1210</v>
      </c>
      <c r="BO91" t="s">
        <v>316</v>
      </c>
      <c r="BP91">
        <v>0</v>
      </c>
      <c r="BQ91" t="s">
        <v>36</v>
      </c>
      <c r="BR91" t="s">
        <v>1211</v>
      </c>
      <c r="BS91" t="s">
        <v>69</v>
      </c>
      <c r="BT91" t="s">
        <v>9</v>
      </c>
      <c r="BU91" t="s">
        <v>38</v>
      </c>
      <c r="BV91" t="s">
        <v>1212</v>
      </c>
      <c r="BW91" t="s">
        <v>1206</v>
      </c>
      <c r="BX91" t="s">
        <v>1213</v>
      </c>
      <c r="BY91" t="s">
        <v>1206</v>
      </c>
      <c r="BZ91" t="s">
        <v>72</v>
      </c>
      <c r="CB91" t="s">
        <v>1214</v>
      </c>
      <c r="CD91" t="s">
        <v>164</v>
      </c>
      <c r="CE91" t="s">
        <v>556</v>
      </c>
      <c r="CF91">
        <v>219</v>
      </c>
      <c r="CG91" t="s">
        <v>320</v>
      </c>
      <c r="CI91" t="s">
        <v>1142</v>
      </c>
      <c r="CJ91">
        <v>19</v>
      </c>
      <c r="CK91" t="s">
        <v>45</v>
      </c>
      <c r="CL91" s="1">
        <v>42238</v>
      </c>
      <c r="CM91" t="s">
        <v>1207</v>
      </c>
      <c r="CN91" t="s">
        <v>1215</v>
      </c>
      <c r="CO91" t="s">
        <v>1216</v>
      </c>
      <c r="CQ91">
        <v>3</v>
      </c>
      <c r="CR91" s="8">
        <v>13249.5</v>
      </c>
      <c r="CS91">
        <v>2</v>
      </c>
      <c r="CU91" s="8">
        <v>10970.66</v>
      </c>
      <c r="CV91">
        <v>2</v>
      </c>
      <c r="CX91" t="s">
        <v>1217</v>
      </c>
      <c r="CY91">
        <v>6.2</v>
      </c>
    </row>
    <row r="92" spans="1:103" x14ac:dyDescent="0.35">
      <c r="A92" t="s">
        <v>1218</v>
      </c>
      <c r="B92" s="19" t="s">
        <v>1142</v>
      </c>
      <c r="C92" t="s">
        <v>9</v>
      </c>
      <c r="D92">
        <v>100</v>
      </c>
      <c r="E92">
        <v>50</v>
      </c>
      <c r="F92" t="s">
        <v>1142</v>
      </c>
      <c r="G92">
        <v>28</v>
      </c>
      <c r="H92" t="s">
        <v>50</v>
      </c>
      <c r="I92">
        <v>50</v>
      </c>
      <c r="J92" t="s">
        <v>11</v>
      </c>
      <c r="K92" t="s">
        <v>1219</v>
      </c>
      <c r="L92" s="1"/>
      <c r="M92" s="1">
        <v>42237</v>
      </c>
      <c r="N92" s="1">
        <v>41870</v>
      </c>
      <c r="O92" t="s">
        <v>13</v>
      </c>
      <c r="P92" s="1"/>
      <c r="Q92" t="s">
        <v>52</v>
      </c>
      <c r="R92" t="s">
        <v>9</v>
      </c>
      <c r="S92" t="s">
        <v>1144</v>
      </c>
      <c r="T92" t="s">
        <v>13</v>
      </c>
      <c r="U92" t="s">
        <v>53</v>
      </c>
      <c r="X92" s="8">
        <v>41</v>
      </c>
      <c r="Y92" s="8">
        <v>21</v>
      </c>
      <c r="Z92" s="8">
        <v>35.19</v>
      </c>
      <c r="AA92" s="8">
        <v>12125.36</v>
      </c>
      <c r="AB92" t="s">
        <v>303</v>
      </c>
      <c r="AC92" t="s">
        <v>304</v>
      </c>
      <c r="AD92" t="s">
        <v>438</v>
      </c>
      <c r="AE92" t="s">
        <v>11</v>
      </c>
      <c r="AF92" t="s">
        <v>20</v>
      </c>
      <c r="AG92" t="s">
        <v>1220</v>
      </c>
      <c r="AH92" t="s">
        <v>57</v>
      </c>
      <c r="AI92" t="s">
        <v>58</v>
      </c>
      <c r="AJ92" t="s">
        <v>23</v>
      </c>
      <c r="AK92" t="s">
        <v>348</v>
      </c>
      <c r="AL92" s="2">
        <v>41870.930347222224</v>
      </c>
      <c r="AM92" t="s">
        <v>1221</v>
      </c>
      <c r="AN92" t="s">
        <v>1222</v>
      </c>
      <c r="AO92">
        <v>6</v>
      </c>
      <c r="AP92" t="s">
        <v>26</v>
      </c>
      <c r="AQ92" t="s">
        <v>27</v>
      </c>
      <c r="AR92">
        <v>60</v>
      </c>
      <c r="AT92" t="s">
        <v>1147</v>
      </c>
      <c r="AU92" t="s">
        <v>26</v>
      </c>
      <c r="AV92" t="s">
        <v>29</v>
      </c>
      <c r="AW92" s="8">
        <v>11208.25</v>
      </c>
      <c r="AX92" s="8">
        <v>11208.25</v>
      </c>
      <c r="AY92" s="8">
        <v>12125.36</v>
      </c>
      <c r="BA92" t="s">
        <v>1223</v>
      </c>
      <c r="BB92" t="s">
        <v>864</v>
      </c>
      <c r="BC92" t="s">
        <v>1224</v>
      </c>
      <c r="BD92">
        <v>1.5</v>
      </c>
      <c r="BE92">
        <v>48</v>
      </c>
      <c r="BF92" t="s">
        <v>9</v>
      </c>
      <c r="BG92" t="s">
        <v>1225</v>
      </c>
      <c r="BO92" t="s">
        <v>316</v>
      </c>
      <c r="BP92">
        <v>0</v>
      </c>
      <c r="BQ92" t="s">
        <v>36</v>
      </c>
      <c r="BR92" t="s">
        <v>1226</v>
      </c>
      <c r="BS92" t="s">
        <v>69</v>
      </c>
      <c r="BT92" t="s">
        <v>9</v>
      </c>
      <c r="BU92" t="s">
        <v>38</v>
      </c>
      <c r="BV92" t="s">
        <v>1227</v>
      </c>
      <c r="BW92" t="s">
        <v>1222</v>
      </c>
      <c r="BX92" t="s">
        <v>1228</v>
      </c>
      <c r="BY92" t="s">
        <v>1222</v>
      </c>
      <c r="BZ92" t="s">
        <v>40</v>
      </c>
      <c r="CB92" t="s">
        <v>1229</v>
      </c>
      <c r="CE92" t="s">
        <v>112</v>
      </c>
      <c r="CF92">
        <v>219</v>
      </c>
      <c r="CG92" t="s">
        <v>320</v>
      </c>
      <c r="CI92" t="s">
        <v>1142</v>
      </c>
      <c r="CJ92">
        <v>19</v>
      </c>
      <c r="CK92" t="s">
        <v>45</v>
      </c>
      <c r="CL92" s="1">
        <v>42237</v>
      </c>
      <c r="CM92" t="s">
        <v>1223</v>
      </c>
      <c r="CO92" t="s">
        <v>1230</v>
      </c>
      <c r="CQ92">
        <v>3</v>
      </c>
      <c r="CR92" s="8">
        <v>13249.5</v>
      </c>
      <c r="CS92">
        <v>1</v>
      </c>
      <c r="CU92" s="8">
        <v>11208.25</v>
      </c>
      <c r="CV92">
        <v>2</v>
      </c>
      <c r="CX92" t="s">
        <v>1231</v>
      </c>
      <c r="CY92">
        <v>6.2</v>
      </c>
    </row>
    <row r="93" spans="1:103" x14ac:dyDescent="0.35">
      <c r="A93" t="s">
        <v>1232</v>
      </c>
      <c r="B93" s="19" t="s">
        <v>1142</v>
      </c>
      <c r="C93" t="s">
        <v>9</v>
      </c>
      <c r="D93">
        <v>100</v>
      </c>
      <c r="E93">
        <v>50</v>
      </c>
      <c r="F93" t="s">
        <v>1142</v>
      </c>
      <c r="G93">
        <v>825</v>
      </c>
      <c r="H93" t="s">
        <v>10</v>
      </c>
      <c r="I93">
        <v>50</v>
      </c>
      <c r="J93" t="s">
        <v>11</v>
      </c>
      <c r="K93" t="s">
        <v>1233</v>
      </c>
      <c r="L93" s="1"/>
      <c r="M93" s="1">
        <v>42236</v>
      </c>
      <c r="N93" s="1">
        <v>42010</v>
      </c>
      <c r="O93" t="s">
        <v>13</v>
      </c>
      <c r="P93" s="1"/>
      <c r="Q93" t="s">
        <v>52</v>
      </c>
      <c r="R93" t="s">
        <v>9</v>
      </c>
      <c r="S93" t="s">
        <v>1144</v>
      </c>
      <c r="T93" t="s">
        <v>13</v>
      </c>
      <c r="U93" t="s">
        <v>16</v>
      </c>
      <c r="X93" s="8">
        <v>35</v>
      </c>
      <c r="Y93" s="8">
        <v>19</v>
      </c>
      <c r="Z93" s="8">
        <v>35.19</v>
      </c>
      <c r="AA93" s="8">
        <v>11043.91</v>
      </c>
      <c r="AB93" t="s">
        <v>325</v>
      </c>
      <c r="AC93" t="s">
        <v>325</v>
      </c>
      <c r="AD93" t="s">
        <v>438</v>
      </c>
      <c r="AE93" t="s">
        <v>11</v>
      </c>
      <c r="AF93" t="s">
        <v>20</v>
      </c>
      <c r="AG93" t="s">
        <v>1234</v>
      </c>
      <c r="AH93" t="s">
        <v>959</v>
      </c>
      <c r="AI93" t="s">
        <v>960</v>
      </c>
      <c r="AJ93" t="s">
        <v>80</v>
      </c>
      <c r="AK93" t="s">
        <v>383</v>
      </c>
      <c r="AL93" s="2">
        <v>42010.587696759256</v>
      </c>
      <c r="AM93" t="s">
        <v>1235</v>
      </c>
      <c r="AO93">
        <v>8</v>
      </c>
      <c r="AP93" t="s">
        <v>26</v>
      </c>
      <c r="AQ93" t="s">
        <v>27</v>
      </c>
      <c r="AR93">
        <v>60</v>
      </c>
      <c r="AT93" t="s">
        <v>1147</v>
      </c>
      <c r="AU93" t="s">
        <v>26</v>
      </c>
      <c r="AV93" t="s">
        <v>83</v>
      </c>
      <c r="AW93" s="8">
        <v>10208.25</v>
      </c>
      <c r="AX93" s="8">
        <v>10208.25</v>
      </c>
      <c r="AY93" s="8">
        <v>11043.91</v>
      </c>
      <c r="BA93" t="s">
        <v>1236</v>
      </c>
      <c r="BB93" t="s">
        <v>1237</v>
      </c>
      <c r="BC93" t="s">
        <v>1238</v>
      </c>
      <c r="BD93">
        <v>1.5</v>
      </c>
      <c r="BE93">
        <v>48</v>
      </c>
      <c r="BF93" t="s">
        <v>9</v>
      </c>
      <c r="BG93" t="s">
        <v>1239</v>
      </c>
      <c r="BO93" t="s">
        <v>333</v>
      </c>
      <c r="BP93">
        <v>0</v>
      </c>
      <c r="BQ93" t="s">
        <v>36</v>
      </c>
      <c r="BR93" t="s">
        <v>1240</v>
      </c>
      <c r="BS93" t="s">
        <v>9</v>
      </c>
      <c r="BT93" t="s">
        <v>9</v>
      </c>
      <c r="BU93" t="s">
        <v>38</v>
      </c>
      <c r="BV93" t="s">
        <v>1241</v>
      </c>
      <c r="BW93" t="s">
        <v>1235</v>
      </c>
      <c r="BX93" t="s">
        <v>1242</v>
      </c>
      <c r="BY93" t="s">
        <v>1235</v>
      </c>
      <c r="BZ93" t="s">
        <v>72</v>
      </c>
      <c r="CD93" t="s">
        <v>574</v>
      </c>
      <c r="CE93" t="s">
        <v>1243</v>
      </c>
      <c r="CF93">
        <v>199</v>
      </c>
      <c r="CG93" t="s">
        <v>339</v>
      </c>
      <c r="CI93" t="s">
        <v>1142</v>
      </c>
      <c r="CJ93">
        <v>19</v>
      </c>
      <c r="CK93" t="s">
        <v>45</v>
      </c>
      <c r="CL93" s="1">
        <v>42236</v>
      </c>
      <c r="CM93" t="s">
        <v>1236</v>
      </c>
      <c r="CO93" t="s">
        <v>1244</v>
      </c>
      <c r="CQ93">
        <v>3</v>
      </c>
      <c r="CR93" s="8">
        <v>12039.5</v>
      </c>
      <c r="CS93">
        <v>1</v>
      </c>
      <c r="CU93" s="8">
        <v>10208.25</v>
      </c>
      <c r="CV93">
        <v>2</v>
      </c>
      <c r="CX93" t="s">
        <v>1245</v>
      </c>
      <c r="CY93">
        <v>6.2</v>
      </c>
    </row>
    <row r="94" spans="1:103" x14ac:dyDescent="0.35">
      <c r="A94" t="s">
        <v>1246</v>
      </c>
      <c r="B94" s="19" t="s">
        <v>1247</v>
      </c>
      <c r="C94" t="s">
        <v>9</v>
      </c>
      <c r="D94">
        <v>100</v>
      </c>
      <c r="E94">
        <v>44</v>
      </c>
      <c r="F94" t="s">
        <v>1247</v>
      </c>
      <c r="G94">
        <v>950</v>
      </c>
      <c r="H94" t="s">
        <v>50</v>
      </c>
      <c r="I94">
        <v>44</v>
      </c>
      <c r="J94" t="s">
        <v>11</v>
      </c>
      <c r="K94" t="s">
        <v>1248</v>
      </c>
      <c r="L94" s="1"/>
      <c r="M94" s="1">
        <v>42237</v>
      </c>
      <c r="N94" s="1">
        <v>42033</v>
      </c>
      <c r="O94" t="s">
        <v>13</v>
      </c>
      <c r="P94" s="1">
        <v>42040</v>
      </c>
      <c r="Q94" t="s">
        <v>202</v>
      </c>
      <c r="R94" t="s">
        <v>9</v>
      </c>
      <c r="S94" t="s">
        <v>1249</v>
      </c>
      <c r="T94" t="s">
        <v>13</v>
      </c>
      <c r="U94" t="s">
        <v>53</v>
      </c>
      <c r="X94" s="8">
        <v>43</v>
      </c>
      <c r="Y94" s="8">
        <v>21</v>
      </c>
      <c r="Z94" s="8">
        <v>34.24</v>
      </c>
      <c r="AA94" s="8">
        <v>12092.1</v>
      </c>
      <c r="AB94" t="s">
        <v>274</v>
      </c>
      <c r="AC94" t="s">
        <v>697</v>
      </c>
      <c r="AD94" t="s">
        <v>19</v>
      </c>
      <c r="AE94" t="s">
        <v>11</v>
      </c>
      <c r="AF94" t="s">
        <v>177</v>
      </c>
      <c r="AG94" t="s">
        <v>1250</v>
      </c>
      <c r="AH94" t="s">
        <v>1251</v>
      </c>
      <c r="AI94" t="s">
        <v>716</v>
      </c>
      <c r="AJ94" t="s">
        <v>23</v>
      </c>
      <c r="AK94" t="s">
        <v>731</v>
      </c>
      <c r="AL94" s="2">
        <v>42033.5544212963</v>
      </c>
      <c r="AM94" t="s">
        <v>1252</v>
      </c>
      <c r="AN94" t="s">
        <v>1253</v>
      </c>
      <c r="AO94">
        <v>8</v>
      </c>
      <c r="AP94" t="s">
        <v>799</v>
      </c>
      <c r="AQ94" t="s">
        <v>702</v>
      </c>
      <c r="AR94">
        <v>50</v>
      </c>
      <c r="AT94" t="s">
        <v>1254</v>
      </c>
      <c r="AU94" t="s">
        <v>799</v>
      </c>
      <c r="AV94" t="s">
        <v>29</v>
      </c>
      <c r="AW94" s="8">
        <v>11183.26</v>
      </c>
      <c r="AX94" s="8">
        <v>11183.26</v>
      </c>
      <c r="AY94" s="8">
        <v>12092.1</v>
      </c>
      <c r="BA94" t="s">
        <v>1255</v>
      </c>
      <c r="BB94" t="s">
        <v>32</v>
      </c>
      <c r="BC94" t="s">
        <v>1256</v>
      </c>
      <c r="BD94">
        <v>1.3</v>
      </c>
      <c r="BE94">
        <v>38</v>
      </c>
      <c r="BF94" t="s">
        <v>69</v>
      </c>
      <c r="BG94" t="s">
        <v>1257</v>
      </c>
      <c r="BO94" t="s">
        <v>303</v>
      </c>
      <c r="BP94">
        <v>0</v>
      </c>
      <c r="BQ94" t="s">
        <v>36</v>
      </c>
      <c r="BR94" t="s">
        <v>1258</v>
      </c>
      <c r="BS94" t="s">
        <v>69</v>
      </c>
      <c r="BT94" t="s">
        <v>9</v>
      </c>
      <c r="BU94" t="s">
        <v>38</v>
      </c>
      <c r="BV94" t="s">
        <v>1259</v>
      </c>
      <c r="BW94" t="s">
        <v>1252</v>
      </c>
      <c r="BX94" t="s">
        <v>1250</v>
      </c>
      <c r="BY94" t="s">
        <v>1253</v>
      </c>
      <c r="BZ94" t="s">
        <v>40</v>
      </c>
      <c r="CB94" t="s">
        <v>1260</v>
      </c>
      <c r="CC94" t="s">
        <v>1261</v>
      </c>
      <c r="CE94" t="s">
        <v>493</v>
      </c>
      <c r="CF94">
        <v>249</v>
      </c>
      <c r="CG94" t="s">
        <v>710</v>
      </c>
      <c r="CI94" t="s">
        <v>1247</v>
      </c>
      <c r="CJ94">
        <v>82</v>
      </c>
      <c r="CK94" t="s">
        <v>45</v>
      </c>
      <c r="CL94" s="1">
        <v>42237</v>
      </c>
      <c r="CM94" t="s">
        <v>1255</v>
      </c>
      <c r="CN94" t="s">
        <v>1262</v>
      </c>
      <c r="CO94" t="s">
        <v>1263</v>
      </c>
      <c r="CQ94">
        <v>3</v>
      </c>
      <c r="CR94" s="8">
        <v>13256.75</v>
      </c>
      <c r="CS94">
        <v>1</v>
      </c>
      <c r="CU94" s="8">
        <v>11183.26</v>
      </c>
      <c r="CV94">
        <v>6</v>
      </c>
      <c r="CX94" t="s">
        <v>1264</v>
      </c>
      <c r="CY94">
        <v>4000.8</v>
      </c>
    </row>
    <row r="95" spans="1:103" x14ac:dyDescent="0.35">
      <c r="A95" t="s">
        <v>1265</v>
      </c>
      <c r="B95" s="19" t="s">
        <v>1247</v>
      </c>
      <c r="C95" t="s">
        <v>9</v>
      </c>
      <c r="D95">
        <v>100</v>
      </c>
      <c r="E95">
        <v>44</v>
      </c>
      <c r="F95" t="s">
        <v>1247</v>
      </c>
      <c r="G95">
        <v>1038</v>
      </c>
      <c r="H95" t="s">
        <v>50</v>
      </c>
      <c r="I95">
        <v>44</v>
      </c>
      <c r="J95" t="s">
        <v>11</v>
      </c>
      <c r="K95" t="s">
        <v>1266</v>
      </c>
      <c r="L95" s="1"/>
      <c r="M95" s="1">
        <v>42238</v>
      </c>
      <c r="N95" s="1">
        <v>42047</v>
      </c>
      <c r="O95" t="s">
        <v>13</v>
      </c>
      <c r="P95" s="1">
        <v>42054</v>
      </c>
      <c r="Q95" t="s">
        <v>14</v>
      </c>
      <c r="R95" t="s">
        <v>9</v>
      </c>
      <c r="S95" t="s">
        <v>1249</v>
      </c>
      <c r="T95" t="s">
        <v>13</v>
      </c>
      <c r="U95" t="s">
        <v>1267</v>
      </c>
      <c r="X95" s="8">
        <v>43</v>
      </c>
      <c r="Y95" s="8">
        <v>21</v>
      </c>
      <c r="Z95" s="8">
        <v>34.24</v>
      </c>
      <c r="AA95" s="8">
        <v>13782.07</v>
      </c>
      <c r="AB95" t="s">
        <v>274</v>
      </c>
      <c r="AC95" t="s">
        <v>697</v>
      </c>
      <c r="AD95" t="s">
        <v>19</v>
      </c>
      <c r="AE95" t="s">
        <v>11</v>
      </c>
      <c r="AF95" t="s">
        <v>177</v>
      </c>
      <c r="AG95" t="s">
        <v>1268</v>
      </c>
      <c r="AH95" t="s">
        <v>1269</v>
      </c>
      <c r="AI95" t="s">
        <v>22</v>
      </c>
      <c r="AJ95" t="s">
        <v>59</v>
      </c>
      <c r="AK95" t="s">
        <v>745</v>
      </c>
      <c r="AL95" s="2">
        <v>42047.713877314818</v>
      </c>
      <c r="AM95" t="s">
        <v>1270</v>
      </c>
      <c r="AN95" t="s">
        <v>1270</v>
      </c>
      <c r="AO95">
        <v>6</v>
      </c>
      <c r="AP95" t="s">
        <v>799</v>
      </c>
      <c r="AQ95" t="s">
        <v>702</v>
      </c>
      <c r="AR95">
        <v>50</v>
      </c>
      <c r="AT95" t="s">
        <v>1254</v>
      </c>
      <c r="AU95" t="s">
        <v>799</v>
      </c>
      <c r="AV95" t="s">
        <v>62</v>
      </c>
      <c r="AW95" s="8">
        <v>12783.66</v>
      </c>
      <c r="AX95" s="8">
        <v>12783.66</v>
      </c>
      <c r="AY95" s="8">
        <v>13782.07</v>
      </c>
      <c r="BA95" t="s">
        <v>1271</v>
      </c>
      <c r="BB95" t="s">
        <v>32</v>
      </c>
      <c r="BC95" t="s">
        <v>1272</v>
      </c>
      <c r="BD95">
        <v>1.3</v>
      </c>
      <c r="BE95">
        <v>38</v>
      </c>
      <c r="BF95" t="s">
        <v>69</v>
      </c>
      <c r="BG95" t="s">
        <v>1273</v>
      </c>
      <c r="BO95" t="s">
        <v>303</v>
      </c>
      <c r="BP95">
        <v>0</v>
      </c>
      <c r="BQ95" t="s">
        <v>36</v>
      </c>
      <c r="BR95" t="s">
        <v>1274</v>
      </c>
      <c r="BS95" t="s">
        <v>9</v>
      </c>
      <c r="BT95" t="s">
        <v>9</v>
      </c>
      <c r="BU95" t="s">
        <v>38</v>
      </c>
      <c r="BV95" t="s">
        <v>1275</v>
      </c>
      <c r="BW95" t="s">
        <v>1270</v>
      </c>
      <c r="BX95" t="s">
        <v>1268</v>
      </c>
      <c r="BY95" t="s">
        <v>1270</v>
      </c>
      <c r="BZ95" t="s">
        <v>40</v>
      </c>
      <c r="CB95" t="s">
        <v>1276</v>
      </c>
      <c r="CC95" t="s">
        <v>1277</v>
      </c>
      <c r="CE95" t="s">
        <v>473</v>
      </c>
      <c r="CF95">
        <v>279</v>
      </c>
      <c r="CG95" t="s">
        <v>710</v>
      </c>
      <c r="CI95" t="s">
        <v>1247</v>
      </c>
      <c r="CJ95">
        <v>82</v>
      </c>
      <c r="CK95" t="s">
        <v>45</v>
      </c>
      <c r="CL95" s="1">
        <v>42238</v>
      </c>
      <c r="CM95" t="s">
        <v>1271</v>
      </c>
      <c r="CN95" t="s">
        <v>1278</v>
      </c>
      <c r="CO95" t="s">
        <v>1279</v>
      </c>
      <c r="CP95" t="s">
        <v>1277</v>
      </c>
      <c r="CQ95">
        <v>2</v>
      </c>
      <c r="CR95" s="8">
        <v>14853.96</v>
      </c>
      <c r="CS95">
        <v>4</v>
      </c>
      <c r="CU95" s="8">
        <v>12783.66</v>
      </c>
      <c r="CV95">
        <v>6</v>
      </c>
      <c r="CX95" t="s">
        <v>1280</v>
      </c>
      <c r="CY95">
        <v>4000.8</v>
      </c>
    </row>
    <row r="96" spans="1:103" x14ac:dyDescent="0.35">
      <c r="A96" t="s">
        <v>1281</v>
      </c>
      <c r="B96" s="19" t="s">
        <v>1247</v>
      </c>
      <c r="C96" t="s">
        <v>9</v>
      </c>
      <c r="D96">
        <v>117.06</v>
      </c>
      <c r="E96">
        <v>44</v>
      </c>
      <c r="F96" t="s">
        <v>1247</v>
      </c>
      <c r="G96">
        <v>791</v>
      </c>
      <c r="H96" t="s">
        <v>148</v>
      </c>
      <c r="I96">
        <v>44</v>
      </c>
      <c r="J96" t="s">
        <v>11</v>
      </c>
      <c r="K96" t="s">
        <v>1282</v>
      </c>
      <c r="L96" s="1"/>
      <c r="M96" s="1">
        <v>42235</v>
      </c>
      <c r="N96" s="1">
        <v>41989</v>
      </c>
      <c r="O96" t="s">
        <v>13</v>
      </c>
      <c r="P96" s="1"/>
      <c r="Q96" t="s">
        <v>758</v>
      </c>
      <c r="R96" t="s">
        <v>9</v>
      </c>
      <c r="S96" t="s">
        <v>1249</v>
      </c>
      <c r="T96" t="s">
        <v>13</v>
      </c>
      <c r="U96" t="s">
        <v>1283</v>
      </c>
      <c r="X96" s="8">
        <v>45</v>
      </c>
      <c r="Y96" s="8">
        <v>23</v>
      </c>
      <c r="Z96" s="8">
        <v>34.24</v>
      </c>
      <c r="AA96" s="8">
        <v>16069.78</v>
      </c>
      <c r="AB96" t="s">
        <v>654</v>
      </c>
      <c r="AC96" t="s">
        <v>654</v>
      </c>
      <c r="AD96" t="s">
        <v>19</v>
      </c>
      <c r="AE96" t="s">
        <v>11</v>
      </c>
      <c r="AF96" t="s">
        <v>177</v>
      </c>
      <c r="AG96" t="s">
        <v>1282</v>
      </c>
      <c r="AH96" t="s">
        <v>1011</v>
      </c>
      <c r="AI96" t="s">
        <v>1012</v>
      </c>
      <c r="AJ96" t="s">
        <v>100</v>
      </c>
      <c r="AK96" t="s">
        <v>717</v>
      </c>
      <c r="AL96" s="2">
        <v>41989.455983796295</v>
      </c>
      <c r="AN96" t="s">
        <v>1284</v>
      </c>
      <c r="AO96">
        <v>7</v>
      </c>
      <c r="AP96" t="s">
        <v>799</v>
      </c>
      <c r="AQ96" t="s">
        <v>702</v>
      </c>
      <c r="AR96">
        <v>50</v>
      </c>
      <c r="AT96" t="s">
        <v>1254</v>
      </c>
      <c r="AU96" t="s">
        <v>799</v>
      </c>
      <c r="AV96" t="s">
        <v>104</v>
      </c>
      <c r="AW96" s="8">
        <v>12943.26</v>
      </c>
      <c r="AX96" s="8">
        <v>12716</v>
      </c>
      <c r="AY96" s="8">
        <v>13727.85</v>
      </c>
      <c r="BA96" t="s">
        <v>1285</v>
      </c>
      <c r="BB96" t="s">
        <v>532</v>
      </c>
      <c r="BC96" t="s">
        <v>1286</v>
      </c>
      <c r="BD96">
        <v>1.3</v>
      </c>
      <c r="BE96">
        <v>38</v>
      </c>
      <c r="BF96" t="s">
        <v>69</v>
      </c>
      <c r="BG96" t="s">
        <v>1282</v>
      </c>
      <c r="BO96" t="s">
        <v>664</v>
      </c>
      <c r="BP96">
        <v>-2341.9299999999998</v>
      </c>
      <c r="BQ96" t="s">
        <v>36</v>
      </c>
      <c r="BR96" t="s">
        <v>1287</v>
      </c>
      <c r="BS96" t="s">
        <v>69</v>
      </c>
      <c r="BT96" t="s">
        <v>69</v>
      </c>
      <c r="BU96" t="s">
        <v>38</v>
      </c>
      <c r="BV96" t="s">
        <v>1288</v>
      </c>
      <c r="BX96" t="s">
        <v>1282</v>
      </c>
      <c r="BY96" t="s">
        <v>1284</v>
      </c>
      <c r="BZ96" t="s">
        <v>40</v>
      </c>
      <c r="CC96" t="s">
        <v>1289</v>
      </c>
      <c r="CF96">
        <v>289</v>
      </c>
      <c r="CG96" t="s">
        <v>672</v>
      </c>
      <c r="CI96" t="s">
        <v>1247</v>
      </c>
      <c r="CJ96">
        <v>82</v>
      </c>
      <c r="CK96" t="s">
        <v>45</v>
      </c>
      <c r="CL96" s="1">
        <v>42235</v>
      </c>
      <c r="CM96" t="s">
        <v>1285</v>
      </c>
      <c r="CN96" t="s">
        <v>1290</v>
      </c>
      <c r="CO96" t="s">
        <v>1291</v>
      </c>
      <c r="CP96" t="s">
        <v>1289</v>
      </c>
      <c r="CQ96">
        <v>3</v>
      </c>
      <c r="CR96" s="8">
        <v>15386.35</v>
      </c>
      <c r="CS96">
        <v>3</v>
      </c>
      <c r="CU96" s="8">
        <v>12943.26</v>
      </c>
      <c r="CV96">
        <v>6</v>
      </c>
      <c r="CX96" t="s">
        <v>1292</v>
      </c>
      <c r="CY96">
        <v>4000.8</v>
      </c>
    </row>
    <row r="97" spans="1:103" x14ac:dyDescent="0.35">
      <c r="A97" t="s">
        <v>1281</v>
      </c>
      <c r="B97" s="19" t="s">
        <v>1247</v>
      </c>
      <c r="C97" t="s">
        <v>9</v>
      </c>
      <c r="D97">
        <v>100</v>
      </c>
      <c r="E97">
        <v>44</v>
      </c>
      <c r="F97" t="s">
        <v>1247</v>
      </c>
      <c r="G97">
        <v>792</v>
      </c>
      <c r="H97" t="s">
        <v>50</v>
      </c>
      <c r="I97">
        <v>44</v>
      </c>
      <c r="J97" t="s">
        <v>11</v>
      </c>
      <c r="K97" t="s">
        <v>1282</v>
      </c>
      <c r="L97" s="1"/>
      <c r="M97" s="1">
        <v>42235</v>
      </c>
      <c r="N97" s="1">
        <v>41989</v>
      </c>
      <c r="O97" t="s">
        <v>13</v>
      </c>
      <c r="P97" s="1"/>
      <c r="Q97" t="s">
        <v>758</v>
      </c>
      <c r="R97" t="s">
        <v>9</v>
      </c>
      <c r="S97" t="s">
        <v>1249</v>
      </c>
      <c r="T97" t="s">
        <v>13</v>
      </c>
      <c r="U97" t="s">
        <v>1283</v>
      </c>
      <c r="X97" s="8">
        <v>43</v>
      </c>
      <c r="Y97" s="8">
        <v>21</v>
      </c>
      <c r="Z97" s="8">
        <v>34.24</v>
      </c>
      <c r="AA97" s="8">
        <v>12317.09</v>
      </c>
      <c r="AB97" t="s">
        <v>274</v>
      </c>
      <c r="AC97" t="s">
        <v>697</v>
      </c>
      <c r="AD97" t="s">
        <v>19</v>
      </c>
      <c r="AE97" t="s">
        <v>11</v>
      </c>
      <c r="AF97" t="s">
        <v>177</v>
      </c>
      <c r="AG97" t="s">
        <v>1282</v>
      </c>
      <c r="AH97" t="s">
        <v>1011</v>
      </c>
      <c r="AI97" t="s">
        <v>1012</v>
      </c>
      <c r="AJ97" t="s">
        <v>100</v>
      </c>
      <c r="AK97" t="s">
        <v>1293</v>
      </c>
      <c r="AL97" s="2">
        <v>41989.457233796296</v>
      </c>
      <c r="AN97" t="s">
        <v>1284</v>
      </c>
      <c r="AO97">
        <v>7</v>
      </c>
      <c r="AP97" t="s">
        <v>799</v>
      </c>
      <c r="AQ97" t="s">
        <v>702</v>
      </c>
      <c r="AR97">
        <v>50</v>
      </c>
      <c r="AT97" t="s">
        <v>1254</v>
      </c>
      <c r="AU97" t="s">
        <v>799</v>
      </c>
      <c r="AV97" t="s">
        <v>104</v>
      </c>
      <c r="AW97" s="8">
        <v>11369.2</v>
      </c>
      <c r="AX97" s="8">
        <v>11369.2</v>
      </c>
      <c r="AY97" s="8">
        <v>12317.09</v>
      </c>
      <c r="BA97" t="s">
        <v>1285</v>
      </c>
      <c r="BB97" t="s">
        <v>532</v>
      </c>
      <c r="BC97" t="s">
        <v>1286</v>
      </c>
      <c r="BD97">
        <v>1.3</v>
      </c>
      <c r="BE97">
        <v>38</v>
      </c>
      <c r="BF97" t="s">
        <v>69</v>
      </c>
      <c r="BG97" t="s">
        <v>1282</v>
      </c>
      <c r="BO97" t="s">
        <v>303</v>
      </c>
      <c r="BP97">
        <v>0</v>
      </c>
      <c r="BQ97" t="s">
        <v>36</v>
      </c>
      <c r="BR97" t="s">
        <v>1287</v>
      </c>
      <c r="BS97" t="s">
        <v>69</v>
      </c>
      <c r="BT97" t="s">
        <v>9</v>
      </c>
      <c r="BU97" t="s">
        <v>38</v>
      </c>
      <c r="BV97" t="s">
        <v>1288</v>
      </c>
      <c r="BX97" t="s">
        <v>1282</v>
      </c>
      <c r="BY97" t="s">
        <v>1284</v>
      </c>
      <c r="BZ97" t="s">
        <v>40</v>
      </c>
      <c r="CC97" t="s">
        <v>1289</v>
      </c>
      <c r="CF97">
        <v>249</v>
      </c>
      <c r="CG97" t="s">
        <v>710</v>
      </c>
      <c r="CI97" t="s">
        <v>1247</v>
      </c>
      <c r="CJ97">
        <v>82</v>
      </c>
      <c r="CK97" t="s">
        <v>45</v>
      </c>
      <c r="CL97" s="1">
        <v>42235</v>
      </c>
      <c r="CM97" t="s">
        <v>1285</v>
      </c>
      <c r="CN97" t="s">
        <v>1290</v>
      </c>
      <c r="CO97" t="s">
        <v>1291</v>
      </c>
      <c r="CP97" t="s">
        <v>1289</v>
      </c>
      <c r="CQ97">
        <v>3</v>
      </c>
      <c r="CR97" s="8">
        <v>13256.75</v>
      </c>
      <c r="CS97">
        <v>3</v>
      </c>
      <c r="CU97" s="8">
        <v>11369.2</v>
      </c>
      <c r="CV97">
        <v>6</v>
      </c>
      <c r="CX97" t="s">
        <v>1294</v>
      </c>
      <c r="CY97">
        <v>4000.8</v>
      </c>
    </row>
    <row r="98" spans="1:103" x14ac:dyDescent="0.35">
      <c r="A98" t="s">
        <v>1281</v>
      </c>
      <c r="B98" s="19" t="s">
        <v>1247</v>
      </c>
      <c r="C98" t="s">
        <v>9</v>
      </c>
      <c r="D98">
        <v>100</v>
      </c>
      <c r="E98">
        <v>44</v>
      </c>
      <c r="F98" t="s">
        <v>1247</v>
      </c>
      <c r="G98">
        <v>793</v>
      </c>
      <c r="H98" t="s">
        <v>10</v>
      </c>
      <c r="I98">
        <v>44</v>
      </c>
      <c r="J98" t="s">
        <v>11</v>
      </c>
      <c r="K98" t="s">
        <v>1282</v>
      </c>
      <c r="L98" s="1"/>
      <c r="M98" s="1">
        <v>42236</v>
      </c>
      <c r="N98" s="1">
        <v>41989</v>
      </c>
      <c r="O98" t="s">
        <v>13</v>
      </c>
      <c r="P98" s="1"/>
      <c r="Q98" t="s">
        <v>758</v>
      </c>
      <c r="R98" t="s">
        <v>9</v>
      </c>
      <c r="S98" t="s">
        <v>1249</v>
      </c>
      <c r="T98" t="s">
        <v>13</v>
      </c>
      <c r="U98" t="s">
        <v>1283</v>
      </c>
      <c r="X98" s="8">
        <v>36</v>
      </c>
      <c r="Y98" s="8">
        <v>20</v>
      </c>
      <c r="Z98" s="8">
        <v>34.24</v>
      </c>
      <c r="AA98" s="8">
        <v>11374.84</v>
      </c>
      <c r="AB98" t="s">
        <v>611</v>
      </c>
      <c r="AC98" t="s">
        <v>611</v>
      </c>
      <c r="AD98" t="s">
        <v>19</v>
      </c>
      <c r="AE98" t="s">
        <v>11</v>
      </c>
      <c r="AF98" t="s">
        <v>177</v>
      </c>
      <c r="AG98" t="s">
        <v>1282</v>
      </c>
      <c r="AH98" t="s">
        <v>1011</v>
      </c>
      <c r="AI98" t="s">
        <v>1012</v>
      </c>
      <c r="AJ98" t="s">
        <v>80</v>
      </c>
      <c r="AK98" t="s">
        <v>1295</v>
      </c>
      <c r="AL98" s="2">
        <v>41989.457962962966</v>
      </c>
      <c r="AN98" t="s">
        <v>1284</v>
      </c>
      <c r="AO98">
        <v>6</v>
      </c>
      <c r="AP98" t="s">
        <v>799</v>
      </c>
      <c r="AQ98" t="s">
        <v>702</v>
      </c>
      <c r="AR98">
        <v>50</v>
      </c>
      <c r="AT98" t="s">
        <v>1254</v>
      </c>
      <c r="AU98" t="s">
        <v>799</v>
      </c>
      <c r="AV98" t="s">
        <v>83</v>
      </c>
      <c r="AW98" s="8">
        <v>10489.2</v>
      </c>
      <c r="AX98" s="8">
        <v>10489.2</v>
      </c>
      <c r="AY98" s="8">
        <v>11374.84</v>
      </c>
      <c r="BA98" t="s">
        <v>1285</v>
      </c>
      <c r="BB98" t="s">
        <v>532</v>
      </c>
      <c r="BC98" t="s">
        <v>1286</v>
      </c>
      <c r="BD98">
        <v>1.3</v>
      </c>
      <c r="BE98">
        <v>38</v>
      </c>
      <c r="BF98" t="s">
        <v>69</v>
      </c>
      <c r="BG98" t="s">
        <v>1282</v>
      </c>
      <c r="BO98" t="s">
        <v>777</v>
      </c>
      <c r="BP98">
        <v>0</v>
      </c>
      <c r="BQ98" t="s">
        <v>36</v>
      </c>
      <c r="BR98" t="s">
        <v>1287</v>
      </c>
      <c r="BS98" t="s">
        <v>69</v>
      </c>
      <c r="BT98" t="s">
        <v>9</v>
      </c>
      <c r="BU98" t="s">
        <v>38</v>
      </c>
      <c r="BV98" t="s">
        <v>1288</v>
      </c>
      <c r="BX98" t="s">
        <v>1282</v>
      </c>
      <c r="BY98" t="s">
        <v>1284</v>
      </c>
      <c r="BZ98" t="s">
        <v>40</v>
      </c>
      <c r="CC98" t="s">
        <v>1289</v>
      </c>
      <c r="CF98">
        <v>229</v>
      </c>
      <c r="CG98" t="s">
        <v>449</v>
      </c>
      <c r="CI98" t="s">
        <v>1247</v>
      </c>
      <c r="CJ98">
        <v>82</v>
      </c>
      <c r="CK98" t="s">
        <v>45</v>
      </c>
      <c r="CL98" s="1">
        <v>42236</v>
      </c>
      <c r="CM98" t="s">
        <v>1285</v>
      </c>
      <c r="CN98" t="s">
        <v>1290</v>
      </c>
      <c r="CO98" t="s">
        <v>1291</v>
      </c>
      <c r="CP98" t="s">
        <v>1289</v>
      </c>
      <c r="CQ98">
        <v>3</v>
      </c>
      <c r="CR98" s="8">
        <v>12191.95</v>
      </c>
      <c r="CS98">
        <v>2</v>
      </c>
      <c r="CU98" s="8">
        <v>10489.2</v>
      </c>
      <c r="CV98">
        <v>6</v>
      </c>
      <c r="CX98" t="s">
        <v>1296</v>
      </c>
      <c r="CY98">
        <v>4000.8</v>
      </c>
    </row>
    <row r="99" spans="1:103" x14ac:dyDescent="0.35">
      <c r="A99" t="s">
        <v>1281</v>
      </c>
      <c r="B99" s="19" t="s">
        <v>1247</v>
      </c>
      <c r="C99" t="s">
        <v>9</v>
      </c>
      <c r="D99">
        <v>100</v>
      </c>
      <c r="E99">
        <v>44</v>
      </c>
      <c r="F99" t="s">
        <v>1247</v>
      </c>
      <c r="G99">
        <v>794</v>
      </c>
      <c r="H99" t="s">
        <v>50</v>
      </c>
      <c r="I99">
        <v>44</v>
      </c>
      <c r="J99" t="s">
        <v>11</v>
      </c>
      <c r="K99" t="s">
        <v>1282</v>
      </c>
      <c r="L99" s="1"/>
      <c r="M99" s="1">
        <v>42236</v>
      </c>
      <c r="N99" s="1">
        <v>41989</v>
      </c>
      <c r="O99" t="s">
        <v>13</v>
      </c>
      <c r="P99" s="1"/>
      <c r="Q99" t="s">
        <v>758</v>
      </c>
      <c r="R99" t="s">
        <v>9</v>
      </c>
      <c r="S99" t="s">
        <v>1249</v>
      </c>
      <c r="T99" t="s">
        <v>13</v>
      </c>
      <c r="U99" t="s">
        <v>1283</v>
      </c>
      <c r="X99" s="8">
        <v>43</v>
      </c>
      <c r="Y99" s="8">
        <v>21</v>
      </c>
      <c r="Z99" s="8">
        <v>34.24</v>
      </c>
      <c r="AA99" s="8">
        <v>12067.11</v>
      </c>
      <c r="AB99" t="s">
        <v>274</v>
      </c>
      <c r="AC99" t="s">
        <v>697</v>
      </c>
      <c r="AD99" t="s">
        <v>19</v>
      </c>
      <c r="AE99" t="s">
        <v>11</v>
      </c>
      <c r="AF99" t="s">
        <v>177</v>
      </c>
      <c r="AG99" t="s">
        <v>1282</v>
      </c>
      <c r="AH99" t="s">
        <v>1011</v>
      </c>
      <c r="AI99" t="s">
        <v>1012</v>
      </c>
      <c r="AJ99" t="s">
        <v>80</v>
      </c>
      <c r="AK99" t="s">
        <v>699</v>
      </c>
      <c r="AL99" s="2">
        <v>41989.459224537037</v>
      </c>
      <c r="AN99" t="s">
        <v>1284</v>
      </c>
      <c r="AO99">
        <v>6</v>
      </c>
      <c r="AP99" t="s">
        <v>799</v>
      </c>
      <c r="AQ99" t="s">
        <v>702</v>
      </c>
      <c r="AR99">
        <v>50</v>
      </c>
      <c r="AT99" t="s">
        <v>1254</v>
      </c>
      <c r="AU99" t="s">
        <v>799</v>
      </c>
      <c r="AV99" t="s">
        <v>83</v>
      </c>
      <c r="AW99" s="8">
        <v>11162.6</v>
      </c>
      <c r="AX99" s="8">
        <v>11162.6</v>
      </c>
      <c r="AY99" s="8">
        <v>12067.11</v>
      </c>
      <c r="BA99" t="s">
        <v>1285</v>
      </c>
      <c r="BB99" t="s">
        <v>532</v>
      </c>
      <c r="BC99" t="s">
        <v>1286</v>
      </c>
      <c r="BD99">
        <v>1.3</v>
      </c>
      <c r="BE99">
        <v>38</v>
      </c>
      <c r="BF99" t="s">
        <v>69</v>
      </c>
      <c r="BG99" t="s">
        <v>1282</v>
      </c>
      <c r="BO99" t="s">
        <v>303</v>
      </c>
      <c r="BP99">
        <v>0</v>
      </c>
      <c r="BQ99" t="s">
        <v>36</v>
      </c>
      <c r="BR99" t="s">
        <v>1287</v>
      </c>
      <c r="BS99" t="s">
        <v>69</v>
      </c>
      <c r="BT99" t="s">
        <v>9</v>
      </c>
      <c r="BU99" t="s">
        <v>38</v>
      </c>
      <c r="BV99" t="s">
        <v>1288</v>
      </c>
      <c r="BX99" t="s">
        <v>1282</v>
      </c>
      <c r="BY99" t="s">
        <v>1284</v>
      </c>
      <c r="BZ99" t="s">
        <v>40</v>
      </c>
      <c r="CC99" t="s">
        <v>1289</v>
      </c>
      <c r="CF99">
        <v>249</v>
      </c>
      <c r="CG99" t="s">
        <v>710</v>
      </c>
      <c r="CI99" t="s">
        <v>1247</v>
      </c>
      <c r="CJ99">
        <v>82</v>
      </c>
      <c r="CK99" t="s">
        <v>45</v>
      </c>
      <c r="CL99" s="1">
        <v>42236</v>
      </c>
      <c r="CM99" t="s">
        <v>1285</v>
      </c>
      <c r="CN99" t="s">
        <v>1290</v>
      </c>
      <c r="CO99" t="s">
        <v>1291</v>
      </c>
      <c r="CP99" t="s">
        <v>1289</v>
      </c>
      <c r="CQ99">
        <v>3</v>
      </c>
      <c r="CR99" s="8">
        <v>13256.75</v>
      </c>
      <c r="CS99">
        <v>2</v>
      </c>
      <c r="CU99" s="8">
        <v>11162.6</v>
      </c>
      <c r="CV99">
        <v>6</v>
      </c>
      <c r="CX99" t="s">
        <v>1297</v>
      </c>
      <c r="CY99">
        <v>4000.8</v>
      </c>
    </row>
    <row r="100" spans="1:103" x14ac:dyDescent="0.35">
      <c r="A100" t="s">
        <v>1298</v>
      </c>
      <c r="B100" s="19" t="s">
        <v>1299</v>
      </c>
      <c r="C100" t="s">
        <v>9</v>
      </c>
      <c r="D100">
        <v>100</v>
      </c>
      <c r="E100">
        <v>30</v>
      </c>
      <c r="F100" t="s">
        <v>1299</v>
      </c>
      <c r="G100">
        <v>163</v>
      </c>
      <c r="H100" t="s">
        <v>148</v>
      </c>
      <c r="I100">
        <v>30</v>
      </c>
      <c r="J100" t="s">
        <v>791</v>
      </c>
      <c r="K100" t="s">
        <v>1300</v>
      </c>
      <c r="L100" s="1"/>
      <c r="M100" s="1">
        <v>42235</v>
      </c>
      <c r="N100" s="1">
        <v>41872</v>
      </c>
      <c r="O100" t="s">
        <v>13</v>
      </c>
      <c r="P100" s="1">
        <v>41879</v>
      </c>
      <c r="Q100" t="s">
        <v>202</v>
      </c>
      <c r="R100" t="s">
        <v>9</v>
      </c>
      <c r="S100" t="s">
        <v>1301</v>
      </c>
      <c r="T100" t="s">
        <v>13</v>
      </c>
      <c r="U100" t="s">
        <v>53</v>
      </c>
      <c r="V100" t="s">
        <v>1302</v>
      </c>
      <c r="X100" s="8">
        <v>42.5</v>
      </c>
      <c r="Y100" s="8">
        <v>22.5</v>
      </c>
      <c r="Z100" s="8">
        <v>33.479999999999997</v>
      </c>
      <c r="AA100" s="8">
        <v>8341.68</v>
      </c>
      <c r="AB100" t="s">
        <v>664</v>
      </c>
      <c r="AC100" t="s">
        <v>664</v>
      </c>
      <c r="AD100" t="s">
        <v>438</v>
      </c>
      <c r="AE100" t="s">
        <v>791</v>
      </c>
      <c r="AF100" t="s">
        <v>177</v>
      </c>
      <c r="AG100" t="s">
        <v>1302</v>
      </c>
      <c r="AH100" t="s">
        <v>1303</v>
      </c>
      <c r="AI100" t="s">
        <v>58</v>
      </c>
      <c r="AJ100" t="s">
        <v>100</v>
      </c>
      <c r="AK100" t="s">
        <v>763</v>
      </c>
      <c r="AL100" s="2">
        <v>41872.520555555559</v>
      </c>
      <c r="AM100" t="s">
        <v>1304</v>
      </c>
      <c r="AN100" t="s">
        <v>1304</v>
      </c>
      <c r="AO100">
        <v>6</v>
      </c>
      <c r="AP100" t="s">
        <v>1305</v>
      </c>
      <c r="AQ100" t="s">
        <v>311</v>
      </c>
      <c r="AR100">
        <v>40</v>
      </c>
      <c r="AT100" t="s">
        <v>1306</v>
      </c>
      <c r="AU100" t="s">
        <v>1305</v>
      </c>
      <c r="AV100" t="s">
        <v>104</v>
      </c>
      <c r="AW100" s="8">
        <v>7697.26</v>
      </c>
      <c r="AX100" s="8">
        <v>7697.26</v>
      </c>
      <c r="AY100" s="8">
        <v>8341.68</v>
      </c>
      <c r="AZ100" t="s">
        <v>30</v>
      </c>
      <c r="BA100" t="s">
        <v>1307</v>
      </c>
      <c r="BB100" t="s">
        <v>1308</v>
      </c>
      <c r="BC100" t="s">
        <v>1309</v>
      </c>
      <c r="BD100">
        <v>1.3</v>
      </c>
      <c r="BE100">
        <v>21</v>
      </c>
      <c r="BF100" t="s">
        <v>9</v>
      </c>
      <c r="BG100" t="s">
        <v>1310</v>
      </c>
      <c r="BO100" t="s">
        <v>768</v>
      </c>
      <c r="BP100">
        <v>0</v>
      </c>
      <c r="BQ100" t="s">
        <v>1311</v>
      </c>
      <c r="BR100" t="s">
        <v>1312</v>
      </c>
      <c r="BS100" t="s">
        <v>9</v>
      </c>
      <c r="BT100" t="s">
        <v>9</v>
      </c>
      <c r="BU100" t="s">
        <v>38</v>
      </c>
      <c r="BV100" t="s">
        <v>1313</v>
      </c>
      <c r="BW100" t="s">
        <v>1304</v>
      </c>
      <c r="BX100" t="s">
        <v>1302</v>
      </c>
      <c r="BY100" t="s">
        <v>1304</v>
      </c>
      <c r="BZ100" t="s">
        <v>40</v>
      </c>
      <c r="CB100" t="s">
        <v>1314</v>
      </c>
      <c r="CC100" t="s">
        <v>1315</v>
      </c>
      <c r="CE100" t="s">
        <v>73</v>
      </c>
      <c r="CF100">
        <v>249</v>
      </c>
      <c r="CG100" t="s">
        <v>429</v>
      </c>
      <c r="CH100" t="s">
        <v>1316</v>
      </c>
      <c r="CI100" t="s">
        <v>1299</v>
      </c>
      <c r="CJ100">
        <v>48</v>
      </c>
      <c r="CK100" t="s">
        <v>45</v>
      </c>
      <c r="CL100" s="1">
        <v>42235</v>
      </c>
      <c r="CM100" t="s">
        <v>1307</v>
      </c>
      <c r="CN100" t="s">
        <v>1317</v>
      </c>
      <c r="CO100" t="s">
        <v>1318</v>
      </c>
      <c r="CP100" t="s">
        <v>1315</v>
      </c>
      <c r="CQ100">
        <v>3</v>
      </c>
      <c r="CR100" s="8">
        <v>9038.7000000000007</v>
      </c>
      <c r="CS100">
        <v>1</v>
      </c>
      <c r="CU100" s="8">
        <v>7697.26</v>
      </c>
      <c r="CV100">
        <v>2</v>
      </c>
      <c r="CX100" t="s">
        <v>1319</v>
      </c>
      <c r="CY100">
        <v>4.3</v>
      </c>
    </row>
    <row r="101" spans="1:103" x14ac:dyDescent="0.35">
      <c r="A101" t="s">
        <v>1320</v>
      </c>
      <c r="B101" s="19" t="s">
        <v>1299</v>
      </c>
      <c r="C101" t="s">
        <v>9</v>
      </c>
      <c r="D101">
        <v>100</v>
      </c>
      <c r="E101">
        <v>30</v>
      </c>
      <c r="F101" t="s">
        <v>1299</v>
      </c>
      <c r="G101">
        <v>1542</v>
      </c>
      <c r="H101" t="s">
        <v>50</v>
      </c>
      <c r="I101">
        <v>30</v>
      </c>
      <c r="J101" t="s">
        <v>791</v>
      </c>
      <c r="K101" t="s">
        <v>1321</v>
      </c>
      <c r="L101" s="1"/>
      <c r="M101" s="1">
        <v>42236</v>
      </c>
      <c r="N101" s="1">
        <v>42103</v>
      </c>
      <c r="O101" t="s">
        <v>13</v>
      </c>
      <c r="P101" s="1"/>
      <c r="Q101" t="s">
        <v>173</v>
      </c>
      <c r="R101" t="s">
        <v>9</v>
      </c>
      <c r="S101" t="s">
        <v>1301</v>
      </c>
      <c r="T101" t="s">
        <v>13</v>
      </c>
      <c r="U101" t="s">
        <v>53</v>
      </c>
      <c r="V101" t="s">
        <v>1322</v>
      </c>
      <c r="X101" s="8">
        <v>48.87</v>
      </c>
      <c r="Y101" s="8">
        <v>26.13</v>
      </c>
      <c r="Z101" s="8">
        <v>33.479999999999997</v>
      </c>
      <c r="AA101" s="8">
        <v>7351.93</v>
      </c>
      <c r="AB101" t="s">
        <v>215</v>
      </c>
      <c r="AC101" t="s">
        <v>215</v>
      </c>
      <c r="AD101" t="s">
        <v>438</v>
      </c>
      <c r="AE101" t="s">
        <v>791</v>
      </c>
      <c r="AF101" t="s">
        <v>177</v>
      </c>
      <c r="AG101" t="s">
        <v>1322</v>
      </c>
      <c r="AH101" t="s">
        <v>1323</v>
      </c>
      <c r="AI101" t="s">
        <v>180</v>
      </c>
      <c r="AJ101" t="s">
        <v>80</v>
      </c>
      <c r="AK101" t="s">
        <v>1324</v>
      </c>
      <c r="AL101" s="2">
        <v>42103.708252314813</v>
      </c>
      <c r="AM101" t="s">
        <v>1325</v>
      </c>
      <c r="AN101" t="s">
        <v>1325</v>
      </c>
      <c r="AO101">
        <v>3</v>
      </c>
      <c r="AP101" t="s">
        <v>1326</v>
      </c>
      <c r="AQ101" t="s">
        <v>311</v>
      </c>
      <c r="AR101">
        <v>40</v>
      </c>
      <c r="AT101" t="s">
        <v>1306</v>
      </c>
      <c r="AU101" t="s">
        <v>1305</v>
      </c>
      <c r="AV101" t="s">
        <v>83</v>
      </c>
      <c r="AW101" s="8">
        <v>6776.6</v>
      </c>
      <c r="AX101" s="8">
        <v>6776.6</v>
      </c>
      <c r="AY101" s="8">
        <v>7351.93</v>
      </c>
      <c r="AZ101" t="s">
        <v>30</v>
      </c>
      <c r="BA101" t="s">
        <v>1327</v>
      </c>
      <c r="BB101" t="s">
        <v>1328</v>
      </c>
      <c r="BC101" t="s">
        <v>1329</v>
      </c>
      <c r="BD101">
        <v>1.3</v>
      </c>
      <c r="BE101">
        <v>21</v>
      </c>
      <c r="BF101" t="s">
        <v>9</v>
      </c>
      <c r="BG101" t="s">
        <v>1330</v>
      </c>
      <c r="BO101" t="s">
        <v>67</v>
      </c>
      <c r="BP101">
        <v>0</v>
      </c>
      <c r="BQ101" t="s">
        <v>36</v>
      </c>
      <c r="BR101" t="s">
        <v>1331</v>
      </c>
      <c r="BS101" t="s">
        <v>9</v>
      </c>
      <c r="BT101" t="s">
        <v>9</v>
      </c>
      <c r="BU101" t="s">
        <v>38</v>
      </c>
      <c r="BV101" t="s">
        <v>1332</v>
      </c>
      <c r="BW101" t="s">
        <v>1333</v>
      </c>
      <c r="BX101" t="s">
        <v>1334</v>
      </c>
      <c r="BY101" t="s">
        <v>1333</v>
      </c>
      <c r="BZ101" t="s">
        <v>40</v>
      </c>
      <c r="CA101" t="s">
        <v>1335</v>
      </c>
      <c r="CB101" t="s">
        <v>1336</v>
      </c>
      <c r="CC101" t="s">
        <v>1337</v>
      </c>
      <c r="CE101" t="s">
        <v>129</v>
      </c>
      <c r="CF101">
        <v>219</v>
      </c>
      <c r="CG101" t="s">
        <v>220</v>
      </c>
      <c r="CI101" t="s">
        <v>1299</v>
      </c>
      <c r="CJ101">
        <v>48</v>
      </c>
      <c r="CK101" t="s">
        <v>45</v>
      </c>
      <c r="CL101" s="1">
        <v>42236</v>
      </c>
      <c r="CM101" t="s">
        <v>1327</v>
      </c>
      <c r="CN101" t="s">
        <v>1338</v>
      </c>
      <c r="CO101" t="s">
        <v>1339</v>
      </c>
      <c r="CP101" t="s">
        <v>1339</v>
      </c>
      <c r="CQ101">
        <v>2</v>
      </c>
      <c r="CR101" s="8"/>
      <c r="CS101">
        <v>1</v>
      </c>
      <c r="CU101" s="8">
        <v>6776.6</v>
      </c>
      <c r="CV101">
        <v>2</v>
      </c>
      <c r="CX101" t="s">
        <v>1340</v>
      </c>
      <c r="CY101">
        <v>4.3</v>
      </c>
    </row>
    <row r="102" spans="1:103" x14ac:dyDescent="0.35">
      <c r="A102" t="s">
        <v>1341</v>
      </c>
      <c r="B102" s="19" t="s">
        <v>1299</v>
      </c>
      <c r="C102" t="s">
        <v>9</v>
      </c>
      <c r="D102">
        <v>71.72</v>
      </c>
      <c r="E102">
        <v>30</v>
      </c>
      <c r="F102" t="s">
        <v>1299</v>
      </c>
      <c r="G102">
        <v>1608</v>
      </c>
      <c r="H102" t="s">
        <v>10</v>
      </c>
      <c r="I102">
        <v>30</v>
      </c>
      <c r="J102" t="s">
        <v>791</v>
      </c>
      <c r="K102" t="s">
        <v>1342</v>
      </c>
      <c r="L102" s="1"/>
      <c r="M102" s="1">
        <v>42236</v>
      </c>
      <c r="N102" s="1">
        <v>42109</v>
      </c>
      <c r="O102" t="s">
        <v>13</v>
      </c>
      <c r="P102" s="1">
        <v>42123</v>
      </c>
      <c r="Q102" t="s">
        <v>14</v>
      </c>
      <c r="R102" t="s">
        <v>9</v>
      </c>
      <c r="S102" t="s">
        <v>1301</v>
      </c>
      <c r="T102" t="s">
        <v>13</v>
      </c>
      <c r="U102" t="s">
        <v>657</v>
      </c>
      <c r="V102" t="s">
        <v>1343</v>
      </c>
      <c r="X102" s="8">
        <v>38.15</v>
      </c>
      <c r="Y102" s="8">
        <v>22.85</v>
      </c>
      <c r="Z102" s="8">
        <v>33.479999999999997</v>
      </c>
      <c r="AA102" s="8">
        <v>6631.29</v>
      </c>
      <c r="AB102" t="s">
        <v>814</v>
      </c>
      <c r="AC102" t="s">
        <v>672</v>
      </c>
      <c r="AD102" t="s">
        <v>438</v>
      </c>
      <c r="AE102" t="s">
        <v>791</v>
      </c>
      <c r="AF102" t="s">
        <v>177</v>
      </c>
      <c r="AG102" t="s">
        <v>1343</v>
      </c>
      <c r="AH102" t="s">
        <v>1344</v>
      </c>
      <c r="AI102" t="s">
        <v>527</v>
      </c>
      <c r="AJ102" t="s">
        <v>80</v>
      </c>
      <c r="AK102" t="s">
        <v>1345</v>
      </c>
      <c r="AL102" s="2">
        <v>42109.625358796293</v>
      </c>
      <c r="AM102" t="s">
        <v>1346</v>
      </c>
      <c r="AN102" t="s">
        <v>1346</v>
      </c>
      <c r="AO102">
        <v>4</v>
      </c>
      <c r="AP102" t="s">
        <v>1326</v>
      </c>
      <c r="AQ102" t="s">
        <v>311</v>
      </c>
      <c r="AR102">
        <v>40</v>
      </c>
      <c r="AT102" t="s">
        <v>1306</v>
      </c>
      <c r="AU102" t="s">
        <v>1305</v>
      </c>
      <c r="AV102" t="s">
        <v>83</v>
      </c>
      <c r="AW102" s="8">
        <v>8359.9500000000007</v>
      </c>
      <c r="AX102" s="8">
        <v>8359.9500000000007</v>
      </c>
      <c r="AY102" s="8">
        <v>9245.9699999999993</v>
      </c>
      <c r="AZ102" t="s">
        <v>30</v>
      </c>
      <c r="BA102" t="s">
        <v>1347</v>
      </c>
      <c r="BB102" t="s">
        <v>32</v>
      </c>
      <c r="BC102" t="s">
        <v>386</v>
      </c>
      <c r="BD102">
        <v>1.3</v>
      </c>
      <c r="BE102">
        <v>21</v>
      </c>
      <c r="BF102" t="s">
        <v>69</v>
      </c>
      <c r="BG102" t="s">
        <v>1348</v>
      </c>
      <c r="BO102" t="s">
        <v>787</v>
      </c>
      <c r="BP102">
        <v>2614.6799999999998</v>
      </c>
      <c r="BQ102" t="s">
        <v>36</v>
      </c>
      <c r="BR102" t="s">
        <v>1349</v>
      </c>
      <c r="BS102" t="s">
        <v>9</v>
      </c>
      <c r="BT102" t="s">
        <v>69</v>
      </c>
      <c r="BU102" t="s">
        <v>38</v>
      </c>
      <c r="BV102" t="s">
        <v>1350</v>
      </c>
      <c r="BW102" t="s">
        <v>1346</v>
      </c>
      <c r="BX102" t="s">
        <v>1343</v>
      </c>
      <c r="BY102" t="s">
        <v>1346</v>
      </c>
      <c r="BZ102" t="s">
        <v>40</v>
      </c>
      <c r="CA102" t="s">
        <v>1351</v>
      </c>
      <c r="CB102" t="s">
        <v>1352</v>
      </c>
      <c r="CC102" t="s">
        <v>1353</v>
      </c>
      <c r="CE102" t="s">
        <v>608</v>
      </c>
      <c r="CF102">
        <v>199</v>
      </c>
      <c r="CG102" t="s">
        <v>304</v>
      </c>
      <c r="CI102" t="s">
        <v>1299</v>
      </c>
      <c r="CJ102">
        <v>48</v>
      </c>
      <c r="CK102" t="s">
        <v>45</v>
      </c>
      <c r="CL102" s="1">
        <v>42236</v>
      </c>
      <c r="CM102" t="s">
        <v>1347</v>
      </c>
      <c r="CN102" t="s">
        <v>1354</v>
      </c>
      <c r="CO102" t="s">
        <v>1355</v>
      </c>
      <c r="CP102" t="s">
        <v>1353</v>
      </c>
      <c r="CQ102">
        <v>2</v>
      </c>
      <c r="CR102" s="8"/>
      <c r="CS102">
        <v>5</v>
      </c>
      <c r="CU102" s="8">
        <v>8359.9500000000007</v>
      </c>
      <c r="CV102">
        <v>2</v>
      </c>
      <c r="CX102" t="s">
        <v>1356</v>
      </c>
      <c r="CY102">
        <v>4.3</v>
      </c>
    </row>
    <row r="103" spans="1:103" x14ac:dyDescent="0.35">
      <c r="A103" t="s">
        <v>1357</v>
      </c>
      <c r="B103" s="19" t="s">
        <v>1299</v>
      </c>
      <c r="C103" t="s">
        <v>9</v>
      </c>
      <c r="D103">
        <v>100</v>
      </c>
      <c r="E103">
        <v>30</v>
      </c>
      <c r="F103" t="s">
        <v>1299</v>
      </c>
      <c r="G103">
        <v>1417</v>
      </c>
      <c r="H103" t="s">
        <v>50</v>
      </c>
      <c r="I103">
        <v>30</v>
      </c>
      <c r="J103" t="s">
        <v>791</v>
      </c>
      <c r="K103" t="s">
        <v>1358</v>
      </c>
      <c r="L103" s="1"/>
      <c r="M103" s="1">
        <v>42235</v>
      </c>
      <c r="N103" s="1">
        <v>42090</v>
      </c>
      <c r="O103" t="s">
        <v>13</v>
      </c>
      <c r="P103" s="1">
        <v>42097</v>
      </c>
      <c r="Q103" t="s">
        <v>1359</v>
      </c>
      <c r="R103" t="s">
        <v>9</v>
      </c>
      <c r="S103" t="s">
        <v>1301</v>
      </c>
      <c r="T103" t="s">
        <v>13</v>
      </c>
      <c r="U103" t="s">
        <v>53</v>
      </c>
      <c r="X103" s="8">
        <v>48.87</v>
      </c>
      <c r="Y103" s="8">
        <v>26.13</v>
      </c>
      <c r="Z103" s="8">
        <v>33.479999999999997</v>
      </c>
      <c r="AA103" s="8">
        <v>7101.94</v>
      </c>
      <c r="AB103" t="s">
        <v>215</v>
      </c>
      <c r="AC103" t="s">
        <v>215</v>
      </c>
      <c r="AD103" t="s">
        <v>438</v>
      </c>
      <c r="AE103" t="s">
        <v>791</v>
      </c>
      <c r="AF103" t="s">
        <v>177</v>
      </c>
      <c r="AG103" t="s">
        <v>1360</v>
      </c>
      <c r="AH103" t="s">
        <v>282</v>
      </c>
      <c r="AI103" t="s">
        <v>283</v>
      </c>
      <c r="AJ103" t="s">
        <v>100</v>
      </c>
      <c r="AK103" t="s">
        <v>1361</v>
      </c>
      <c r="AL103" s="2">
        <v>42090.561944444446</v>
      </c>
      <c r="AM103" t="s">
        <v>1362</v>
      </c>
      <c r="AN103" t="s">
        <v>1363</v>
      </c>
      <c r="AO103">
        <v>2</v>
      </c>
      <c r="AP103" t="s">
        <v>1326</v>
      </c>
      <c r="AQ103" t="s">
        <v>311</v>
      </c>
      <c r="AR103">
        <v>40</v>
      </c>
      <c r="AT103" t="s">
        <v>1306</v>
      </c>
      <c r="AU103" t="s">
        <v>1305</v>
      </c>
      <c r="AV103" t="s">
        <v>104</v>
      </c>
      <c r="AW103" s="8">
        <v>6570</v>
      </c>
      <c r="AX103" s="8">
        <v>6570</v>
      </c>
      <c r="AY103" s="8">
        <v>7101.94</v>
      </c>
      <c r="BA103" t="s">
        <v>1364</v>
      </c>
      <c r="BB103" t="s">
        <v>1365</v>
      </c>
      <c r="BC103" t="s">
        <v>1366</v>
      </c>
      <c r="BD103">
        <v>1.3</v>
      </c>
      <c r="BE103">
        <v>21</v>
      </c>
      <c r="BF103" t="s">
        <v>9</v>
      </c>
      <c r="BG103" t="s">
        <v>1367</v>
      </c>
      <c r="BO103" t="s">
        <v>67</v>
      </c>
      <c r="BP103">
        <v>0</v>
      </c>
      <c r="BQ103" t="s">
        <v>36</v>
      </c>
      <c r="BR103" t="s">
        <v>1368</v>
      </c>
      <c r="BS103" t="s">
        <v>9</v>
      </c>
      <c r="BV103" t="s">
        <v>1369</v>
      </c>
      <c r="BW103" t="s">
        <v>1363</v>
      </c>
      <c r="BX103" t="s">
        <v>1360</v>
      </c>
      <c r="BY103" t="s">
        <v>1363</v>
      </c>
      <c r="BZ103" t="s">
        <v>72</v>
      </c>
      <c r="CB103" t="s">
        <v>1370</v>
      </c>
      <c r="CC103" t="s">
        <v>1371</v>
      </c>
      <c r="CE103" t="s">
        <v>589</v>
      </c>
      <c r="CF103">
        <v>219</v>
      </c>
      <c r="CG103" t="s">
        <v>220</v>
      </c>
      <c r="CI103" t="s">
        <v>1299</v>
      </c>
      <c r="CJ103">
        <v>48</v>
      </c>
      <c r="CK103" t="s">
        <v>45</v>
      </c>
      <c r="CL103" s="1">
        <v>42235</v>
      </c>
      <c r="CM103" t="s">
        <v>1364</v>
      </c>
      <c r="CO103" t="s">
        <v>1372</v>
      </c>
      <c r="CP103" t="s">
        <v>1371</v>
      </c>
      <c r="CQ103">
        <v>2</v>
      </c>
      <c r="CR103" s="8"/>
      <c r="CS103">
        <v>1</v>
      </c>
      <c r="CU103" s="8">
        <v>6570</v>
      </c>
      <c r="CV103">
        <v>2</v>
      </c>
      <c r="CX103" t="s">
        <v>1373</v>
      </c>
      <c r="CY103">
        <v>4.3</v>
      </c>
    </row>
    <row r="104" spans="1:103" x14ac:dyDescent="0.35">
      <c r="A104" t="s">
        <v>1374</v>
      </c>
      <c r="B104" s="19" t="s">
        <v>1299</v>
      </c>
      <c r="C104" t="s">
        <v>9</v>
      </c>
      <c r="D104">
        <v>100</v>
      </c>
      <c r="E104">
        <v>30</v>
      </c>
      <c r="F104" t="s">
        <v>1299</v>
      </c>
      <c r="G104">
        <v>810</v>
      </c>
      <c r="H104" t="s">
        <v>50</v>
      </c>
      <c r="I104">
        <v>30</v>
      </c>
      <c r="J104" t="s">
        <v>791</v>
      </c>
      <c r="K104" t="s">
        <v>1375</v>
      </c>
      <c r="L104" s="1"/>
      <c r="M104" s="1">
        <v>42238</v>
      </c>
      <c r="N104" s="1">
        <v>41991</v>
      </c>
      <c r="O104" t="s">
        <v>13</v>
      </c>
      <c r="P104" s="1">
        <v>41998</v>
      </c>
      <c r="Q104" t="s">
        <v>202</v>
      </c>
      <c r="R104" t="s">
        <v>9</v>
      </c>
      <c r="S104" t="s">
        <v>1301</v>
      </c>
      <c r="T104" t="s">
        <v>13</v>
      </c>
      <c r="U104" t="s">
        <v>1267</v>
      </c>
      <c r="X104" s="8">
        <v>48.87</v>
      </c>
      <c r="Y104" s="8">
        <v>26.13</v>
      </c>
      <c r="Z104" s="8">
        <v>33.479999999999997</v>
      </c>
      <c r="AA104" s="8">
        <v>7139.45</v>
      </c>
      <c r="AB104" t="s">
        <v>215</v>
      </c>
      <c r="AC104" t="s">
        <v>215</v>
      </c>
      <c r="AD104" t="s">
        <v>438</v>
      </c>
      <c r="AE104" t="s">
        <v>791</v>
      </c>
      <c r="AF104" t="s">
        <v>177</v>
      </c>
      <c r="AG104" t="s">
        <v>1375</v>
      </c>
      <c r="AH104" t="s">
        <v>1376</v>
      </c>
      <c r="AI104" t="s">
        <v>1012</v>
      </c>
      <c r="AJ104" t="s">
        <v>59</v>
      </c>
      <c r="AK104" t="s">
        <v>1377</v>
      </c>
      <c r="AL104" s="2">
        <v>41991.638437499998</v>
      </c>
      <c r="AM104" t="s">
        <v>1378</v>
      </c>
      <c r="AN104" t="s">
        <v>1379</v>
      </c>
      <c r="AO104">
        <v>8</v>
      </c>
      <c r="AP104" t="s">
        <v>1326</v>
      </c>
      <c r="AQ104" t="s">
        <v>311</v>
      </c>
      <c r="AR104">
        <v>40</v>
      </c>
      <c r="AT104" t="s">
        <v>1306</v>
      </c>
      <c r="AU104" t="s">
        <v>1305</v>
      </c>
      <c r="AV104" t="s">
        <v>62</v>
      </c>
      <c r="AW104" s="8">
        <v>6600.99</v>
      </c>
      <c r="AX104" s="8">
        <v>6600.99</v>
      </c>
      <c r="AY104" s="8">
        <v>7139.45</v>
      </c>
      <c r="BA104" t="s">
        <v>1380</v>
      </c>
      <c r="BB104" t="s">
        <v>1381</v>
      </c>
      <c r="BC104" t="s">
        <v>1382</v>
      </c>
      <c r="BD104">
        <v>1.3</v>
      </c>
      <c r="BE104">
        <v>21</v>
      </c>
      <c r="BF104" t="s">
        <v>69</v>
      </c>
      <c r="BG104" t="s">
        <v>1383</v>
      </c>
      <c r="BO104" t="s">
        <v>67</v>
      </c>
      <c r="BP104">
        <v>0</v>
      </c>
      <c r="BQ104" t="s">
        <v>36</v>
      </c>
      <c r="BR104" t="s">
        <v>1384</v>
      </c>
      <c r="BS104" t="s">
        <v>9</v>
      </c>
      <c r="BT104" t="s">
        <v>9</v>
      </c>
      <c r="BU104" t="s">
        <v>38</v>
      </c>
      <c r="BV104" t="s">
        <v>1385</v>
      </c>
      <c r="BW104" t="s">
        <v>1386</v>
      </c>
      <c r="BX104" t="s">
        <v>1387</v>
      </c>
      <c r="BY104" t="s">
        <v>1386</v>
      </c>
      <c r="BZ104" t="s">
        <v>72</v>
      </c>
      <c r="CB104" t="s">
        <v>1388</v>
      </c>
      <c r="CE104" t="s">
        <v>473</v>
      </c>
      <c r="CF104">
        <v>219</v>
      </c>
      <c r="CG104" t="s">
        <v>220</v>
      </c>
      <c r="CI104" t="s">
        <v>1299</v>
      </c>
      <c r="CJ104">
        <v>48</v>
      </c>
      <c r="CK104" t="s">
        <v>45</v>
      </c>
      <c r="CL104" s="1">
        <v>42238</v>
      </c>
      <c r="CM104" t="s">
        <v>1380</v>
      </c>
      <c r="CN104" t="s">
        <v>1389</v>
      </c>
      <c r="CO104" t="s">
        <v>1390</v>
      </c>
      <c r="CQ104">
        <v>3</v>
      </c>
      <c r="CR104" s="8">
        <v>7949.7</v>
      </c>
      <c r="CS104">
        <v>1</v>
      </c>
      <c r="CU104" s="8">
        <v>6600.99</v>
      </c>
      <c r="CV104">
        <v>2</v>
      </c>
      <c r="CX104" t="s">
        <v>1391</v>
      </c>
      <c r="CY104">
        <v>4.3</v>
      </c>
    </row>
    <row r="105" spans="1:103" x14ac:dyDescent="0.35">
      <c r="A105" t="s">
        <v>1392</v>
      </c>
      <c r="B105" s="19" t="s">
        <v>1299</v>
      </c>
      <c r="C105" t="s">
        <v>9</v>
      </c>
      <c r="D105">
        <v>95.34</v>
      </c>
      <c r="E105">
        <v>30</v>
      </c>
      <c r="F105" t="s">
        <v>1299</v>
      </c>
      <c r="G105">
        <v>313</v>
      </c>
      <c r="H105" t="s">
        <v>50</v>
      </c>
      <c r="I105">
        <v>30</v>
      </c>
      <c r="J105" t="s">
        <v>791</v>
      </c>
      <c r="K105" t="s">
        <v>1393</v>
      </c>
      <c r="L105" s="1"/>
      <c r="M105" s="1">
        <v>42237</v>
      </c>
      <c r="N105" s="1">
        <v>41884</v>
      </c>
      <c r="O105" t="s">
        <v>13</v>
      </c>
      <c r="P105" s="1">
        <v>41891</v>
      </c>
      <c r="Q105" t="s">
        <v>436</v>
      </c>
      <c r="R105" t="s">
        <v>9</v>
      </c>
      <c r="S105" t="s">
        <v>1301</v>
      </c>
      <c r="T105" t="s">
        <v>13</v>
      </c>
      <c r="U105" t="s">
        <v>53</v>
      </c>
      <c r="V105" t="s">
        <v>1394</v>
      </c>
      <c r="X105" s="8">
        <v>48.87</v>
      </c>
      <c r="Y105" s="8">
        <v>26.13</v>
      </c>
      <c r="Z105" s="8">
        <v>33.479999999999997</v>
      </c>
      <c r="AA105" s="8">
        <v>7289.44</v>
      </c>
      <c r="AB105" t="s">
        <v>215</v>
      </c>
      <c r="AC105" t="s">
        <v>215</v>
      </c>
      <c r="AD105" t="s">
        <v>438</v>
      </c>
      <c r="AE105" t="s">
        <v>791</v>
      </c>
      <c r="AF105" t="s">
        <v>177</v>
      </c>
      <c r="AG105" t="s">
        <v>1394</v>
      </c>
      <c r="AH105" t="s">
        <v>1395</v>
      </c>
      <c r="AI105" t="s">
        <v>119</v>
      </c>
      <c r="AJ105" t="s">
        <v>23</v>
      </c>
      <c r="AK105" t="s">
        <v>1396</v>
      </c>
      <c r="AL105" s="2">
        <v>41884.635625000003</v>
      </c>
      <c r="AM105" t="s">
        <v>1397</v>
      </c>
      <c r="AN105" t="s">
        <v>1398</v>
      </c>
      <c r="AO105">
        <v>9</v>
      </c>
      <c r="AP105" t="s">
        <v>1326</v>
      </c>
      <c r="AQ105" t="s">
        <v>311</v>
      </c>
      <c r="AR105">
        <v>40</v>
      </c>
      <c r="AT105" t="s">
        <v>1306</v>
      </c>
      <c r="AU105" t="s">
        <v>1305</v>
      </c>
      <c r="AV105" t="s">
        <v>29</v>
      </c>
      <c r="AW105" s="8">
        <v>7060.95</v>
      </c>
      <c r="AX105" s="8">
        <v>7060.95</v>
      </c>
      <c r="AY105" s="8">
        <v>7645.6</v>
      </c>
      <c r="AZ105" t="s">
        <v>30</v>
      </c>
      <c r="BD105">
        <v>1.3</v>
      </c>
      <c r="BE105">
        <v>21</v>
      </c>
      <c r="BF105" t="s">
        <v>9</v>
      </c>
      <c r="BG105" t="s">
        <v>1399</v>
      </c>
      <c r="BO105" t="s">
        <v>67</v>
      </c>
      <c r="BP105">
        <v>356.16</v>
      </c>
      <c r="BQ105" t="s">
        <v>36</v>
      </c>
      <c r="BR105" t="s">
        <v>1400</v>
      </c>
      <c r="BS105" t="s">
        <v>9</v>
      </c>
      <c r="BT105" t="s">
        <v>9</v>
      </c>
      <c r="BU105" t="s">
        <v>38</v>
      </c>
      <c r="BV105" t="s">
        <v>1401</v>
      </c>
      <c r="BW105" t="s">
        <v>1398</v>
      </c>
      <c r="BX105" t="s">
        <v>1394</v>
      </c>
      <c r="BY105" t="s">
        <v>1398</v>
      </c>
      <c r="BZ105" t="s">
        <v>40</v>
      </c>
      <c r="CA105" t="s">
        <v>1402</v>
      </c>
      <c r="CB105" t="s">
        <v>1403</v>
      </c>
      <c r="CC105" t="s">
        <v>1404</v>
      </c>
      <c r="CE105" t="s">
        <v>129</v>
      </c>
      <c r="CF105">
        <v>219</v>
      </c>
      <c r="CG105" t="s">
        <v>220</v>
      </c>
      <c r="CI105" t="s">
        <v>1299</v>
      </c>
      <c r="CJ105">
        <v>48</v>
      </c>
      <c r="CK105" t="s">
        <v>45</v>
      </c>
      <c r="CL105" s="1">
        <v>42237</v>
      </c>
      <c r="CN105" t="s">
        <v>1405</v>
      </c>
      <c r="CO105" t="s">
        <v>1406</v>
      </c>
      <c r="CP105" t="s">
        <v>1404</v>
      </c>
      <c r="CQ105">
        <v>3</v>
      </c>
      <c r="CR105" s="8">
        <v>7949.7</v>
      </c>
      <c r="CS105">
        <v>5</v>
      </c>
      <c r="CU105" s="8">
        <v>7060.95</v>
      </c>
      <c r="CV105">
        <v>2</v>
      </c>
      <c r="CX105" t="s">
        <v>1407</v>
      </c>
      <c r="CY105">
        <v>4.3</v>
      </c>
    </row>
    <row r="106" spans="1:103" x14ac:dyDescent="0.35">
      <c r="A106" t="s">
        <v>1392</v>
      </c>
      <c r="B106" s="19" t="s">
        <v>1299</v>
      </c>
      <c r="C106" t="s">
        <v>9</v>
      </c>
      <c r="D106">
        <v>94.85</v>
      </c>
      <c r="E106">
        <v>30</v>
      </c>
      <c r="F106" t="s">
        <v>1299</v>
      </c>
      <c r="G106">
        <v>314</v>
      </c>
      <c r="H106" t="s">
        <v>10</v>
      </c>
      <c r="I106">
        <v>30</v>
      </c>
      <c r="J106" t="s">
        <v>791</v>
      </c>
      <c r="K106" t="s">
        <v>1393</v>
      </c>
      <c r="L106" s="1"/>
      <c r="M106" s="1">
        <v>42238</v>
      </c>
      <c r="N106" s="1">
        <v>41884</v>
      </c>
      <c r="O106" t="s">
        <v>13</v>
      </c>
      <c r="P106" s="1">
        <v>41891</v>
      </c>
      <c r="Q106" t="s">
        <v>436</v>
      </c>
      <c r="R106" t="s">
        <v>9</v>
      </c>
      <c r="S106" t="s">
        <v>1301</v>
      </c>
      <c r="T106" t="s">
        <v>13</v>
      </c>
      <c r="U106" t="s">
        <v>53</v>
      </c>
      <c r="V106" t="s">
        <v>1394</v>
      </c>
      <c r="X106" s="8">
        <v>38.15</v>
      </c>
      <c r="Y106" s="8">
        <v>22.85</v>
      </c>
      <c r="Z106" s="8">
        <v>33.479999999999997</v>
      </c>
      <c r="AA106" s="8">
        <v>6553.77</v>
      </c>
      <c r="AB106" t="s">
        <v>814</v>
      </c>
      <c r="AC106" t="s">
        <v>672</v>
      </c>
      <c r="AD106" t="s">
        <v>438</v>
      </c>
      <c r="AE106" t="s">
        <v>791</v>
      </c>
      <c r="AF106" t="s">
        <v>177</v>
      </c>
      <c r="AG106" t="s">
        <v>1408</v>
      </c>
      <c r="AH106" t="s">
        <v>1395</v>
      </c>
      <c r="AI106" t="s">
        <v>119</v>
      </c>
      <c r="AJ106" t="s">
        <v>59</v>
      </c>
      <c r="AK106" t="s">
        <v>1409</v>
      </c>
      <c r="AL106" s="2">
        <v>41884.635625000003</v>
      </c>
      <c r="AM106" t="s">
        <v>1397</v>
      </c>
      <c r="AN106" t="s">
        <v>1398</v>
      </c>
      <c r="AO106">
        <v>9</v>
      </c>
      <c r="AP106" t="s">
        <v>1326</v>
      </c>
      <c r="AQ106" t="s">
        <v>311</v>
      </c>
      <c r="AR106">
        <v>40</v>
      </c>
      <c r="AT106" t="s">
        <v>1306</v>
      </c>
      <c r="AU106" t="s">
        <v>1305</v>
      </c>
      <c r="AV106" t="s">
        <v>62</v>
      </c>
      <c r="AW106" s="8">
        <v>6388.64</v>
      </c>
      <c r="AX106" s="8">
        <v>6388.64</v>
      </c>
      <c r="AY106" s="8">
        <v>6909.93</v>
      </c>
      <c r="AZ106" t="s">
        <v>30</v>
      </c>
      <c r="BD106">
        <v>1.3</v>
      </c>
      <c r="BE106">
        <v>21</v>
      </c>
      <c r="BF106" t="s">
        <v>9</v>
      </c>
      <c r="BG106" t="s">
        <v>1399</v>
      </c>
      <c r="BO106" t="s">
        <v>787</v>
      </c>
      <c r="BP106">
        <v>356.16</v>
      </c>
      <c r="BQ106" t="s">
        <v>36</v>
      </c>
      <c r="BR106" t="s">
        <v>1400</v>
      </c>
      <c r="BS106" t="s">
        <v>9</v>
      </c>
      <c r="BT106" t="s">
        <v>9</v>
      </c>
      <c r="BU106" t="s">
        <v>38</v>
      </c>
      <c r="BV106" t="s">
        <v>1401</v>
      </c>
      <c r="BW106" t="s">
        <v>1398</v>
      </c>
      <c r="BX106" t="s">
        <v>1394</v>
      </c>
      <c r="BY106" t="s">
        <v>1398</v>
      </c>
      <c r="BZ106" t="s">
        <v>40</v>
      </c>
      <c r="CA106" t="s">
        <v>1402</v>
      </c>
      <c r="CB106" t="s">
        <v>1403</v>
      </c>
      <c r="CC106" t="s">
        <v>1404</v>
      </c>
      <c r="CE106" t="s">
        <v>129</v>
      </c>
      <c r="CF106">
        <v>199</v>
      </c>
      <c r="CG106" t="s">
        <v>304</v>
      </c>
      <c r="CI106" t="s">
        <v>1299</v>
      </c>
      <c r="CJ106">
        <v>48</v>
      </c>
      <c r="CK106" t="s">
        <v>45</v>
      </c>
      <c r="CL106" s="1">
        <v>42238</v>
      </c>
      <c r="CN106" t="s">
        <v>1405</v>
      </c>
      <c r="CO106" t="s">
        <v>1410</v>
      </c>
      <c r="CP106" t="s">
        <v>1404</v>
      </c>
      <c r="CQ106">
        <v>3</v>
      </c>
      <c r="CR106" s="8">
        <v>7223.7</v>
      </c>
      <c r="CS106">
        <v>5</v>
      </c>
      <c r="CU106" s="8">
        <v>6388.64</v>
      </c>
      <c r="CV106">
        <v>2</v>
      </c>
      <c r="CX106" t="s">
        <v>1411</v>
      </c>
      <c r="CY106">
        <v>4.3</v>
      </c>
    </row>
    <row r="107" spans="1:103" x14ac:dyDescent="0.35">
      <c r="A107" t="s">
        <v>1412</v>
      </c>
      <c r="B107" s="19" t="s">
        <v>1299</v>
      </c>
      <c r="C107" t="s">
        <v>69</v>
      </c>
      <c r="E107">
        <v>30</v>
      </c>
      <c r="F107" t="s">
        <v>1299</v>
      </c>
      <c r="G107">
        <v>2362</v>
      </c>
      <c r="H107" t="s">
        <v>10</v>
      </c>
      <c r="I107">
        <v>30</v>
      </c>
      <c r="J107" t="s">
        <v>791</v>
      </c>
      <c r="K107" t="s">
        <v>1413</v>
      </c>
      <c r="L107" s="1">
        <v>42207</v>
      </c>
      <c r="M107" s="1">
        <v>42237</v>
      </c>
      <c r="N107" s="1">
        <v>42201</v>
      </c>
      <c r="O107" t="s">
        <v>990</v>
      </c>
      <c r="P107" s="1">
        <v>42208</v>
      </c>
      <c r="Q107" t="s">
        <v>14</v>
      </c>
      <c r="R107" t="s">
        <v>9</v>
      </c>
      <c r="S107" t="s">
        <v>1301</v>
      </c>
      <c r="T107" t="s">
        <v>1414</v>
      </c>
      <c r="X107" s="8">
        <v>38.15</v>
      </c>
      <c r="Y107" s="8">
        <v>22.85</v>
      </c>
      <c r="Z107" s="8">
        <v>33.479999999999997</v>
      </c>
      <c r="AA107" s="8">
        <v>0</v>
      </c>
      <c r="AB107" t="s">
        <v>814</v>
      </c>
      <c r="AC107" t="s">
        <v>672</v>
      </c>
      <c r="AD107" t="s">
        <v>438</v>
      </c>
      <c r="AE107" t="s">
        <v>791</v>
      </c>
      <c r="AF107" t="s">
        <v>177</v>
      </c>
      <c r="AG107" t="s">
        <v>1415</v>
      </c>
      <c r="AH107" t="s">
        <v>302</v>
      </c>
      <c r="AI107" t="s">
        <v>1416</v>
      </c>
      <c r="AJ107" t="s">
        <v>23</v>
      </c>
      <c r="AK107" t="s">
        <v>1417</v>
      </c>
      <c r="AL107" s="2">
        <v>42201.690972222219</v>
      </c>
      <c r="AM107" t="s">
        <v>1418</v>
      </c>
      <c r="AN107" t="s">
        <v>1419</v>
      </c>
      <c r="AO107">
        <v>1</v>
      </c>
      <c r="AP107" t="s">
        <v>1326</v>
      </c>
      <c r="AQ107" t="s">
        <v>311</v>
      </c>
      <c r="AR107">
        <v>40</v>
      </c>
      <c r="AT107" t="s">
        <v>1306</v>
      </c>
      <c r="AU107" t="s">
        <v>1305</v>
      </c>
      <c r="AV107" t="s">
        <v>29</v>
      </c>
      <c r="AW107" s="8">
        <v>5970</v>
      </c>
      <c r="AX107" s="8">
        <v>5970</v>
      </c>
      <c r="AY107" s="8">
        <v>6453.79</v>
      </c>
      <c r="BA107" t="s">
        <v>1420</v>
      </c>
      <c r="BB107" t="s">
        <v>1421</v>
      </c>
      <c r="BC107" t="s">
        <v>1422</v>
      </c>
      <c r="BD107">
        <v>1.3</v>
      </c>
      <c r="BE107">
        <v>21</v>
      </c>
      <c r="BF107" t="s">
        <v>69</v>
      </c>
      <c r="BG107" t="s">
        <v>1423</v>
      </c>
      <c r="BO107" t="s">
        <v>787</v>
      </c>
      <c r="BP107">
        <v>6453.79</v>
      </c>
      <c r="BQ107" t="s">
        <v>36</v>
      </c>
      <c r="BR107" t="s">
        <v>1424</v>
      </c>
      <c r="BS107" t="s">
        <v>9</v>
      </c>
      <c r="BV107" t="s">
        <v>1425</v>
      </c>
      <c r="BW107" t="s">
        <v>1418</v>
      </c>
      <c r="BX107" t="s">
        <v>1426</v>
      </c>
      <c r="BY107" t="s">
        <v>1427</v>
      </c>
      <c r="BZ107" t="s">
        <v>72</v>
      </c>
      <c r="CB107" t="s">
        <v>1418</v>
      </c>
      <c r="CC107" t="s">
        <v>1428</v>
      </c>
      <c r="CE107" t="s">
        <v>294</v>
      </c>
      <c r="CF107">
        <v>199</v>
      </c>
      <c r="CG107" t="s">
        <v>304</v>
      </c>
      <c r="CI107" t="s">
        <v>1299</v>
      </c>
      <c r="CJ107">
        <v>48</v>
      </c>
      <c r="CK107" t="s">
        <v>45</v>
      </c>
      <c r="CL107" s="1">
        <v>42237</v>
      </c>
      <c r="CM107" t="s">
        <v>1420</v>
      </c>
      <c r="CO107" t="s">
        <v>1429</v>
      </c>
      <c r="CP107" t="s">
        <v>1428</v>
      </c>
      <c r="CQ107">
        <v>1</v>
      </c>
      <c r="CR107" s="8">
        <v>7223.7</v>
      </c>
      <c r="CS107">
        <v>0</v>
      </c>
      <c r="CU107" s="8">
        <v>5970</v>
      </c>
      <c r="CV107">
        <v>2</v>
      </c>
      <c r="CX107" t="s">
        <v>1430</v>
      </c>
      <c r="CY107">
        <v>4.3</v>
      </c>
    </row>
    <row r="108" spans="1:103" x14ac:dyDescent="0.35">
      <c r="A108" t="s">
        <v>1431</v>
      </c>
      <c r="B108" s="19" t="s">
        <v>1432</v>
      </c>
      <c r="C108" t="s">
        <v>9</v>
      </c>
      <c r="D108">
        <v>100</v>
      </c>
      <c r="E108">
        <v>100</v>
      </c>
      <c r="F108" t="s">
        <v>1432</v>
      </c>
      <c r="G108">
        <v>1485</v>
      </c>
      <c r="H108" t="s">
        <v>50</v>
      </c>
      <c r="I108">
        <v>100</v>
      </c>
      <c r="J108" t="s">
        <v>1433</v>
      </c>
      <c r="K108" t="s">
        <v>1434</v>
      </c>
      <c r="L108" s="1"/>
      <c r="M108" s="1">
        <v>42236</v>
      </c>
      <c r="N108" s="1">
        <v>42096</v>
      </c>
      <c r="O108" t="s">
        <v>13</v>
      </c>
      <c r="P108" s="1">
        <v>42103</v>
      </c>
      <c r="Q108" t="s">
        <v>14</v>
      </c>
      <c r="R108" t="s">
        <v>9</v>
      </c>
      <c r="S108" t="s">
        <v>1435</v>
      </c>
      <c r="T108" t="s">
        <v>13</v>
      </c>
      <c r="U108" t="s">
        <v>1267</v>
      </c>
      <c r="X108" s="8">
        <v>58.52</v>
      </c>
      <c r="Y108" s="8">
        <v>18.989999999999998</v>
      </c>
      <c r="Z108" s="8">
        <v>40</v>
      </c>
      <c r="AA108" s="8">
        <v>29991.1</v>
      </c>
      <c r="AD108" t="s">
        <v>1436</v>
      </c>
      <c r="AE108" t="s">
        <v>1433</v>
      </c>
      <c r="AF108" t="s">
        <v>177</v>
      </c>
      <c r="AG108" t="s">
        <v>1437</v>
      </c>
      <c r="AH108" t="s">
        <v>1438</v>
      </c>
      <c r="AI108" t="s">
        <v>507</v>
      </c>
      <c r="AJ108" t="s">
        <v>80</v>
      </c>
      <c r="AK108" t="s">
        <v>677</v>
      </c>
      <c r="AL108" s="2">
        <v>42096.474409722221</v>
      </c>
      <c r="AM108" t="s">
        <v>1439</v>
      </c>
      <c r="AN108" t="s">
        <v>1439</v>
      </c>
      <c r="AO108">
        <v>3</v>
      </c>
      <c r="AP108" t="s">
        <v>1440</v>
      </c>
      <c r="AU108" t="s">
        <v>1440</v>
      </c>
      <c r="AV108" t="s">
        <v>83</v>
      </c>
      <c r="AW108" s="8">
        <v>27920.66</v>
      </c>
      <c r="AX108" s="8">
        <v>27920.66</v>
      </c>
      <c r="AY108" s="8">
        <v>29991.1</v>
      </c>
      <c r="BA108" t="s">
        <v>1441</v>
      </c>
      <c r="BB108" t="s">
        <v>399</v>
      </c>
      <c r="BC108" t="s">
        <v>1442</v>
      </c>
      <c r="BF108" t="s">
        <v>69</v>
      </c>
      <c r="BG108" t="s">
        <v>1443</v>
      </c>
      <c r="BP108">
        <v>0</v>
      </c>
      <c r="BQ108" t="s">
        <v>1444</v>
      </c>
      <c r="BR108" t="s">
        <v>1445</v>
      </c>
      <c r="BS108" t="s">
        <v>9</v>
      </c>
      <c r="BT108" t="s">
        <v>9</v>
      </c>
      <c r="BU108" t="s">
        <v>38</v>
      </c>
      <c r="BV108" t="s">
        <v>1446</v>
      </c>
      <c r="BW108" t="s">
        <v>1439</v>
      </c>
      <c r="BX108" t="s">
        <v>1437</v>
      </c>
      <c r="BY108" t="s">
        <v>1439</v>
      </c>
      <c r="BZ108" t="s">
        <v>40</v>
      </c>
      <c r="CA108" t="s">
        <v>1447</v>
      </c>
      <c r="CB108" t="s">
        <v>1448</v>
      </c>
      <c r="CE108" t="s">
        <v>294</v>
      </c>
      <c r="CF108">
        <v>279</v>
      </c>
      <c r="CG108" t="s">
        <v>320</v>
      </c>
      <c r="CH108" t="s">
        <v>1449</v>
      </c>
      <c r="CI108" t="s">
        <v>1432</v>
      </c>
      <c r="CJ108">
        <v>310</v>
      </c>
      <c r="CK108" t="s">
        <v>1450</v>
      </c>
      <c r="CL108" s="1">
        <v>42236</v>
      </c>
      <c r="CM108" t="s">
        <v>1441</v>
      </c>
      <c r="CO108" t="s">
        <v>1451</v>
      </c>
      <c r="CQ108">
        <v>2</v>
      </c>
      <c r="CR108" s="8"/>
      <c r="CS108">
        <v>2</v>
      </c>
      <c r="CU108" s="8">
        <v>27920.66</v>
      </c>
      <c r="CV108"/>
      <c r="CX108" t="s">
        <v>1452</v>
      </c>
    </row>
    <row r="109" spans="1:103" x14ac:dyDescent="0.35">
      <c r="A109" t="s">
        <v>1453</v>
      </c>
      <c r="B109" s="19" t="s">
        <v>1432</v>
      </c>
      <c r="C109" t="s">
        <v>69</v>
      </c>
      <c r="E109">
        <v>100</v>
      </c>
      <c r="F109" t="s">
        <v>1432</v>
      </c>
      <c r="G109">
        <v>2230</v>
      </c>
      <c r="H109" t="s">
        <v>50</v>
      </c>
      <c r="I109">
        <v>100</v>
      </c>
      <c r="J109" t="s">
        <v>1433</v>
      </c>
      <c r="K109" t="s">
        <v>1454</v>
      </c>
      <c r="L109" s="1">
        <v>42194</v>
      </c>
      <c r="M109" s="1">
        <v>42237</v>
      </c>
      <c r="N109" s="1">
        <v>42181</v>
      </c>
      <c r="O109" t="s">
        <v>1455</v>
      </c>
      <c r="P109" s="1">
        <v>42188</v>
      </c>
      <c r="Q109" t="s">
        <v>758</v>
      </c>
      <c r="R109" t="s">
        <v>9</v>
      </c>
      <c r="S109" t="s">
        <v>1435</v>
      </c>
      <c r="T109" t="s">
        <v>1456</v>
      </c>
      <c r="X109" s="8">
        <v>58.52</v>
      </c>
      <c r="Y109" s="8">
        <v>18.989999999999998</v>
      </c>
      <c r="Z109" s="8">
        <v>40</v>
      </c>
      <c r="AA109" s="8">
        <v>0</v>
      </c>
      <c r="AB109" t="s">
        <v>303</v>
      </c>
      <c r="AC109" t="s">
        <v>303</v>
      </c>
      <c r="AD109" t="s">
        <v>1436</v>
      </c>
      <c r="AE109" t="s">
        <v>1433</v>
      </c>
      <c r="AF109" t="s">
        <v>177</v>
      </c>
      <c r="AH109" t="s">
        <v>1457</v>
      </c>
      <c r="AI109" t="s">
        <v>1031</v>
      </c>
      <c r="AJ109" t="s">
        <v>23</v>
      </c>
      <c r="AK109" t="s">
        <v>680</v>
      </c>
      <c r="AL109" s="2">
        <v>42181.488530092596</v>
      </c>
      <c r="AM109" t="s">
        <v>1458</v>
      </c>
      <c r="AO109">
        <v>3</v>
      </c>
      <c r="AP109" t="s">
        <v>1440</v>
      </c>
      <c r="AU109" t="s">
        <v>1440</v>
      </c>
      <c r="AV109" t="s">
        <v>29</v>
      </c>
      <c r="AW109" s="8">
        <v>33515.5</v>
      </c>
      <c r="AX109" s="8">
        <v>5615.5</v>
      </c>
      <c r="AY109" s="8">
        <v>6494.76</v>
      </c>
      <c r="BA109" t="s">
        <v>1459</v>
      </c>
      <c r="BB109" t="s">
        <v>247</v>
      </c>
      <c r="BF109" t="s">
        <v>69</v>
      </c>
      <c r="BG109" t="s">
        <v>1460</v>
      </c>
      <c r="BO109" t="s">
        <v>67</v>
      </c>
      <c r="BP109">
        <v>6494.76</v>
      </c>
      <c r="BQ109" t="s">
        <v>1444</v>
      </c>
      <c r="BR109" t="s">
        <v>1461</v>
      </c>
      <c r="BS109" t="s">
        <v>69</v>
      </c>
      <c r="BT109" t="s">
        <v>69</v>
      </c>
      <c r="BU109" t="s">
        <v>38</v>
      </c>
      <c r="BV109" t="s">
        <v>1462</v>
      </c>
      <c r="BW109" t="s">
        <v>1458</v>
      </c>
      <c r="BX109" t="s">
        <v>1463</v>
      </c>
      <c r="BY109" t="s">
        <v>1464</v>
      </c>
      <c r="BZ109" t="s">
        <v>40</v>
      </c>
      <c r="CB109" t="s">
        <v>1465</v>
      </c>
      <c r="CE109" t="s">
        <v>493</v>
      </c>
      <c r="CF109">
        <v>279</v>
      </c>
      <c r="CG109" t="s">
        <v>320</v>
      </c>
      <c r="CH109" t="s">
        <v>1449</v>
      </c>
      <c r="CI109" t="s">
        <v>1432</v>
      </c>
      <c r="CJ109">
        <v>310</v>
      </c>
      <c r="CK109" t="s">
        <v>1450</v>
      </c>
      <c r="CL109" s="1">
        <v>42237</v>
      </c>
      <c r="CM109" t="s">
        <v>1459</v>
      </c>
      <c r="CQ109">
        <v>1</v>
      </c>
      <c r="CR109" s="8"/>
      <c r="CS109">
        <v>3</v>
      </c>
      <c r="CT109" t="s">
        <v>9</v>
      </c>
      <c r="CU109" s="8">
        <v>33515.5</v>
      </c>
      <c r="CV109"/>
      <c r="CX109" t="s">
        <v>1466</v>
      </c>
    </row>
    <row r="110" spans="1:103" x14ac:dyDescent="0.35">
      <c r="A110" t="s">
        <v>1467</v>
      </c>
      <c r="B110" s="19" t="s">
        <v>1432</v>
      </c>
      <c r="C110" t="s">
        <v>9</v>
      </c>
      <c r="D110">
        <v>96.78</v>
      </c>
      <c r="E110">
        <v>48</v>
      </c>
      <c r="F110" t="s">
        <v>1432</v>
      </c>
      <c r="G110">
        <v>1107</v>
      </c>
      <c r="H110" t="s">
        <v>148</v>
      </c>
      <c r="I110">
        <v>48</v>
      </c>
      <c r="J110" t="s">
        <v>1433</v>
      </c>
      <c r="K110" t="s">
        <v>1468</v>
      </c>
      <c r="L110" s="1"/>
      <c r="M110" s="1">
        <v>42235</v>
      </c>
      <c r="N110" s="1">
        <v>42060</v>
      </c>
      <c r="O110" t="s">
        <v>13</v>
      </c>
      <c r="P110" s="1">
        <v>42062</v>
      </c>
      <c r="Q110" t="s">
        <v>14</v>
      </c>
      <c r="R110" t="s">
        <v>9</v>
      </c>
      <c r="S110" t="s">
        <v>1435</v>
      </c>
      <c r="T110" t="s">
        <v>13</v>
      </c>
      <c r="U110" t="s">
        <v>203</v>
      </c>
      <c r="X110" s="8">
        <v>54.29</v>
      </c>
      <c r="Y110" s="8">
        <v>23.22</v>
      </c>
      <c r="Z110" s="8">
        <v>40</v>
      </c>
      <c r="AA110" s="8">
        <v>18045.189999999999</v>
      </c>
      <c r="AB110" t="s">
        <v>664</v>
      </c>
      <c r="AC110" t="s">
        <v>664</v>
      </c>
      <c r="AD110" t="s">
        <v>1436</v>
      </c>
      <c r="AE110" t="s">
        <v>1433</v>
      </c>
      <c r="AF110" t="s">
        <v>177</v>
      </c>
      <c r="AG110" t="s">
        <v>1469</v>
      </c>
      <c r="AH110" t="s">
        <v>634</v>
      </c>
      <c r="AI110" t="s">
        <v>635</v>
      </c>
      <c r="AJ110" t="s">
        <v>100</v>
      </c>
      <c r="AK110" t="s">
        <v>763</v>
      </c>
      <c r="AL110" s="2">
        <v>42060.659513888888</v>
      </c>
      <c r="AM110" t="s">
        <v>1470</v>
      </c>
      <c r="AN110" t="s">
        <v>1470</v>
      </c>
      <c r="AO110">
        <v>3</v>
      </c>
      <c r="AP110" t="s">
        <v>1471</v>
      </c>
      <c r="AU110" t="s">
        <v>1472</v>
      </c>
      <c r="AV110" t="s">
        <v>104</v>
      </c>
      <c r="AW110" s="8">
        <v>17247.84</v>
      </c>
      <c r="AX110" s="8">
        <v>17247.84</v>
      </c>
      <c r="AY110" s="8">
        <v>18645.16</v>
      </c>
      <c r="BA110" t="s">
        <v>1473</v>
      </c>
      <c r="BB110" t="s">
        <v>1365</v>
      </c>
      <c r="BC110" t="s">
        <v>1474</v>
      </c>
      <c r="BF110" t="s">
        <v>69</v>
      </c>
      <c r="BG110" t="s">
        <v>1475</v>
      </c>
      <c r="BO110" t="s">
        <v>768</v>
      </c>
      <c r="BP110">
        <v>599.97</v>
      </c>
      <c r="BQ110" t="s">
        <v>1476</v>
      </c>
      <c r="BR110" t="s">
        <v>1477</v>
      </c>
      <c r="BS110" t="s">
        <v>9</v>
      </c>
      <c r="BT110" t="s">
        <v>69</v>
      </c>
      <c r="BU110" t="s">
        <v>38</v>
      </c>
      <c r="BV110" t="s">
        <v>1478</v>
      </c>
      <c r="BW110" t="s">
        <v>1479</v>
      </c>
      <c r="BX110" t="s">
        <v>1469</v>
      </c>
      <c r="BY110" t="s">
        <v>1479</v>
      </c>
      <c r="BZ110" t="s">
        <v>40</v>
      </c>
      <c r="CA110" t="s">
        <v>1480</v>
      </c>
      <c r="CB110" t="s">
        <v>1481</v>
      </c>
      <c r="CC110" t="s">
        <v>1482</v>
      </c>
      <c r="CF110">
        <v>349</v>
      </c>
      <c r="CG110" t="s">
        <v>233</v>
      </c>
      <c r="CI110" t="s">
        <v>1432</v>
      </c>
      <c r="CJ110">
        <v>310</v>
      </c>
      <c r="CK110" t="s">
        <v>1450</v>
      </c>
      <c r="CL110" s="1">
        <v>42235</v>
      </c>
      <c r="CM110" t="s">
        <v>1473</v>
      </c>
      <c r="CO110" t="s">
        <v>1483</v>
      </c>
      <c r="CP110" t="s">
        <v>1482</v>
      </c>
      <c r="CQ110">
        <v>2</v>
      </c>
      <c r="CR110" s="8">
        <v>20269.919999999998</v>
      </c>
      <c r="CS110">
        <v>1</v>
      </c>
      <c r="CU110" s="8">
        <v>17247.84</v>
      </c>
      <c r="CV110"/>
      <c r="CX110" t="s">
        <v>1484</v>
      </c>
    </row>
    <row r="111" spans="1:103" x14ac:dyDescent="0.35">
      <c r="A111" t="s">
        <v>1485</v>
      </c>
      <c r="B111" s="19" t="s">
        <v>1486</v>
      </c>
      <c r="C111" t="s">
        <v>9</v>
      </c>
      <c r="D111">
        <v>100</v>
      </c>
      <c r="E111">
        <v>36</v>
      </c>
      <c r="F111" t="s">
        <v>1486</v>
      </c>
      <c r="G111">
        <v>1535</v>
      </c>
      <c r="H111" t="s">
        <v>50</v>
      </c>
      <c r="I111">
        <v>36</v>
      </c>
      <c r="J111" t="s">
        <v>791</v>
      </c>
      <c r="K111" t="s">
        <v>1487</v>
      </c>
      <c r="L111" s="1"/>
      <c r="M111" s="1">
        <v>42235</v>
      </c>
      <c r="N111" s="1">
        <v>42103</v>
      </c>
      <c r="O111" t="s">
        <v>13</v>
      </c>
      <c r="P111" s="1">
        <v>42110</v>
      </c>
      <c r="Q111" t="s">
        <v>202</v>
      </c>
      <c r="R111" t="s">
        <v>9</v>
      </c>
      <c r="S111" t="s">
        <v>1488</v>
      </c>
      <c r="T111" t="s">
        <v>13</v>
      </c>
      <c r="U111" t="s">
        <v>53</v>
      </c>
      <c r="X111" s="8">
        <v>48.87</v>
      </c>
      <c r="Y111" s="8">
        <v>26.13</v>
      </c>
      <c r="Z111" s="8">
        <v>34.72</v>
      </c>
      <c r="AA111" s="8">
        <v>8895.42</v>
      </c>
      <c r="AB111" t="s">
        <v>205</v>
      </c>
      <c r="AC111" t="s">
        <v>205</v>
      </c>
      <c r="AD111" t="s">
        <v>438</v>
      </c>
      <c r="AE111" t="s">
        <v>791</v>
      </c>
      <c r="AF111" t="s">
        <v>177</v>
      </c>
      <c r="AG111" t="s">
        <v>1489</v>
      </c>
      <c r="AH111" t="s">
        <v>1323</v>
      </c>
      <c r="AI111" t="s">
        <v>180</v>
      </c>
      <c r="AJ111" t="s">
        <v>100</v>
      </c>
      <c r="AK111" t="s">
        <v>579</v>
      </c>
      <c r="AL111" s="2">
        <v>42103.473761574074</v>
      </c>
      <c r="AM111" t="s">
        <v>1490</v>
      </c>
      <c r="AN111" t="s">
        <v>1491</v>
      </c>
      <c r="AO111">
        <v>3</v>
      </c>
      <c r="AP111" t="s">
        <v>310</v>
      </c>
      <c r="AQ111" t="s">
        <v>311</v>
      </c>
      <c r="AR111">
        <v>40</v>
      </c>
      <c r="AT111" t="s">
        <v>1492</v>
      </c>
      <c r="AU111" t="s">
        <v>1493</v>
      </c>
      <c r="AV111" t="s">
        <v>104</v>
      </c>
      <c r="AW111" s="8">
        <v>8193.9</v>
      </c>
      <c r="AX111" s="8">
        <v>8193.9</v>
      </c>
      <c r="AY111" s="8">
        <v>8895.42</v>
      </c>
      <c r="BA111" t="s">
        <v>1494</v>
      </c>
      <c r="BB111" t="s">
        <v>997</v>
      </c>
      <c r="BC111" t="s">
        <v>1495</v>
      </c>
      <c r="BD111">
        <v>1.6</v>
      </c>
      <c r="BE111">
        <v>33</v>
      </c>
      <c r="BF111" t="s">
        <v>69</v>
      </c>
      <c r="BG111" t="s">
        <v>1496</v>
      </c>
      <c r="BO111" t="s">
        <v>303</v>
      </c>
      <c r="BP111">
        <v>0</v>
      </c>
      <c r="BQ111" t="s">
        <v>36</v>
      </c>
      <c r="BR111" t="s">
        <v>1497</v>
      </c>
      <c r="BS111" t="s">
        <v>69</v>
      </c>
      <c r="BT111" t="s">
        <v>9</v>
      </c>
      <c r="BU111" t="s">
        <v>38</v>
      </c>
      <c r="BV111" t="s">
        <v>1498</v>
      </c>
      <c r="BW111" t="s">
        <v>1490</v>
      </c>
      <c r="BX111" t="s">
        <v>1499</v>
      </c>
      <c r="BY111" t="s">
        <v>1490</v>
      </c>
      <c r="BZ111" t="s">
        <v>40</v>
      </c>
      <c r="CB111" t="s">
        <v>642</v>
      </c>
      <c r="CC111" t="s">
        <v>1500</v>
      </c>
      <c r="CE111" t="s">
        <v>112</v>
      </c>
      <c r="CF111">
        <v>219</v>
      </c>
      <c r="CG111" t="s">
        <v>1501</v>
      </c>
      <c r="CI111" t="s">
        <v>1486</v>
      </c>
      <c r="CJ111">
        <v>49</v>
      </c>
      <c r="CK111" t="s">
        <v>45</v>
      </c>
      <c r="CL111" s="1">
        <v>42235</v>
      </c>
      <c r="CM111" t="s">
        <v>1494</v>
      </c>
      <c r="CO111" t="s">
        <v>1502</v>
      </c>
      <c r="CP111" t="s">
        <v>1500</v>
      </c>
      <c r="CQ111">
        <v>2</v>
      </c>
      <c r="CR111" s="8"/>
      <c r="CS111">
        <v>1</v>
      </c>
      <c r="CU111" s="8">
        <v>8193.9</v>
      </c>
      <c r="CV111">
        <v>4</v>
      </c>
      <c r="CX111" t="s">
        <v>1503</v>
      </c>
      <c r="CY111">
        <v>5.5</v>
      </c>
    </row>
    <row r="112" spans="1:103" x14ac:dyDescent="0.35">
      <c r="A112" t="s">
        <v>1504</v>
      </c>
      <c r="B112" s="19" t="s">
        <v>1486</v>
      </c>
      <c r="C112" t="s">
        <v>9</v>
      </c>
      <c r="D112">
        <v>100</v>
      </c>
      <c r="E112">
        <v>36</v>
      </c>
      <c r="F112" t="s">
        <v>1486</v>
      </c>
      <c r="G112">
        <v>2106</v>
      </c>
      <c r="H112" t="s">
        <v>10</v>
      </c>
      <c r="I112">
        <v>36</v>
      </c>
      <c r="J112" t="s">
        <v>791</v>
      </c>
      <c r="K112" t="s">
        <v>1505</v>
      </c>
      <c r="L112" s="1"/>
      <c r="M112" s="1">
        <v>42236</v>
      </c>
      <c r="N112" s="1">
        <v>42170</v>
      </c>
      <c r="O112" t="s">
        <v>13</v>
      </c>
      <c r="P112" s="1">
        <v>42177</v>
      </c>
      <c r="Q112" t="s">
        <v>202</v>
      </c>
      <c r="R112" t="s">
        <v>9</v>
      </c>
      <c r="S112" t="s">
        <v>1488</v>
      </c>
      <c r="T112" t="s">
        <v>13</v>
      </c>
      <c r="U112" t="s">
        <v>203</v>
      </c>
      <c r="X112" s="8">
        <v>38.15</v>
      </c>
      <c r="Y112" s="8">
        <v>22.85</v>
      </c>
      <c r="Z112" s="8">
        <v>34.72</v>
      </c>
      <c r="AA112" s="8">
        <v>7967.6</v>
      </c>
      <c r="AB112" t="s">
        <v>600</v>
      </c>
      <c r="AC112" t="s">
        <v>233</v>
      </c>
      <c r="AD112" t="s">
        <v>438</v>
      </c>
      <c r="AE112" t="s">
        <v>791</v>
      </c>
      <c r="AF112" t="s">
        <v>177</v>
      </c>
      <c r="AG112" t="s">
        <v>1506</v>
      </c>
      <c r="AH112" t="s">
        <v>1507</v>
      </c>
      <c r="AI112" t="s">
        <v>762</v>
      </c>
      <c r="AJ112" t="s">
        <v>80</v>
      </c>
      <c r="AK112" t="s">
        <v>1508</v>
      </c>
      <c r="AL112" s="2">
        <v>42170.624363425923</v>
      </c>
      <c r="AM112" t="s">
        <v>1509</v>
      </c>
      <c r="AN112" t="s">
        <v>1509</v>
      </c>
      <c r="AO112">
        <v>2</v>
      </c>
      <c r="AP112" t="s">
        <v>310</v>
      </c>
      <c r="AQ112" t="s">
        <v>311</v>
      </c>
      <c r="AR112">
        <v>40</v>
      </c>
      <c r="AT112" t="s">
        <v>1492</v>
      </c>
      <c r="AU112" t="s">
        <v>1493</v>
      </c>
      <c r="AV112" t="s">
        <v>83</v>
      </c>
      <c r="AW112" s="8">
        <v>7349.94</v>
      </c>
      <c r="AX112" s="8">
        <v>7349.94</v>
      </c>
      <c r="AY112" s="8">
        <v>7967.6</v>
      </c>
      <c r="BA112" t="s">
        <v>1510</v>
      </c>
      <c r="BB112" t="s">
        <v>64</v>
      </c>
      <c r="BC112" t="s">
        <v>1511</v>
      </c>
      <c r="BD112">
        <v>1.6</v>
      </c>
      <c r="BE112">
        <v>33</v>
      </c>
      <c r="BF112" t="s">
        <v>9</v>
      </c>
      <c r="BG112" t="s">
        <v>1512</v>
      </c>
      <c r="BO112" t="s">
        <v>691</v>
      </c>
      <c r="BP112">
        <v>0</v>
      </c>
      <c r="BQ112" t="s">
        <v>36</v>
      </c>
      <c r="BR112" t="s">
        <v>1513</v>
      </c>
      <c r="BS112" t="s">
        <v>9</v>
      </c>
      <c r="BT112" t="s">
        <v>9</v>
      </c>
      <c r="BU112" t="s">
        <v>38</v>
      </c>
      <c r="BV112" t="s">
        <v>1514</v>
      </c>
      <c r="BW112" t="s">
        <v>1509</v>
      </c>
      <c r="BX112" t="s">
        <v>1506</v>
      </c>
      <c r="BY112" t="s">
        <v>1509</v>
      </c>
      <c r="BZ112" t="s">
        <v>40</v>
      </c>
      <c r="CA112" t="s">
        <v>1515</v>
      </c>
      <c r="CB112" t="s">
        <v>1516</v>
      </c>
      <c r="CC112" t="s">
        <v>1517</v>
      </c>
      <c r="CE112" t="s">
        <v>43</v>
      </c>
      <c r="CF112">
        <v>199</v>
      </c>
      <c r="CG112" t="s">
        <v>55</v>
      </c>
      <c r="CI112" t="s">
        <v>1486</v>
      </c>
      <c r="CJ112">
        <v>49</v>
      </c>
      <c r="CK112" t="s">
        <v>45</v>
      </c>
      <c r="CL112" s="1">
        <v>42236</v>
      </c>
      <c r="CM112" t="s">
        <v>1510</v>
      </c>
      <c r="CO112" t="s">
        <v>1518</v>
      </c>
      <c r="CP112" t="s">
        <v>1517</v>
      </c>
      <c r="CQ112">
        <v>1</v>
      </c>
      <c r="CR112" s="8">
        <v>8668.44</v>
      </c>
      <c r="CS112">
        <v>1</v>
      </c>
      <c r="CU112" s="8">
        <v>7349.94</v>
      </c>
      <c r="CV112">
        <v>4</v>
      </c>
      <c r="CX112" t="s">
        <v>1519</v>
      </c>
      <c r="CY112">
        <v>5.5</v>
      </c>
    </row>
    <row r="113" spans="1:103" x14ac:dyDescent="0.35">
      <c r="A113" t="s">
        <v>1520</v>
      </c>
      <c r="B113" s="19" t="s">
        <v>1486</v>
      </c>
      <c r="C113" t="s">
        <v>9</v>
      </c>
      <c r="D113">
        <v>100</v>
      </c>
      <c r="E113">
        <v>36</v>
      </c>
      <c r="F113" t="s">
        <v>1486</v>
      </c>
      <c r="G113">
        <v>1267</v>
      </c>
      <c r="H113" t="s">
        <v>50</v>
      </c>
      <c r="I113">
        <v>36</v>
      </c>
      <c r="J113" t="s">
        <v>791</v>
      </c>
      <c r="K113" t="s">
        <v>1521</v>
      </c>
      <c r="L113" s="1"/>
      <c r="M113" s="1">
        <v>42237</v>
      </c>
      <c r="N113" s="1">
        <v>42079</v>
      </c>
      <c r="O113" t="s">
        <v>13</v>
      </c>
      <c r="P113" s="1">
        <v>42086</v>
      </c>
      <c r="Q113" t="s">
        <v>436</v>
      </c>
      <c r="R113" t="s">
        <v>9</v>
      </c>
      <c r="S113" t="s">
        <v>1488</v>
      </c>
      <c r="T113" t="s">
        <v>13</v>
      </c>
      <c r="U113" t="s">
        <v>16</v>
      </c>
      <c r="X113" s="8">
        <v>48.87</v>
      </c>
      <c r="Y113" s="8">
        <v>26.13</v>
      </c>
      <c r="Z113" s="8">
        <v>34.72</v>
      </c>
      <c r="AA113" s="8">
        <v>8795.42</v>
      </c>
      <c r="AB113" t="s">
        <v>205</v>
      </c>
      <c r="AC113" t="s">
        <v>205</v>
      </c>
      <c r="AD113" t="s">
        <v>438</v>
      </c>
      <c r="AE113" t="s">
        <v>791</v>
      </c>
      <c r="AF113" t="s">
        <v>177</v>
      </c>
      <c r="AG113" t="s">
        <v>1522</v>
      </c>
      <c r="AH113" t="s">
        <v>1523</v>
      </c>
      <c r="AI113" t="s">
        <v>464</v>
      </c>
      <c r="AJ113" t="s">
        <v>23</v>
      </c>
      <c r="AK113" t="s">
        <v>208</v>
      </c>
      <c r="AL113" s="2">
        <v>42079.423900462964</v>
      </c>
      <c r="AM113" t="s">
        <v>1524</v>
      </c>
      <c r="AN113" t="s">
        <v>1525</v>
      </c>
      <c r="AO113">
        <v>5</v>
      </c>
      <c r="AP113" t="s">
        <v>310</v>
      </c>
      <c r="AQ113" t="s">
        <v>311</v>
      </c>
      <c r="AR113">
        <v>40</v>
      </c>
      <c r="AT113" t="s">
        <v>1492</v>
      </c>
      <c r="AU113" t="s">
        <v>1493</v>
      </c>
      <c r="AV113" t="s">
        <v>29</v>
      </c>
      <c r="AW113" s="8">
        <v>8483.14</v>
      </c>
      <c r="AX113" s="8">
        <v>8111.26</v>
      </c>
      <c r="AY113" s="8">
        <v>8795.42</v>
      </c>
      <c r="BA113" t="s">
        <v>1526</v>
      </c>
      <c r="BB113" t="s">
        <v>186</v>
      </c>
      <c r="BC113" t="s">
        <v>1527</v>
      </c>
      <c r="BD113">
        <v>1.6</v>
      </c>
      <c r="BE113">
        <v>33</v>
      </c>
      <c r="BF113" t="s">
        <v>9</v>
      </c>
      <c r="BG113" t="s">
        <v>1528</v>
      </c>
      <c r="BO113" t="s">
        <v>303</v>
      </c>
      <c r="BP113">
        <v>0</v>
      </c>
      <c r="BQ113" t="s">
        <v>36</v>
      </c>
      <c r="BR113" t="s">
        <v>1529</v>
      </c>
      <c r="BS113" t="s">
        <v>69</v>
      </c>
      <c r="BT113" t="s">
        <v>69</v>
      </c>
      <c r="BU113" t="s">
        <v>38</v>
      </c>
      <c r="BV113" t="s">
        <v>1530</v>
      </c>
      <c r="BW113" t="s">
        <v>1524</v>
      </c>
      <c r="BX113" t="s">
        <v>1531</v>
      </c>
      <c r="BY113" t="s">
        <v>1524</v>
      </c>
      <c r="BZ113" t="s">
        <v>40</v>
      </c>
      <c r="CA113" t="s">
        <v>1532</v>
      </c>
      <c r="CB113" t="s">
        <v>1533</v>
      </c>
      <c r="CC113" t="s">
        <v>1534</v>
      </c>
      <c r="CE113" t="s">
        <v>73</v>
      </c>
      <c r="CF113">
        <v>219</v>
      </c>
      <c r="CG113" t="s">
        <v>1501</v>
      </c>
      <c r="CI113" t="s">
        <v>1486</v>
      </c>
      <c r="CJ113">
        <v>49</v>
      </c>
      <c r="CK113" t="s">
        <v>45</v>
      </c>
      <c r="CL113" s="1">
        <v>42237</v>
      </c>
      <c r="CM113" t="s">
        <v>1526</v>
      </c>
      <c r="CO113" t="s">
        <v>1535</v>
      </c>
      <c r="CP113" t="s">
        <v>1534</v>
      </c>
      <c r="CQ113">
        <v>2</v>
      </c>
      <c r="CR113" s="8">
        <v>9539.64</v>
      </c>
      <c r="CS113">
        <v>3</v>
      </c>
      <c r="CU113" s="8">
        <v>8483.14</v>
      </c>
      <c r="CV113">
        <v>4</v>
      </c>
      <c r="CX113" t="s">
        <v>1536</v>
      </c>
      <c r="CY113">
        <v>5.5</v>
      </c>
    </row>
    <row r="114" spans="1:103" x14ac:dyDescent="0.35">
      <c r="A114" t="s">
        <v>1537</v>
      </c>
      <c r="B114" s="19" t="s">
        <v>1486</v>
      </c>
      <c r="C114" t="s">
        <v>9</v>
      </c>
      <c r="D114">
        <v>100</v>
      </c>
      <c r="E114">
        <v>36</v>
      </c>
      <c r="F114" t="s">
        <v>1486</v>
      </c>
      <c r="G114">
        <v>599</v>
      </c>
      <c r="H114" t="s">
        <v>50</v>
      </c>
      <c r="I114">
        <v>36</v>
      </c>
      <c r="J114" t="s">
        <v>791</v>
      </c>
      <c r="K114" t="s">
        <v>1538</v>
      </c>
      <c r="L114" s="1"/>
      <c r="M114" s="1">
        <v>42236</v>
      </c>
      <c r="N114" s="1">
        <v>41929</v>
      </c>
      <c r="O114" t="s">
        <v>13</v>
      </c>
      <c r="P114" s="1">
        <v>41942</v>
      </c>
      <c r="Q114" t="s">
        <v>202</v>
      </c>
      <c r="R114" t="s">
        <v>9</v>
      </c>
      <c r="S114" t="s">
        <v>1488</v>
      </c>
      <c r="T114" t="s">
        <v>13</v>
      </c>
      <c r="U114" t="s">
        <v>53</v>
      </c>
      <c r="X114" s="8">
        <v>48.87</v>
      </c>
      <c r="Y114" s="8">
        <v>26.13</v>
      </c>
      <c r="Z114" s="8">
        <v>34.72</v>
      </c>
      <c r="AA114" s="8">
        <v>8757.94</v>
      </c>
      <c r="AB114" t="s">
        <v>205</v>
      </c>
      <c r="AC114" t="s">
        <v>205</v>
      </c>
      <c r="AD114" t="s">
        <v>438</v>
      </c>
      <c r="AE114" t="s">
        <v>791</v>
      </c>
      <c r="AF114" t="s">
        <v>177</v>
      </c>
      <c r="AG114" t="s">
        <v>1539</v>
      </c>
      <c r="AH114" t="s">
        <v>1540</v>
      </c>
      <c r="AI114" t="s">
        <v>1541</v>
      </c>
      <c r="AJ114" t="s">
        <v>80</v>
      </c>
      <c r="AK114" t="s">
        <v>619</v>
      </c>
      <c r="AL114" s="2">
        <v>41929.522187499999</v>
      </c>
      <c r="AM114" t="s">
        <v>1542</v>
      </c>
      <c r="AN114" t="s">
        <v>1543</v>
      </c>
      <c r="AO114">
        <v>6</v>
      </c>
      <c r="AP114" t="s">
        <v>310</v>
      </c>
      <c r="AQ114" t="s">
        <v>311</v>
      </c>
      <c r="AR114">
        <v>40</v>
      </c>
      <c r="AT114" t="s">
        <v>1492</v>
      </c>
      <c r="AU114" t="s">
        <v>1493</v>
      </c>
      <c r="AV114" t="s">
        <v>83</v>
      </c>
      <c r="AW114" s="8">
        <v>8080.27</v>
      </c>
      <c r="AX114" s="8">
        <v>8080.27</v>
      </c>
      <c r="AY114" s="8">
        <v>8757.94</v>
      </c>
      <c r="BA114" t="s">
        <v>1544</v>
      </c>
      <c r="BB114" t="s">
        <v>1545</v>
      </c>
      <c r="BC114" t="s">
        <v>1546</v>
      </c>
      <c r="BD114">
        <v>1.6</v>
      </c>
      <c r="BE114">
        <v>33</v>
      </c>
      <c r="BF114" t="s">
        <v>9</v>
      </c>
      <c r="BG114" t="s">
        <v>1547</v>
      </c>
      <c r="BO114" t="s">
        <v>303</v>
      </c>
      <c r="BP114">
        <v>0</v>
      </c>
      <c r="BQ114" t="s">
        <v>36</v>
      </c>
      <c r="BR114" t="s">
        <v>1548</v>
      </c>
      <c r="BS114" t="s">
        <v>69</v>
      </c>
      <c r="BT114" t="s">
        <v>9</v>
      </c>
      <c r="BU114" t="s">
        <v>38</v>
      </c>
      <c r="BV114" t="s">
        <v>1549</v>
      </c>
      <c r="BW114" t="s">
        <v>1543</v>
      </c>
      <c r="BX114" t="s">
        <v>1539</v>
      </c>
      <c r="BY114" t="s">
        <v>1543</v>
      </c>
      <c r="BZ114" t="s">
        <v>72</v>
      </c>
      <c r="CA114" t="s">
        <v>1550</v>
      </c>
      <c r="CB114" t="s">
        <v>1551</v>
      </c>
      <c r="CE114" t="s">
        <v>91</v>
      </c>
      <c r="CF114">
        <v>219</v>
      </c>
      <c r="CG114" t="s">
        <v>1501</v>
      </c>
      <c r="CI114" t="s">
        <v>1486</v>
      </c>
      <c r="CJ114">
        <v>49</v>
      </c>
      <c r="CK114" t="s">
        <v>45</v>
      </c>
      <c r="CL114" s="1">
        <v>42236</v>
      </c>
      <c r="CM114" t="s">
        <v>1544</v>
      </c>
      <c r="CN114" t="s">
        <v>1552</v>
      </c>
      <c r="CO114" t="s">
        <v>1553</v>
      </c>
      <c r="CP114" t="s">
        <v>1553</v>
      </c>
      <c r="CQ114">
        <v>3</v>
      </c>
      <c r="CR114" s="8">
        <v>9539.65</v>
      </c>
      <c r="CS114">
        <v>1</v>
      </c>
      <c r="CU114" s="8">
        <v>8080.27</v>
      </c>
      <c r="CV114">
        <v>4</v>
      </c>
      <c r="CX114" t="s">
        <v>1554</v>
      </c>
      <c r="CY114">
        <v>5.5</v>
      </c>
    </row>
    <row r="115" spans="1:103" x14ac:dyDescent="0.35">
      <c r="A115" t="s">
        <v>1555</v>
      </c>
      <c r="B115" s="19" t="s">
        <v>1486</v>
      </c>
      <c r="C115" t="s">
        <v>9</v>
      </c>
      <c r="D115">
        <v>100</v>
      </c>
      <c r="E115">
        <v>36</v>
      </c>
      <c r="F115" t="s">
        <v>1486</v>
      </c>
      <c r="G115">
        <v>184</v>
      </c>
      <c r="H115" t="s">
        <v>148</v>
      </c>
      <c r="I115">
        <v>36</v>
      </c>
      <c r="J115" t="s">
        <v>791</v>
      </c>
      <c r="K115" t="s">
        <v>1556</v>
      </c>
      <c r="L115" s="1"/>
      <c r="M115" s="1">
        <v>42235</v>
      </c>
      <c r="N115" s="1">
        <v>41873</v>
      </c>
      <c r="O115" t="s">
        <v>13</v>
      </c>
      <c r="P115" s="1">
        <v>41880</v>
      </c>
      <c r="Q115" t="s">
        <v>436</v>
      </c>
      <c r="R115" t="s">
        <v>9</v>
      </c>
      <c r="S115" t="s">
        <v>1488</v>
      </c>
      <c r="T115" t="s">
        <v>13</v>
      </c>
      <c r="U115" t="s">
        <v>53</v>
      </c>
      <c r="V115" t="s">
        <v>1557</v>
      </c>
      <c r="X115" s="8">
        <v>42.5</v>
      </c>
      <c r="Y115" s="8">
        <v>22.5</v>
      </c>
      <c r="Z115" s="8">
        <v>34.72</v>
      </c>
      <c r="AA115" s="8">
        <v>9827.82</v>
      </c>
      <c r="AB115" t="s">
        <v>1558</v>
      </c>
      <c r="AC115" t="s">
        <v>1558</v>
      </c>
      <c r="AD115" t="s">
        <v>438</v>
      </c>
      <c r="AE115" t="s">
        <v>791</v>
      </c>
      <c r="AF115" t="s">
        <v>177</v>
      </c>
      <c r="AG115" t="s">
        <v>1557</v>
      </c>
      <c r="AH115" t="s">
        <v>1559</v>
      </c>
      <c r="AI115" t="s">
        <v>58</v>
      </c>
      <c r="AJ115" t="s">
        <v>100</v>
      </c>
      <c r="AK115" t="s">
        <v>1560</v>
      </c>
      <c r="AL115" s="2">
        <v>41873.550543981481</v>
      </c>
      <c r="AM115" t="s">
        <v>1561</v>
      </c>
      <c r="AN115" t="s">
        <v>1561</v>
      </c>
      <c r="AO115">
        <v>6</v>
      </c>
      <c r="AP115" t="s">
        <v>1493</v>
      </c>
      <c r="AQ115" t="s">
        <v>311</v>
      </c>
      <c r="AR115">
        <v>40</v>
      </c>
      <c r="AT115" t="s">
        <v>1492</v>
      </c>
      <c r="AU115" t="s">
        <v>1493</v>
      </c>
      <c r="AV115" t="s">
        <v>104</v>
      </c>
      <c r="AW115" s="8">
        <v>9087.9599999999991</v>
      </c>
      <c r="AX115" s="8">
        <v>9087.9599999999991</v>
      </c>
      <c r="AY115" s="8">
        <v>9827.82</v>
      </c>
      <c r="AZ115" t="s">
        <v>210</v>
      </c>
      <c r="BA115" t="s">
        <v>1562</v>
      </c>
      <c r="BB115" t="s">
        <v>32</v>
      </c>
      <c r="BC115" t="s">
        <v>1563</v>
      </c>
      <c r="BD115">
        <v>1.6</v>
      </c>
      <c r="BE115">
        <v>33</v>
      </c>
      <c r="BF115" t="s">
        <v>9</v>
      </c>
      <c r="BG115" t="s">
        <v>1564</v>
      </c>
      <c r="BO115" t="s">
        <v>412</v>
      </c>
      <c r="BP115">
        <v>0</v>
      </c>
      <c r="BQ115" t="s">
        <v>1311</v>
      </c>
      <c r="BR115" t="s">
        <v>1565</v>
      </c>
      <c r="BS115" t="s">
        <v>9</v>
      </c>
      <c r="BT115" t="s">
        <v>9</v>
      </c>
      <c r="BU115" t="s">
        <v>38</v>
      </c>
      <c r="BV115" t="s">
        <v>1566</v>
      </c>
      <c r="BW115" t="s">
        <v>1561</v>
      </c>
      <c r="BX115" t="s">
        <v>1557</v>
      </c>
      <c r="BY115" t="s">
        <v>1561</v>
      </c>
      <c r="BZ115" t="s">
        <v>72</v>
      </c>
      <c r="CB115" t="s">
        <v>629</v>
      </c>
      <c r="CE115" t="s">
        <v>294</v>
      </c>
      <c r="CF115">
        <v>249</v>
      </c>
      <c r="CG115" t="s">
        <v>165</v>
      </c>
      <c r="CH115" t="s">
        <v>1316</v>
      </c>
      <c r="CI115" t="s">
        <v>1486</v>
      </c>
      <c r="CJ115">
        <v>49</v>
      </c>
      <c r="CK115" t="s">
        <v>45</v>
      </c>
      <c r="CL115" s="1">
        <v>42235</v>
      </c>
      <c r="CM115" t="s">
        <v>1562</v>
      </c>
      <c r="CN115" t="s">
        <v>1567</v>
      </c>
      <c r="CO115" t="s">
        <v>1568</v>
      </c>
      <c r="CQ115">
        <v>3</v>
      </c>
      <c r="CR115" s="8">
        <v>10846.45</v>
      </c>
      <c r="CS115">
        <v>1</v>
      </c>
      <c r="CU115" s="8">
        <v>9087.9599999999991</v>
      </c>
      <c r="CV115">
        <v>4</v>
      </c>
      <c r="CX115" t="s">
        <v>1569</v>
      </c>
      <c r="CY115">
        <v>5.5</v>
      </c>
    </row>
    <row r="116" spans="1:103" x14ac:dyDescent="0.35">
      <c r="A116" t="s">
        <v>1570</v>
      </c>
      <c r="B116" s="19" t="s">
        <v>1486</v>
      </c>
      <c r="C116" t="s">
        <v>9</v>
      </c>
      <c r="D116">
        <v>100</v>
      </c>
      <c r="E116">
        <v>36</v>
      </c>
      <c r="F116" t="s">
        <v>1486</v>
      </c>
      <c r="G116">
        <v>1666</v>
      </c>
      <c r="H116" t="s">
        <v>50</v>
      </c>
      <c r="I116">
        <v>36</v>
      </c>
      <c r="J116" t="s">
        <v>791</v>
      </c>
      <c r="K116" t="s">
        <v>1571</v>
      </c>
      <c r="L116" s="1"/>
      <c r="M116" s="1">
        <v>42238</v>
      </c>
      <c r="N116" s="1">
        <v>42116</v>
      </c>
      <c r="O116" t="s">
        <v>13</v>
      </c>
      <c r="P116" s="1">
        <v>42123</v>
      </c>
      <c r="Q116" t="s">
        <v>14</v>
      </c>
      <c r="R116" t="s">
        <v>9</v>
      </c>
      <c r="S116" t="s">
        <v>1488</v>
      </c>
      <c r="T116" t="s">
        <v>13</v>
      </c>
      <c r="U116" t="s">
        <v>53</v>
      </c>
      <c r="V116" t="s">
        <v>1572</v>
      </c>
      <c r="X116" s="8">
        <v>48.87</v>
      </c>
      <c r="Y116" s="8">
        <v>26.13</v>
      </c>
      <c r="Z116" s="8">
        <v>34.72</v>
      </c>
      <c r="AA116" s="8">
        <v>8545.44</v>
      </c>
      <c r="AB116" t="s">
        <v>205</v>
      </c>
      <c r="AC116" t="s">
        <v>205</v>
      </c>
      <c r="AD116" t="s">
        <v>438</v>
      </c>
      <c r="AE116" t="s">
        <v>791</v>
      </c>
      <c r="AF116" t="s">
        <v>177</v>
      </c>
      <c r="AG116" t="s">
        <v>1573</v>
      </c>
      <c r="AH116" t="s">
        <v>578</v>
      </c>
      <c r="AI116" t="s">
        <v>564</v>
      </c>
      <c r="AJ116" t="s">
        <v>59</v>
      </c>
      <c r="AK116" t="s">
        <v>645</v>
      </c>
      <c r="AL116" s="2">
        <v>42116.609756944446</v>
      </c>
      <c r="AM116" t="s">
        <v>1574</v>
      </c>
      <c r="AN116" t="s">
        <v>1574</v>
      </c>
      <c r="AO116">
        <v>3</v>
      </c>
      <c r="AP116" t="s">
        <v>310</v>
      </c>
      <c r="AQ116" t="s">
        <v>311</v>
      </c>
      <c r="AR116">
        <v>40</v>
      </c>
      <c r="AT116" t="s">
        <v>1492</v>
      </c>
      <c r="AU116" t="s">
        <v>1493</v>
      </c>
      <c r="AV116" t="s">
        <v>62</v>
      </c>
      <c r="AW116" s="8">
        <v>7904.66</v>
      </c>
      <c r="AX116" s="8">
        <v>7904.66</v>
      </c>
      <c r="AY116" s="8">
        <v>8545.44</v>
      </c>
      <c r="AZ116" t="s">
        <v>30</v>
      </c>
      <c r="BA116" t="s">
        <v>1575</v>
      </c>
      <c r="BB116" t="s">
        <v>1576</v>
      </c>
      <c r="BC116" t="s">
        <v>1577</v>
      </c>
      <c r="BD116">
        <v>1.6</v>
      </c>
      <c r="BE116">
        <v>33</v>
      </c>
      <c r="BF116" t="s">
        <v>9</v>
      </c>
      <c r="BG116" t="s">
        <v>1578</v>
      </c>
      <c r="BO116" t="s">
        <v>303</v>
      </c>
      <c r="BP116">
        <v>0</v>
      </c>
      <c r="BQ116" t="s">
        <v>36</v>
      </c>
      <c r="BR116" t="s">
        <v>1579</v>
      </c>
      <c r="BS116" t="s">
        <v>9</v>
      </c>
      <c r="BT116" t="s">
        <v>9</v>
      </c>
      <c r="BU116" t="s">
        <v>38</v>
      </c>
      <c r="BV116" t="s">
        <v>1580</v>
      </c>
      <c r="BW116" t="s">
        <v>1574</v>
      </c>
      <c r="BX116" t="s">
        <v>1572</v>
      </c>
      <c r="BY116" t="s">
        <v>1574</v>
      </c>
      <c r="BZ116" t="s">
        <v>40</v>
      </c>
      <c r="CA116" t="s">
        <v>1581</v>
      </c>
      <c r="CB116" t="s">
        <v>1582</v>
      </c>
      <c r="CE116" t="s">
        <v>589</v>
      </c>
      <c r="CF116">
        <v>219</v>
      </c>
      <c r="CG116" t="s">
        <v>1501</v>
      </c>
      <c r="CI116" t="s">
        <v>1486</v>
      </c>
      <c r="CJ116">
        <v>49</v>
      </c>
      <c r="CK116" t="s">
        <v>45</v>
      </c>
      <c r="CL116" s="1">
        <v>42238</v>
      </c>
      <c r="CM116" t="s">
        <v>1575</v>
      </c>
      <c r="CN116" t="s">
        <v>1583</v>
      </c>
      <c r="CO116" t="s">
        <v>1584</v>
      </c>
      <c r="CP116" t="s">
        <v>1585</v>
      </c>
      <c r="CQ116">
        <v>2</v>
      </c>
      <c r="CR116" s="8"/>
      <c r="CS116">
        <v>1</v>
      </c>
      <c r="CU116" s="8">
        <v>7904.66</v>
      </c>
      <c r="CV116">
        <v>4</v>
      </c>
      <c r="CX116" t="s">
        <v>1586</v>
      </c>
      <c r="CY116">
        <v>5.5</v>
      </c>
    </row>
    <row r="117" spans="1:103" x14ac:dyDescent="0.35">
      <c r="A117" t="s">
        <v>1587</v>
      </c>
      <c r="B117" s="19" t="s">
        <v>1588</v>
      </c>
      <c r="C117" t="s">
        <v>69</v>
      </c>
      <c r="D117">
        <v>97.69</v>
      </c>
      <c r="E117">
        <v>45</v>
      </c>
      <c r="F117" t="s">
        <v>1588</v>
      </c>
      <c r="G117">
        <v>1926</v>
      </c>
      <c r="H117" t="s">
        <v>686</v>
      </c>
      <c r="I117">
        <v>44</v>
      </c>
      <c r="J117" t="s">
        <v>11</v>
      </c>
      <c r="K117" t="s">
        <v>1589</v>
      </c>
      <c r="L117" s="1"/>
      <c r="M117" s="1">
        <v>42239</v>
      </c>
      <c r="N117" s="1">
        <v>42153</v>
      </c>
      <c r="O117" t="s">
        <v>13</v>
      </c>
      <c r="P117" s="1">
        <v>42160</v>
      </c>
      <c r="Q117" t="s">
        <v>52</v>
      </c>
      <c r="R117" t="s">
        <v>9</v>
      </c>
      <c r="S117" t="s">
        <v>1590</v>
      </c>
      <c r="T117" t="s">
        <v>13</v>
      </c>
      <c r="U117" t="s">
        <v>657</v>
      </c>
      <c r="X117" s="8">
        <v>48.87</v>
      </c>
      <c r="Y117" s="8">
        <v>26.13</v>
      </c>
      <c r="Z117" s="8">
        <v>37.26</v>
      </c>
      <c r="AA117" s="8">
        <v>10024.58</v>
      </c>
      <c r="AB117" t="s">
        <v>429</v>
      </c>
      <c r="AC117" t="s">
        <v>429</v>
      </c>
      <c r="AD117" t="s">
        <v>438</v>
      </c>
      <c r="AE117" t="s">
        <v>11</v>
      </c>
      <c r="AF117" t="s">
        <v>20</v>
      </c>
      <c r="AG117" t="s">
        <v>1591</v>
      </c>
      <c r="AH117" t="s">
        <v>1592</v>
      </c>
      <c r="AI117" t="s">
        <v>730</v>
      </c>
      <c r="AJ117" t="s">
        <v>688</v>
      </c>
      <c r="AK117" t="s">
        <v>1593</v>
      </c>
      <c r="AL117" s="2">
        <v>42153.67627314815</v>
      </c>
      <c r="AM117" t="s">
        <v>1594</v>
      </c>
      <c r="AN117" t="s">
        <v>1595</v>
      </c>
      <c r="AO117">
        <v>4</v>
      </c>
      <c r="AP117" t="s">
        <v>823</v>
      </c>
      <c r="AQ117" t="s">
        <v>824</v>
      </c>
      <c r="AR117">
        <v>40</v>
      </c>
      <c r="AT117" t="s">
        <v>1596</v>
      </c>
      <c r="AU117" t="s">
        <v>823</v>
      </c>
      <c r="AV117" t="s">
        <v>690</v>
      </c>
      <c r="AW117" s="8">
        <v>9904.58</v>
      </c>
      <c r="AX117" s="8">
        <v>9466.58</v>
      </c>
      <c r="AY117" s="8">
        <v>10261.16</v>
      </c>
      <c r="BA117" t="s">
        <v>1597</v>
      </c>
      <c r="BB117" t="s">
        <v>1598</v>
      </c>
      <c r="BC117" t="s">
        <v>1599</v>
      </c>
      <c r="BD117">
        <v>1.4</v>
      </c>
      <c r="BE117">
        <v>34</v>
      </c>
      <c r="BF117" t="s">
        <v>69</v>
      </c>
      <c r="BG117" t="s">
        <v>1600</v>
      </c>
      <c r="BO117" t="s">
        <v>1097</v>
      </c>
      <c r="BP117">
        <v>236.58</v>
      </c>
      <c r="BQ117" t="s">
        <v>36</v>
      </c>
      <c r="BR117" t="s">
        <v>1601</v>
      </c>
      <c r="BS117" t="s">
        <v>69</v>
      </c>
      <c r="BT117" t="s">
        <v>9</v>
      </c>
      <c r="BU117" t="s">
        <v>38</v>
      </c>
      <c r="BV117" t="s">
        <v>1602</v>
      </c>
      <c r="BW117" t="s">
        <v>1594</v>
      </c>
      <c r="BX117" t="s">
        <v>1589</v>
      </c>
      <c r="BY117" t="s">
        <v>1595</v>
      </c>
      <c r="BZ117" t="s">
        <v>72</v>
      </c>
      <c r="CB117" t="s">
        <v>1603</v>
      </c>
      <c r="CF117">
        <v>219</v>
      </c>
      <c r="CG117" t="s">
        <v>215</v>
      </c>
      <c r="CI117" t="s">
        <v>1588</v>
      </c>
      <c r="CJ117">
        <v>50</v>
      </c>
      <c r="CK117" t="s">
        <v>45</v>
      </c>
      <c r="CL117" s="1">
        <v>42239</v>
      </c>
      <c r="CM117" t="s">
        <v>1597</v>
      </c>
      <c r="CO117" t="s">
        <v>1604</v>
      </c>
      <c r="CQ117">
        <v>3</v>
      </c>
      <c r="CR117" s="8">
        <v>529.98</v>
      </c>
      <c r="CS117">
        <v>1</v>
      </c>
      <c r="CT117" t="s">
        <v>9</v>
      </c>
      <c r="CU117" s="8">
        <v>9904.58</v>
      </c>
      <c r="CV117">
        <v>4</v>
      </c>
      <c r="CX117" t="s">
        <v>1605</v>
      </c>
      <c r="CY117">
        <v>6.6</v>
      </c>
    </row>
    <row r="118" spans="1:103" x14ac:dyDescent="0.35">
      <c r="A118" t="s">
        <v>1606</v>
      </c>
      <c r="B118" s="19" t="s">
        <v>1588</v>
      </c>
      <c r="C118" t="s">
        <v>9</v>
      </c>
      <c r="D118">
        <v>100</v>
      </c>
      <c r="E118">
        <v>45</v>
      </c>
      <c r="F118" t="s">
        <v>1588</v>
      </c>
      <c r="G118">
        <v>804</v>
      </c>
      <c r="H118" t="s">
        <v>148</v>
      </c>
      <c r="I118">
        <v>45</v>
      </c>
      <c r="J118" t="s">
        <v>11</v>
      </c>
      <c r="K118" t="s">
        <v>1607</v>
      </c>
      <c r="L118" s="1"/>
      <c r="M118" s="1">
        <v>42235</v>
      </c>
      <c r="N118" s="1">
        <v>41989</v>
      </c>
      <c r="O118" t="s">
        <v>13</v>
      </c>
      <c r="P118" s="1">
        <v>41996</v>
      </c>
      <c r="Q118" t="s">
        <v>436</v>
      </c>
      <c r="R118" t="s">
        <v>9</v>
      </c>
      <c r="S118" t="s">
        <v>1590</v>
      </c>
      <c r="T118" t="s">
        <v>13</v>
      </c>
      <c r="U118" t="s">
        <v>53</v>
      </c>
      <c r="V118" t="s">
        <v>1608</v>
      </c>
      <c r="X118" s="8">
        <v>42.5</v>
      </c>
      <c r="Y118" s="8">
        <v>22.5</v>
      </c>
      <c r="Z118" s="8">
        <v>37.26</v>
      </c>
      <c r="AA118" s="8">
        <v>12404.3</v>
      </c>
      <c r="AB118" t="s">
        <v>151</v>
      </c>
      <c r="AC118" t="s">
        <v>151</v>
      </c>
      <c r="AD118" t="s">
        <v>438</v>
      </c>
      <c r="AE118" t="s">
        <v>11</v>
      </c>
      <c r="AF118" t="s">
        <v>20</v>
      </c>
      <c r="AG118" t="s">
        <v>1609</v>
      </c>
      <c r="AH118" t="s">
        <v>1011</v>
      </c>
      <c r="AI118" t="s">
        <v>1012</v>
      </c>
      <c r="AJ118" t="s">
        <v>100</v>
      </c>
      <c r="AK118" t="s">
        <v>153</v>
      </c>
      <c r="AL118" s="2">
        <v>41989.536296296297</v>
      </c>
      <c r="AM118" t="s">
        <v>1610</v>
      </c>
      <c r="AN118" t="s">
        <v>1610</v>
      </c>
      <c r="AO118">
        <v>6</v>
      </c>
      <c r="AP118" t="s">
        <v>1611</v>
      </c>
      <c r="AQ118" t="s">
        <v>818</v>
      </c>
      <c r="AR118">
        <v>40</v>
      </c>
      <c r="AT118" t="s">
        <v>1596</v>
      </c>
      <c r="AU118" t="s">
        <v>1611</v>
      </c>
      <c r="AV118" t="s">
        <v>104</v>
      </c>
      <c r="AW118" s="8">
        <v>11463.25</v>
      </c>
      <c r="AX118" s="8">
        <v>11463.25</v>
      </c>
      <c r="AY118" s="8">
        <v>12404.3</v>
      </c>
      <c r="AZ118" t="s">
        <v>30</v>
      </c>
      <c r="BA118" t="s">
        <v>1612</v>
      </c>
      <c r="BB118" t="s">
        <v>1613</v>
      </c>
      <c r="BC118" t="s">
        <v>1614</v>
      </c>
      <c r="BD118">
        <v>1.4</v>
      </c>
      <c r="BE118">
        <v>34</v>
      </c>
      <c r="BF118" t="s">
        <v>9</v>
      </c>
      <c r="BG118" t="s">
        <v>1615</v>
      </c>
      <c r="BO118" t="s">
        <v>158</v>
      </c>
      <c r="BP118">
        <v>0</v>
      </c>
      <c r="BQ118" t="s">
        <v>36</v>
      </c>
      <c r="BR118" t="s">
        <v>1616</v>
      </c>
      <c r="BS118" t="s">
        <v>9</v>
      </c>
      <c r="BT118" t="s">
        <v>9</v>
      </c>
      <c r="BU118" t="s">
        <v>38</v>
      </c>
      <c r="BV118" t="s">
        <v>1617</v>
      </c>
      <c r="BW118" t="s">
        <v>1610</v>
      </c>
      <c r="BX118" t="s">
        <v>1609</v>
      </c>
      <c r="BY118" t="s">
        <v>1610</v>
      </c>
      <c r="BZ118" t="s">
        <v>40</v>
      </c>
      <c r="CB118" t="s">
        <v>1618</v>
      </c>
      <c r="CC118" t="s">
        <v>1619</v>
      </c>
      <c r="CD118" t="s">
        <v>164</v>
      </c>
      <c r="CE118" t="s">
        <v>43</v>
      </c>
      <c r="CF118">
        <v>249</v>
      </c>
      <c r="CG118" t="s">
        <v>165</v>
      </c>
      <c r="CH118" t="s">
        <v>820</v>
      </c>
      <c r="CI118" t="s">
        <v>1588</v>
      </c>
      <c r="CJ118">
        <v>50</v>
      </c>
      <c r="CK118" t="s">
        <v>45</v>
      </c>
      <c r="CL118" s="1">
        <v>42235</v>
      </c>
      <c r="CM118" t="s">
        <v>1612</v>
      </c>
      <c r="CN118" t="s">
        <v>1620</v>
      </c>
      <c r="CO118" t="s">
        <v>1621</v>
      </c>
      <c r="CP118" t="s">
        <v>1619</v>
      </c>
      <c r="CQ118">
        <v>3</v>
      </c>
      <c r="CR118" s="8">
        <v>13558.05</v>
      </c>
      <c r="CS118">
        <v>2</v>
      </c>
      <c r="CU118" s="8">
        <v>11463.25</v>
      </c>
      <c r="CV118">
        <v>4</v>
      </c>
      <c r="CX118" t="s">
        <v>1622</v>
      </c>
      <c r="CY118">
        <v>6.6</v>
      </c>
    </row>
    <row r="119" spans="1:103" x14ac:dyDescent="0.35">
      <c r="A119" t="s">
        <v>1623</v>
      </c>
      <c r="B119" s="19" t="s">
        <v>1588</v>
      </c>
      <c r="C119" t="s">
        <v>9</v>
      </c>
      <c r="D119">
        <v>100</v>
      </c>
      <c r="E119">
        <v>45</v>
      </c>
      <c r="F119" t="s">
        <v>1588</v>
      </c>
      <c r="G119">
        <v>977</v>
      </c>
      <c r="H119" t="s">
        <v>10</v>
      </c>
      <c r="I119">
        <v>45</v>
      </c>
      <c r="J119" t="s">
        <v>791</v>
      </c>
      <c r="K119" t="s">
        <v>1624</v>
      </c>
      <c r="L119" s="1"/>
      <c r="M119" s="1">
        <v>42237</v>
      </c>
      <c r="N119" s="1">
        <v>42037</v>
      </c>
      <c r="O119" t="s">
        <v>13</v>
      </c>
      <c r="P119" s="1">
        <v>42044</v>
      </c>
      <c r="Q119" t="s">
        <v>52</v>
      </c>
      <c r="R119" t="s">
        <v>9</v>
      </c>
      <c r="S119" t="s">
        <v>1590</v>
      </c>
      <c r="T119" t="s">
        <v>13</v>
      </c>
      <c r="U119" t="s">
        <v>53</v>
      </c>
      <c r="X119" s="8">
        <v>38.15</v>
      </c>
      <c r="Y119" s="8">
        <v>22.85</v>
      </c>
      <c r="Z119" s="8">
        <v>37.26</v>
      </c>
      <c r="AA119" s="8">
        <v>9960.8799999999992</v>
      </c>
      <c r="AB119" t="s">
        <v>814</v>
      </c>
      <c r="AC119" t="s">
        <v>165</v>
      </c>
      <c r="AD119" t="s">
        <v>438</v>
      </c>
      <c r="AE119" t="s">
        <v>791</v>
      </c>
      <c r="AF119" t="s">
        <v>177</v>
      </c>
      <c r="AG119" t="s">
        <v>1625</v>
      </c>
      <c r="AH119" t="s">
        <v>1626</v>
      </c>
      <c r="AI119" t="s">
        <v>441</v>
      </c>
      <c r="AJ119" t="s">
        <v>23</v>
      </c>
      <c r="AK119" t="s">
        <v>827</v>
      </c>
      <c r="AL119" s="2">
        <v>42037.682083333333</v>
      </c>
      <c r="AM119" t="s">
        <v>1627</v>
      </c>
      <c r="AN119" t="s">
        <v>1627</v>
      </c>
      <c r="AO119">
        <v>5</v>
      </c>
      <c r="AP119" t="s">
        <v>26</v>
      </c>
      <c r="AQ119" t="s">
        <v>27</v>
      </c>
      <c r="AR119">
        <v>40</v>
      </c>
      <c r="AS119" s="6" t="s">
        <v>791</v>
      </c>
      <c r="AT119" t="s">
        <v>1596</v>
      </c>
      <c r="AU119" t="s">
        <v>1628</v>
      </c>
      <c r="AV119" t="s">
        <v>29</v>
      </c>
      <c r="AW119" s="8">
        <v>9192.59</v>
      </c>
      <c r="AX119" s="8">
        <v>9192.59</v>
      </c>
      <c r="AY119" s="8">
        <v>9960.8799999999992</v>
      </c>
      <c r="BA119" t="s">
        <v>1629</v>
      </c>
      <c r="BB119" t="s">
        <v>1630</v>
      </c>
      <c r="BC119" t="s">
        <v>1631</v>
      </c>
      <c r="BD119">
        <v>1.4</v>
      </c>
      <c r="BE119">
        <v>34</v>
      </c>
      <c r="BF119" t="s">
        <v>9</v>
      </c>
      <c r="BG119" t="s">
        <v>1632</v>
      </c>
      <c r="BO119" t="s">
        <v>280</v>
      </c>
      <c r="BP119">
        <v>0</v>
      </c>
      <c r="BQ119" t="s">
        <v>36</v>
      </c>
      <c r="BR119" t="s">
        <v>1633</v>
      </c>
      <c r="BS119" t="s">
        <v>9</v>
      </c>
      <c r="BT119" t="s">
        <v>9</v>
      </c>
      <c r="BU119" t="s">
        <v>38</v>
      </c>
      <c r="BV119" t="s">
        <v>1634</v>
      </c>
      <c r="BW119" t="s">
        <v>1627</v>
      </c>
      <c r="BX119" t="s">
        <v>1635</v>
      </c>
      <c r="BY119" t="s">
        <v>1627</v>
      </c>
      <c r="BZ119" t="s">
        <v>72</v>
      </c>
      <c r="CB119" t="s">
        <v>1636</v>
      </c>
      <c r="CE119" t="s">
        <v>456</v>
      </c>
      <c r="CF119">
        <v>199</v>
      </c>
      <c r="CG119" t="s">
        <v>67</v>
      </c>
      <c r="CI119" t="s">
        <v>1588</v>
      </c>
      <c r="CJ119">
        <v>50</v>
      </c>
      <c r="CK119" t="s">
        <v>45</v>
      </c>
      <c r="CL119" s="1">
        <v>42237</v>
      </c>
      <c r="CM119" t="s">
        <v>1629</v>
      </c>
      <c r="CO119" t="s">
        <v>1637</v>
      </c>
      <c r="CQ119">
        <v>2</v>
      </c>
      <c r="CR119" s="8">
        <v>10835.55</v>
      </c>
      <c r="CS119">
        <v>2</v>
      </c>
      <c r="CT119" t="s">
        <v>9</v>
      </c>
      <c r="CU119" s="8">
        <v>9192.59</v>
      </c>
      <c r="CV119">
        <v>4</v>
      </c>
      <c r="CX119" t="s">
        <v>1638</v>
      </c>
      <c r="CY119">
        <v>6.6</v>
      </c>
    </row>
    <row r="120" spans="1:103" x14ac:dyDescent="0.35">
      <c r="A120" t="s">
        <v>1639</v>
      </c>
      <c r="B120" s="19" t="s">
        <v>1588</v>
      </c>
      <c r="C120" t="s">
        <v>69</v>
      </c>
      <c r="D120">
        <v>50</v>
      </c>
      <c r="E120">
        <v>45</v>
      </c>
      <c r="F120" t="s">
        <v>1588</v>
      </c>
      <c r="G120">
        <v>1907</v>
      </c>
      <c r="H120" t="s">
        <v>50</v>
      </c>
      <c r="I120">
        <v>22</v>
      </c>
      <c r="J120" t="s">
        <v>11</v>
      </c>
      <c r="K120" t="s">
        <v>1640</v>
      </c>
      <c r="L120" s="1">
        <v>42158</v>
      </c>
      <c r="M120" s="1">
        <v>42237</v>
      </c>
      <c r="N120" s="1">
        <v>42152</v>
      </c>
      <c r="O120" t="s">
        <v>1455</v>
      </c>
      <c r="P120" s="1">
        <v>42165</v>
      </c>
      <c r="Q120" t="s">
        <v>758</v>
      </c>
      <c r="R120" t="s">
        <v>9</v>
      </c>
      <c r="S120" t="s">
        <v>1590</v>
      </c>
      <c r="T120" t="s">
        <v>1641</v>
      </c>
      <c r="X120" s="8">
        <v>48.87</v>
      </c>
      <c r="Y120" s="8">
        <v>26.13</v>
      </c>
      <c r="Z120" s="8">
        <v>37.26</v>
      </c>
      <c r="AA120" s="8">
        <v>124.99</v>
      </c>
      <c r="AB120" t="s">
        <v>274</v>
      </c>
      <c r="AC120" t="s">
        <v>697</v>
      </c>
      <c r="AD120" t="s">
        <v>438</v>
      </c>
      <c r="AE120" t="s">
        <v>11</v>
      </c>
      <c r="AF120" t="s">
        <v>20</v>
      </c>
      <c r="AH120" t="s">
        <v>729</v>
      </c>
      <c r="AI120" t="s">
        <v>730</v>
      </c>
      <c r="AJ120" t="s">
        <v>23</v>
      </c>
      <c r="AK120" t="s">
        <v>731</v>
      </c>
      <c r="AL120" s="2">
        <v>42152.709756944445</v>
      </c>
      <c r="AM120" t="s">
        <v>1642</v>
      </c>
      <c r="AO120">
        <v>2</v>
      </c>
      <c r="AP120" t="s">
        <v>823</v>
      </c>
      <c r="AQ120" t="s">
        <v>824</v>
      </c>
      <c r="AR120">
        <v>40</v>
      </c>
      <c r="AT120" t="s">
        <v>1596</v>
      </c>
      <c r="AU120" t="s">
        <v>823</v>
      </c>
      <c r="AV120" t="s">
        <v>29</v>
      </c>
      <c r="AW120" s="8">
        <v>5024.6000000000004</v>
      </c>
      <c r="AX120" s="8">
        <v>206.6</v>
      </c>
      <c r="AY120" s="8">
        <v>249.98</v>
      </c>
      <c r="BA120" t="s">
        <v>1643</v>
      </c>
      <c r="BB120" t="s">
        <v>32</v>
      </c>
      <c r="BC120" t="s">
        <v>1644</v>
      </c>
      <c r="BD120">
        <v>1.4</v>
      </c>
      <c r="BE120">
        <v>34</v>
      </c>
      <c r="BF120" t="s">
        <v>9</v>
      </c>
      <c r="BG120" t="s">
        <v>1645</v>
      </c>
      <c r="BO120" t="s">
        <v>303</v>
      </c>
      <c r="BP120">
        <v>124.99</v>
      </c>
      <c r="BQ120" t="s">
        <v>36</v>
      </c>
      <c r="BR120" t="s">
        <v>1646</v>
      </c>
      <c r="BS120" t="s">
        <v>9</v>
      </c>
      <c r="BT120" t="s">
        <v>69</v>
      </c>
      <c r="BU120" t="s">
        <v>38</v>
      </c>
      <c r="BV120" t="s">
        <v>1647</v>
      </c>
      <c r="BW120" t="s">
        <v>1642</v>
      </c>
      <c r="BX120" t="s">
        <v>1648</v>
      </c>
      <c r="BY120" t="s">
        <v>1649</v>
      </c>
      <c r="BZ120" t="s">
        <v>40</v>
      </c>
      <c r="CA120" t="s">
        <v>1650</v>
      </c>
      <c r="CB120" t="s">
        <v>1651</v>
      </c>
      <c r="CC120" t="s">
        <v>1652</v>
      </c>
      <c r="CE120" t="s">
        <v>1653</v>
      </c>
      <c r="CF120">
        <v>219</v>
      </c>
      <c r="CG120" t="s">
        <v>1654</v>
      </c>
      <c r="CI120" t="s">
        <v>1588</v>
      </c>
      <c r="CJ120">
        <v>50</v>
      </c>
      <c r="CK120" t="s">
        <v>45</v>
      </c>
      <c r="CL120" s="1">
        <v>42237</v>
      </c>
      <c r="CM120" t="s">
        <v>1643</v>
      </c>
      <c r="CQ120">
        <v>0</v>
      </c>
      <c r="CR120" s="8"/>
      <c r="CS120">
        <v>3</v>
      </c>
      <c r="CT120" t="s">
        <v>9</v>
      </c>
      <c r="CU120" s="8">
        <v>5024.6000000000004</v>
      </c>
      <c r="CV120">
        <v>4</v>
      </c>
      <c r="CX120" t="s">
        <v>1655</v>
      </c>
      <c r="CY120">
        <v>6.6</v>
      </c>
    </row>
    <row r="121" spans="1:103" x14ac:dyDescent="0.35">
      <c r="A121" t="s">
        <v>1656</v>
      </c>
      <c r="B121" s="19" t="s">
        <v>1588</v>
      </c>
      <c r="C121" t="s">
        <v>9</v>
      </c>
      <c r="D121">
        <v>100</v>
      </c>
      <c r="E121">
        <v>45</v>
      </c>
      <c r="F121" t="s">
        <v>1588</v>
      </c>
      <c r="G121">
        <v>2028</v>
      </c>
      <c r="H121" t="s">
        <v>50</v>
      </c>
      <c r="I121">
        <v>45</v>
      </c>
      <c r="J121" t="s">
        <v>11</v>
      </c>
      <c r="K121" t="s">
        <v>1657</v>
      </c>
      <c r="L121" s="1"/>
      <c r="M121" s="1">
        <v>42235</v>
      </c>
      <c r="N121" s="1">
        <v>42165</v>
      </c>
      <c r="O121" t="s">
        <v>13</v>
      </c>
      <c r="P121" s="1">
        <v>42172</v>
      </c>
      <c r="Q121" t="s">
        <v>1359</v>
      </c>
      <c r="R121" t="s">
        <v>9</v>
      </c>
      <c r="S121" t="s">
        <v>1590</v>
      </c>
      <c r="T121" t="s">
        <v>13</v>
      </c>
      <c r="U121" t="s">
        <v>1658</v>
      </c>
      <c r="X121" s="8">
        <v>48.87</v>
      </c>
      <c r="Y121" s="8">
        <v>26.13</v>
      </c>
      <c r="Z121" s="8">
        <v>37.26</v>
      </c>
      <c r="AA121" s="8">
        <v>10933.38</v>
      </c>
      <c r="AB121" t="s">
        <v>54</v>
      </c>
      <c r="AC121" t="s">
        <v>55</v>
      </c>
      <c r="AD121" t="s">
        <v>438</v>
      </c>
      <c r="AE121" t="s">
        <v>11</v>
      </c>
      <c r="AF121" t="s">
        <v>20</v>
      </c>
      <c r="AG121" t="s">
        <v>1659</v>
      </c>
      <c r="AH121" t="s">
        <v>1660</v>
      </c>
      <c r="AI121" t="s">
        <v>1661</v>
      </c>
      <c r="AJ121" t="s">
        <v>100</v>
      </c>
      <c r="AK121" t="s">
        <v>101</v>
      </c>
      <c r="AL121" s="2">
        <v>42165.41233796296</v>
      </c>
      <c r="AM121" t="s">
        <v>1662</v>
      </c>
      <c r="AN121" t="s">
        <v>1662</v>
      </c>
      <c r="AO121">
        <v>2</v>
      </c>
      <c r="AP121" t="s">
        <v>1611</v>
      </c>
      <c r="AQ121" t="s">
        <v>818</v>
      </c>
      <c r="AR121">
        <v>40</v>
      </c>
      <c r="AT121" t="s">
        <v>1596</v>
      </c>
      <c r="AU121" t="s">
        <v>1611</v>
      </c>
      <c r="AV121" t="s">
        <v>104</v>
      </c>
      <c r="AW121" s="8">
        <v>10092.59</v>
      </c>
      <c r="AX121" s="8">
        <v>10092.59</v>
      </c>
      <c r="AY121" s="8">
        <v>10933.38</v>
      </c>
      <c r="BA121" t="s">
        <v>1663</v>
      </c>
      <c r="BB121" t="s">
        <v>32</v>
      </c>
      <c r="BC121" t="s">
        <v>1664</v>
      </c>
      <c r="BD121">
        <v>1.4</v>
      </c>
      <c r="BE121">
        <v>34</v>
      </c>
      <c r="BF121" t="s">
        <v>69</v>
      </c>
      <c r="BG121" t="s">
        <v>1665</v>
      </c>
      <c r="BO121" t="s">
        <v>67</v>
      </c>
      <c r="BP121">
        <v>0</v>
      </c>
      <c r="BQ121" t="s">
        <v>36</v>
      </c>
      <c r="BR121" t="s">
        <v>1666</v>
      </c>
      <c r="BS121" t="s">
        <v>9</v>
      </c>
      <c r="BT121" t="s">
        <v>9</v>
      </c>
      <c r="BU121" t="s">
        <v>38</v>
      </c>
      <c r="BV121" t="s">
        <v>1667</v>
      </c>
      <c r="BW121" t="s">
        <v>1662</v>
      </c>
      <c r="BX121" t="s">
        <v>1668</v>
      </c>
      <c r="BY121" t="s">
        <v>1662</v>
      </c>
      <c r="BZ121" t="s">
        <v>40</v>
      </c>
      <c r="CB121" t="s">
        <v>1516</v>
      </c>
      <c r="CC121" t="s">
        <v>1669</v>
      </c>
      <c r="CE121" t="s">
        <v>43</v>
      </c>
      <c r="CF121">
        <v>219</v>
      </c>
      <c r="CG121" t="s">
        <v>74</v>
      </c>
      <c r="CH121" t="s">
        <v>820</v>
      </c>
      <c r="CI121" t="s">
        <v>1588</v>
      </c>
      <c r="CJ121">
        <v>50</v>
      </c>
      <c r="CK121" t="s">
        <v>45</v>
      </c>
      <c r="CL121" s="1">
        <v>42235</v>
      </c>
      <c r="CM121" t="s">
        <v>1663</v>
      </c>
      <c r="CO121" t="s">
        <v>1670</v>
      </c>
      <c r="CQ121">
        <v>1</v>
      </c>
      <c r="CR121" s="8"/>
      <c r="CS121">
        <v>1</v>
      </c>
      <c r="CU121" s="8">
        <v>10092.59</v>
      </c>
      <c r="CV121">
        <v>4</v>
      </c>
      <c r="CX121" t="s">
        <v>1671</v>
      </c>
      <c r="CY121">
        <v>6.6</v>
      </c>
    </row>
    <row r="122" spans="1:103" x14ac:dyDescent="0.35">
      <c r="A122" t="s">
        <v>1672</v>
      </c>
      <c r="B122" s="19" t="s">
        <v>1588</v>
      </c>
      <c r="C122" t="s">
        <v>9</v>
      </c>
      <c r="D122">
        <v>100</v>
      </c>
      <c r="E122">
        <v>45</v>
      </c>
      <c r="F122" t="s">
        <v>1588</v>
      </c>
      <c r="G122">
        <v>1667</v>
      </c>
      <c r="H122" t="s">
        <v>50</v>
      </c>
      <c r="I122">
        <v>45</v>
      </c>
      <c r="J122" t="s">
        <v>791</v>
      </c>
      <c r="K122" t="s">
        <v>1673</v>
      </c>
      <c r="L122" s="1"/>
      <c r="M122" s="1">
        <v>42236</v>
      </c>
      <c r="N122" s="1">
        <v>42116</v>
      </c>
      <c r="O122" t="s">
        <v>13</v>
      </c>
      <c r="P122" s="1">
        <v>42123</v>
      </c>
      <c r="Q122" t="s">
        <v>14</v>
      </c>
      <c r="R122" t="s">
        <v>9</v>
      </c>
      <c r="S122" t="s">
        <v>1590</v>
      </c>
      <c r="T122" t="s">
        <v>13</v>
      </c>
      <c r="U122" t="s">
        <v>53</v>
      </c>
      <c r="V122" t="s">
        <v>1674</v>
      </c>
      <c r="X122" s="8">
        <v>48.87</v>
      </c>
      <c r="Y122" s="8">
        <v>26.13</v>
      </c>
      <c r="Z122" s="8">
        <v>37.26</v>
      </c>
      <c r="AA122" s="8">
        <v>10720.9</v>
      </c>
      <c r="AB122" t="s">
        <v>205</v>
      </c>
      <c r="AC122" t="s">
        <v>205</v>
      </c>
      <c r="AD122" t="s">
        <v>438</v>
      </c>
      <c r="AE122" t="s">
        <v>791</v>
      </c>
      <c r="AF122" t="s">
        <v>177</v>
      </c>
      <c r="AG122" t="s">
        <v>1674</v>
      </c>
      <c r="AH122" t="s">
        <v>578</v>
      </c>
      <c r="AI122" t="s">
        <v>564</v>
      </c>
      <c r="AJ122" t="s">
        <v>80</v>
      </c>
      <c r="AK122" t="s">
        <v>822</v>
      </c>
      <c r="AL122" s="2">
        <v>42116.627974537034</v>
      </c>
      <c r="AM122" t="s">
        <v>1675</v>
      </c>
      <c r="AN122" t="s">
        <v>1675</v>
      </c>
      <c r="AO122">
        <v>3</v>
      </c>
      <c r="AP122" t="s">
        <v>26</v>
      </c>
      <c r="AQ122" t="s">
        <v>27</v>
      </c>
      <c r="AR122">
        <v>40</v>
      </c>
      <c r="AS122" s="6" t="s">
        <v>791</v>
      </c>
      <c r="AT122" t="s">
        <v>1596</v>
      </c>
      <c r="AU122" t="s">
        <v>1628</v>
      </c>
      <c r="AV122" t="s">
        <v>83</v>
      </c>
      <c r="AW122" s="8">
        <v>9916.98</v>
      </c>
      <c r="AX122" s="8">
        <v>9916.98</v>
      </c>
      <c r="AY122" s="8">
        <v>10720.9</v>
      </c>
      <c r="AZ122" t="s">
        <v>30</v>
      </c>
      <c r="BA122" t="s">
        <v>1676</v>
      </c>
      <c r="BB122" t="s">
        <v>1677</v>
      </c>
      <c r="BC122" t="s">
        <v>1678</v>
      </c>
      <c r="BD122">
        <v>1.4</v>
      </c>
      <c r="BE122">
        <v>34</v>
      </c>
      <c r="BF122" t="s">
        <v>9</v>
      </c>
      <c r="BG122" t="s">
        <v>1679</v>
      </c>
      <c r="BO122" t="s">
        <v>303</v>
      </c>
      <c r="BP122">
        <v>0</v>
      </c>
      <c r="BQ122" t="s">
        <v>36</v>
      </c>
      <c r="BR122" t="s">
        <v>1680</v>
      </c>
      <c r="BS122" t="s">
        <v>9</v>
      </c>
      <c r="BT122" t="s">
        <v>9</v>
      </c>
      <c r="BU122" t="s">
        <v>38</v>
      </c>
      <c r="BV122" t="s">
        <v>1681</v>
      </c>
      <c r="BW122" t="s">
        <v>1675</v>
      </c>
      <c r="BX122" t="s">
        <v>1674</v>
      </c>
      <c r="BY122" t="s">
        <v>1675</v>
      </c>
      <c r="BZ122" t="s">
        <v>40</v>
      </c>
      <c r="CB122" t="s">
        <v>1682</v>
      </c>
      <c r="CC122" t="s">
        <v>1683</v>
      </c>
      <c r="CE122" t="s">
        <v>473</v>
      </c>
      <c r="CF122">
        <v>219</v>
      </c>
      <c r="CG122" t="s">
        <v>710</v>
      </c>
      <c r="CI122" t="s">
        <v>1588</v>
      </c>
      <c r="CJ122">
        <v>50</v>
      </c>
      <c r="CK122" t="s">
        <v>45</v>
      </c>
      <c r="CL122" s="1">
        <v>42236</v>
      </c>
      <c r="CM122" t="s">
        <v>1676</v>
      </c>
      <c r="CN122" t="s">
        <v>1684</v>
      </c>
      <c r="CO122" t="s">
        <v>1685</v>
      </c>
      <c r="CP122" t="s">
        <v>1683</v>
      </c>
      <c r="CQ122">
        <v>2</v>
      </c>
      <c r="CR122" s="8"/>
      <c r="CS122">
        <v>1</v>
      </c>
      <c r="CT122" t="s">
        <v>9</v>
      </c>
      <c r="CU122" s="8">
        <v>9916.98</v>
      </c>
      <c r="CV122">
        <v>4</v>
      </c>
      <c r="CX122" t="s">
        <v>1686</v>
      </c>
      <c r="CY122">
        <v>6.6</v>
      </c>
    </row>
    <row r="123" spans="1:103" x14ac:dyDescent="0.35">
      <c r="A123" t="s">
        <v>1687</v>
      </c>
      <c r="B123" s="19" t="s">
        <v>1688</v>
      </c>
      <c r="C123" t="s">
        <v>9</v>
      </c>
      <c r="D123">
        <v>100</v>
      </c>
      <c r="E123">
        <v>55</v>
      </c>
      <c r="F123" t="s">
        <v>1688</v>
      </c>
      <c r="G123">
        <v>2308</v>
      </c>
      <c r="H123" t="s">
        <v>200</v>
      </c>
      <c r="I123">
        <v>55</v>
      </c>
      <c r="J123" t="s">
        <v>171</v>
      </c>
      <c r="K123" t="s">
        <v>1689</v>
      </c>
      <c r="L123" s="1"/>
      <c r="M123" s="1">
        <v>42237</v>
      </c>
      <c r="N123" s="1">
        <v>42194</v>
      </c>
      <c r="O123" t="s">
        <v>13</v>
      </c>
      <c r="P123" s="1">
        <v>42199</v>
      </c>
      <c r="Q123" t="s">
        <v>758</v>
      </c>
      <c r="R123" t="s">
        <v>9</v>
      </c>
      <c r="S123" t="s">
        <v>1690</v>
      </c>
      <c r="T123" t="s">
        <v>13</v>
      </c>
      <c r="U123" t="s">
        <v>226</v>
      </c>
      <c r="X123" s="8">
        <v>22.5</v>
      </c>
      <c r="Y123" s="8">
        <v>22.5</v>
      </c>
      <c r="Z123" s="8">
        <v>31.5</v>
      </c>
      <c r="AA123" s="8">
        <v>7702.29</v>
      </c>
      <c r="AB123" t="s">
        <v>205</v>
      </c>
      <c r="AC123" t="s">
        <v>205</v>
      </c>
      <c r="AD123" t="s">
        <v>176</v>
      </c>
      <c r="AE123" t="s">
        <v>171</v>
      </c>
      <c r="AF123" t="s">
        <v>177</v>
      </c>
      <c r="AH123" t="s">
        <v>16</v>
      </c>
      <c r="AI123" t="s">
        <v>262</v>
      </c>
      <c r="AJ123" t="s">
        <v>23</v>
      </c>
      <c r="AK123" t="s">
        <v>208</v>
      </c>
      <c r="AL123" s="2">
        <v>42194.39644675926</v>
      </c>
      <c r="AO123">
        <v>1</v>
      </c>
      <c r="AP123" t="s">
        <v>183</v>
      </c>
      <c r="AT123" t="s">
        <v>1691</v>
      </c>
      <c r="AU123" t="s">
        <v>183</v>
      </c>
      <c r="AV123" t="s">
        <v>29</v>
      </c>
      <c r="AW123" s="8">
        <v>7095</v>
      </c>
      <c r="AX123" s="8">
        <v>7095</v>
      </c>
      <c r="AY123" s="8">
        <v>7702.29</v>
      </c>
      <c r="BA123" t="s">
        <v>1692</v>
      </c>
      <c r="BB123" t="s">
        <v>32</v>
      </c>
      <c r="BC123" t="s">
        <v>1693</v>
      </c>
      <c r="BE123">
        <v>20</v>
      </c>
      <c r="BF123" t="s">
        <v>69</v>
      </c>
      <c r="BG123" t="s">
        <v>1694</v>
      </c>
      <c r="BO123" t="s">
        <v>215</v>
      </c>
      <c r="BP123">
        <v>0</v>
      </c>
      <c r="BQ123" t="s">
        <v>190</v>
      </c>
      <c r="BR123" t="s">
        <v>1695</v>
      </c>
      <c r="BS123" t="s">
        <v>9</v>
      </c>
      <c r="BV123" t="s">
        <v>1696</v>
      </c>
      <c r="BX123" t="s">
        <v>1697</v>
      </c>
      <c r="BY123" t="s">
        <v>1698</v>
      </c>
      <c r="BZ123" t="s">
        <v>40</v>
      </c>
      <c r="CA123" t="s">
        <v>1699</v>
      </c>
      <c r="CB123" t="s">
        <v>1700</v>
      </c>
      <c r="CC123" t="s">
        <v>1701</v>
      </c>
      <c r="CE123" t="s">
        <v>1153</v>
      </c>
      <c r="CF123">
        <v>129</v>
      </c>
      <c r="CG123" t="s">
        <v>220</v>
      </c>
      <c r="CH123" t="s">
        <v>196</v>
      </c>
      <c r="CI123" t="s">
        <v>1688</v>
      </c>
      <c r="CJ123">
        <v>203</v>
      </c>
      <c r="CK123" t="s">
        <v>45</v>
      </c>
      <c r="CL123" s="1">
        <v>42237</v>
      </c>
      <c r="CM123" t="s">
        <v>1692</v>
      </c>
      <c r="CQ123">
        <v>1</v>
      </c>
      <c r="CR123" s="8"/>
      <c r="CS123">
        <v>0</v>
      </c>
      <c r="CU123" s="8">
        <v>7095</v>
      </c>
      <c r="CV123">
        <v>1</v>
      </c>
      <c r="CX123" t="s">
        <v>1702</v>
      </c>
    </row>
    <row r="124" spans="1:103" x14ac:dyDescent="0.35">
      <c r="A124" t="s">
        <v>1703</v>
      </c>
      <c r="B124" s="19" t="s">
        <v>1688</v>
      </c>
      <c r="C124" t="s">
        <v>9</v>
      </c>
      <c r="D124">
        <v>100</v>
      </c>
      <c r="E124">
        <v>65</v>
      </c>
      <c r="F124" t="s">
        <v>1688</v>
      </c>
      <c r="G124">
        <v>2271</v>
      </c>
      <c r="H124" t="s">
        <v>1704</v>
      </c>
      <c r="I124">
        <v>65</v>
      </c>
      <c r="J124" t="s">
        <v>171</v>
      </c>
      <c r="K124" t="s">
        <v>1705</v>
      </c>
      <c r="L124" s="1"/>
      <c r="M124" s="1">
        <v>42236</v>
      </c>
      <c r="N124" s="1">
        <v>42187</v>
      </c>
      <c r="O124" t="s">
        <v>13</v>
      </c>
      <c r="P124" s="1">
        <v>42194</v>
      </c>
      <c r="Q124" t="s">
        <v>14</v>
      </c>
      <c r="R124" t="s">
        <v>9</v>
      </c>
      <c r="S124" t="s">
        <v>1690</v>
      </c>
      <c r="T124" t="s">
        <v>13</v>
      </c>
      <c r="U124" t="s">
        <v>1283</v>
      </c>
      <c r="X124" s="8">
        <v>12.5</v>
      </c>
      <c r="Y124" s="8">
        <v>14</v>
      </c>
      <c r="Z124" s="8">
        <v>24</v>
      </c>
      <c r="AA124" s="8">
        <v>3699.59</v>
      </c>
      <c r="AB124" t="s">
        <v>1706</v>
      </c>
      <c r="AC124" t="s">
        <v>1706</v>
      </c>
      <c r="AD124" t="s">
        <v>176</v>
      </c>
      <c r="AE124" t="s">
        <v>171</v>
      </c>
      <c r="AF124" t="s">
        <v>177</v>
      </c>
      <c r="AG124" t="s">
        <v>1707</v>
      </c>
      <c r="AH124" t="s">
        <v>1708</v>
      </c>
      <c r="AI124" t="s">
        <v>207</v>
      </c>
      <c r="AJ124" t="s">
        <v>80</v>
      </c>
      <c r="AK124" t="s">
        <v>1709</v>
      </c>
      <c r="AL124" s="2">
        <v>42187.661678240744</v>
      </c>
      <c r="AM124" t="s">
        <v>1710</v>
      </c>
      <c r="AN124" t="s">
        <v>1711</v>
      </c>
      <c r="AO124">
        <v>1</v>
      </c>
      <c r="AP124" t="s">
        <v>183</v>
      </c>
      <c r="AT124" t="s">
        <v>1691</v>
      </c>
      <c r="AU124" t="s">
        <v>183</v>
      </c>
      <c r="AV124" t="s">
        <v>83</v>
      </c>
      <c r="AW124" s="8">
        <v>4550</v>
      </c>
      <c r="AX124" s="8">
        <v>3412.5</v>
      </c>
      <c r="AY124" s="8">
        <v>3699.59</v>
      </c>
      <c r="BA124" t="s">
        <v>1712</v>
      </c>
      <c r="BB124" t="s">
        <v>32</v>
      </c>
      <c r="BC124" t="s">
        <v>1713</v>
      </c>
      <c r="BE124">
        <v>20</v>
      </c>
      <c r="BF124" t="s">
        <v>69</v>
      </c>
      <c r="BG124" t="s">
        <v>1714</v>
      </c>
      <c r="BO124" t="s">
        <v>653</v>
      </c>
      <c r="BP124">
        <v>0</v>
      </c>
      <c r="BQ124" t="s">
        <v>190</v>
      </c>
      <c r="BR124" t="s">
        <v>1715</v>
      </c>
      <c r="BS124" t="s">
        <v>9</v>
      </c>
      <c r="BV124" t="s">
        <v>1716</v>
      </c>
      <c r="BW124" t="s">
        <v>1710</v>
      </c>
      <c r="BX124" t="s">
        <v>1717</v>
      </c>
      <c r="BY124" t="s">
        <v>1711</v>
      </c>
      <c r="BZ124" t="s">
        <v>72</v>
      </c>
      <c r="CA124" t="s">
        <v>1718</v>
      </c>
      <c r="CB124" t="s">
        <v>1719</v>
      </c>
      <c r="CE124" t="s">
        <v>73</v>
      </c>
      <c r="CF124">
        <v>70</v>
      </c>
      <c r="CG124" t="s">
        <v>777</v>
      </c>
      <c r="CH124" t="s">
        <v>196</v>
      </c>
      <c r="CI124" t="s">
        <v>1688</v>
      </c>
      <c r="CJ124">
        <v>203</v>
      </c>
      <c r="CK124" t="s">
        <v>45</v>
      </c>
      <c r="CL124" s="1">
        <v>42236</v>
      </c>
      <c r="CM124" t="s">
        <v>1712</v>
      </c>
      <c r="CO124" t="s">
        <v>1720</v>
      </c>
      <c r="CQ124">
        <v>1</v>
      </c>
      <c r="CR124" s="8"/>
      <c r="CS124">
        <v>0</v>
      </c>
      <c r="CU124" s="8">
        <v>4550</v>
      </c>
      <c r="CV124">
        <v>1</v>
      </c>
      <c r="CX124" t="s">
        <v>1721</v>
      </c>
    </row>
    <row r="125" spans="1:103" x14ac:dyDescent="0.35">
      <c r="A125" t="s">
        <v>1722</v>
      </c>
      <c r="B125" s="19" t="s">
        <v>1688</v>
      </c>
      <c r="C125" t="s">
        <v>9</v>
      </c>
      <c r="D125">
        <v>100</v>
      </c>
      <c r="E125">
        <v>75</v>
      </c>
      <c r="F125" t="s">
        <v>1688</v>
      </c>
      <c r="G125">
        <v>1963</v>
      </c>
      <c r="H125" t="s">
        <v>224</v>
      </c>
      <c r="I125">
        <v>75</v>
      </c>
      <c r="J125" t="s">
        <v>171</v>
      </c>
      <c r="K125" t="s">
        <v>1723</v>
      </c>
      <c r="L125" s="1"/>
      <c r="M125" s="1">
        <v>42236</v>
      </c>
      <c r="N125" s="1">
        <v>42157</v>
      </c>
      <c r="O125" t="s">
        <v>13</v>
      </c>
      <c r="P125" s="1"/>
      <c r="Q125" t="s">
        <v>14</v>
      </c>
      <c r="R125" t="s">
        <v>9</v>
      </c>
      <c r="S125" t="s">
        <v>1690</v>
      </c>
      <c r="T125" t="s">
        <v>13</v>
      </c>
      <c r="U125" t="s">
        <v>1283</v>
      </c>
      <c r="X125" s="8">
        <v>22.5</v>
      </c>
      <c r="Y125" s="8">
        <v>18.75</v>
      </c>
      <c r="Z125" s="8">
        <v>31.5</v>
      </c>
      <c r="AA125" s="8">
        <v>9660.75</v>
      </c>
      <c r="AB125" t="s">
        <v>227</v>
      </c>
      <c r="AC125" t="s">
        <v>227</v>
      </c>
      <c r="AD125" t="s">
        <v>176</v>
      </c>
      <c r="AE125" t="s">
        <v>171</v>
      </c>
      <c r="AF125" t="s">
        <v>177</v>
      </c>
      <c r="AH125" t="s">
        <v>1724</v>
      </c>
      <c r="AI125" t="s">
        <v>1725</v>
      </c>
      <c r="AJ125" t="s">
        <v>80</v>
      </c>
      <c r="AK125" t="s">
        <v>228</v>
      </c>
      <c r="AL125" s="2">
        <v>42157.764675925922</v>
      </c>
      <c r="AN125" t="s">
        <v>1726</v>
      </c>
      <c r="AO125">
        <v>1</v>
      </c>
      <c r="AP125" t="s">
        <v>183</v>
      </c>
      <c r="AT125" t="s">
        <v>1691</v>
      </c>
      <c r="AU125" t="s">
        <v>183</v>
      </c>
      <c r="AV125" t="s">
        <v>83</v>
      </c>
      <c r="AW125" s="8">
        <v>8925</v>
      </c>
      <c r="AX125" s="8">
        <v>8925</v>
      </c>
      <c r="AY125" s="8">
        <v>9660.75</v>
      </c>
      <c r="BB125" t="s">
        <v>32</v>
      </c>
      <c r="BC125" t="s">
        <v>1727</v>
      </c>
      <c r="BE125">
        <v>20</v>
      </c>
      <c r="BF125" t="s">
        <v>69</v>
      </c>
      <c r="BG125" t="s">
        <v>1728</v>
      </c>
      <c r="BO125" t="s">
        <v>233</v>
      </c>
      <c r="BP125">
        <v>0</v>
      </c>
      <c r="BQ125" t="s">
        <v>190</v>
      </c>
      <c r="BR125" t="s">
        <v>1729</v>
      </c>
      <c r="BS125" t="s">
        <v>9</v>
      </c>
      <c r="BV125" t="s">
        <v>1730</v>
      </c>
      <c r="BX125" t="s">
        <v>1731</v>
      </c>
      <c r="BY125" t="s">
        <v>1726</v>
      </c>
      <c r="BZ125" t="s">
        <v>40</v>
      </c>
      <c r="CC125" t="s">
        <v>1732</v>
      </c>
      <c r="CE125" t="s">
        <v>43</v>
      </c>
      <c r="CF125">
        <v>119</v>
      </c>
      <c r="CG125" t="s">
        <v>54</v>
      </c>
      <c r="CH125" t="s">
        <v>196</v>
      </c>
      <c r="CI125" t="s">
        <v>1688</v>
      </c>
      <c r="CJ125">
        <v>203</v>
      </c>
      <c r="CK125" t="s">
        <v>45</v>
      </c>
      <c r="CL125" s="1">
        <v>42236</v>
      </c>
      <c r="CM125" t="s">
        <v>1733</v>
      </c>
      <c r="CO125" t="s">
        <v>1732</v>
      </c>
      <c r="CP125" t="s">
        <v>1732</v>
      </c>
      <c r="CQ125">
        <v>1</v>
      </c>
      <c r="CR125" s="8"/>
      <c r="CS125">
        <v>0</v>
      </c>
      <c r="CT125" t="s">
        <v>9</v>
      </c>
      <c r="CU125" s="8">
        <v>8925</v>
      </c>
      <c r="CV125">
        <v>1</v>
      </c>
      <c r="CX125" t="s">
        <v>1734</v>
      </c>
    </row>
    <row r="126" spans="1:103" x14ac:dyDescent="0.35">
      <c r="A126" t="s">
        <v>1735</v>
      </c>
      <c r="B126" s="19" t="s">
        <v>1688</v>
      </c>
      <c r="C126" t="s">
        <v>9</v>
      </c>
      <c r="D126">
        <v>100</v>
      </c>
      <c r="E126">
        <v>75</v>
      </c>
      <c r="F126" t="s">
        <v>1688</v>
      </c>
      <c r="G126">
        <v>2046</v>
      </c>
      <c r="H126" t="s">
        <v>224</v>
      </c>
      <c r="I126">
        <v>75</v>
      </c>
      <c r="J126" t="s">
        <v>171</v>
      </c>
      <c r="K126" t="s">
        <v>1736</v>
      </c>
      <c r="L126" s="1"/>
      <c r="M126" s="1">
        <v>42237</v>
      </c>
      <c r="N126" s="1">
        <v>42166</v>
      </c>
      <c r="O126" t="s">
        <v>13</v>
      </c>
      <c r="P126" s="1">
        <v>42173</v>
      </c>
      <c r="Q126" t="s">
        <v>14</v>
      </c>
      <c r="R126" t="s">
        <v>9</v>
      </c>
      <c r="S126" t="s">
        <v>1690</v>
      </c>
      <c r="T126" t="s">
        <v>13</v>
      </c>
      <c r="U126" t="s">
        <v>1658</v>
      </c>
      <c r="X126" s="8">
        <v>22.5</v>
      </c>
      <c r="Y126" s="8">
        <v>18.75</v>
      </c>
      <c r="Z126" s="8">
        <v>31.5</v>
      </c>
      <c r="AA126" s="8">
        <v>9660.75</v>
      </c>
      <c r="AB126" t="s">
        <v>227</v>
      </c>
      <c r="AC126" t="s">
        <v>227</v>
      </c>
      <c r="AD126" t="s">
        <v>176</v>
      </c>
      <c r="AE126" t="s">
        <v>171</v>
      </c>
      <c r="AF126" t="s">
        <v>177</v>
      </c>
      <c r="AG126" t="s">
        <v>1737</v>
      </c>
      <c r="AH126" t="s">
        <v>1738</v>
      </c>
      <c r="AI126" t="s">
        <v>1661</v>
      </c>
      <c r="AJ126" t="s">
        <v>23</v>
      </c>
      <c r="AK126" t="s">
        <v>593</v>
      </c>
      <c r="AL126" s="2">
        <v>42166.453645833331</v>
      </c>
      <c r="AM126" t="s">
        <v>1739</v>
      </c>
      <c r="AN126" t="s">
        <v>1740</v>
      </c>
      <c r="AO126">
        <v>1</v>
      </c>
      <c r="AP126" t="s">
        <v>183</v>
      </c>
      <c r="AT126" t="s">
        <v>1691</v>
      </c>
      <c r="AU126" t="s">
        <v>183</v>
      </c>
      <c r="AV126" t="s">
        <v>29</v>
      </c>
      <c r="AW126" s="8">
        <v>8925</v>
      </c>
      <c r="AX126" s="8">
        <v>8925</v>
      </c>
      <c r="AY126" s="8">
        <v>9660.75</v>
      </c>
      <c r="BA126" t="s">
        <v>1741</v>
      </c>
      <c r="BB126" t="s">
        <v>1742</v>
      </c>
      <c r="BC126" t="s">
        <v>1743</v>
      </c>
      <c r="BE126">
        <v>20</v>
      </c>
      <c r="BF126" t="s">
        <v>69</v>
      </c>
      <c r="BG126" t="s">
        <v>1744</v>
      </c>
      <c r="BO126" t="s">
        <v>233</v>
      </c>
      <c r="BP126">
        <v>0</v>
      </c>
      <c r="BQ126" t="s">
        <v>190</v>
      </c>
      <c r="BR126" t="s">
        <v>1745</v>
      </c>
      <c r="BS126" t="s">
        <v>9</v>
      </c>
      <c r="BV126" t="s">
        <v>1746</v>
      </c>
      <c r="BW126" t="s">
        <v>1739</v>
      </c>
      <c r="BX126" t="s">
        <v>1747</v>
      </c>
      <c r="BY126" t="s">
        <v>1748</v>
      </c>
      <c r="BZ126" t="s">
        <v>40</v>
      </c>
      <c r="CA126" t="s">
        <v>1749</v>
      </c>
      <c r="CB126" t="s">
        <v>1750</v>
      </c>
      <c r="CC126" t="s">
        <v>1751</v>
      </c>
      <c r="CD126" t="s">
        <v>164</v>
      </c>
      <c r="CE126" t="s">
        <v>1124</v>
      </c>
      <c r="CF126">
        <v>119</v>
      </c>
      <c r="CG126" t="s">
        <v>54</v>
      </c>
      <c r="CH126" t="s">
        <v>196</v>
      </c>
      <c r="CI126" t="s">
        <v>1688</v>
      </c>
      <c r="CJ126">
        <v>203</v>
      </c>
      <c r="CK126" t="s">
        <v>45</v>
      </c>
      <c r="CL126" s="1">
        <v>42237</v>
      </c>
      <c r="CM126" t="s">
        <v>1741</v>
      </c>
      <c r="CO126" t="s">
        <v>1751</v>
      </c>
      <c r="CP126" t="s">
        <v>1751</v>
      </c>
      <c r="CQ126">
        <v>1</v>
      </c>
      <c r="CR126" s="8"/>
      <c r="CS126">
        <v>0</v>
      </c>
      <c r="CU126" s="8">
        <v>8925</v>
      </c>
      <c r="CV126">
        <v>1</v>
      </c>
      <c r="CX126" t="s">
        <v>1752</v>
      </c>
    </row>
    <row r="127" spans="1:103" x14ac:dyDescent="0.35">
      <c r="A127" t="s">
        <v>1753</v>
      </c>
      <c r="B127" s="19" t="s">
        <v>1688</v>
      </c>
      <c r="C127" t="s">
        <v>9</v>
      </c>
      <c r="D127">
        <v>100</v>
      </c>
      <c r="E127">
        <v>65</v>
      </c>
      <c r="F127" t="s">
        <v>1688</v>
      </c>
      <c r="G127">
        <v>1111</v>
      </c>
      <c r="H127" t="s">
        <v>200</v>
      </c>
      <c r="I127">
        <v>65</v>
      </c>
      <c r="J127" t="s">
        <v>171</v>
      </c>
      <c r="K127" t="s">
        <v>1754</v>
      </c>
      <c r="L127" s="1"/>
      <c r="M127" s="1">
        <v>42236</v>
      </c>
      <c r="N127" s="1">
        <v>42060</v>
      </c>
      <c r="O127" t="s">
        <v>13</v>
      </c>
      <c r="P127" s="1"/>
      <c r="Q127" t="s">
        <v>14</v>
      </c>
      <c r="R127" t="s">
        <v>9</v>
      </c>
      <c r="S127" t="s">
        <v>1690</v>
      </c>
      <c r="T127" t="s">
        <v>13</v>
      </c>
      <c r="U127" t="s">
        <v>302</v>
      </c>
      <c r="X127" s="8">
        <v>22.5</v>
      </c>
      <c r="Y127" s="8">
        <v>22.5</v>
      </c>
      <c r="Z127" s="8">
        <v>31.5</v>
      </c>
      <c r="AA127" s="8">
        <v>9476.8799999999992</v>
      </c>
      <c r="AB127" t="s">
        <v>205</v>
      </c>
      <c r="AC127" t="s">
        <v>205</v>
      </c>
      <c r="AD127" t="s">
        <v>176</v>
      </c>
      <c r="AE127" t="s">
        <v>171</v>
      </c>
      <c r="AF127" t="s">
        <v>177</v>
      </c>
      <c r="AG127" t="s">
        <v>1755</v>
      </c>
      <c r="AH127" t="s">
        <v>634</v>
      </c>
      <c r="AI127" t="s">
        <v>635</v>
      </c>
      <c r="AJ127" t="s">
        <v>80</v>
      </c>
      <c r="AK127" t="s">
        <v>619</v>
      </c>
      <c r="AL127" s="2">
        <v>42060.676469907405</v>
      </c>
      <c r="AM127" t="s">
        <v>1756</v>
      </c>
      <c r="AN127" t="s">
        <v>1756</v>
      </c>
      <c r="AO127">
        <v>5</v>
      </c>
      <c r="AP127" t="s">
        <v>1757</v>
      </c>
      <c r="AT127" t="s">
        <v>1691</v>
      </c>
      <c r="AU127" t="s">
        <v>1757</v>
      </c>
      <c r="AV127" t="s">
        <v>83</v>
      </c>
      <c r="AW127" s="8">
        <v>8738</v>
      </c>
      <c r="AX127" s="8">
        <v>8738</v>
      </c>
      <c r="AY127" s="8">
        <v>9476.8799999999992</v>
      </c>
      <c r="BA127" t="s">
        <v>1758</v>
      </c>
      <c r="BB127" t="s">
        <v>32</v>
      </c>
      <c r="BC127" t="s">
        <v>1759</v>
      </c>
      <c r="BE127">
        <v>20</v>
      </c>
      <c r="BF127" t="s">
        <v>69</v>
      </c>
      <c r="BG127" t="s">
        <v>1760</v>
      </c>
      <c r="BO127" t="s">
        <v>205</v>
      </c>
      <c r="BP127">
        <v>0</v>
      </c>
      <c r="BQ127" t="s">
        <v>1761</v>
      </c>
      <c r="BR127" t="s">
        <v>1762</v>
      </c>
      <c r="BS127" t="s">
        <v>9</v>
      </c>
      <c r="BV127" t="s">
        <v>1763</v>
      </c>
      <c r="BW127" t="s">
        <v>1756</v>
      </c>
      <c r="BX127" t="s">
        <v>1764</v>
      </c>
      <c r="BY127" t="s">
        <v>1756</v>
      </c>
      <c r="BZ127" t="s">
        <v>40</v>
      </c>
      <c r="CB127" t="s">
        <v>1765</v>
      </c>
      <c r="CC127" t="s">
        <v>1766</v>
      </c>
      <c r="CE127" t="s">
        <v>43</v>
      </c>
      <c r="CF127">
        <v>129</v>
      </c>
      <c r="CG127" t="s">
        <v>220</v>
      </c>
      <c r="CH127" t="s">
        <v>1767</v>
      </c>
      <c r="CI127" t="s">
        <v>1688</v>
      </c>
      <c r="CJ127">
        <v>203</v>
      </c>
      <c r="CK127" t="s">
        <v>45</v>
      </c>
      <c r="CL127" s="1">
        <v>42236</v>
      </c>
      <c r="CM127" t="s">
        <v>1758</v>
      </c>
      <c r="CO127" t="s">
        <v>1768</v>
      </c>
      <c r="CP127" t="s">
        <v>1766</v>
      </c>
      <c r="CQ127">
        <v>2</v>
      </c>
      <c r="CR127" s="8">
        <v>10145.85</v>
      </c>
      <c r="CS127">
        <v>3</v>
      </c>
      <c r="CT127" t="s">
        <v>9</v>
      </c>
      <c r="CU127" s="8">
        <v>8738</v>
      </c>
      <c r="CV127">
        <v>1</v>
      </c>
      <c r="CX127" t="s">
        <v>1769</v>
      </c>
    </row>
    <row r="128" spans="1:103" x14ac:dyDescent="0.35">
      <c r="A128" t="s">
        <v>1770</v>
      </c>
      <c r="B128" s="19" t="s">
        <v>1688</v>
      </c>
      <c r="C128" t="s">
        <v>9</v>
      </c>
      <c r="D128">
        <v>100</v>
      </c>
      <c r="E128">
        <v>70</v>
      </c>
      <c r="F128" t="s">
        <v>1688</v>
      </c>
      <c r="G128">
        <v>1385</v>
      </c>
      <c r="H128" t="s">
        <v>200</v>
      </c>
      <c r="I128">
        <v>70</v>
      </c>
      <c r="J128" t="s">
        <v>171</v>
      </c>
      <c r="K128" t="s">
        <v>1771</v>
      </c>
      <c r="L128" s="1"/>
      <c r="M128" s="1">
        <v>42235</v>
      </c>
      <c r="N128" s="1">
        <v>42087</v>
      </c>
      <c r="O128" t="s">
        <v>13</v>
      </c>
      <c r="P128" s="1"/>
      <c r="Q128" t="s">
        <v>173</v>
      </c>
      <c r="R128" t="s">
        <v>9</v>
      </c>
      <c r="S128" t="s">
        <v>1690</v>
      </c>
      <c r="T128" t="s">
        <v>13</v>
      </c>
      <c r="U128" t="s">
        <v>657</v>
      </c>
      <c r="V128" t="s">
        <v>1772</v>
      </c>
      <c r="X128" s="8">
        <v>22.5</v>
      </c>
      <c r="Y128" s="8">
        <v>22.5</v>
      </c>
      <c r="Z128" s="8">
        <v>31.5</v>
      </c>
      <c r="AA128" s="8">
        <v>9802.89</v>
      </c>
      <c r="AB128" t="s">
        <v>205</v>
      </c>
      <c r="AC128" t="s">
        <v>205</v>
      </c>
      <c r="AD128" t="s">
        <v>176</v>
      </c>
      <c r="AE128" t="s">
        <v>171</v>
      </c>
      <c r="AF128" t="s">
        <v>177</v>
      </c>
      <c r="AG128" t="s">
        <v>1773</v>
      </c>
      <c r="AH128" t="s">
        <v>1774</v>
      </c>
      <c r="AI128" t="s">
        <v>283</v>
      </c>
      <c r="AJ128" t="s">
        <v>100</v>
      </c>
      <c r="AK128" t="s">
        <v>579</v>
      </c>
      <c r="AL128" s="2">
        <v>42087.647106481483</v>
      </c>
      <c r="AM128" t="s">
        <v>1775</v>
      </c>
      <c r="AN128" t="s">
        <v>1776</v>
      </c>
      <c r="AO128">
        <v>4</v>
      </c>
      <c r="AP128" t="s">
        <v>183</v>
      </c>
      <c r="AT128" t="s">
        <v>1691</v>
      </c>
      <c r="AU128" t="s">
        <v>183</v>
      </c>
      <c r="AV128" t="s">
        <v>104</v>
      </c>
      <c r="AW128" s="8">
        <v>9030</v>
      </c>
      <c r="AX128" s="8">
        <v>9030</v>
      </c>
      <c r="AY128" s="8">
        <v>9802.89</v>
      </c>
      <c r="AZ128" t="s">
        <v>30</v>
      </c>
      <c r="BA128" t="s">
        <v>1777</v>
      </c>
      <c r="BB128" t="s">
        <v>1778</v>
      </c>
      <c r="BC128" t="s">
        <v>1779</v>
      </c>
      <c r="BE128">
        <v>20</v>
      </c>
      <c r="BF128" t="s">
        <v>69</v>
      </c>
      <c r="BG128" t="s">
        <v>1780</v>
      </c>
      <c r="BO128" t="s">
        <v>215</v>
      </c>
      <c r="BP128">
        <v>0</v>
      </c>
      <c r="BQ128" t="s">
        <v>190</v>
      </c>
      <c r="BR128" t="s">
        <v>1781</v>
      </c>
      <c r="BS128" t="s">
        <v>9</v>
      </c>
      <c r="BV128" t="s">
        <v>1782</v>
      </c>
      <c r="BW128" t="s">
        <v>1775</v>
      </c>
      <c r="BX128" t="s">
        <v>1783</v>
      </c>
      <c r="BY128" t="s">
        <v>1776</v>
      </c>
      <c r="BZ128" t="s">
        <v>40</v>
      </c>
      <c r="CA128" t="s">
        <v>1784</v>
      </c>
      <c r="CB128" t="s">
        <v>1785</v>
      </c>
      <c r="CC128" t="s">
        <v>1786</v>
      </c>
      <c r="CE128" t="s">
        <v>43</v>
      </c>
      <c r="CF128">
        <v>129</v>
      </c>
      <c r="CG128" t="s">
        <v>220</v>
      </c>
      <c r="CH128" t="s">
        <v>196</v>
      </c>
      <c r="CI128" t="s">
        <v>1688</v>
      </c>
      <c r="CJ128">
        <v>203</v>
      </c>
      <c r="CK128" t="s">
        <v>45</v>
      </c>
      <c r="CL128" s="1">
        <v>42235</v>
      </c>
      <c r="CM128" t="s">
        <v>1777</v>
      </c>
      <c r="CN128" t="s">
        <v>1787</v>
      </c>
      <c r="CO128" t="s">
        <v>1788</v>
      </c>
      <c r="CP128" t="s">
        <v>1786</v>
      </c>
      <c r="CQ128">
        <v>4</v>
      </c>
      <c r="CR128" s="8">
        <v>2341.35</v>
      </c>
      <c r="CS128">
        <v>0</v>
      </c>
      <c r="CU128" s="8">
        <v>9030</v>
      </c>
      <c r="CV128">
        <v>1</v>
      </c>
      <c r="CX128" t="s">
        <v>1789</v>
      </c>
    </row>
    <row r="129" spans="1:103" x14ac:dyDescent="0.35">
      <c r="A129" t="s">
        <v>1790</v>
      </c>
      <c r="B129" s="19" t="s">
        <v>1688</v>
      </c>
      <c r="C129" t="s">
        <v>9</v>
      </c>
      <c r="D129">
        <v>100</v>
      </c>
      <c r="E129">
        <v>65</v>
      </c>
      <c r="F129" t="s">
        <v>1688</v>
      </c>
      <c r="G129">
        <v>1109</v>
      </c>
      <c r="H129" t="s">
        <v>278</v>
      </c>
      <c r="I129">
        <v>65</v>
      </c>
      <c r="J129" t="s">
        <v>171</v>
      </c>
      <c r="K129" t="s">
        <v>1791</v>
      </c>
      <c r="L129" s="1"/>
      <c r="M129" s="1">
        <v>42235</v>
      </c>
      <c r="N129" s="1">
        <v>42060</v>
      </c>
      <c r="O129" t="s">
        <v>13</v>
      </c>
      <c r="P129" s="1"/>
      <c r="Q129" t="s">
        <v>14</v>
      </c>
      <c r="R129" t="s">
        <v>9</v>
      </c>
      <c r="S129" t="s">
        <v>1690</v>
      </c>
      <c r="T129" t="s">
        <v>13</v>
      </c>
      <c r="U129" t="s">
        <v>16</v>
      </c>
      <c r="X129" s="8">
        <v>30</v>
      </c>
      <c r="Y129" s="8">
        <v>26.25</v>
      </c>
      <c r="Z129" s="8">
        <v>59</v>
      </c>
      <c r="AA129" s="8">
        <v>11861.81</v>
      </c>
      <c r="AB129" t="s">
        <v>280</v>
      </c>
      <c r="AC129" t="s">
        <v>280</v>
      </c>
      <c r="AD129" t="s">
        <v>176</v>
      </c>
      <c r="AE129" t="s">
        <v>171</v>
      </c>
      <c r="AF129" t="s">
        <v>177</v>
      </c>
      <c r="AH129" t="s">
        <v>634</v>
      </c>
      <c r="AI129" t="s">
        <v>635</v>
      </c>
      <c r="AJ129" t="s">
        <v>100</v>
      </c>
      <c r="AK129" t="s">
        <v>284</v>
      </c>
      <c r="AL129" s="2">
        <v>42060.670810185184</v>
      </c>
      <c r="AM129" t="s">
        <v>1792</v>
      </c>
      <c r="AN129" t="s">
        <v>1792</v>
      </c>
      <c r="AO129">
        <v>4</v>
      </c>
      <c r="AP129" t="s">
        <v>183</v>
      </c>
      <c r="AT129" t="s">
        <v>1691</v>
      </c>
      <c r="AU129" t="s">
        <v>183</v>
      </c>
      <c r="AV129" t="s">
        <v>104</v>
      </c>
      <c r="AW129" s="8">
        <v>10985</v>
      </c>
      <c r="AX129" s="8">
        <v>10985</v>
      </c>
      <c r="AY129" s="8">
        <v>11861.81</v>
      </c>
      <c r="BA129" t="s">
        <v>1793</v>
      </c>
      <c r="BB129" t="s">
        <v>1794</v>
      </c>
      <c r="BC129" t="s">
        <v>1795</v>
      </c>
      <c r="BE129">
        <v>20</v>
      </c>
      <c r="BF129" t="s">
        <v>69</v>
      </c>
      <c r="BG129" t="s">
        <v>1796</v>
      </c>
      <c r="BO129" t="s">
        <v>175</v>
      </c>
      <c r="BP129">
        <v>0</v>
      </c>
      <c r="BQ129" t="s">
        <v>190</v>
      </c>
      <c r="BR129" t="s">
        <v>1797</v>
      </c>
      <c r="BS129" t="s">
        <v>9</v>
      </c>
      <c r="BV129" t="s">
        <v>1798</v>
      </c>
      <c r="BW129" t="s">
        <v>1792</v>
      </c>
      <c r="BX129" t="s">
        <v>1799</v>
      </c>
      <c r="BY129" t="s">
        <v>1792</v>
      </c>
      <c r="BZ129" t="s">
        <v>40</v>
      </c>
      <c r="CB129" t="s">
        <v>1800</v>
      </c>
      <c r="CC129" t="s">
        <v>1801</v>
      </c>
      <c r="CD129" t="s">
        <v>374</v>
      </c>
      <c r="CE129" t="s">
        <v>1124</v>
      </c>
      <c r="CF129">
        <v>169</v>
      </c>
      <c r="CG129" t="s">
        <v>227</v>
      </c>
      <c r="CH129" t="s">
        <v>196</v>
      </c>
      <c r="CI129" t="s">
        <v>1688</v>
      </c>
      <c r="CJ129">
        <v>203</v>
      </c>
      <c r="CK129" t="s">
        <v>45</v>
      </c>
      <c r="CL129" s="1">
        <v>42235</v>
      </c>
      <c r="CM129" t="s">
        <v>1793</v>
      </c>
      <c r="CO129" t="s">
        <v>1801</v>
      </c>
      <c r="CP129" t="s">
        <v>1801</v>
      </c>
      <c r="CQ129">
        <v>2</v>
      </c>
      <c r="CR129" s="8">
        <v>13291.85</v>
      </c>
      <c r="CS129">
        <v>0</v>
      </c>
      <c r="CU129" s="8">
        <v>10985</v>
      </c>
      <c r="CV129">
        <v>1</v>
      </c>
      <c r="CX129" t="s">
        <v>1802</v>
      </c>
    </row>
    <row r="130" spans="1:103" x14ac:dyDescent="0.35">
      <c r="A130" t="s">
        <v>2043</v>
      </c>
      <c r="B130" s="19" t="s">
        <v>2009</v>
      </c>
      <c r="C130" t="s">
        <v>9</v>
      </c>
      <c r="D130">
        <v>100</v>
      </c>
      <c r="E130">
        <v>33</v>
      </c>
      <c r="F130" t="s">
        <v>2009</v>
      </c>
      <c r="G130">
        <v>1127</v>
      </c>
      <c r="H130" t="s">
        <v>50</v>
      </c>
      <c r="I130">
        <v>30</v>
      </c>
      <c r="J130" t="s">
        <v>1805</v>
      </c>
      <c r="K130" t="s">
        <v>2044</v>
      </c>
      <c r="L130" s="1"/>
      <c r="M130" s="1">
        <v>42237</v>
      </c>
      <c r="N130" s="1">
        <v>42061</v>
      </c>
      <c r="O130" t="s">
        <v>13</v>
      </c>
      <c r="P130" s="1"/>
      <c r="Q130" t="s">
        <v>1047</v>
      </c>
      <c r="R130" t="s">
        <v>9</v>
      </c>
      <c r="S130" t="s">
        <v>2011</v>
      </c>
      <c r="T130" t="s">
        <v>13</v>
      </c>
      <c r="U130" t="s">
        <v>53</v>
      </c>
      <c r="X130" s="8">
        <v>40</v>
      </c>
      <c r="Y130" s="8">
        <v>22</v>
      </c>
      <c r="Z130" s="8">
        <v>45</v>
      </c>
      <c r="AA130" s="8">
        <v>7728.45</v>
      </c>
      <c r="AB130" t="s">
        <v>55</v>
      </c>
      <c r="AC130" t="s">
        <v>303</v>
      </c>
      <c r="AD130" t="s">
        <v>19</v>
      </c>
      <c r="AE130" t="s">
        <v>1805</v>
      </c>
      <c r="AF130" t="s">
        <v>20</v>
      </c>
      <c r="AH130" t="s">
        <v>1049</v>
      </c>
      <c r="AI130" t="s">
        <v>635</v>
      </c>
      <c r="AJ130" t="s">
        <v>23</v>
      </c>
      <c r="AK130" t="s">
        <v>2045</v>
      </c>
      <c r="AL130" s="2">
        <v>42061.42796296296</v>
      </c>
      <c r="AM130" t="s">
        <v>2046</v>
      </c>
      <c r="AN130" t="s">
        <v>2046</v>
      </c>
      <c r="AO130">
        <v>1</v>
      </c>
      <c r="AP130" t="s">
        <v>2015</v>
      </c>
      <c r="AQ130" t="s">
        <v>27</v>
      </c>
      <c r="AR130">
        <v>40</v>
      </c>
      <c r="AT130" t="s">
        <v>2016</v>
      </c>
      <c r="AU130" t="s">
        <v>2015</v>
      </c>
      <c r="AV130" t="s">
        <v>29</v>
      </c>
      <c r="AW130" s="8">
        <v>7170</v>
      </c>
      <c r="AX130" s="8">
        <v>7170</v>
      </c>
      <c r="AY130" s="8">
        <v>7728.45</v>
      </c>
      <c r="BA130" t="s">
        <v>2047</v>
      </c>
      <c r="BB130" t="s">
        <v>747</v>
      </c>
      <c r="BC130" t="s">
        <v>2048</v>
      </c>
      <c r="BD130">
        <v>1.8</v>
      </c>
      <c r="BE130">
        <v>25</v>
      </c>
      <c r="BF130" t="s">
        <v>69</v>
      </c>
      <c r="BG130" t="s">
        <v>2049</v>
      </c>
      <c r="BI130">
        <v>179.55</v>
      </c>
      <c r="BJ130">
        <v>378.9</v>
      </c>
      <c r="BK130" t="s">
        <v>2050</v>
      </c>
      <c r="BL130">
        <v>4637.07</v>
      </c>
      <c r="BM130">
        <v>7170</v>
      </c>
      <c r="BN130">
        <v>7728.45</v>
      </c>
      <c r="BO130" t="s">
        <v>828</v>
      </c>
      <c r="BP130">
        <v>0</v>
      </c>
      <c r="BQ130" t="s">
        <v>1816</v>
      </c>
      <c r="BR130" t="s">
        <v>2051</v>
      </c>
      <c r="BS130" t="s">
        <v>9</v>
      </c>
      <c r="BT130" t="s">
        <v>9</v>
      </c>
      <c r="BU130" t="s">
        <v>38</v>
      </c>
      <c r="BV130" t="s">
        <v>2052</v>
      </c>
      <c r="BW130" t="s">
        <v>2046</v>
      </c>
      <c r="BX130" t="s">
        <v>2053</v>
      </c>
      <c r="BY130" t="s">
        <v>2046</v>
      </c>
      <c r="BZ130" t="s">
        <v>40</v>
      </c>
      <c r="CC130" t="s">
        <v>2054</v>
      </c>
      <c r="CE130" t="s">
        <v>91</v>
      </c>
      <c r="CF130">
        <v>234</v>
      </c>
      <c r="CG130" t="s">
        <v>1501</v>
      </c>
      <c r="CI130" t="s">
        <v>2009</v>
      </c>
      <c r="CJ130">
        <v>116</v>
      </c>
      <c r="CK130" t="s">
        <v>45</v>
      </c>
      <c r="CL130" s="1">
        <v>42237</v>
      </c>
      <c r="CM130" t="s">
        <v>2047</v>
      </c>
      <c r="CO130" t="s">
        <v>2054</v>
      </c>
      <c r="CP130" t="s">
        <v>2054</v>
      </c>
      <c r="CQ130">
        <v>1</v>
      </c>
      <c r="CR130" s="8"/>
      <c r="CS130">
        <v>1</v>
      </c>
      <c r="CU130" s="8">
        <v>7170</v>
      </c>
      <c r="CV130">
        <v>1</v>
      </c>
      <c r="CX130" t="s">
        <v>2055</v>
      </c>
      <c r="CY130">
        <v>5.5</v>
      </c>
    </row>
    <row r="131" spans="1:103" x14ac:dyDescent="0.35">
      <c r="A131" t="s">
        <v>2056</v>
      </c>
      <c r="B131" s="19" t="s">
        <v>2009</v>
      </c>
      <c r="C131" t="s">
        <v>9</v>
      </c>
      <c r="D131">
        <v>100</v>
      </c>
      <c r="E131">
        <v>33</v>
      </c>
      <c r="F131" t="s">
        <v>2009</v>
      </c>
      <c r="G131">
        <v>1168</v>
      </c>
      <c r="H131" t="s">
        <v>50</v>
      </c>
      <c r="I131">
        <v>33</v>
      </c>
      <c r="J131" t="s">
        <v>1805</v>
      </c>
      <c r="K131" t="s">
        <v>2057</v>
      </c>
      <c r="L131" s="1"/>
      <c r="M131" s="1">
        <v>42236</v>
      </c>
      <c r="N131" s="1">
        <v>42061</v>
      </c>
      <c r="O131" t="s">
        <v>13</v>
      </c>
      <c r="P131" s="1"/>
      <c r="Q131" t="s">
        <v>1047</v>
      </c>
      <c r="R131" t="s">
        <v>9</v>
      </c>
      <c r="S131" t="s">
        <v>2011</v>
      </c>
      <c r="T131" t="s">
        <v>13</v>
      </c>
      <c r="U131" t="s">
        <v>53</v>
      </c>
      <c r="X131" s="8">
        <v>40</v>
      </c>
      <c r="Y131" s="8">
        <v>22</v>
      </c>
      <c r="Z131" s="8">
        <v>45</v>
      </c>
      <c r="AA131" s="8">
        <v>9566.58</v>
      </c>
      <c r="AB131" t="s">
        <v>55</v>
      </c>
      <c r="AC131" t="s">
        <v>303</v>
      </c>
      <c r="AD131" t="s">
        <v>19</v>
      </c>
      <c r="AE131" t="s">
        <v>1805</v>
      </c>
      <c r="AF131" t="s">
        <v>20</v>
      </c>
      <c r="AH131" t="s">
        <v>1049</v>
      </c>
      <c r="AI131" t="s">
        <v>635</v>
      </c>
      <c r="AJ131" t="s">
        <v>80</v>
      </c>
      <c r="AK131" t="s">
        <v>822</v>
      </c>
      <c r="AL131" s="2">
        <v>42061.596458333333</v>
      </c>
      <c r="AM131" t="s">
        <v>2058</v>
      </c>
      <c r="AN131" t="s">
        <v>2058</v>
      </c>
      <c r="AO131">
        <v>1</v>
      </c>
      <c r="AP131" t="s">
        <v>2015</v>
      </c>
      <c r="AQ131" t="s">
        <v>27</v>
      </c>
      <c r="AR131">
        <v>40</v>
      </c>
      <c r="AT131" t="s">
        <v>2016</v>
      </c>
      <c r="AU131" t="s">
        <v>2015</v>
      </c>
      <c r="AV131" t="s">
        <v>83</v>
      </c>
      <c r="AW131" s="8">
        <v>8877</v>
      </c>
      <c r="AX131" s="8">
        <v>8877</v>
      </c>
      <c r="AY131" s="8">
        <v>9566.58</v>
      </c>
      <c r="BB131" t="s">
        <v>511</v>
      </c>
      <c r="BD131">
        <v>1.8</v>
      </c>
      <c r="BE131">
        <v>25</v>
      </c>
      <c r="BF131" t="s">
        <v>69</v>
      </c>
      <c r="BG131" t="s">
        <v>2059</v>
      </c>
      <c r="BI131">
        <v>219.75</v>
      </c>
      <c r="BJ131">
        <v>469.83</v>
      </c>
      <c r="BK131" t="s">
        <v>2060</v>
      </c>
      <c r="BL131">
        <v>9566.58</v>
      </c>
      <c r="BM131">
        <v>8877</v>
      </c>
      <c r="BN131">
        <v>9566.58</v>
      </c>
      <c r="BO131" t="s">
        <v>828</v>
      </c>
      <c r="BP131">
        <v>0</v>
      </c>
      <c r="BQ131" t="s">
        <v>1816</v>
      </c>
      <c r="BR131" t="s">
        <v>2061</v>
      </c>
      <c r="BS131" t="s">
        <v>69</v>
      </c>
      <c r="BT131" t="s">
        <v>9</v>
      </c>
      <c r="BU131" t="s">
        <v>38</v>
      </c>
      <c r="BV131" t="s">
        <v>2062</v>
      </c>
      <c r="BW131" t="s">
        <v>2058</v>
      </c>
      <c r="BX131" t="s">
        <v>2063</v>
      </c>
      <c r="BY131" t="s">
        <v>2058</v>
      </c>
      <c r="BZ131" t="s">
        <v>40</v>
      </c>
      <c r="CB131" t="s">
        <v>2064</v>
      </c>
      <c r="CC131" t="s">
        <v>2065</v>
      </c>
      <c r="CE131" t="s">
        <v>2066</v>
      </c>
      <c r="CF131">
        <v>234</v>
      </c>
      <c r="CG131" t="s">
        <v>1501</v>
      </c>
      <c r="CI131" t="s">
        <v>2009</v>
      </c>
      <c r="CJ131">
        <v>116</v>
      </c>
      <c r="CK131" t="s">
        <v>45</v>
      </c>
      <c r="CL131" s="1">
        <v>42236</v>
      </c>
      <c r="CM131" t="s">
        <v>2067</v>
      </c>
      <c r="CO131" t="s">
        <v>2065</v>
      </c>
      <c r="CP131" t="s">
        <v>2065</v>
      </c>
      <c r="CQ131">
        <v>1</v>
      </c>
      <c r="CR131" s="8"/>
      <c r="CS131">
        <v>2</v>
      </c>
      <c r="CU131" s="8">
        <v>8877</v>
      </c>
      <c r="CV131">
        <v>1</v>
      </c>
      <c r="CX131" t="s">
        <v>2068</v>
      </c>
      <c r="CY131">
        <v>5.5</v>
      </c>
    </row>
    <row r="132" spans="1:103" x14ac:dyDescent="0.35">
      <c r="A132" t="s">
        <v>2086</v>
      </c>
      <c r="B132" s="19" t="s">
        <v>2009</v>
      </c>
      <c r="C132" t="s">
        <v>9</v>
      </c>
      <c r="D132">
        <v>100</v>
      </c>
      <c r="E132">
        <v>33</v>
      </c>
      <c r="F132" t="s">
        <v>2009</v>
      </c>
      <c r="G132">
        <v>1160</v>
      </c>
      <c r="H132" t="s">
        <v>10</v>
      </c>
      <c r="I132">
        <v>30</v>
      </c>
      <c r="J132" t="s">
        <v>1805</v>
      </c>
      <c r="K132" t="s">
        <v>2087</v>
      </c>
      <c r="L132" s="1"/>
      <c r="M132" s="1">
        <v>42236</v>
      </c>
      <c r="N132" s="1">
        <v>42061</v>
      </c>
      <c r="O132" t="s">
        <v>13</v>
      </c>
      <c r="P132" s="1"/>
      <c r="Q132" t="s">
        <v>1047</v>
      </c>
      <c r="R132" t="s">
        <v>9</v>
      </c>
      <c r="S132" t="s">
        <v>2011</v>
      </c>
      <c r="T132" t="s">
        <v>13</v>
      </c>
      <c r="U132" t="s">
        <v>53</v>
      </c>
      <c r="X132" s="8">
        <v>35</v>
      </c>
      <c r="Y132" s="8">
        <v>21</v>
      </c>
      <c r="Z132" s="8">
        <v>45</v>
      </c>
      <c r="AA132" s="8">
        <v>8174.32</v>
      </c>
      <c r="AB132" t="s">
        <v>18</v>
      </c>
      <c r="AC132" t="s">
        <v>777</v>
      </c>
      <c r="AD132" t="s">
        <v>19</v>
      </c>
      <c r="AE132" t="s">
        <v>1805</v>
      </c>
      <c r="AF132" t="s">
        <v>20</v>
      </c>
      <c r="AG132" t="s">
        <v>2088</v>
      </c>
      <c r="AH132" t="s">
        <v>1049</v>
      </c>
      <c r="AI132" t="s">
        <v>635</v>
      </c>
      <c r="AJ132" t="s">
        <v>80</v>
      </c>
      <c r="AK132" t="s">
        <v>2089</v>
      </c>
      <c r="AL132" s="2">
        <v>42061.585451388892</v>
      </c>
      <c r="AM132" t="s">
        <v>2090</v>
      </c>
      <c r="AN132" t="s">
        <v>2090</v>
      </c>
      <c r="AO132">
        <v>2</v>
      </c>
      <c r="AP132" t="s">
        <v>2015</v>
      </c>
      <c r="AQ132" t="s">
        <v>27</v>
      </c>
      <c r="AR132">
        <v>40</v>
      </c>
      <c r="AT132" t="s">
        <v>2016</v>
      </c>
      <c r="AU132" t="s">
        <v>2015</v>
      </c>
      <c r="AV132" t="s">
        <v>83</v>
      </c>
      <c r="AW132" s="8">
        <v>7573.3</v>
      </c>
      <c r="AX132" s="8">
        <v>7573.3</v>
      </c>
      <c r="AY132" s="8">
        <v>8174.32</v>
      </c>
      <c r="BB132" t="s">
        <v>2091</v>
      </c>
      <c r="BD132">
        <v>1.8</v>
      </c>
      <c r="BE132">
        <v>25</v>
      </c>
      <c r="BF132" t="s">
        <v>9</v>
      </c>
      <c r="BG132" t="s">
        <v>2092</v>
      </c>
      <c r="BI132">
        <v>183.58</v>
      </c>
      <c r="BJ132">
        <v>395.75</v>
      </c>
      <c r="BK132" t="s">
        <v>2093</v>
      </c>
      <c r="BL132">
        <v>8049.33</v>
      </c>
      <c r="BM132">
        <v>7470</v>
      </c>
      <c r="BN132">
        <v>8049.33</v>
      </c>
      <c r="BO132" t="s">
        <v>2021</v>
      </c>
      <c r="BP132">
        <v>0</v>
      </c>
      <c r="BQ132" t="s">
        <v>1816</v>
      </c>
      <c r="BR132" t="s">
        <v>2094</v>
      </c>
      <c r="BS132" t="s">
        <v>69</v>
      </c>
      <c r="BT132" t="s">
        <v>9</v>
      </c>
      <c r="BU132" t="s">
        <v>38</v>
      </c>
      <c r="BV132" t="s">
        <v>2095</v>
      </c>
      <c r="BW132" t="s">
        <v>2090</v>
      </c>
      <c r="BX132" t="s">
        <v>2096</v>
      </c>
      <c r="BY132" t="s">
        <v>2090</v>
      </c>
      <c r="BZ132" t="s">
        <v>40</v>
      </c>
      <c r="CC132" t="s">
        <v>2097</v>
      </c>
      <c r="CD132" t="s">
        <v>164</v>
      </c>
      <c r="CE132" t="s">
        <v>2098</v>
      </c>
      <c r="CF132">
        <v>214</v>
      </c>
      <c r="CG132" t="s">
        <v>44</v>
      </c>
      <c r="CI132" t="s">
        <v>2009</v>
      </c>
      <c r="CJ132">
        <v>116</v>
      </c>
      <c r="CK132" t="s">
        <v>45</v>
      </c>
      <c r="CL132" s="1">
        <v>42236</v>
      </c>
      <c r="CM132" t="s">
        <v>2099</v>
      </c>
      <c r="CO132" t="s">
        <v>2100</v>
      </c>
      <c r="CP132" t="s">
        <v>2097</v>
      </c>
      <c r="CQ132">
        <v>1</v>
      </c>
      <c r="CR132" s="8"/>
      <c r="CS132">
        <v>3</v>
      </c>
      <c r="CU132" s="8">
        <v>7573.3</v>
      </c>
      <c r="CV132">
        <v>1</v>
      </c>
      <c r="CX132" t="s">
        <v>2101</v>
      </c>
      <c r="CY132">
        <v>5.5</v>
      </c>
    </row>
    <row r="133" spans="1:103" x14ac:dyDescent="0.35">
      <c r="A133" t="s">
        <v>2102</v>
      </c>
      <c r="B133" s="19" t="s">
        <v>2009</v>
      </c>
      <c r="C133" t="s">
        <v>9</v>
      </c>
      <c r="D133">
        <v>100</v>
      </c>
      <c r="E133">
        <v>33</v>
      </c>
      <c r="F133" t="s">
        <v>2009</v>
      </c>
      <c r="G133">
        <v>1123</v>
      </c>
      <c r="H133" t="s">
        <v>148</v>
      </c>
      <c r="I133">
        <v>33</v>
      </c>
      <c r="J133" t="s">
        <v>1805</v>
      </c>
      <c r="K133" t="s">
        <v>2103</v>
      </c>
      <c r="L133" s="1"/>
      <c r="M133" s="1">
        <v>42235</v>
      </c>
      <c r="N133" s="1">
        <v>42061</v>
      </c>
      <c r="O133" t="s">
        <v>13</v>
      </c>
      <c r="P133" s="1"/>
      <c r="Q133" t="s">
        <v>1047</v>
      </c>
      <c r="R133" t="s">
        <v>9</v>
      </c>
      <c r="S133" t="s">
        <v>2011</v>
      </c>
      <c r="T133" t="s">
        <v>13</v>
      </c>
      <c r="U133" t="s">
        <v>16</v>
      </c>
      <c r="X133" s="8">
        <v>45</v>
      </c>
      <c r="Y133" s="8">
        <v>25</v>
      </c>
      <c r="Z133" s="8">
        <v>59</v>
      </c>
      <c r="AA133" s="8">
        <v>10619.99</v>
      </c>
      <c r="AB133" t="s">
        <v>151</v>
      </c>
      <c r="AC133" t="s">
        <v>664</v>
      </c>
      <c r="AD133" t="s">
        <v>19</v>
      </c>
      <c r="AE133" t="s">
        <v>1805</v>
      </c>
      <c r="AF133" t="s">
        <v>20</v>
      </c>
      <c r="AH133" t="s">
        <v>1049</v>
      </c>
      <c r="AI133" t="s">
        <v>635</v>
      </c>
      <c r="AJ133" t="s">
        <v>100</v>
      </c>
      <c r="AK133" t="s">
        <v>763</v>
      </c>
      <c r="AL133" s="2">
        <v>42061.415694444448</v>
      </c>
      <c r="AM133" t="s">
        <v>2104</v>
      </c>
      <c r="AN133" t="s">
        <v>2104</v>
      </c>
      <c r="AO133">
        <v>1</v>
      </c>
      <c r="AP133" t="s">
        <v>2015</v>
      </c>
      <c r="AQ133" t="s">
        <v>27</v>
      </c>
      <c r="AR133">
        <v>40</v>
      </c>
      <c r="AT133" t="s">
        <v>2016</v>
      </c>
      <c r="AU133" t="s">
        <v>2015</v>
      </c>
      <c r="AV133" t="s">
        <v>104</v>
      </c>
      <c r="AW133" s="8">
        <v>9867</v>
      </c>
      <c r="AX133" s="8">
        <v>9867</v>
      </c>
      <c r="AY133" s="8">
        <v>10619.99</v>
      </c>
      <c r="BB133" t="s">
        <v>1778</v>
      </c>
      <c r="BD133">
        <v>1.8</v>
      </c>
      <c r="BE133">
        <v>25</v>
      </c>
      <c r="BF133" t="s">
        <v>9</v>
      </c>
      <c r="BG133" t="s">
        <v>2105</v>
      </c>
      <c r="BI133">
        <v>225.36</v>
      </c>
      <c r="BJ133">
        <v>527.63</v>
      </c>
      <c r="BK133" t="s">
        <v>2106</v>
      </c>
      <c r="BL133">
        <v>6371.99</v>
      </c>
      <c r="BM133">
        <v>9867</v>
      </c>
      <c r="BN133">
        <v>10619.99</v>
      </c>
      <c r="BO133" t="s">
        <v>768</v>
      </c>
      <c r="BP133">
        <v>0</v>
      </c>
      <c r="BQ133" t="s">
        <v>1816</v>
      </c>
      <c r="BR133" t="s">
        <v>2107</v>
      </c>
      <c r="BS133" t="s">
        <v>9</v>
      </c>
      <c r="BT133" t="s">
        <v>9</v>
      </c>
      <c r="BU133" t="s">
        <v>38</v>
      </c>
      <c r="BV133" t="s">
        <v>2108</v>
      </c>
      <c r="BW133" t="s">
        <v>2104</v>
      </c>
      <c r="BX133" t="s">
        <v>2109</v>
      </c>
      <c r="BY133" t="s">
        <v>2104</v>
      </c>
      <c r="BZ133" t="s">
        <v>40</v>
      </c>
      <c r="CC133" t="s">
        <v>2110</v>
      </c>
      <c r="CE133" t="s">
        <v>589</v>
      </c>
      <c r="CF133">
        <v>264</v>
      </c>
      <c r="CG133" t="s">
        <v>165</v>
      </c>
      <c r="CI133" t="s">
        <v>2009</v>
      </c>
      <c r="CJ133">
        <v>116</v>
      </c>
      <c r="CK133" t="s">
        <v>45</v>
      </c>
      <c r="CL133" s="1">
        <v>42235</v>
      </c>
      <c r="CM133" t="s">
        <v>2111</v>
      </c>
      <c r="CO133" t="s">
        <v>2110</v>
      </c>
      <c r="CP133" t="s">
        <v>2110</v>
      </c>
      <c r="CQ133">
        <v>1</v>
      </c>
      <c r="CR133" s="8"/>
      <c r="CS133">
        <v>2</v>
      </c>
      <c r="CU133" s="8">
        <v>9867</v>
      </c>
      <c r="CV133">
        <v>1</v>
      </c>
      <c r="CX133" t="s">
        <v>2112</v>
      </c>
      <c r="CY133">
        <v>5.5</v>
      </c>
    </row>
    <row r="134" spans="1:103" x14ac:dyDescent="0.35">
      <c r="A134" t="s">
        <v>2929</v>
      </c>
      <c r="B134" s="19" t="s">
        <v>2930</v>
      </c>
      <c r="C134" t="s">
        <v>9</v>
      </c>
      <c r="D134">
        <v>100</v>
      </c>
      <c r="E134">
        <v>50</v>
      </c>
      <c r="F134" t="s">
        <v>2930</v>
      </c>
      <c r="G134">
        <v>1129</v>
      </c>
      <c r="H134" t="s">
        <v>50</v>
      </c>
      <c r="I134">
        <v>45</v>
      </c>
      <c r="J134" t="s">
        <v>1805</v>
      </c>
      <c r="K134" t="s">
        <v>2931</v>
      </c>
      <c r="L134" s="1">
        <v>42061</v>
      </c>
      <c r="M134" s="1">
        <v>42237</v>
      </c>
      <c r="N134" s="1">
        <v>42061</v>
      </c>
      <c r="O134" t="s">
        <v>990</v>
      </c>
      <c r="P134" s="1"/>
      <c r="Q134" t="s">
        <v>1047</v>
      </c>
      <c r="R134" t="s">
        <v>9</v>
      </c>
      <c r="S134" t="s">
        <v>2932</v>
      </c>
      <c r="T134" t="s">
        <v>2933</v>
      </c>
      <c r="X134" s="8">
        <v>40</v>
      </c>
      <c r="Y134" s="8">
        <v>22</v>
      </c>
      <c r="Z134" s="8">
        <v>45</v>
      </c>
      <c r="AA134" s="8">
        <v>13045.34</v>
      </c>
      <c r="AB134" t="s">
        <v>55</v>
      </c>
      <c r="AC134" t="s">
        <v>55</v>
      </c>
      <c r="AD134" t="s">
        <v>19</v>
      </c>
      <c r="AE134" t="s">
        <v>1805</v>
      </c>
      <c r="AF134" t="s">
        <v>20</v>
      </c>
      <c r="AH134" t="s">
        <v>1049</v>
      </c>
      <c r="AI134" t="s">
        <v>635</v>
      </c>
      <c r="AJ134" t="s">
        <v>23</v>
      </c>
      <c r="AK134" t="s">
        <v>135</v>
      </c>
      <c r="AL134" s="2">
        <v>42061.431388888886</v>
      </c>
      <c r="AM134" t="s">
        <v>2934</v>
      </c>
      <c r="AN134" t="s">
        <v>2934</v>
      </c>
      <c r="AO134">
        <v>3</v>
      </c>
      <c r="AP134" t="s">
        <v>2935</v>
      </c>
      <c r="AQ134" t="s">
        <v>311</v>
      </c>
      <c r="AR134">
        <v>40</v>
      </c>
      <c r="AT134" t="s">
        <v>2936</v>
      </c>
      <c r="AU134" t="s">
        <v>2935</v>
      </c>
      <c r="AV134" t="s">
        <v>29</v>
      </c>
      <c r="AW134" s="8">
        <v>12105</v>
      </c>
      <c r="AX134" s="8">
        <v>12105</v>
      </c>
      <c r="AY134" s="8">
        <v>13045.34</v>
      </c>
      <c r="BA134" t="s">
        <v>2937</v>
      </c>
      <c r="BB134" t="s">
        <v>399</v>
      </c>
      <c r="BC134" t="s">
        <v>2938</v>
      </c>
      <c r="BD134">
        <v>1.5</v>
      </c>
      <c r="BE134">
        <v>30</v>
      </c>
      <c r="BF134" t="s">
        <v>69</v>
      </c>
      <c r="BG134" t="s">
        <v>2939</v>
      </c>
      <c r="BI134">
        <v>299.66000000000003</v>
      </c>
      <c r="BJ134">
        <v>640.67999999999995</v>
      </c>
      <c r="BK134" t="s">
        <v>2940</v>
      </c>
      <c r="BL134">
        <v>7827.2</v>
      </c>
      <c r="BM134">
        <v>12105</v>
      </c>
      <c r="BN134">
        <v>13045.34</v>
      </c>
      <c r="BO134" t="s">
        <v>67</v>
      </c>
      <c r="BP134">
        <v>0</v>
      </c>
      <c r="BQ134" t="s">
        <v>1816</v>
      </c>
      <c r="BR134" t="s">
        <v>2941</v>
      </c>
      <c r="BS134" t="s">
        <v>9</v>
      </c>
      <c r="BT134" t="s">
        <v>9</v>
      </c>
      <c r="BU134" t="s">
        <v>38</v>
      </c>
      <c r="BV134" t="s">
        <v>2942</v>
      </c>
      <c r="BW134" t="s">
        <v>2934</v>
      </c>
      <c r="BX134" t="s">
        <v>2943</v>
      </c>
      <c r="BY134" t="s">
        <v>2934</v>
      </c>
      <c r="BZ134" t="s">
        <v>72</v>
      </c>
      <c r="CA134" t="s">
        <v>2944</v>
      </c>
      <c r="CE134" t="s">
        <v>91</v>
      </c>
      <c r="CF134">
        <v>269</v>
      </c>
      <c r="CG134" t="s">
        <v>1501</v>
      </c>
      <c r="CI134" t="s">
        <v>2930</v>
      </c>
      <c r="CJ134">
        <v>111</v>
      </c>
      <c r="CK134" t="s">
        <v>45</v>
      </c>
      <c r="CL134" s="1">
        <v>42237</v>
      </c>
      <c r="CM134" t="s">
        <v>2937</v>
      </c>
      <c r="CQ134">
        <v>2</v>
      </c>
      <c r="CR134" s="8">
        <v>1301.96</v>
      </c>
      <c r="CS134">
        <v>2</v>
      </c>
      <c r="CU134" s="8">
        <v>12105</v>
      </c>
      <c r="CV134">
        <v>2</v>
      </c>
      <c r="CX134" t="s">
        <v>2945</v>
      </c>
      <c r="CY134">
        <v>5.5</v>
      </c>
    </row>
    <row r="135" spans="1:103" x14ac:dyDescent="0.35">
      <c r="A135" t="s">
        <v>1858</v>
      </c>
      <c r="B135" s="19" t="s">
        <v>1859</v>
      </c>
      <c r="C135" t="s">
        <v>9</v>
      </c>
      <c r="D135">
        <v>100</v>
      </c>
      <c r="E135">
        <v>40</v>
      </c>
      <c r="F135" t="s">
        <v>1859</v>
      </c>
      <c r="G135">
        <v>105</v>
      </c>
      <c r="H135" t="s">
        <v>50</v>
      </c>
      <c r="I135">
        <v>40</v>
      </c>
      <c r="J135" t="s">
        <v>791</v>
      </c>
      <c r="K135" t="s">
        <v>1860</v>
      </c>
      <c r="L135" s="1"/>
      <c r="M135" s="1">
        <v>42236</v>
      </c>
      <c r="N135" s="1">
        <v>41871</v>
      </c>
      <c r="O135" t="s">
        <v>13</v>
      </c>
      <c r="P135" s="1"/>
      <c r="Q135" t="s">
        <v>202</v>
      </c>
      <c r="R135" t="s">
        <v>9</v>
      </c>
      <c r="S135" t="s">
        <v>1861</v>
      </c>
      <c r="T135" t="s">
        <v>13</v>
      </c>
      <c r="U135" t="s">
        <v>53</v>
      </c>
      <c r="X135" s="8">
        <v>48.87</v>
      </c>
      <c r="Y135" s="8">
        <v>26.13</v>
      </c>
      <c r="Z135" s="8">
        <v>36.229999999999997</v>
      </c>
      <c r="AA135" s="8">
        <v>9652.19</v>
      </c>
      <c r="AB135" t="s">
        <v>215</v>
      </c>
      <c r="AC135" t="s">
        <v>830</v>
      </c>
      <c r="AD135" t="s">
        <v>438</v>
      </c>
      <c r="AE135" t="s">
        <v>791</v>
      </c>
      <c r="AF135" t="s">
        <v>177</v>
      </c>
      <c r="AG135" t="s">
        <v>1862</v>
      </c>
      <c r="AH135" t="s">
        <v>796</v>
      </c>
      <c r="AI135" t="s">
        <v>58</v>
      </c>
      <c r="AJ135" t="s">
        <v>80</v>
      </c>
      <c r="AK135" t="s">
        <v>1863</v>
      </c>
      <c r="AL135" s="2">
        <v>41871.469872685186</v>
      </c>
      <c r="AM135" t="s">
        <v>1864</v>
      </c>
      <c r="AN135" t="s">
        <v>1864</v>
      </c>
      <c r="AO135">
        <v>6</v>
      </c>
      <c r="AP135" t="s">
        <v>26</v>
      </c>
      <c r="AQ135" t="s">
        <v>27</v>
      </c>
      <c r="AR135">
        <v>50</v>
      </c>
      <c r="AT135" t="s">
        <v>1865</v>
      </c>
      <c r="AU135" t="s">
        <v>1628</v>
      </c>
      <c r="AV135" t="s">
        <v>83</v>
      </c>
      <c r="AW135" s="8">
        <v>8914.9500000000007</v>
      </c>
      <c r="AX135" s="8">
        <v>8914.9500000000007</v>
      </c>
      <c r="AY135" s="8">
        <v>9652.19</v>
      </c>
      <c r="BA135" t="s">
        <v>1866</v>
      </c>
      <c r="BB135" t="s">
        <v>32</v>
      </c>
      <c r="BC135" t="s">
        <v>1867</v>
      </c>
      <c r="BD135">
        <v>1.6</v>
      </c>
      <c r="BE135">
        <v>40</v>
      </c>
      <c r="BF135" t="s">
        <v>9</v>
      </c>
      <c r="BG135" t="s">
        <v>1868</v>
      </c>
      <c r="BO135" t="s">
        <v>828</v>
      </c>
      <c r="BP135">
        <v>0</v>
      </c>
      <c r="BQ135" t="s">
        <v>36</v>
      </c>
      <c r="BR135" t="s">
        <v>1869</v>
      </c>
      <c r="BS135" t="s">
        <v>9</v>
      </c>
      <c r="BT135" t="s">
        <v>9</v>
      </c>
      <c r="BU135" t="s">
        <v>38</v>
      </c>
      <c r="BV135" t="s">
        <v>1870</v>
      </c>
      <c r="BW135" t="s">
        <v>1864</v>
      </c>
      <c r="BX135" t="s">
        <v>1871</v>
      </c>
      <c r="BY135" t="s">
        <v>1864</v>
      </c>
      <c r="BZ135" t="s">
        <v>72</v>
      </c>
      <c r="CB135" t="s">
        <v>773</v>
      </c>
      <c r="CC135" t="s">
        <v>1872</v>
      </c>
      <c r="CD135" t="s">
        <v>164</v>
      </c>
      <c r="CE135" t="s">
        <v>91</v>
      </c>
      <c r="CF135">
        <v>219</v>
      </c>
      <c r="CG135" t="s">
        <v>220</v>
      </c>
      <c r="CI135" t="s">
        <v>1859</v>
      </c>
      <c r="CJ135">
        <v>51</v>
      </c>
      <c r="CK135" t="s">
        <v>45</v>
      </c>
      <c r="CL135" s="1">
        <v>42236</v>
      </c>
      <c r="CM135" t="s">
        <v>1866</v>
      </c>
      <c r="CO135" t="s">
        <v>1873</v>
      </c>
      <c r="CP135" t="s">
        <v>1872</v>
      </c>
      <c r="CQ135">
        <v>3</v>
      </c>
      <c r="CR135" s="8">
        <v>10599.6</v>
      </c>
      <c r="CS135">
        <v>2</v>
      </c>
      <c r="CU135" s="8">
        <v>8914.9500000000007</v>
      </c>
      <c r="CV135">
        <v>1</v>
      </c>
      <c r="CX135" t="s">
        <v>1874</v>
      </c>
      <c r="CY135">
        <v>6</v>
      </c>
    </row>
    <row r="136" spans="1:103" x14ac:dyDescent="0.35">
      <c r="A136" t="s">
        <v>1875</v>
      </c>
      <c r="B136" s="19" t="s">
        <v>1859</v>
      </c>
      <c r="C136" t="s">
        <v>9</v>
      </c>
      <c r="D136">
        <v>100</v>
      </c>
      <c r="E136">
        <v>40</v>
      </c>
      <c r="F136" t="s">
        <v>1859</v>
      </c>
      <c r="G136">
        <v>1897</v>
      </c>
      <c r="H136" t="s">
        <v>50</v>
      </c>
      <c r="I136">
        <v>40</v>
      </c>
      <c r="J136" t="s">
        <v>791</v>
      </c>
      <c r="K136" t="s">
        <v>1876</v>
      </c>
      <c r="L136" s="1"/>
      <c r="M136" s="1">
        <v>42237</v>
      </c>
      <c r="N136" s="1">
        <v>42152</v>
      </c>
      <c r="O136" t="s">
        <v>13</v>
      </c>
      <c r="P136" s="1"/>
      <c r="Q136" t="s">
        <v>173</v>
      </c>
      <c r="R136" t="s">
        <v>9</v>
      </c>
      <c r="S136" t="s">
        <v>1861</v>
      </c>
      <c r="T136" t="s">
        <v>13</v>
      </c>
      <c r="U136" t="s">
        <v>53</v>
      </c>
      <c r="V136" t="s">
        <v>1877</v>
      </c>
      <c r="X136" s="8">
        <v>48.87</v>
      </c>
      <c r="Y136" s="8">
        <v>26.13</v>
      </c>
      <c r="Z136" s="8">
        <v>36.229999999999997</v>
      </c>
      <c r="AA136" s="8">
        <v>9714.69</v>
      </c>
      <c r="AB136" t="s">
        <v>215</v>
      </c>
      <c r="AC136" t="s">
        <v>830</v>
      </c>
      <c r="AD136" t="s">
        <v>438</v>
      </c>
      <c r="AE136" t="s">
        <v>791</v>
      </c>
      <c r="AF136" t="s">
        <v>177</v>
      </c>
      <c r="AG136" t="s">
        <v>1877</v>
      </c>
      <c r="AH136" t="s">
        <v>729</v>
      </c>
      <c r="AI136" t="s">
        <v>730</v>
      </c>
      <c r="AJ136" t="s">
        <v>23</v>
      </c>
      <c r="AK136" t="s">
        <v>1878</v>
      </c>
      <c r="AL136" s="2">
        <v>42152.552685185183</v>
      </c>
      <c r="AM136" t="s">
        <v>1879</v>
      </c>
      <c r="AN136" t="s">
        <v>1879</v>
      </c>
      <c r="AO136">
        <v>2</v>
      </c>
      <c r="AP136" t="s">
        <v>26</v>
      </c>
      <c r="AQ136" t="s">
        <v>27</v>
      </c>
      <c r="AR136">
        <v>50</v>
      </c>
      <c r="AT136" t="s">
        <v>1865</v>
      </c>
      <c r="AU136" t="s">
        <v>1628</v>
      </c>
      <c r="AV136" t="s">
        <v>29</v>
      </c>
      <c r="AW136" s="8">
        <v>8966.6</v>
      </c>
      <c r="AX136" s="8">
        <v>8966.6</v>
      </c>
      <c r="AY136" s="8">
        <v>9714.69</v>
      </c>
      <c r="AZ136" t="s">
        <v>210</v>
      </c>
      <c r="BA136" t="s">
        <v>1880</v>
      </c>
      <c r="BB136" t="s">
        <v>32</v>
      </c>
      <c r="BC136" t="s">
        <v>1881</v>
      </c>
      <c r="BD136">
        <v>1.6</v>
      </c>
      <c r="BE136">
        <v>40</v>
      </c>
      <c r="BF136" t="s">
        <v>9</v>
      </c>
      <c r="BG136" t="s">
        <v>1882</v>
      </c>
      <c r="BO136" t="s">
        <v>828</v>
      </c>
      <c r="BP136">
        <v>0</v>
      </c>
      <c r="BQ136" t="s">
        <v>36</v>
      </c>
      <c r="BR136" t="s">
        <v>1883</v>
      </c>
      <c r="BS136" t="s">
        <v>9</v>
      </c>
      <c r="BT136" t="s">
        <v>9</v>
      </c>
      <c r="BU136" t="s">
        <v>38</v>
      </c>
      <c r="BV136" t="s">
        <v>1884</v>
      </c>
      <c r="BW136" t="s">
        <v>1879</v>
      </c>
      <c r="BX136" t="s">
        <v>1877</v>
      </c>
      <c r="BY136" t="s">
        <v>1879</v>
      </c>
      <c r="BZ136" t="s">
        <v>72</v>
      </c>
      <c r="CA136" t="s">
        <v>1885</v>
      </c>
      <c r="CB136" t="s">
        <v>1886</v>
      </c>
      <c r="CE136" t="s">
        <v>473</v>
      </c>
      <c r="CF136">
        <v>219</v>
      </c>
      <c r="CG136" t="s">
        <v>220</v>
      </c>
      <c r="CI136" t="s">
        <v>1859</v>
      </c>
      <c r="CJ136">
        <v>51</v>
      </c>
      <c r="CK136" t="s">
        <v>45</v>
      </c>
      <c r="CL136" s="1">
        <v>42237</v>
      </c>
      <c r="CM136" t="s">
        <v>1880</v>
      </c>
      <c r="CN136" t="s">
        <v>1887</v>
      </c>
      <c r="CO136" t="s">
        <v>1888</v>
      </c>
      <c r="CP136" t="s">
        <v>1888</v>
      </c>
      <c r="CQ136">
        <v>1</v>
      </c>
      <c r="CR136" s="8"/>
      <c r="CS136">
        <v>2</v>
      </c>
      <c r="CU136" s="8">
        <v>8966.6</v>
      </c>
      <c r="CV136">
        <v>1</v>
      </c>
      <c r="CX136" t="s">
        <v>1889</v>
      </c>
      <c r="CY136">
        <v>6</v>
      </c>
    </row>
    <row r="137" spans="1:103" x14ac:dyDescent="0.35">
      <c r="A137" t="s">
        <v>1890</v>
      </c>
      <c r="B137" s="19" t="s">
        <v>1859</v>
      </c>
      <c r="C137" t="s">
        <v>9</v>
      </c>
      <c r="D137">
        <v>100</v>
      </c>
      <c r="E137">
        <v>40</v>
      </c>
      <c r="F137" t="s">
        <v>1859</v>
      </c>
      <c r="G137">
        <v>1389</v>
      </c>
      <c r="H137" t="s">
        <v>10</v>
      </c>
      <c r="I137">
        <v>40</v>
      </c>
      <c r="J137" t="s">
        <v>791</v>
      </c>
      <c r="K137" t="s">
        <v>1891</v>
      </c>
      <c r="L137" s="1"/>
      <c r="M137" s="1">
        <v>42236</v>
      </c>
      <c r="N137" s="1">
        <v>42088</v>
      </c>
      <c r="O137" t="s">
        <v>13</v>
      </c>
      <c r="P137" s="1">
        <v>42101</v>
      </c>
      <c r="Q137" t="s">
        <v>202</v>
      </c>
      <c r="R137" t="s">
        <v>9</v>
      </c>
      <c r="S137" t="s">
        <v>1861</v>
      </c>
      <c r="T137" t="s">
        <v>13</v>
      </c>
      <c r="U137" t="s">
        <v>53</v>
      </c>
      <c r="V137" t="s">
        <v>1892</v>
      </c>
      <c r="X137" s="8">
        <v>38.15</v>
      </c>
      <c r="Y137" s="8">
        <v>22.85</v>
      </c>
      <c r="Z137" s="8">
        <v>36.229999999999997</v>
      </c>
      <c r="AA137" s="8">
        <v>8975.2999999999993</v>
      </c>
      <c r="AB137" t="s">
        <v>814</v>
      </c>
      <c r="AC137" t="s">
        <v>814</v>
      </c>
      <c r="AD137" t="s">
        <v>438</v>
      </c>
      <c r="AE137" t="s">
        <v>791</v>
      </c>
      <c r="AF137" t="s">
        <v>177</v>
      </c>
      <c r="AG137" t="s">
        <v>1893</v>
      </c>
      <c r="AH137" t="s">
        <v>1894</v>
      </c>
      <c r="AI137" t="s">
        <v>283</v>
      </c>
      <c r="AJ137" t="s">
        <v>80</v>
      </c>
      <c r="AK137" t="s">
        <v>1895</v>
      </c>
      <c r="AL137" s="2">
        <v>42088.416574074072</v>
      </c>
      <c r="AM137" t="s">
        <v>1896</v>
      </c>
      <c r="AN137" t="s">
        <v>1896</v>
      </c>
      <c r="AO137">
        <v>3</v>
      </c>
      <c r="AP137" t="s">
        <v>26</v>
      </c>
      <c r="AQ137" t="s">
        <v>27</v>
      </c>
      <c r="AR137">
        <v>50</v>
      </c>
      <c r="AT137" t="s">
        <v>1865</v>
      </c>
      <c r="AU137" t="s">
        <v>1628</v>
      </c>
      <c r="AV137" t="s">
        <v>83</v>
      </c>
      <c r="AW137" s="8">
        <v>8269.9</v>
      </c>
      <c r="AX137" s="8">
        <v>8269.9</v>
      </c>
      <c r="AY137" s="8">
        <v>8975.2999999999993</v>
      </c>
      <c r="AZ137" t="s">
        <v>210</v>
      </c>
      <c r="BA137" t="s">
        <v>1897</v>
      </c>
      <c r="BB137" t="s">
        <v>1898</v>
      </c>
      <c r="BC137" t="s">
        <v>1899</v>
      </c>
      <c r="BD137">
        <v>1.6</v>
      </c>
      <c r="BE137">
        <v>40</v>
      </c>
      <c r="BF137" t="s">
        <v>9</v>
      </c>
      <c r="BG137" t="s">
        <v>1900</v>
      </c>
      <c r="BO137" t="s">
        <v>1901</v>
      </c>
      <c r="BP137">
        <v>0</v>
      </c>
      <c r="BQ137" t="s">
        <v>36</v>
      </c>
      <c r="BR137" t="s">
        <v>1902</v>
      </c>
      <c r="BS137" t="s">
        <v>9</v>
      </c>
      <c r="BT137" t="s">
        <v>9</v>
      </c>
      <c r="BU137" t="s">
        <v>38</v>
      </c>
      <c r="BV137" t="s">
        <v>1903</v>
      </c>
      <c r="BW137" t="s">
        <v>1896</v>
      </c>
      <c r="BX137" t="s">
        <v>1904</v>
      </c>
      <c r="BY137" t="s">
        <v>1896</v>
      </c>
      <c r="BZ137" t="s">
        <v>72</v>
      </c>
      <c r="CC137" t="s">
        <v>1905</v>
      </c>
      <c r="CE137" t="s">
        <v>1906</v>
      </c>
      <c r="CF137">
        <v>199</v>
      </c>
      <c r="CG137" t="s">
        <v>304</v>
      </c>
      <c r="CI137" t="s">
        <v>1859</v>
      </c>
      <c r="CJ137">
        <v>51</v>
      </c>
      <c r="CK137" t="s">
        <v>45</v>
      </c>
      <c r="CL137" s="1">
        <v>42236</v>
      </c>
      <c r="CM137" t="s">
        <v>1897</v>
      </c>
      <c r="CN137" t="s">
        <v>1907</v>
      </c>
      <c r="CO137" t="s">
        <v>1908</v>
      </c>
      <c r="CP137" t="s">
        <v>1905</v>
      </c>
      <c r="CQ137">
        <v>2</v>
      </c>
      <c r="CR137" s="8"/>
      <c r="CS137">
        <v>1</v>
      </c>
      <c r="CU137" s="8">
        <v>8269.9</v>
      </c>
      <c r="CV137">
        <v>1</v>
      </c>
      <c r="CX137" t="s">
        <v>1909</v>
      </c>
      <c r="CY137">
        <v>6</v>
      </c>
    </row>
    <row r="138" spans="1:103" x14ac:dyDescent="0.35">
      <c r="A138" t="s">
        <v>77</v>
      </c>
      <c r="B138" s="19" t="s">
        <v>1859</v>
      </c>
      <c r="C138" t="s">
        <v>9</v>
      </c>
      <c r="D138">
        <v>100</v>
      </c>
      <c r="E138">
        <v>40</v>
      </c>
      <c r="F138" t="s">
        <v>1859</v>
      </c>
      <c r="G138">
        <v>32</v>
      </c>
      <c r="H138" t="s">
        <v>148</v>
      </c>
      <c r="I138">
        <v>40</v>
      </c>
      <c r="J138" t="s">
        <v>791</v>
      </c>
      <c r="K138" t="s">
        <v>78</v>
      </c>
      <c r="L138" s="1"/>
      <c r="M138" s="1">
        <v>42235</v>
      </c>
      <c r="N138" s="1">
        <v>41870</v>
      </c>
      <c r="O138" t="s">
        <v>13</v>
      </c>
      <c r="P138" s="1"/>
      <c r="Q138" t="s">
        <v>52</v>
      </c>
      <c r="R138" t="s">
        <v>9</v>
      </c>
      <c r="S138" t="s">
        <v>1861</v>
      </c>
      <c r="T138" t="s">
        <v>13</v>
      </c>
      <c r="U138" t="s">
        <v>53</v>
      </c>
      <c r="X138" s="8">
        <v>42.5</v>
      </c>
      <c r="Y138" s="8">
        <v>22.5</v>
      </c>
      <c r="Z138" s="8">
        <v>36.229999999999997</v>
      </c>
      <c r="AA138" s="8">
        <v>11250.17</v>
      </c>
      <c r="AB138" t="s">
        <v>664</v>
      </c>
      <c r="AC138" t="s">
        <v>412</v>
      </c>
      <c r="AD138" t="s">
        <v>438</v>
      </c>
      <c r="AE138" t="s">
        <v>791</v>
      </c>
      <c r="AF138" t="s">
        <v>177</v>
      </c>
      <c r="AG138" t="s">
        <v>79</v>
      </c>
      <c r="AH138" t="s">
        <v>57</v>
      </c>
      <c r="AI138" t="s">
        <v>58</v>
      </c>
      <c r="AJ138" t="s">
        <v>100</v>
      </c>
      <c r="AK138" t="s">
        <v>416</v>
      </c>
      <c r="AL138" s="2">
        <v>41870.932858796295</v>
      </c>
      <c r="AM138" t="s">
        <v>1910</v>
      </c>
      <c r="AN138" t="s">
        <v>82</v>
      </c>
      <c r="AO138">
        <v>6</v>
      </c>
      <c r="AP138" t="s">
        <v>1628</v>
      </c>
      <c r="AQ138" t="s">
        <v>27</v>
      </c>
      <c r="AR138">
        <v>50</v>
      </c>
      <c r="AT138" t="s">
        <v>1865</v>
      </c>
      <c r="AU138" t="s">
        <v>1628</v>
      </c>
      <c r="AV138" t="s">
        <v>104</v>
      </c>
      <c r="AW138" s="8">
        <v>10373.200000000001</v>
      </c>
      <c r="AX138" s="8">
        <v>10373.200000000001</v>
      </c>
      <c r="AY138" s="8">
        <v>11250.17</v>
      </c>
      <c r="BB138" t="s">
        <v>84</v>
      </c>
      <c r="BD138">
        <v>1.6</v>
      </c>
      <c r="BE138">
        <v>40</v>
      </c>
      <c r="BF138" t="s">
        <v>9</v>
      </c>
      <c r="BG138" t="s">
        <v>85</v>
      </c>
      <c r="BO138" t="s">
        <v>423</v>
      </c>
      <c r="BP138">
        <v>0</v>
      </c>
      <c r="BQ138" t="s">
        <v>1311</v>
      </c>
      <c r="BR138" t="s">
        <v>86</v>
      </c>
      <c r="BS138" t="s">
        <v>69</v>
      </c>
      <c r="BT138" t="s">
        <v>9</v>
      </c>
      <c r="BU138" t="s">
        <v>38</v>
      </c>
      <c r="BV138" t="s">
        <v>87</v>
      </c>
      <c r="BW138" t="s">
        <v>88</v>
      </c>
      <c r="BX138" t="s">
        <v>89</v>
      </c>
      <c r="BY138" t="s">
        <v>88</v>
      </c>
      <c r="BZ138" t="s">
        <v>40</v>
      </c>
      <c r="CB138" t="s">
        <v>90</v>
      </c>
      <c r="CE138" t="s">
        <v>91</v>
      </c>
      <c r="CF138">
        <v>249</v>
      </c>
      <c r="CG138" t="s">
        <v>429</v>
      </c>
      <c r="CH138" t="s">
        <v>1316</v>
      </c>
      <c r="CI138" t="s">
        <v>1859</v>
      </c>
      <c r="CJ138">
        <v>51</v>
      </c>
      <c r="CK138" t="s">
        <v>45</v>
      </c>
      <c r="CL138" s="1">
        <v>42235</v>
      </c>
      <c r="CM138" t="s">
        <v>92</v>
      </c>
      <c r="CO138" t="s">
        <v>93</v>
      </c>
      <c r="CQ138">
        <v>3</v>
      </c>
      <c r="CR138" s="8">
        <v>12051.6</v>
      </c>
      <c r="CS138">
        <v>1</v>
      </c>
      <c r="CU138" s="8">
        <v>10373.200000000001</v>
      </c>
      <c r="CV138">
        <v>1</v>
      </c>
      <c r="CX138" t="s">
        <v>1911</v>
      </c>
      <c r="CY138">
        <v>6</v>
      </c>
    </row>
    <row r="139" spans="1:103" x14ac:dyDescent="0.35">
      <c r="A139" t="s">
        <v>1912</v>
      </c>
      <c r="B139" s="19" t="s">
        <v>1859</v>
      </c>
      <c r="C139" t="s">
        <v>9</v>
      </c>
      <c r="D139">
        <v>100</v>
      </c>
      <c r="E139">
        <v>40</v>
      </c>
      <c r="F139" t="s">
        <v>1859</v>
      </c>
      <c r="G139">
        <v>2290</v>
      </c>
      <c r="H139" t="s">
        <v>50</v>
      </c>
      <c r="I139">
        <v>40</v>
      </c>
      <c r="J139" t="s">
        <v>791</v>
      </c>
      <c r="K139" t="s">
        <v>1913</v>
      </c>
      <c r="L139" s="1"/>
      <c r="M139" s="1">
        <v>42235</v>
      </c>
      <c r="N139" s="1">
        <v>42192</v>
      </c>
      <c r="O139" t="s">
        <v>13</v>
      </c>
      <c r="P139" s="1">
        <v>42199</v>
      </c>
      <c r="Q139" t="s">
        <v>14</v>
      </c>
      <c r="R139" t="s">
        <v>9</v>
      </c>
      <c r="S139" t="s">
        <v>1861</v>
      </c>
      <c r="T139" t="s">
        <v>13</v>
      </c>
      <c r="U139" t="s">
        <v>657</v>
      </c>
      <c r="X139" s="8">
        <v>48.87</v>
      </c>
      <c r="Y139" s="8">
        <v>26.13</v>
      </c>
      <c r="Z139" s="8">
        <v>36.229999999999997</v>
      </c>
      <c r="AA139" s="8">
        <v>9614.69</v>
      </c>
      <c r="AB139" t="s">
        <v>215</v>
      </c>
      <c r="AC139" t="s">
        <v>830</v>
      </c>
      <c r="AD139" t="s">
        <v>438</v>
      </c>
      <c r="AE139" t="s">
        <v>791</v>
      </c>
      <c r="AF139" t="s">
        <v>177</v>
      </c>
      <c r="AG139" t="s">
        <v>1914</v>
      </c>
      <c r="AH139" t="s">
        <v>1915</v>
      </c>
      <c r="AI139" t="s">
        <v>262</v>
      </c>
      <c r="AJ139" t="s">
        <v>100</v>
      </c>
      <c r="AK139" t="s">
        <v>1916</v>
      </c>
      <c r="AL139" s="2">
        <v>42192.460844907408</v>
      </c>
      <c r="AM139" t="s">
        <v>1917</v>
      </c>
      <c r="AN139" t="s">
        <v>1917</v>
      </c>
      <c r="AO139">
        <v>2</v>
      </c>
      <c r="AP139" t="s">
        <v>26</v>
      </c>
      <c r="AQ139" t="s">
        <v>27</v>
      </c>
      <c r="AR139">
        <v>50</v>
      </c>
      <c r="AT139" t="s">
        <v>1865</v>
      </c>
      <c r="AU139" t="s">
        <v>1628</v>
      </c>
      <c r="AV139" t="s">
        <v>104</v>
      </c>
      <c r="AW139" s="8">
        <v>8883.9599999999991</v>
      </c>
      <c r="AX139" s="8">
        <v>8883.9599999999991</v>
      </c>
      <c r="AY139" s="8">
        <v>9614.69</v>
      </c>
      <c r="BA139" t="s">
        <v>1918</v>
      </c>
      <c r="BB139" t="s">
        <v>32</v>
      </c>
      <c r="BC139" t="s">
        <v>1919</v>
      </c>
      <c r="BD139">
        <v>1.6</v>
      </c>
      <c r="BE139">
        <v>40</v>
      </c>
      <c r="BF139" t="s">
        <v>9</v>
      </c>
      <c r="BG139" t="s">
        <v>1920</v>
      </c>
      <c r="BO139" t="s">
        <v>828</v>
      </c>
      <c r="BP139">
        <v>0</v>
      </c>
      <c r="BQ139" t="s">
        <v>36</v>
      </c>
      <c r="BR139" t="s">
        <v>1921</v>
      </c>
      <c r="BS139" t="s">
        <v>9</v>
      </c>
      <c r="BT139" t="s">
        <v>9</v>
      </c>
      <c r="BU139" t="s">
        <v>38</v>
      </c>
      <c r="BV139" t="s">
        <v>1922</v>
      </c>
      <c r="BW139" t="s">
        <v>1917</v>
      </c>
      <c r="BX139" t="s">
        <v>1923</v>
      </c>
      <c r="BY139" t="s">
        <v>1917</v>
      </c>
      <c r="BZ139" t="s">
        <v>40</v>
      </c>
      <c r="CC139" t="s">
        <v>1924</v>
      </c>
      <c r="CE139" t="s">
        <v>129</v>
      </c>
      <c r="CF139">
        <v>219</v>
      </c>
      <c r="CG139" t="s">
        <v>220</v>
      </c>
      <c r="CI139" t="s">
        <v>1859</v>
      </c>
      <c r="CJ139">
        <v>51</v>
      </c>
      <c r="CK139" t="s">
        <v>45</v>
      </c>
      <c r="CL139" s="1">
        <v>42235</v>
      </c>
      <c r="CM139" t="s">
        <v>1918</v>
      </c>
      <c r="CO139" t="s">
        <v>1925</v>
      </c>
      <c r="CP139" t="s">
        <v>1924</v>
      </c>
      <c r="CQ139">
        <v>1</v>
      </c>
      <c r="CR139" s="8"/>
      <c r="CS139">
        <v>1</v>
      </c>
      <c r="CU139" s="8">
        <v>8883.9599999999991</v>
      </c>
      <c r="CV139">
        <v>1</v>
      </c>
      <c r="CX139" t="s">
        <v>1926</v>
      </c>
      <c r="CY139">
        <v>6</v>
      </c>
    </row>
    <row r="140" spans="1:103" x14ac:dyDescent="0.35">
      <c r="A140" t="s">
        <v>1927</v>
      </c>
      <c r="B140" s="19" t="s">
        <v>1859</v>
      </c>
      <c r="C140" t="s">
        <v>9</v>
      </c>
      <c r="D140">
        <v>100</v>
      </c>
      <c r="E140">
        <v>40</v>
      </c>
      <c r="F140" t="s">
        <v>1859</v>
      </c>
      <c r="G140">
        <v>653</v>
      </c>
      <c r="H140" t="s">
        <v>10</v>
      </c>
      <c r="I140">
        <v>40</v>
      </c>
      <c r="J140" t="s">
        <v>791</v>
      </c>
      <c r="K140" t="s">
        <v>1928</v>
      </c>
      <c r="L140" s="1"/>
      <c r="M140" s="1">
        <v>42237</v>
      </c>
      <c r="N140" s="1">
        <v>41949</v>
      </c>
      <c r="O140" t="s">
        <v>13</v>
      </c>
      <c r="P140" s="1">
        <v>41956</v>
      </c>
      <c r="Q140" t="s">
        <v>14</v>
      </c>
      <c r="R140" t="s">
        <v>9</v>
      </c>
      <c r="S140" t="s">
        <v>1861</v>
      </c>
      <c r="T140" t="s">
        <v>13</v>
      </c>
      <c r="U140" t="s">
        <v>53</v>
      </c>
      <c r="V140" t="s">
        <v>1929</v>
      </c>
      <c r="X140" s="8">
        <v>38.15</v>
      </c>
      <c r="Y140" s="8">
        <v>22.85</v>
      </c>
      <c r="Z140" s="8">
        <v>36.229999999999997</v>
      </c>
      <c r="AA140" s="8">
        <v>9075.2800000000007</v>
      </c>
      <c r="AB140" t="s">
        <v>814</v>
      </c>
      <c r="AC140" t="s">
        <v>814</v>
      </c>
      <c r="AD140" t="s">
        <v>438</v>
      </c>
      <c r="AE140" t="s">
        <v>791</v>
      </c>
      <c r="AF140" t="s">
        <v>177</v>
      </c>
      <c r="AG140" t="s">
        <v>1929</v>
      </c>
      <c r="AH140" t="s">
        <v>1930</v>
      </c>
      <c r="AI140" t="s">
        <v>1931</v>
      </c>
      <c r="AJ140" t="s">
        <v>23</v>
      </c>
      <c r="AK140" t="s">
        <v>1932</v>
      </c>
      <c r="AL140" s="2">
        <v>41949.435879629629</v>
      </c>
      <c r="AM140" t="s">
        <v>1933</v>
      </c>
      <c r="AN140" t="s">
        <v>1933</v>
      </c>
      <c r="AO140">
        <v>7</v>
      </c>
      <c r="AP140" t="s">
        <v>26</v>
      </c>
      <c r="AQ140" t="s">
        <v>27</v>
      </c>
      <c r="AR140">
        <v>50</v>
      </c>
      <c r="AT140" t="s">
        <v>1865</v>
      </c>
      <c r="AU140" t="s">
        <v>1628</v>
      </c>
      <c r="AV140" t="s">
        <v>29</v>
      </c>
      <c r="AW140" s="8">
        <v>8352.5400000000009</v>
      </c>
      <c r="AX140" s="8">
        <v>8352.5400000000009</v>
      </c>
      <c r="AY140" s="8">
        <v>9075.2800000000007</v>
      </c>
      <c r="AZ140" t="s">
        <v>30</v>
      </c>
      <c r="BA140" t="s">
        <v>1934</v>
      </c>
      <c r="BB140" t="s">
        <v>32</v>
      </c>
      <c r="BC140" t="s">
        <v>1935</v>
      </c>
      <c r="BD140">
        <v>1.6</v>
      </c>
      <c r="BE140">
        <v>40</v>
      </c>
      <c r="BF140" t="s">
        <v>9</v>
      </c>
      <c r="BG140" t="s">
        <v>1936</v>
      </c>
      <c r="BO140" t="s">
        <v>1901</v>
      </c>
      <c r="BP140">
        <v>0</v>
      </c>
      <c r="BQ140" t="s">
        <v>36</v>
      </c>
      <c r="BR140" t="s">
        <v>1937</v>
      </c>
      <c r="BS140" t="s">
        <v>69</v>
      </c>
      <c r="BT140" t="s">
        <v>9</v>
      </c>
      <c r="BU140" t="s">
        <v>38</v>
      </c>
      <c r="BV140" t="s">
        <v>1938</v>
      </c>
      <c r="BW140" t="s">
        <v>1933</v>
      </c>
      <c r="BX140" t="s">
        <v>1929</v>
      </c>
      <c r="BY140" t="s">
        <v>1933</v>
      </c>
      <c r="BZ140" t="s">
        <v>40</v>
      </c>
      <c r="CA140" t="s">
        <v>1939</v>
      </c>
      <c r="CB140" t="s">
        <v>1940</v>
      </c>
      <c r="CC140" t="s">
        <v>1941</v>
      </c>
      <c r="CE140" t="s">
        <v>43</v>
      </c>
      <c r="CF140">
        <v>199</v>
      </c>
      <c r="CG140" t="s">
        <v>304</v>
      </c>
      <c r="CI140" t="s">
        <v>1859</v>
      </c>
      <c r="CJ140">
        <v>51</v>
      </c>
      <c r="CK140" t="s">
        <v>45</v>
      </c>
      <c r="CL140" s="1">
        <v>42237</v>
      </c>
      <c r="CM140" t="s">
        <v>1934</v>
      </c>
      <c r="CN140" t="s">
        <v>1942</v>
      </c>
      <c r="CO140" t="s">
        <v>1943</v>
      </c>
      <c r="CP140" t="s">
        <v>1941</v>
      </c>
      <c r="CQ140">
        <v>3</v>
      </c>
      <c r="CR140" s="8">
        <v>9631.6</v>
      </c>
      <c r="CS140">
        <v>2</v>
      </c>
      <c r="CU140" s="8">
        <v>8352.5400000000009</v>
      </c>
      <c r="CV140">
        <v>1</v>
      </c>
      <c r="CX140" t="s">
        <v>1944</v>
      </c>
      <c r="CY140">
        <v>6</v>
      </c>
    </row>
    <row r="141" spans="1:103" x14ac:dyDescent="0.35">
      <c r="A141" t="s">
        <v>1945</v>
      </c>
      <c r="B141" s="19" t="s">
        <v>1859</v>
      </c>
      <c r="C141" t="s">
        <v>69</v>
      </c>
      <c r="E141">
        <v>40</v>
      </c>
      <c r="F141" t="s">
        <v>1859</v>
      </c>
      <c r="G141">
        <v>2264</v>
      </c>
      <c r="H141" t="s">
        <v>10</v>
      </c>
      <c r="I141">
        <v>40</v>
      </c>
      <c r="J141" t="s">
        <v>791</v>
      </c>
      <c r="K141" t="s">
        <v>1946</v>
      </c>
      <c r="L141" s="1">
        <v>42186</v>
      </c>
      <c r="M141" s="1">
        <v>42238</v>
      </c>
      <c r="N141" s="1">
        <v>42186</v>
      </c>
      <c r="O141" t="s">
        <v>1455</v>
      </c>
      <c r="P141" s="1">
        <v>42193</v>
      </c>
      <c r="Q141" t="s">
        <v>14</v>
      </c>
      <c r="R141" t="s">
        <v>9</v>
      </c>
      <c r="S141" t="s">
        <v>1861</v>
      </c>
      <c r="T141" t="s">
        <v>1455</v>
      </c>
      <c r="X141" s="8">
        <v>38.15</v>
      </c>
      <c r="Y141" s="8">
        <v>22.85</v>
      </c>
      <c r="Z141" s="8">
        <v>36.229999999999997</v>
      </c>
      <c r="AB141" t="s">
        <v>814</v>
      </c>
      <c r="AC141" t="s">
        <v>814</v>
      </c>
      <c r="AD141" t="s">
        <v>438</v>
      </c>
      <c r="AE141" t="s">
        <v>791</v>
      </c>
      <c r="AF141" t="s">
        <v>177</v>
      </c>
      <c r="AG141" t="s">
        <v>1947</v>
      </c>
      <c r="AH141" t="s">
        <v>206</v>
      </c>
      <c r="AI141" t="s">
        <v>207</v>
      </c>
      <c r="AJ141" t="s">
        <v>59</v>
      </c>
      <c r="AK141" t="s">
        <v>1948</v>
      </c>
      <c r="AL141" s="2">
        <v>42186.62128472222</v>
      </c>
      <c r="AM141" t="s">
        <v>1949</v>
      </c>
      <c r="AO141">
        <v>0</v>
      </c>
      <c r="AP141" t="s">
        <v>26</v>
      </c>
      <c r="AQ141" t="s">
        <v>27</v>
      </c>
      <c r="AR141">
        <v>50</v>
      </c>
      <c r="AT141" t="s">
        <v>1865</v>
      </c>
      <c r="AU141" t="s">
        <v>1628</v>
      </c>
      <c r="AV141" t="s">
        <v>62</v>
      </c>
      <c r="AW141" s="8">
        <v>7960</v>
      </c>
      <c r="AX141" s="8"/>
      <c r="AY141" s="8"/>
      <c r="BA141" t="s">
        <v>1950</v>
      </c>
      <c r="BB141" t="s">
        <v>948</v>
      </c>
      <c r="BC141" t="s">
        <v>1951</v>
      </c>
      <c r="BD141">
        <v>1.6</v>
      </c>
      <c r="BE141">
        <v>40</v>
      </c>
      <c r="BF141" t="s">
        <v>9</v>
      </c>
      <c r="BG141" t="s">
        <v>1952</v>
      </c>
      <c r="BO141" t="s">
        <v>1901</v>
      </c>
      <c r="BQ141" t="s">
        <v>36</v>
      </c>
      <c r="BR141" t="s">
        <v>1953</v>
      </c>
      <c r="BS141" t="s">
        <v>9</v>
      </c>
      <c r="BT141" t="s">
        <v>9</v>
      </c>
      <c r="BU141" t="s">
        <v>38</v>
      </c>
      <c r="BV141" t="s">
        <v>1954</v>
      </c>
      <c r="BW141" t="s">
        <v>1949</v>
      </c>
      <c r="BX141" t="s">
        <v>1955</v>
      </c>
      <c r="BY141" t="s">
        <v>1949</v>
      </c>
      <c r="BZ141" t="s">
        <v>40</v>
      </c>
      <c r="CB141" t="s">
        <v>1956</v>
      </c>
      <c r="CC141" t="s">
        <v>1957</v>
      </c>
      <c r="CE141" t="s">
        <v>589</v>
      </c>
      <c r="CF141">
        <v>199</v>
      </c>
      <c r="CG141" t="s">
        <v>304</v>
      </c>
      <c r="CI141" t="s">
        <v>1859</v>
      </c>
      <c r="CJ141">
        <v>51</v>
      </c>
      <c r="CK141" t="s">
        <v>45</v>
      </c>
      <c r="CL141" s="1">
        <v>42238</v>
      </c>
      <c r="CM141" t="s">
        <v>1950</v>
      </c>
      <c r="CO141" t="s">
        <v>1958</v>
      </c>
      <c r="CQ141">
        <v>0</v>
      </c>
      <c r="CR141" s="8"/>
      <c r="CS141">
        <v>1</v>
      </c>
      <c r="CU141" s="8">
        <v>7960</v>
      </c>
      <c r="CV141">
        <v>1</v>
      </c>
      <c r="CX141" t="s">
        <v>1959</v>
      </c>
      <c r="CY141">
        <v>6</v>
      </c>
    </row>
    <row r="142" spans="1:103" x14ac:dyDescent="0.35">
      <c r="A142" t="s">
        <v>1960</v>
      </c>
      <c r="B142" s="19" t="s">
        <v>1961</v>
      </c>
      <c r="C142" t="s">
        <v>9</v>
      </c>
      <c r="D142">
        <v>100</v>
      </c>
      <c r="E142">
        <v>40</v>
      </c>
      <c r="F142" t="s">
        <v>1961</v>
      </c>
      <c r="G142">
        <v>5</v>
      </c>
      <c r="H142" t="s">
        <v>148</v>
      </c>
      <c r="I142">
        <v>40</v>
      </c>
      <c r="J142" t="s">
        <v>791</v>
      </c>
      <c r="K142" t="s">
        <v>1962</v>
      </c>
      <c r="L142" s="1"/>
      <c r="M142" s="1">
        <v>42235</v>
      </c>
      <c r="N142" s="1">
        <v>41869</v>
      </c>
      <c r="O142" t="s">
        <v>13</v>
      </c>
      <c r="P142" s="1">
        <v>41900</v>
      </c>
      <c r="Q142" t="s">
        <v>202</v>
      </c>
      <c r="R142" t="s">
        <v>9</v>
      </c>
      <c r="S142" t="s">
        <v>1963</v>
      </c>
      <c r="T142" t="s">
        <v>13</v>
      </c>
      <c r="U142" t="s">
        <v>53</v>
      </c>
      <c r="V142" t="s">
        <v>1964</v>
      </c>
      <c r="X142" s="8">
        <v>42.5</v>
      </c>
      <c r="Y142" s="8">
        <v>22.5</v>
      </c>
      <c r="Z142" s="8">
        <v>33.880000000000003</v>
      </c>
      <c r="AA142" s="8">
        <v>11254.72</v>
      </c>
      <c r="AB142" t="s">
        <v>664</v>
      </c>
      <c r="AC142" t="s">
        <v>412</v>
      </c>
      <c r="AD142" t="s">
        <v>438</v>
      </c>
      <c r="AE142" t="s">
        <v>791</v>
      </c>
      <c r="AF142" t="s">
        <v>177</v>
      </c>
      <c r="AG142" t="s">
        <v>1965</v>
      </c>
      <c r="AH142" t="s">
        <v>57</v>
      </c>
      <c r="AI142" t="s">
        <v>58</v>
      </c>
      <c r="AJ142" t="s">
        <v>100</v>
      </c>
      <c r="AK142" t="s">
        <v>416</v>
      </c>
      <c r="AL142" s="2">
        <v>41870.631180555552</v>
      </c>
      <c r="AM142" t="s">
        <v>1966</v>
      </c>
      <c r="AN142" t="s">
        <v>1966</v>
      </c>
      <c r="AO142">
        <v>6</v>
      </c>
      <c r="AP142" t="s">
        <v>1493</v>
      </c>
      <c r="AQ142" t="s">
        <v>311</v>
      </c>
      <c r="AR142">
        <v>40</v>
      </c>
      <c r="AT142" t="s">
        <v>1967</v>
      </c>
      <c r="AU142" t="s">
        <v>1493</v>
      </c>
      <c r="AV142" t="s">
        <v>104</v>
      </c>
      <c r="AW142" s="8">
        <v>10373.200000000001</v>
      </c>
      <c r="AX142" s="8">
        <v>10373.200000000001</v>
      </c>
      <c r="AY142" s="8">
        <v>11254.72</v>
      </c>
      <c r="AZ142" t="s">
        <v>30</v>
      </c>
      <c r="BB142" t="s">
        <v>1968</v>
      </c>
      <c r="BD142">
        <v>1.4</v>
      </c>
      <c r="BE142">
        <v>32</v>
      </c>
      <c r="BF142" t="s">
        <v>69</v>
      </c>
      <c r="BG142" t="s">
        <v>1969</v>
      </c>
      <c r="BO142" t="s">
        <v>423</v>
      </c>
      <c r="BP142">
        <v>0</v>
      </c>
      <c r="BQ142" t="s">
        <v>1311</v>
      </c>
      <c r="BR142" t="s">
        <v>1970</v>
      </c>
      <c r="BS142" t="s">
        <v>9</v>
      </c>
      <c r="BT142" t="s">
        <v>9</v>
      </c>
      <c r="BU142" t="s">
        <v>38</v>
      </c>
      <c r="BV142" t="s">
        <v>1971</v>
      </c>
      <c r="BW142" t="s">
        <v>1966</v>
      </c>
      <c r="BX142" t="s">
        <v>1964</v>
      </c>
      <c r="BY142" t="s">
        <v>1966</v>
      </c>
      <c r="BZ142" t="s">
        <v>40</v>
      </c>
      <c r="CB142" t="s">
        <v>1972</v>
      </c>
      <c r="CC142" t="s">
        <v>1973</v>
      </c>
      <c r="CE142" t="s">
        <v>1153</v>
      </c>
      <c r="CF142">
        <v>249</v>
      </c>
      <c r="CG142" t="s">
        <v>429</v>
      </c>
      <c r="CH142" t="s">
        <v>1316</v>
      </c>
      <c r="CI142" t="s">
        <v>1961</v>
      </c>
      <c r="CJ142">
        <v>52</v>
      </c>
      <c r="CK142" t="s">
        <v>45</v>
      </c>
      <c r="CL142" s="1">
        <v>42235</v>
      </c>
      <c r="CM142" t="s">
        <v>1974</v>
      </c>
      <c r="CO142" t="s">
        <v>1975</v>
      </c>
      <c r="CP142" t="s">
        <v>1973</v>
      </c>
      <c r="CQ142">
        <v>3</v>
      </c>
      <c r="CR142" s="8">
        <v>12051.6</v>
      </c>
      <c r="CS142">
        <v>1</v>
      </c>
      <c r="CU142" s="8">
        <v>10373.200000000001</v>
      </c>
      <c r="CV142">
        <v>1</v>
      </c>
      <c r="CX142" t="s">
        <v>1976</v>
      </c>
      <c r="CY142">
        <v>6.5</v>
      </c>
    </row>
    <row r="143" spans="1:103" x14ac:dyDescent="0.35">
      <c r="A143" t="s">
        <v>1977</v>
      </c>
      <c r="B143" s="19" t="s">
        <v>1961</v>
      </c>
      <c r="C143" t="s">
        <v>9</v>
      </c>
      <c r="D143">
        <v>99.74</v>
      </c>
      <c r="E143">
        <v>40</v>
      </c>
      <c r="F143" t="s">
        <v>1961</v>
      </c>
      <c r="G143">
        <v>1770</v>
      </c>
      <c r="H143" t="s">
        <v>50</v>
      </c>
      <c r="I143">
        <v>40</v>
      </c>
      <c r="J143" t="s">
        <v>791</v>
      </c>
      <c r="K143" t="s">
        <v>1978</v>
      </c>
      <c r="L143" s="1"/>
      <c r="M143" s="1">
        <v>42235</v>
      </c>
      <c r="N143" s="1">
        <v>42132</v>
      </c>
      <c r="O143" t="s">
        <v>13</v>
      </c>
      <c r="P143" s="1">
        <v>42139</v>
      </c>
      <c r="Q143" t="s">
        <v>14</v>
      </c>
      <c r="R143" t="s">
        <v>9</v>
      </c>
      <c r="S143" t="s">
        <v>1963</v>
      </c>
      <c r="T143" t="s">
        <v>13</v>
      </c>
      <c r="U143" t="s">
        <v>53</v>
      </c>
      <c r="X143" s="8">
        <v>48.87</v>
      </c>
      <c r="Y143" s="8">
        <v>26.13</v>
      </c>
      <c r="Z143" s="8">
        <v>33.880000000000003</v>
      </c>
      <c r="AA143" s="8">
        <v>9468.5300000000007</v>
      </c>
      <c r="AB143" t="s">
        <v>215</v>
      </c>
      <c r="AC143" t="s">
        <v>830</v>
      </c>
      <c r="AD143" t="s">
        <v>438</v>
      </c>
      <c r="AE143" t="s">
        <v>791</v>
      </c>
      <c r="AF143" t="s">
        <v>177</v>
      </c>
      <c r="AH143" t="s">
        <v>1979</v>
      </c>
      <c r="AI143" t="s">
        <v>1980</v>
      </c>
      <c r="AJ143" t="s">
        <v>100</v>
      </c>
      <c r="AK143" t="s">
        <v>1916</v>
      </c>
      <c r="AL143" s="2">
        <v>42132.627152777779</v>
      </c>
      <c r="AM143" t="s">
        <v>1981</v>
      </c>
      <c r="AN143" t="s">
        <v>1981</v>
      </c>
      <c r="AO143">
        <v>3</v>
      </c>
      <c r="AP143" t="s">
        <v>310</v>
      </c>
      <c r="AQ143" t="s">
        <v>311</v>
      </c>
      <c r="AR143">
        <v>40</v>
      </c>
      <c r="AT143" t="s">
        <v>1967</v>
      </c>
      <c r="AU143" t="s">
        <v>1493</v>
      </c>
      <c r="AV143" t="s">
        <v>104</v>
      </c>
      <c r="AW143" s="8">
        <v>8780.66</v>
      </c>
      <c r="AX143" s="8">
        <v>8780.66</v>
      </c>
      <c r="AY143" s="8">
        <v>9493.5300000000007</v>
      </c>
      <c r="BB143" t="s">
        <v>32</v>
      </c>
      <c r="BD143">
        <v>1.4</v>
      </c>
      <c r="BE143">
        <v>32</v>
      </c>
      <c r="BF143" t="s">
        <v>9</v>
      </c>
      <c r="BG143" t="s">
        <v>1982</v>
      </c>
      <c r="BO143" t="s">
        <v>828</v>
      </c>
      <c r="BP143">
        <v>25</v>
      </c>
      <c r="BQ143" t="s">
        <v>36</v>
      </c>
      <c r="BR143" t="s">
        <v>1983</v>
      </c>
      <c r="BS143" t="s">
        <v>9</v>
      </c>
      <c r="BT143" t="s">
        <v>69</v>
      </c>
      <c r="BU143" t="s">
        <v>38</v>
      </c>
      <c r="BV143" t="s">
        <v>1984</v>
      </c>
      <c r="BW143" t="s">
        <v>1981</v>
      </c>
      <c r="BX143" t="s">
        <v>1985</v>
      </c>
      <c r="BY143" t="s">
        <v>1981</v>
      </c>
      <c r="BZ143" t="s">
        <v>72</v>
      </c>
      <c r="CB143" t="s">
        <v>1986</v>
      </c>
      <c r="CC143" t="s">
        <v>1987</v>
      </c>
      <c r="CE143" t="s">
        <v>473</v>
      </c>
      <c r="CF143">
        <v>219</v>
      </c>
      <c r="CG143" t="s">
        <v>220</v>
      </c>
      <c r="CI143" t="s">
        <v>1961</v>
      </c>
      <c r="CJ143">
        <v>52</v>
      </c>
      <c r="CK143" t="s">
        <v>45</v>
      </c>
      <c r="CL143" s="1">
        <v>42235</v>
      </c>
      <c r="CM143" t="s">
        <v>1988</v>
      </c>
      <c r="CO143" t="s">
        <v>1987</v>
      </c>
      <c r="CP143" t="s">
        <v>1987</v>
      </c>
      <c r="CQ143">
        <v>2</v>
      </c>
      <c r="CR143" s="8"/>
      <c r="CS143">
        <v>1</v>
      </c>
      <c r="CU143" s="8">
        <v>8780.66</v>
      </c>
      <c r="CV143">
        <v>1</v>
      </c>
      <c r="CX143" t="s">
        <v>1989</v>
      </c>
      <c r="CY143">
        <v>6.5</v>
      </c>
    </row>
    <row r="144" spans="1:103" x14ac:dyDescent="0.35">
      <c r="A144" t="s">
        <v>1977</v>
      </c>
      <c r="B144" s="19" t="s">
        <v>1961</v>
      </c>
      <c r="C144" t="s">
        <v>9</v>
      </c>
      <c r="D144">
        <v>100</v>
      </c>
      <c r="E144">
        <v>40</v>
      </c>
      <c r="F144" t="s">
        <v>1961</v>
      </c>
      <c r="G144">
        <v>1771</v>
      </c>
      <c r="H144" t="s">
        <v>50</v>
      </c>
      <c r="I144">
        <v>40</v>
      </c>
      <c r="J144" t="s">
        <v>791</v>
      </c>
      <c r="K144" t="s">
        <v>1978</v>
      </c>
      <c r="L144" s="1"/>
      <c r="M144" s="1">
        <v>42236</v>
      </c>
      <c r="N144" s="1">
        <v>42132</v>
      </c>
      <c r="O144" t="s">
        <v>13</v>
      </c>
      <c r="P144" s="1">
        <v>42139</v>
      </c>
      <c r="Q144" t="s">
        <v>14</v>
      </c>
      <c r="R144" t="s">
        <v>9</v>
      </c>
      <c r="S144" t="s">
        <v>1963</v>
      </c>
      <c r="T144" t="s">
        <v>13</v>
      </c>
      <c r="U144" t="s">
        <v>53</v>
      </c>
      <c r="X144" s="8">
        <v>48.87</v>
      </c>
      <c r="Y144" s="8">
        <v>26.13</v>
      </c>
      <c r="Z144" s="8">
        <v>33.880000000000003</v>
      </c>
      <c r="AA144" s="8">
        <v>10849.59</v>
      </c>
      <c r="AB144" t="s">
        <v>215</v>
      </c>
      <c r="AC144" t="s">
        <v>830</v>
      </c>
      <c r="AD144" t="s">
        <v>438</v>
      </c>
      <c r="AE144" t="s">
        <v>791</v>
      </c>
      <c r="AF144" t="s">
        <v>177</v>
      </c>
      <c r="AG144" t="s">
        <v>1990</v>
      </c>
      <c r="AH144" t="s">
        <v>1979</v>
      </c>
      <c r="AI144" t="s">
        <v>1980</v>
      </c>
      <c r="AJ144" t="s">
        <v>80</v>
      </c>
      <c r="AK144" t="s">
        <v>1863</v>
      </c>
      <c r="AL144" s="2">
        <v>42132.627766203703</v>
      </c>
      <c r="AM144" t="s">
        <v>1981</v>
      </c>
      <c r="AN144" t="s">
        <v>1981</v>
      </c>
      <c r="AO144">
        <v>3</v>
      </c>
      <c r="AP144" t="s">
        <v>310</v>
      </c>
      <c r="AQ144" t="s">
        <v>311</v>
      </c>
      <c r="AR144">
        <v>40</v>
      </c>
      <c r="AT144" t="s">
        <v>1967</v>
      </c>
      <c r="AU144" t="s">
        <v>1493</v>
      </c>
      <c r="AV144" t="s">
        <v>83</v>
      </c>
      <c r="AW144" s="8">
        <v>8966.6</v>
      </c>
      <c r="AX144" s="8">
        <v>8966.6</v>
      </c>
      <c r="AY144" s="8">
        <v>10849.59</v>
      </c>
      <c r="BB144" t="s">
        <v>32</v>
      </c>
      <c r="BD144">
        <v>1.4</v>
      </c>
      <c r="BE144">
        <v>32</v>
      </c>
      <c r="BF144" t="s">
        <v>9</v>
      </c>
      <c r="BG144" t="s">
        <v>1982</v>
      </c>
      <c r="BO144" t="s">
        <v>828</v>
      </c>
      <c r="BP144">
        <v>0</v>
      </c>
      <c r="BQ144" t="s">
        <v>36</v>
      </c>
      <c r="BR144" t="s">
        <v>1983</v>
      </c>
      <c r="BS144" t="s">
        <v>9</v>
      </c>
      <c r="BT144" t="s">
        <v>9</v>
      </c>
      <c r="BU144" t="s">
        <v>38</v>
      </c>
      <c r="BV144" t="s">
        <v>1984</v>
      </c>
      <c r="BW144" t="s">
        <v>1981</v>
      </c>
      <c r="BX144" t="s">
        <v>1985</v>
      </c>
      <c r="BY144" t="s">
        <v>1981</v>
      </c>
      <c r="BZ144" t="s">
        <v>72</v>
      </c>
      <c r="CB144" t="s">
        <v>1986</v>
      </c>
      <c r="CC144" t="s">
        <v>1987</v>
      </c>
      <c r="CE144" t="s">
        <v>473</v>
      </c>
      <c r="CF144">
        <v>219</v>
      </c>
      <c r="CG144" t="s">
        <v>220</v>
      </c>
      <c r="CI144" t="s">
        <v>1961</v>
      </c>
      <c r="CJ144">
        <v>52</v>
      </c>
      <c r="CK144" t="s">
        <v>45</v>
      </c>
      <c r="CL144" s="1">
        <v>42236</v>
      </c>
      <c r="CM144" t="s">
        <v>1988</v>
      </c>
      <c r="CO144" t="s">
        <v>1991</v>
      </c>
      <c r="CP144" t="s">
        <v>1987</v>
      </c>
      <c r="CQ144">
        <v>2</v>
      </c>
      <c r="CR144" s="8">
        <v>10599.6</v>
      </c>
      <c r="CS144">
        <v>1</v>
      </c>
      <c r="CU144" s="8">
        <v>8966.6</v>
      </c>
      <c r="CV144">
        <v>1</v>
      </c>
      <c r="CX144" t="s">
        <v>1992</v>
      </c>
      <c r="CY144">
        <v>6.5</v>
      </c>
    </row>
    <row r="145" spans="1:103" x14ac:dyDescent="0.35">
      <c r="A145" t="s">
        <v>1993</v>
      </c>
      <c r="B145" s="19" t="s">
        <v>1961</v>
      </c>
      <c r="C145" t="s">
        <v>9</v>
      </c>
      <c r="D145">
        <v>99.7</v>
      </c>
      <c r="E145">
        <v>40</v>
      </c>
      <c r="F145" t="s">
        <v>1961</v>
      </c>
      <c r="G145">
        <v>1960</v>
      </c>
      <c r="H145" t="s">
        <v>10</v>
      </c>
      <c r="I145">
        <v>40</v>
      </c>
      <c r="J145" t="s">
        <v>791</v>
      </c>
      <c r="K145" t="s">
        <v>1994</v>
      </c>
      <c r="L145" s="1"/>
      <c r="M145" s="1">
        <v>42236</v>
      </c>
      <c r="N145" s="1">
        <v>42157</v>
      </c>
      <c r="O145" t="s">
        <v>13</v>
      </c>
      <c r="P145" s="1">
        <v>42157</v>
      </c>
      <c r="Q145" t="s">
        <v>14</v>
      </c>
      <c r="R145" t="s">
        <v>9</v>
      </c>
      <c r="S145" t="s">
        <v>1963</v>
      </c>
      <c r="T145" t="s">
        <v>13</v>
      </c>
      <c r="U145" t="s">
        <v>53</v>
      </c>
      <c r="X145" s="8">
        <v>38.15</v>
      </c>
      <c r="Y145" s="8">
        <v>22.85</v>
      </c>
      <c r="Z145" s="8">
        <v>33.880000000000003</v>
      </c>
      <c r="AA145" s="8">
        <v>8728.2999999999993</v>
      </c>
      <c r="AB145" t="s">
        <v>814</v>
      </c>
      <c r="AC145" t="s">
        <v>814</v>
      </c>
      <c r="AD145" t="s">
        <v>438</v>
      </c>
      <c r="AE145" t="s">
        <v>791</v>
      </c>
      <c r="AF145" t="s">
        <v>177</v>
      </c>
      <c r="AG145" t="s">
        <v>1995</v>
      </c>
      <c r="AH145" t="s">
        <v>1724</v>
      </c>
      <c r="AI145" t="s">
        <v>1725</v>
      </c>
      <c r="AJ145" t="s">
        <v>80</v>
      </c>
      <c r="AK145" t="s">
        <v>1895</v>
      </c>
      <c r="AL145" s="2">
        <v>42157.697893518518</v>
      </c>
      <c r="AM145" t="s">
        <v>1996</v>
      </c>
      <c r="AN145" t="s">
        <v>1996</v>
      </c>
      <c r="AO145">
        <v>2</v>
      </c>
      <c r="AP145" t="s">
        <v>310</v>
      </c>
      <c r="AQ145" t="s">
        <v>311</v>
      </c>
      <c r="AR145">
        <v>40</v>
      </c>
      <c r="AT145" t="s">
        <v>1967</v>
      </c>
      <c r="AU145" t="s">
        <v>1493</v>
      </c>
      <c r="AV145" t="s">
        <v>83</v>
      </c>
      <c r="AW145" s="8">
        <v>8083.96</v>
      </c>
      <c r="AX145" s="8">
        <v>8083.96</v>
      </c>
      <c r="AY145" s="8">
        <v>8754.33</v>
      </c>
      <c r="BA145" t="s">
        <v>1997</v>
      </c>
      <c r="BB145" t="s">
        <v>1813</v>
      </c>
      <c r="BC145" t="s">
        <v>1998</v>
      </c>
      <c r="BD145">
        <v>1.4</v>
      </c>
      <c r="BE145">
        <v>32</v>
      </c>
      <c r="BF145" t="s">
        <v>9</v>
      </c>
      <c r="BG145" t="s">
        <v>1999</v>
      </c>
      <c r="BO145" t="s">
        <v>1901</v>
      </c>
      <c r="BP145">
        <v>26.03</v>
      </c>
      <c r="BQ145" t="s">
        <v>36</v>
      </c>
      <c r="BR145" t="s">
        <v>2000</v>
      </c>
      <c r="BS145" t="s">
        <v>9</v>
      </c>
      <c r="BT145" t="s">
        <v>69</v>
      </c>
      <c r="BU145" t="s">
        <v>38</v>
      </c>
      <c r="BV145" t="s">
        <v>2001</v>
      </c>
      <c r="BW145" t="s">
        <v>1996</v>
      </c>
      <c r="BX145" t="s">
        <v>2002</v>
      </c>
      <c r="BY145" t="s">
        <v>1996</v>
      </c>
      <c r="BZ145" t="s">
        <v>40</v>
      </c>
      <c r="CB145" t="s">
        <v>2003</v>
      </c>
      <c r="CC145" t="s">
        <v>2004</v>
      </c>
      <c r="CD145" t="s">
        <v>254</v>
      </c>
      <c r="CE145" t="s">
        <v>2005</v>
      </c>
      <c r="CF145">
        <v>199</v>
      </c>
      <c r="CG145" t="s">
        <v>304</v>
      </c>
      <c r="CI145" t="s">
        <v>1961</v>
      </c>
      <c r="CJ145">
        <v>52</v>
      </c>
      <c r="CK145" t="s">
        <v>45</v>
      </c>
      <c r="CL145" s="1">
        <v>42236</v>
      </c>
      <c r="CM145" t="s">
        <v>1997</v>
      </c>
      <c r="CO145" t="s">
        <v>2006</v>
      </c>
      <c r="CP145" t="s">
        <v>2004</v>
      </c>
      <c r="CQ145">
        <v>1</v>
      </c>
      <c r="CR145" s="8"/>
      <c r="CS145">
        <v>1</v>
      </c>
      <c r="CU145" s="8">
        <v>8083.96</v>
      </c>
      <c r="CV145">
        <v>1</v>
      </c>
      <c r="CX145" t="s">
        <v>2007</v>
      </c>
      <c r="CY145">
        <v>6.5</v>
      </c>
    </row>
    <row r="146" spans="1:103" x14ac:dyDescent="0.35">
      <c r="A146" t="s">
        <v>2991</v>
      </c>
      <c r="B146" s="19" t="s">
        <v>2930</v>
      </c>
      <c r="C146" t="s">
        <v>9</v>
      </c>
      <c r="D146">
        <v>100</v>
      </c>
      <c r="E146">
        <v>50</v>
      </c>
      <c r="F146" t="s">
        <v>2930</v>
      </c>
      <c r="G146">
        <v>1149</v>
      </c>
      <c r="H146" t="s">
        <v>50</v>
      </c>
      <c r="I146">
        <v>42</v>
      </c>
      <c r="J146" t="s">
        <v>1805</v>
      </c>
      <c r="K146" t="s">
        <v>2992</v>
      </c>
      <c r="L146" s="1"/>
      <c r="M146" s="1">
        <v>42236</v>
      </c>
      <c r="N146" s="1">
        <v>42061</v>
      </c>
      <c r="O146" t="s">
        <v>13</v>
      </c>
      <c r="P146" s="1"/>
      <c r="Q146" t="s">
        <v>1047</v>
      </c>
      <c r="R146" t="s">
        <v>9</v>
      </c>
      <c r="S146" t="s">
        <v>2932</v>
      </c>
      <c r="T146" t="s">
        <v>13</v>
      </c>
      <c r="U146" t="s">
        <v>53</v>
      </c>
      <c r="X146" s="8">
        <v>40</v>
      </c>
      <c r="Y146" s="8">
        <v>22</v>
      </c>
      <c r="Z146" s="8">
        <v>45</v>
      </c>
      <c r="AA146" s="8">
        <v>12363.25</v>
      </c>
      <c r="AB146" t="s">
        <v>55</v>
      </c>
      <c r="AC146" t="s">
        <v>55</v>
      </c>
      <c r="AD146" t="s">
        <v>19</v>
      </c>
      <c r="AE146" t="s">
        <v>1805</v>
      </c>
      <c r="AF146" t="s">
        <v>20</v>
      </c>
      <c r="AG146" t="s">
        <v>2993</v>
      </c>
      <c r="AH146" t="s">
        <v>1049</v>
      </c>
      <c r="AI146" t="s">
        <v>635</v>
      </c>
      <c r="AJ146" t="s">
        <v>80</v>
      </c>
      <c r="AK146" t="s">
        <v>81</v>
      </c>
      <c r="AL146" s="2">
        <v>42061.531354166669</v>
      </c>
      <c r="AM146" t="s">
        <v>2994</v>
      </c>
      <c r="AN146" t="s">
        <v>2994</v>
      </c>
      <c r="AO146">
        <v>3</v>
      </c>
      <c r="AP146" t="s">
        <v>2935</v>
      </c>
      <c r="AQ146" t="s">
        <v>311</v>
      </c>
      <c r="AR146">
        <v>40</v>
      </c>
      <c r="AT146" t="s">
        <v>2936</v>
      </c>
      <c r="AU146" t="s">
        <v>2935</v>
      </c>
      <c r="AV146" t="s">
        <v>83</v>
      </c>
      <c r="AW146" s="8">
        <v>10914.95</v>
      </c>
      <c r="AX146" s="8">
        <v>11452.95</v>
      </c>
      <c r="AY146" s="8">
        <v>12363.25</v>
      </c>
      <c r="BB146" t="s">
        <v>948</v>
      </c>
      <c r="BD146">
        <v>1.5</v>
      </c>
      <c r="BE146">
        <v>30</v>
      </c>
      <c r="BF146" t="s">
        <v>9</v>
      </c>
      <c r="BG146" t="s">
        <v>2995</v>
      </c>
      <c r="BI146">
        <v>266.36</v>
      </c>
      <c r="BJ146">
        <v>569.5</v>
      </c>
      <c r="BK146" t="s">
        <v>2996</v>
      </c>
      <c r="BL146">
        <v>6957.52</v>
      </c>
      <c r="BM146">
        <v>10760</v>
      </c>
      <c r="BN146">
        <v>11595.86</v>
      </c>
      <c r="BO146" t="s">
        <v>67</v>
      </c>
      <c r="BP146">
        <v>0</v>
      </c>
      <c r="BQ146" t="s">
        <v>1816</v>
      </c>
      <c r="BR146" t="s">
        <v>2997</v>
      </c>
      <c r="BS146" t="s">
        <v>9</v>
      </c>
      <c r="BT146" t="s">
        <v>9</v>
      </c>
      <c r="BU146" t="s">
        <v>38</v>
      </c>
      <c r="BV146" t="s">
        <v>2998</v>
      </c>
      <c r="BW146" t="s">
        <v>2994</v>
      </c>
      <c r="BX146" t="s">
        <v>2999</v>
      </c>
      <c r="BY146" t="s">
        <v>2994</v>
      </c>
      <c r="BZ146" t="s">
        <v>72</v>
      </c>
      <c r="CC146" t="s">
        <v>3000</v>
      </c>
      <c r="CE146" t="s">
        <v>589</v>
      </c>
      <c r="CF146">
        <v>269</v>
      </c>
      <c r="CG146" t="s">
        <v>1501</v>
      </c>
      <c r="CI146" t="s">
        <v>2930</v>
      </c>
      <c r="CJ146">
        <v>111</v>
      </c>
      <c r="CK146" t="s">
        <v>45</v>
      </c>
      <c r="CL146" s="1">
        <v>42236</v>
      </c>
      <c r="CM146" t="s">
        <v>3001</v>
      </c>
      <c r="CO146" t="s">
        <v>3002</v>
      </c>
      <c r="CP146" t="s">
        <v>3000</v>
      </c>
      <c r="CQ146">
        <v>2</v>
      </c>
      <c r="CR146" s="8">
        <v>650.98</v>
      </c>
      <c r="CS146">
        <v>3</v>
      </c>
      <c r="CU146" s="8">
        <v>10914.95</v>
      </c>
      <c r="CV146">
        <v>2</v>
      </c>
      <c r="CX146" t="s">
        <v>3003</v>
      </c>
      <c r="CY146">
        <v>5.5</v>
      </c>
    </row>
    <row r="147" spans="1:103" x14ac:dyDescent="0.35">
      <c r="A147" t="s">
        <v>3062</v>
      </c>
      <c r="B147" s="19" t="s">
        <v>3005</v>
      </c>
      <c r="C147" t="s">
        <v>9</v>
      </c>
      <c r="D147">
        <v>100</v>
      </c>
      <c r="E147">
        <v>36</v>
      </c>
      <c r="F147" t="s">
        <v>3005</v>
      </c>
      <c r="G147">
        <v>1157</v>
      </c>
      <c r="H147" t="s">
        <v>148</v>
      </c>
      <c r="I147">
        <v>30</v>
      </c>
      <c r="J147" t="s">
        <v>1805</v>
      </c>
      <c r="K147" t="s">
        <v>3063</v>
      </c>
      <c r="L147" s="1"/>
      <c r="M147" s="1">
        <v>42235</v>
      </c>
      <c r="N147" s="1">
        <v>42061</v>
      </c>
      <c r="O147" t="s">
        <v>13</v>
      </c>
      <c r="P147" s="1"/>
      <c r="Q147" t="s">
        <v>1047</v>
      </c>
      <c r="R147" t="s">
        <v>9</v>
      </c>
      <c r="S147" t="s">
        <v>3007</v>
      </c>
      <c r="T147" t="s">
        <v>13</v>
      </c>
      <c r="U147" t="s">
        <v>53</v>
      </c>
      <c r="X147" s="8">
        <v>45</v>
      </c>
      <c r="Y147" s="8">
        <v>25</v>
      </c>
      <c r="Z147" s="8">
        <v>59</v>
      </c>
      <c r="AA147" s="8">
        <v>7441.2</v>
      </c>
      <c r="AB147" t="s">
        <v>151</v>
      </c>
      <c r="AC147" t="s">
        <v>151</v>
      </c>
      <c r="AD147" t="s">
        <v>19</v>
      </c>
      <c r="AE147" t="s">
        <v>1805</v>
      </c>
      <c r="AF147" t="s">
        <v>20</v>
      </c>
      <c r="AG147" t="s">
        <v>3064</v>
      </c>
      <c r="AH147" t="s">
        <v>1049</v>
      </c>
      <c r="AI147" t="s">
        <v>635</v>
      </c>
      <c r="AJ147" t="s">
        <v>100</v>
      </c>
      <c r="AK147" t="s">
        <v>153</v>
      </c>
      <c r="AL147" s="2">
        <v>42061.577245370368</v>
      </c>
      <c r="AM147" t="s">
        <v>3065</v>
      </c>
      <c r="AN147" t="s">
        <v>3065</v>
      </c>
      <c r="AO147">
        <v>1</v>
      </c>
      <c r="AP147" t="s">
        <v>3011</v>
      </c>
      <c r="AQ147" t="s">
        <v>860</v>
      </c>
      <c r="AR147">
        <v>50</v>
      </c>
      <c r="AT147" t="s">
        <v>3012</v>
      </c>
      <c r="AU147" t="s">
        <v>3011</v>
      </c>
      <c r="AV147" t="s">
        <v>104</v>
      </c>
      <c r="AW147" s="8">
        <v>7020</v>
      </c>
      <c r="AX147" s="8">
        <v>7020</v>
      </c>
      <c r="AY147" s="8">
        <v>7441.2</v>
      </c>
      <c r="BA147" t="s">
        <v>3066</v>
      </c>
      <c r="BB147" t="s">
        <v>3067</v>
      </c>
      <c r="BC147" t="s">
        <v>3068</v>
      </c>
      <c r="BD147">
        <v>1.3</v>
      </c>
      <c r="BE147">
        <v>38</v>
      </c>
      <c r="BF147" t="s">
        <v>69</v>
      </c>
      <c r="BG147" t="s">
        <v>3069</v>
      </c>
      <c r="BI147">
        <v>0</v>
      </c>
      <c r="BJ147">
        <v>421</v>
      </c>
      <c r="BK147" t="s">
        <v>3070</v>
      </c>
      <c r="BL147">
        <v>4464.72</v>
      </c>
      <c r="BM147">
        <v>7020</v>
      </c>
      <c r="BN147">
        <v>7441.2</v>
      </c>
      <c r="BO147" t="s">
        <v>158</v>
      </c>
      <c r="BP147">
        <v>0</v>
      </c>
      <c r="BQ147" t="s">
        <v>1816</v>
      </c>
      <c r="BR147" t="s">
        <v>3071</v>
      </c>
      <c r="BS147" t="s">
        <v>9</v>
      </c>
      <c r="BT147" t="s">
        <v>9</v>
      </c>
      <c r="BU147" t="s">
        <v>38</v>
      </c>
      <c r="BV147" t="s">
        <v>3072</v>
      </c>
      <c r="BW147" t="s">
        <v>3065</v>
      </c>
      <c r="BX147" t="s">
        <v>3073</v>
      </c>
      <c r="BY147" t="s">
        <v>3065</v>
      </c>
      <c r="BZ147" t="s">
        <v>40</v>
      </c>
      <c r="CC147" t="s">
        <v>3074</v>
      </c>
      <c r="CE147" t="s">
        <v>273</v>
      </c>
      <c r="CF147">
        <v>264</v>
      </c>
      <c r="CG147" t="s">
        <v>165</v>
      </c>
      <c r="CI147" t="s">
        <v>3005</v>
      </c>
      <c r="CJ147">
        <v>114</v>
      </c>
      <c r="CK147" t="s">
        <v>45</v>
      </c>
      <c r="CL147" s="1">
        <v>42235</v>
      </c>
      <c r="CM147" t="s">
        <v>3066</v>
      </c>
      <c r="CO147" t="s">
        <v>3075</v>
      </c>
      <c r="CP147" t="s">
        <v>3074</v>
      </c>
      <c r="CQ147">
        <v>1</v>
      </c>
      <c r="CR147" s="8"/>
      <c r="CS147">
        <v>2</v>
      </c>
      <c r="CU147" s="8">
        <v>7020</v>
      </c>
      <c r="CV147">
        <v>2</v>
      </c>
      <c r="CX147" t="s">
        <v>3076</v>
      </c>
      <c r="CY147">
        <v>6.5</v>
      </c>
    </row>
    <row r="148" spans="1:103" x14ac:dyDescent="0.35">
      <c r="A148" t="s">
        <v>3062</v>
      </c>
      <c r="B148" s="19" t="s">
        <v>3005</v>
      </c>
      <c r="C148" t="s">
        <v>9</v>
      </c>
      <c r="D148">
        <v>100</v>
      </c>
      <c r="E148">
        <v>36</v>
      </c>
      <c r="F148" t="s">
        <v>3005</v>
      </c>
      <c r="G148">
        <v>1159</v>
      </c>
      <c r="H148" t="s">
        <v>10</v>
      </c>
      <c r="I148">
        <v>30</v>
      </c>
      <c r="J148" t="s">
        <v>1805</v>
      </c>
      <c r="K148" t="s">
        <v>3063</v>
      </c>
      <c r="L148" s="1"/>
      <c r="M148" s="1">
        <v>42236</v>
      </c>
      <c r="N148" s="1">
        <v>42061</v>
      </c>
      <c r="O148" t="s">
        <v>13</v>
      </c>
      <c r="P148" s="1"/>
      <c r="Q148" t="s">
        <v>1047</v>
      </c>
      <c r="R148" t="s">
        <v>9</v>
      </c>
      <c r="S148" t="s">
        <v>3007</v>
      </c>
      <c r="T148" t="s">
        <v>13</v>
      </c>
      <c r="U148" t="s">
        <v>53</v>
      </c>
      <c r="X148" s="8">
        <v>35</v>
      </c>
      <c r="Y148" s="8">
        <v>21</v>
      </c>
      <c r="Z148" s="8">
        <v>45</v>
      </c>
      <c r="AA148" s="8">
        <v>5851.2</v>
      </c>
      <c r="AB148" t="s">
        <v>18</v>
      </c>
      <c r="AC148" t="s">
        <v>18</v>
      </c>
      <c r="AD148" t="s">
        <v>19</v>
      </c>
      <c r="AE148" t="s">
        <v>1805</v>
      </c>
      <c r="AF148" t="s">
        <v>20</v>
      </c>
      <c r="AG148" t="s">
        <v>3064</v>
      </c>
      <c r="AH148" t="s">
        <v>1049</v>
      </c>
      <c r="AI148" t="s">
        <v>635</v>
      </c>
      <c r="AJ148" t="s">
        <v>80</v>
      </c>
      <c r="AK148" t="s">
        <v>882</v>
      </c>
      <c r="AL148" s="2">
        <v>42061.578310185185</v>
      </c>
      <c r="AM148" t="s">
        <v>3065</v>
      </c>
      <c r="AN148" t="s">
        <v>3065</v>
      </c>
      <c r="AO148">
        <v>1</v>
      </c>
      <c r="AP148" t="s">
        <v>3011</v>
      </c>
      <c r="AQ148" t="s">
        <v>860</v>
      </c>
      <c r="AR148">
        <v>50</v>
      </c>
      <c r="AT148" t="s">
        <v>3012</v>
      </c>
      <c r="AU148" t="s">
        <v>3011</v>
      </c>
      <c r="AV148" t="s">
        <v>83</v>
      </c>
      <c r="AW148" s="8">
        <v>5520</v>
      </c>
      <c r="AX148" s="8">
        <v>5520</v>
      </c>
      <c r="AY148" s="8">
        <v>5851.2</v>
      </c>
      <c r="BA148" t="s">
        <v>3066</v>
      </c>
      <c r="BB148" t="s">
        <v>3067</v>
      </c>
      <c r="BC148" t="s">
        <v>3068</v>
      </c>
      <c r="BD148">
        <v>1.3</v>
      </c>
      <c r="BE148">
        <v>38</v>
      </c>
      <c r="BF148" t="s">
        <v>69</v>
      </c>
      <c r="BG148" t="s">
        <v>3069</v>
      </c>
      <c r="BI148">
        <v>0</v>
      </c>
      <c r="BJ148">
        <v>331.2</v>
      </c>
      <c r="BK148" t="s">
        <v>3077</v>
      </c>
      <c r="BL148">
        <v>3510.72</v>
      </c>
      <c r="BM148">
        <v>5520</v>
      </c>
      <c r="BN148">
        <v>5851.2</v>
      </c>
      <c r="BO148" t="s">
        <v>35</v>
      </c>
      <c r="BP148">
        <v>0</v>
      </c>
      <c r="BQ148" t="s">
        <v>1816</v>
      </c>
      <c r="BR148" t="s">
        <v>3071</v>
      </c>
      <c r="BS148" t="s">
        <v>9</v>
      </c>
      <c r="BT148" t="s">
        <v>9</v>
      </c>
      <c r="BU148" t="s">
        <v>38</v>
      </c>
      <c r="BV148" t="s">
        <v>3072</v>
      </c>
      <c r="BW148" t="s">
        <v>3065</v>
      </c>
      <c r="BX148" t="s">
        <v>3073</v>
      </c>
      <c r="BY148" t="s">
        <v>3065</v>
      </c>
      <c r="BZ148" t="s">
        <v>40</v>
      </c>
      <c r="CC148" t="s">
        <v>3074</v>
      </c>
      <c r="CE148" t="s">
        <v>273</v>
      </c>
      <c r="CF148">
        <v>214</v>
      </c>
      <c r="CG148" t="s">
        <v>44</v>
      </c>
      <c r="CI148" t="s">
        <v>3005</v>
      </c>
      <c r="CJ148">
        <v>114</v>
      </c>
      <c r="CK148" t="s">
        <v>45</v>
      </c>
      <c r="CL148" s="1">
        <v>42236</v>
      </c>
      <c r="CM148" t="s">
        <v>3066</v>
      </c>
      <c r="CO148" t="s">
        <v>3075</v>
      </c>
      <c r="CP148" t="s">
        <v>3074</v>
      </c>
      <c r="CQ148">
        <v>1</v>
      </c>
      <c r="CR148" s="8"/>
      <c r="CS148">
        <v>2</v>
      </c>
      <c r="CU148" s="8">
        <v>5520</v>
      </c>
      <c r="CV148">
        <v>2</v>
      </c>
      <c r="CX148" t="s">
        <v>3078</v>
      </c>
      <c r="CY148">
        <v>6.5</v>
      </c>
    </row>
    <row r="149" spans="1:103" x14ac:dyDescent="0.35">
      <c r="A149" t="s">
        <v>3268</v>
      </c>
      <c r="B149" s="19" t="s">
        <v>3248</v>
      </c>
      <c r="C149" t="s">
        <v>9</v>
      </c>
      <c r="D149">
        <v>100</v>
      </c>
      <c r="E149">
        <v>165</v>
      </c>
      <c r="F149" t="s">
        <v>3248</v>
      </c>
      <c r="G149">
        <v>1163</v>
      </c>
      <c r="H149" t="s">
        <v>50</v>
      </c>
      <c r="I149">
        <v>135</v>
      </c>
      <c r="J149" t="s">
        <v>1805</v>
      </c>
      <c r="K149" t="s">
        <v>3269</v>
      </c>
      <c r="L149" s="1"/>
      <c r="M149" s="1">
        <v>42238</v>
      </c>
      <c r="N149" s="1">
        <v>42061</v>
      </c>
      <c r="O149" t="s">
        <v>13</v>
      </c>
      <c r="P149" s="1"/>
      <c r="Q149" t="s">
        <v>1047</v>
      </c>
      <c r="R149" t="s">
        <v>9</v>
      </c>
      <c r="S149" t="s">
        <v>3250</v>
      </c>
      <c r="T149" t="s">
        <v>13</v>
      </c>
      <c r="U149" t="s">
        <v>657</v>
      </c>
      <c r="X149" s="8">
        <v>37</v>
      </c>
      <c r="Y149" s="8">
        <v>22</v>
      </c>
      <c r="Z149" s="8">
        <v>13.95</v>
      </c>
      <c r="AA149" s="8">
        <v>26223.81</v>
      </c>
      <c r="AB149" t="s">
        <v>55</v>
      </c>
      <c r="AC149" t="s">
        <v>303</v>
      </c>
      <c r="AD149" t="s">
        <v>760</v>
      </c>
      <c r="AE149" t="s">
        <v>1805</v>
      </c>
      <c r="AF149" t="s">
        <v>20</v>
      </c>
      <c r="AG149" t="s">
        <v>3270</v>
      </c>
      <c r="AH149" t="s">
        <v>1049</v>
      </c>
      <c r="AI149" t="s">
        <v>635</v>
      </c>
      <c r="AJ149" t="s">
        <v>59</v>
      </c>
      <c r="AK149" t="s">
        <v>2030</v>
      </c>
      <c r="AL149" s="2">
        <v>42061.588761574072</v>
      </c>
      <c r="AM149" t="s">
        <v>3271</v>
      </c>
      <c r="AN149" t="s">
        <v>3271</v>
      </c>
      <c r="AO149">
        <v>1</v>
      </c>
      <c r="AP149" t="s">
        <v>3253</v>
      </c>
      <c r="AQ149" t="s">
        <v>311</v>
      </c>
      <c r="AR149">
        <v>50</v>
      </c>
      <c r="AT149" t="s">
        <v>3254</v>
      </c>
      <c r="AU149" t="s">
        <v>3253</v>
      </c>
      <c r="AV149" t="s">
        <v>62</v>
      </c>
      <c r="AW149" s="8">
        <v>24165</v>
      </c>
      <c r="AX149" s="8">
        <v>24165</v>
      </c>
      <c r="AY149" s="8">
        <v>26223.81</v>
      </c>
      <c r="BA149" t="s">
        <v>3272</v>
      </c>
      <c r="BB149" t="s">
        <v>32</v>
      </c>
      <c r="BC149" t="s">
        <v>3273</v>
      </c>
      <c r="BD149">
        <v>0.8</v>
      </c>
      <c r="BE149">
        <v>38</v>
      </c>
      <c r="BF149" t="s">
        <v>69</v>
      </c>
      <c r="BG149" t="s">
        <v>3274</v>
      </c>
      <c r="BI149">
        <v>852.48</v>
      </c>
      <c r="BJ149">
        <v>1206.33</v>
      </c>
      <c r="BK149" t="s">
        <v>3275</v>
      </c>
      <c r="BL149">
        <v>15734.29</v>
      </c>
      <c r="BM149">
        <v>24165</v>
      </c>
      <c r="BN149">
        <v>26223.81</v>
      </c>
      <c r="BO149" t="s">
        <v>828</v>
      </c>
      <c r="BP149">
        <v>0</v>
      </c>
      <c r="BQ149" t="s">
        <v>1816</v>
      </c>
      <c r="BR149" t="s">
        <v>3276</v>
      </c>
      <c r="BS149" t="s">
        <v>9</v>
      </c>
      <c r="BT149" t="s">
        <v>9</v>
      </c>
      <c r="BU149" t="s">
        <v>38</v>
      </c>
      <c r="BV149" t="s">
        <v>3277</v>
      </c>
      <c r="BW149" t="s">
        <v>3271</v>
      </c>
      <c r="BX149" t="s">
        <v>3278</v>
      </c>
      <c r="BY149" t="s">
        <v>3271</v>
      </c>
      <c r="BZ149" t="s">
        <v>40</v>
      </c>
      <c r="CB149" t="s">
        <v>492</v>
      </c>
      <c r="CC149" t="s">
        <v>3279</v>
      </c>
      <c r="CE149" t="s">
        <v>493</v>
      </c>
      <c r="CF149">
        <v>164</v>
      </c>
      <c r="CG149" t="s">
        <v>1501</v>
      </c>
      <c r="CI149" t="s">
        <v>3248</v>
      </c>
      <c r="CJ149">
        <v>127</v>
      </c>
      <c r="CK149" t="s">
        <v>45</v>
      </c>
      <c r="CL149" s="1">
        <v>42238</v>
      </c>
      <c r="CM149" t="s">
        <v>3272</v>
      </c>
      <c r="CO149" t="s">
        <v>3280</v>
      </c>
      <c r="CP149" t="s">
        <v>3279</v>
      </c>
      <c r="CQ149">
        <v>1</v>
      </c>
      <c r="CR149" s="8"/>
      <c r="CS149">
        <v>2</v>
      </c>
      <c r="CU149" s="8">
        <v>24165</v>
      </c>
      <c r="CV149">
        <v>1</v>
      </c>
      <c r="CX149" t="s">
        <v>3281</v>
      </c>
      <c r="CY149">
        <v>6</v>
      </c>
    </row>
    <row r="150" spans="1:103" x14ac:dyDescent="0.35">
      <c r="A150" t="s">
        <v>3294</v>
      </c>
      <c r="B150" s="19" t="s">
        <v>3248</v>
      </c>
      <c r="C150" t="s">
        <v>69</v>
      </c>
      <c r="D150">
        <v>98.8</v>
      </c>
      <c r="E150">
        <v>165</v>
      </c>
      <c r="F150" t="s">
        <v>3248</v>
      </c>
      <c r="G150">
        <v>1169</v>
      </c>
      <c r="H150" t="s">
        <v>148</v>
      </c>
      <c r="I150">
        <v>167</v>
      </c>
      <c r="J150" t="s">
        <v>1805</v>
      </c>
      <c r="K150" t="s">
        <v>3295</v>
      </c>
      <c r="L150" s="1"/>
      <c r="M150" s="1">
        <v>42235</v>
      </c>
      <c r="N150" s="1">
        <v>42061</v>
      </c>
      <c r="O150" t="s">
        <v>13</v>
      </c>
      <c r="P150" s="1"/>
      <c r="Q150" t="s">
        <v>1047</v>
      </c>
      <c r="R150" t="s">
        <v>9</v>
      </c>
      <c r="S150" t="s">
        <v>3250</v>
      </c>
      <c r="T150" t="s">
        <v>13</v>
      </c>
      <c r="U150" t="s">
        <v>53</v>
      </c>
      <c r="X150" s="8">
        <v>42</v>
      </c>
      <c r="Y150" s="8">
        <v>23</v>
      </c>
      <c r="Z150" s="8">
        <v>18</v>
      </c>
      <c r="AA150" s="8">
        <v>35596.61</v>
      </c>
      <c r="AB150" t="s">
        <v>151</v>
      </c>
      <c r="AC150" t="s">
        <v>664</v>
      </c>
      <c r="AD150" t="s">
        <v>760</v>
      </c>
      <c r="AE150" t="s">
        <v>1805</v>
      </c>
      <c r="AF150" t="s">
        <v>20</v>
      </c>
      <c r="AG150" t="s">
        <v>3296</v>
      </c>
      <c r="AH150" t="s">
        <v>1049</v>
      </c>
      <c r="AI150" t="s">
        <v>635</v>
      </c>
      <c r="AJ150" t="s">
        <v>100</v>
      </c>
      <c r="AK150" t="s">
        <v>763</v>
      </c>
      <c r="AL150" s="2">
        <v>42061.597384259258</v>
      </c>
      <c r="AM150" t="s">
        <v>3297</v>
      </c>
      <c r="AN150" t="s">
        <v>3298</v>
      </c>
      <c r="AO150">
        <v>2</v>
      </c>
      <c r="AP150" t="s">
        <v>3253</v>
      </c>
      <c r="AQ150" t="s">
        <v>311</v>
      </c>
      <c r="AR150">
        <v>50</v>
      </c>
      <c r="AT150" t="s">
        <v>3254</v>
      </c>
      <c r="AU150" t="s">
        <v>3253</v>
      </c>
      <c r="AV150" t="s">
        <v>104</v>
      </c>
      <c r="AW150" s="8">
        <v>32835</v>
      </c>
      <c r="AX150" s="8">
        <v>33233</v>
      </c>
      <c r="AY150" s="8">
        <v>36028.080000000002</v>
      </c>
      <c r="BA150" t="s">
        <v>3299</v>
      </c>
      <c r="BB150" t="s">
        <v>32</v>
      </c>
      <c r="BC150" t="s">
        <v>3300</v>
      </c>
      <c r="BD150">
        <v>0.8</v>
      </c>
      <c r="BE150">
        <v>38</v>
      </c>
      <c r="BF150" t="s">
        <v>9</v>
      </c>
      <c r="BG150" t="s">
        <v>3301</v>
      </c>
      <c r="BI150">
        <v>1108.1099999999999</v>
      </c>
      <c r="BJ150">
        <v>1653.5</v>
      </c>
      <c r="BK150" t="s">
        <v>3302</v>
      </c>
      <c r="BL150">
        <v>35596.61</v>
      </c>
      <c r="BM150">
        <v>32835</v>
      </c>
      <c r="BN150">
        <v>35596.61</v>
      </c>
      <c r="BO150" t="s">
        <v>768</v>
      </c>
      <c r="BP150">
        <v>431.47</v>
      </c>
      <c r="BQ150" t="s">
        <v>1816</v>
      </c>
      <c r="BR150" t="s">
        <v>3303</v>
      </c>
      <c r="BS150" t="s">
        <v>69</v>
      </c>
      <c r="BT150" t="s">
        <v>9</v>
      </c>
      <c r="BU150" t="s">
        <v>38</v>
      </c>
      <c r="BV150" t="s">
        <v>3304</v>
      </c>
      <c r="BW150" t="s">
        <v>3297</v>
      </c>
      <c r="BX150" t="s">
        <v>3296</v>
      </c>
      <c r="BY150" t="s">
        <v>3298</v>
      </c>
      <c r="BZ150" t="s">
        <v>40</v>
      </c>
      <c r="CA150" t="s">
        <v>3305</v>
      </c>
      <c r="CC150" t="s">
        <v>3306</v>
      </c>
      <c r="CE150" t="s">
        <v>91</v>
      </c>
      <c r="CF150">
        <v>199</v>
      </c>
      <c r="CG150" t="s">
        <v>165</v>
      </c>
      <c r="CI150" t="s">
        <v>3248</v>
      </c>
      <c r="CJ150">
        <v>127</v>
      </c>
      <c r="CK150" t="s">
        <v>45</v>
      </c>
      <c r="CL150" s="1">
        <v>42235</v>
      </c>
      <c r="CM150" t="s">
        <v>3299</v>
      </c>
      <c r="CO150" t="s">
        <v>3307</v>
      </c>
      <c r="CP150" t="s">
        <v>3306</v>
      </c>
      <c r="CQ150">
        <v>2</v>
      </c>
      <c r="CR150" s="8">
        <v>481.58</v>
      </c>
      <c r="CS150">
        <v>4</v>
      </c>
      <c r="CU150" s="8">
        <v>32835</v>
      </c>
      <c r="CV150">
        <v>1</v>
      </c>
      <c r="CX150" t="s">
        <v>3308</v>
      </c>
      <c r="CY150">
        <v>6</v>
      </c>
    </row>
    <row r="151" spans="1:103" x14ac:dyDescent="0.35">
      <c r="A151" t="s">
        <v>3309</v>
      </c>
      <c r="B151" s="19" t="s">
        <v>3248</v>
      </c>
      <c r="C151" t="s">
        <v>9</v>
      </c>
      <c r="D151">
        <v>100</v>
      </c>
      <c r="E151">
        <v>165</v>
      </c>
      <c r="F151" t="s">
        <v>3248</v>
      </c>
      <c r="G151">
        <v>1153</v>
      </c>
      <c r="H151" t="s">
        <v>10</v>
      </c>
      <c r="I151">
        <v>120</v>
      </c>
      <c r="J151" t="s">
        <v>1805</v>
      </c>
      <c r="K151" t="s">
        <v>3310</v>
      </c>
      <c r="L151" s="1"/>
      <c r="M151" s="1">
        <v>42238</v>
      </c>
      <c r="N151" s="1">
        <v>42061</v>
      </c>
      <c r="O151" t="s">
        <v>13</v>
      </c>
      <c r="P151" s="1"/>
      <c r="Q151" t="s">
        <v>1047</v>
      </c>
      <c r="R151" t="s">
        <v>9</v>
      </c>
      <c r="S151" t="s">
        <v>3250</v>
      </c>
      <c r="T151" t="s">
        <v>13</v>
      </c>
      <c r="U151" t="s">
        <v>16</v>
      </c>
      <c r="X151" s="8">
        <v>34</v>
      </c>
      <c r="Y151" s="8">
        <v>20</v>
      </c>
      <c r="Z151" s="8">
        <v>13.95</v>
      </c>
      <c r="AA151" s="8">
        <v>20847.39</v>
      </c>
      <c r="AB151" t="s">
        <v>18</v>
      </c>
      <c r="AC151" t="s">
        <v>777</v>
      </c>
      <c r="AD151" t="s">
        <v>760</v>
      </c>
      <c r="AE151" t="s">
        <v>1805</v>
      </c>
      <c r="AF151" t="s">
        <v>20</v>
      </c>
      <c r="AG151" t="s">
        <v>3311</v>
      </c>
      <c r="AH151" t="s">
        <v>1049</v>
      </c>
      <c r="AI151" t="s">
        <v>635</v>
      </c>
      <c r="AJ151" t="s">
        <v>59</v>
      </c>
      <c r="AK151" t="s">
        <v>3312</v>
      </c>
      <c r="AL151" s="2">
        <v>42061.568530092591</v>
      </c>
      <c r="AM151" t="s">
        <v>3313</v>
      </c>
      <c r="AN151" t="s">
        <v>3313</v>
      </c>
      <c r="AO151">
        <v>3</v>
      </c>
      <c r="AP151" t="s">
        <v>3253</v>
      </c>
      <c r="AQ151" t="s">
        <v>311</v>
      </c>
      <c r="AR151">
        <v>50</v>
      </c>
      <c r="AT151" t="s">
        <v>3254</v>
      </c>
      <c r="AU151" t="s">
        <v>3253</v>
      </c>
      <c r="AV151" t="s">
        <v>62</v>
      </c>
      <c r="AW151" s="8">
        <v>17593.3</v>
      </c>
      <c r="AX151" s="8">
        <v>19183.3</v>
      </c>
      <c r="AY151" s="8">
        <v>20847.39</v>
      </c>
      <c r="BB151" t="s">
        <v>3314</v>
      </c>
      <c r="BD151">
        <v>0.8</v>
      </c>
      <c r="BE151">
        <v>38</v>
      </c>
      <c r="BF151" t="s">
        <v>9</v>
      </c>
      <c r="BG151" t="s">
        <v>3315</v>
      </c>
      <c r="BI151">
        <v>639.64</v>
      </c>
      <c r="BJ151">
        <v>866.65</v>
      </c>
      <c r="BK151" t="s">
        <v>3316</v>
      </c>
      <c r="BL151">
        <v>11397.77</v>
      </c>
      <c r="BM151">
        <v>17490</v>
      </c>
      <c r="BN151">
        <v>18996.29</v>
      </c>
      <c r="BO151" t="s">
        <v>2021</v>
      </c>
      <c r="BP151">
        <v>0</v>
      </c>
      <c r="BQ151" t="s">
        <v>1816</v>
      </c>
      <c r="BR151" t="s">
        <v>3317</v>
      </c>
      <c r="BS151" t="s">
        <v>9</v>
      </c>
      <c r="BT151" t="s">
        <v>9</v>
      </c>
      <c r="BU151" t="s">
        <v>38</v>
      </c>
      <c r="BV151" t="s">
        <v>3318</v>
      </c>
      <c r="BW151" t="s">
        <v>3313</v>
      </c>
      <c r="BX151" t="s">
        <v>3319</v>
      </c>
      <c r="BY151" t="s">
        <v>3313</v>
      </c>
      <c r="BZ151" t="s">
        <v>40</v>
      </c>
      <c r="CB151" t="s">
        <v>2985</v>
      </c>
      <c r="CC151" t="s">
        <v>3320</v>
      </c>
      <c r="CE151" t="s">
        <v>493</v>
      </c>
      <c r="CF151">
        <v>159</v>
      </c>
      <c r="CG151" t="s">
        <v>44</v>
      </c>
      <c r="CI151" t="s">
        <v>3248</v>
      </c>
      <c r="CJ151">
        <v>127</v>
      </c>
      <c r="CK151" t="s">
        <v>45</v>
      </c>
      <c r="CL151" s="1">
        <v>42238</v>
      </c>
      <c r="CM151" t="s">
        <v>3321</v>
      </c>
      <c r="CO151" t="s">
        <v>3322</v>
      </c>
      <c r="CP151" t="s">
        <v>3320</v>
      </c>
      <c r="CQ151">
        <v>2</v>
      </c>
      <c r="CR151" s="8">
        <v>1923.9</v>
      </c>
      <c r="CS151">
        <v>3</v>
      </c>
      <c r="CU151" s="8">
        <v>17593.3</v>
      </c>
      <c r="CV151">
        <v>1</v>
      </c>
      <c r="CX151" t="s">
        <v>3323</v>
      </c>
      <c r="CY151">
        <v>6</v>
      </c>
    </row>
    <row r="152" spans="1:103" x14ac:dyDescent="0.35">
      <c r="A152" t="s">
        <v>3815</v>
      </c>
      <c r="B152" s="19" t="s">
        <v>3816</v>
      </c>
      <c r="C152" t="s">
        <v>9</v>
      </c>
      <c r="D152">
        <v>100</v>
      </c>
      <c r="E152">
        <v>90</v>
      </c>
      <c r="F152" t="s">
        <v>3816</v>
      </c>
      <c r="G152">
        <v>1156</v>
      </c>
      <c r="H152" t="s">
        <v>50</v>
      </c>
      <c r="I152">
        <v>75</v>
      </c>
      <c r="J152" t="s">
        <v>1805</v>
      </c>
      <c r="K152" t="s">
        <v>3817</v>
      </c>
      <c r="L152" s="1"/>
      <c r="M152" s="1">
        <v>42237</v>
      </c>
      <c r="N152" s="1">
        <v>42061</v>
      </c>
      <c r="O152" t="s">
        <v>13</v>
      </c>
      <c r="P152" s="1"/>
      <c r="Q152" t="s">
        <v>1047</v>
      </c>
      <c r="R152" t="s">
        <v>9</v>
      </c>
      <c r="S152" t="s">
        <v>3818</v>
      </c>
      <c r="T152" t="s">
        <v>13</v>
      </c>
      <c r="U152" t="s">
        <v>16</v>
      </c>
      <c r="X152" s="8">
        <v>37</v>
      </c>
      <c r="Y152" s="8">
        <v>22</v>
      </c>
      <c r="Z152" s="8">
        <v>13.95</v>
      </c>
      <c r="AA152" s="8">
        <v>13768.05</v>
      </c>
      <c r="AB152" t="s">
        <v>55</v>
      </c>
      <c r="AC152" t="s">
        <v>303</v>
      </c>
      <c r="AD152" t="s">
        <v>760</v>
      </c>
      <c r="AE152" t="s">
        <v>1805</v>
      </c>
      <c r="AF152" t="s">
        <v>20</v>
      </c>
      <c r="AG152" t="s">
        <v>3819</v>
      </c>
      <c r="AH152" t="s">
        <v>1049</v>
      </c>
      <c r="AI152" t="s">
        <v>635</v>
      </c>
      <c r="AJ152" t="s">
        <v>23</v>
      </c>
      <c r="AK152" t="s">
        <v>2045</v>
      </c>
      <c r="AL152" s="2">
        <v>42061.575937499998</v>
      </c>
      <c r="AM152" t="s">
        <v>3820</v>
      </c>
      <c r="AN152" t="s">
        <v>3820</v>
      </c>
      <c r="AO152">
        <v>1</v>
      </c>
      <c r="AP152" t="s">
        <v>3253</v>
      </c>
      <c r="AQ152" t="s">
        <v>311</v>
      </c>
      <c r="AR152">
        <v>40</v>
      </c>
      <c r="AT152" t="s">
        <v>3254</v>
      </c>
      <c r="AU152" t="s">
        <v>3253</v>
      </c>
      <c r="AV152" t="s">
        <v>29</v>
      </c>
      <c r="AW152" s="8">
        <v>12675</v>
      </c>
      <c r="AX152" s="8">
        <v>12675</v>
      </c>
      <c r="AY152" s="8">
        <v>13768.05</v>
      </c>
      <c r="BB152" t="s">
        <v>3821</v>
      </c>
      <c r="BD152">
        <v>1.3</v>
      </c>
      <c r="BE152">
        <v>30</v>
      </c>
      <c r="BF152" t="s">
        <v>9</v>
      </c>
      <c r="BG152" t="s">
        <v>3822</v>
      </c>
      <c r="BI152">
        <v>465.57</v>
      </c>
      <c r="BJ152">
        <v>627.48</v>
      </c>
      <c r="BK152" t="s">
        <v>3823</v>
      </c>
      <c r="BL152">
        <v>8260.84</v>
      </c>
      <c r="BM152">
        <v>12675</v>
      </c>
      <c r="BN152">
        <v>13768.05</v>
      </c>
      <c r="BO152" t="s">
        <v>828</v>
      </c>
      <c r="BP152">
        <v>0</v>
      </c>
      <c r="BQ152" t="s">
        <v>1816</v>
      </c>
      <c r="BR152" t="s">
        <v>3824</v>
      </c>
      <c r="BS152" t="s">
        <v>9</v>
      </c>
      <c r="BV152" t="s">
        <v>3825</v>
      </c>
      <c r="BW152" t="s">
        <v>3820</v>
      </c>
      <c r="BX152" t="s">
        <v>3826</v>
      </c>
      <c r="BY152" t="s">
        <v>3820</v>
      </c>
      <c r="BZ152" t="s">
        <v>72</v>
      </c>
      <c r="CC152" t="s">
        <v>3827</v>
      </c>
      <c r="CE152" t="s">
        <v>3790</v>
      </c>
      <c r="CF152">
        <v>164</v>
      </c>
      <c r="CG152" t="s">
        <v>1501</v>
      </c>
      <c r="CI152" t="s">
        <v>3816</v>
      </c>
      <c r="CJ152">
        <v>128</v>
      </c>
      <c r="CK152" t="s">
        <v>45</v>
      </c>
      <c r="CL152" s="1">
        <v>42237</v>
      </c>
      <c r="CM152" t="s">
        <v>3828</v>
      </c>
      <c r="CO152" t="s">
        <v>3829</v>
      </c>
      <c r="CP152" t="s">
        <v>3827</v>
      </c>
      <c r="CQ152">
        <v>1</v>
      </c>
      <c r="CR152" s="8"/>
      <c r="CS152">
        <v>1</v>
      </c>
      <c r="CU152" s="8">
        <v>12675</v>
      </c>
      <c r="CV152">
        <v>1</v>
      </c>
      <c r="CX152" t="s">
        <v>3830</v>
      </c>
      <c r="CY152">
        <v>6.7</v>
      </c>
    </row>
    <row r="153" spans="1:103" x14ac:dyDescent="0.35">
      <c r="A153" t="s">
        <v>2113</v>
      </c>
      <c r="B153" s="19" t="s">
        <v>2114</v>
      </c>
      <c r="C153" t="s">
        <v>69</v>
      </c>
      <c r="E153">
        <v>250</v>
      </c>
      <c r="F153" t="s">
        <v>2114</v>
      </c>
      <c r="G153">
        <v>1836</v>
      </c>
      <c r="H153" t="s">
        <v>50</v>
      </c>
      <c r="I153">
        <v>100</v>
      </c>
      <c r="J153" t="s">
        <v>11</v>
      </c>
      <c r="K153" t="s">
        <v>2115</v>
      </c>
      <c r="L153" s="1">
        <v>42144</v>
      </c>
      <c r="M153" s="1">
        <v>42237</v>
      </c>
      <c r="N153" s="1">
        <v>42144</v>
      </c>
      <c r="O153" t="s">
        <v>1455</v>
      </c>
      <c r="P153" s="1"/>
      <c r="R153" t="s">
        <v>9</v>
      </c>
      <c r="S153" t="s">
        <v>2116</v>
      </c>
      <c r="T153" t="s">
        <v>1455</v>
      </c>
      <c r="AB153" t="s">
        <v>54</v>
      </c>
      <c r="AC153" t="s">
        <v>55</v>
      </c>
      <c r="AD153" t="s">
        <v>760</v>
      </c>
      <c r="AE153" t="s">
        <v>11</v>
      </c>
      <c r="AF153" t="s">
        <v>20</v>
      </c>
      <c r="AH153" t="s">
        <v>2117</v>
      </c>
      <c r="AI153" t="s">
        <v>2118</v>
      </c>
      <c r="AJ153" t="s">
        <v>23</v>
      </c>
      <c r="AK153" t="s">
        <v>135</v>
      </c>
      <c r="AL153" s="2">
        <v>42144.000034722223</v>
      </c>
      <c r="AO153">
        <v>0</v>
      </c>
      <c r="AP153" t="s">
        <v>1015</v>
      </c>
      <c r="AQ153" t="s">
        <v>824</v>
      </c>
      <c r="AR153">
        <v>50</v>
      </c>
      <c r="AT153" t="s">
        <v>2119</v>
      </c>
      <c r="AU153" t="s">
        <v>1015</v>
      </c>
      <c r="AV153" t="s">
        <v>29</v>
      </c>
      <c r="AW153" s="8">
        <v>56</v>
      </c>
      <c r="AX153" s="8"/>
      <c r="AY153" s="8"/>
      <c r="BA153" t="s">
        <v>2120</v>
      </c>
      <c r="BB153" t="s">
        <v>32</v>
      </c>
      <c r="BC153" t="s">
        <v>2121</v>
      </c>
      <c r="BE153">
        <v>35</v>
      </c>
      <c r="BF153" t="s">
        <v>9</v>
      </c>
      <c r="BG153" t="s">
        <v>2122</v>
      </c>
      <c r="BO153" t="s">
        <v>259</v>
      </c>
      <c r="BQ153" t="s">
        <v>36</v>
      </c>
      <c r="BR153" t="s">
        <v>2123</v>
      </c>
      <c r="BS153" t="s">
        <v>9</v>
      </c>
      <c r="BV153" t="s">
        <v>2124</v>
      </c>
      <c r="BX153" t="s">
        <v>2125</v>
      </c>
      <c r="BY153" t="s">
        <v>2126</v>
      </c>
      <c r="BZ153" t="s">
        <v>72</v>
      </c>
      <c r="CB153" t="s">
        <v>1886</v>
      </c>
      <c r="CE153" t="s">
        <v>473</v>
      </c>
      <c r="CG153" t="s">
        <v>74</v>
      </c>
      <c r="CI153" t="s">
        <v>2114</v>
      </c>
      <c r="CJ153">
        <v>90</v>
      </c>
      <c r="CK153" t="s">
        <v>45</v>
      </c>
      <c r="CL153" s="1">
        <v>42237</v>
      </c>
      <c r="CM153" t="s">
        <v>2120</v>
      </c>
      <c r="CQ153">
        <v>0</v>
      </c>
      <c r="CR153" s="8"/>
      <c r="CS153">
        <v>3</v>
      </c>
      <c r="CT153" t="s">
        <v>9</v>
      </c>
      <c r="CU153" s="8">
        <v>56</v>
      </c>
      <c r="CV153">
        <v>4</v>
      </c>
      <c r="CX153" t="s">
        <v>2127</v>
      </c>
    </row>
    <row r="154" spans="1:103" x14ac:dyDescent="0.35">
      <c r="A154" t="s">
        <v>2128</v>
      </c>
      <c r="B154" s="19" t="s">
        <v>2129</v>
      </c>
      <c r="C154" t="s">
        <v>69</v>
      </c>
      <c r="E154">
        <v>220</v>
      </c>
      <c r="F154" t="s">
        <v>2129</v>
      </c>
      <c r="G154">
        <v>1481</v>
      </c>
      <c r="H154" t="s">
        <v>148</v>
      </c>
      <c r="I154">
        <v>220</v>
      </c>
      <c r="J154" t="s">
        <v>1433</v>
      </c>
      <c r="K154" t="s">
        <v>2130</v>
      </c>
      <c r="L154" s="1">
        <v>42096</v>
      </c>
      <c r="M154" s="1">
        <v>42235</v>
      </c>
      <c r="N154" s="1">
        <v>42096</v>
      </c>
      <c r="O154" t="s">
        <v>1455</v>
      </c>
      <c r="P154" s="1"/>
      <c r="Q154" t="s">
        <v>758</v>
      </c>
      <c r="S154" t="s">
        <v>2131</v>
      </c>
      <c r="T154" t="s">
        <v>1455</v>
      </c>
      <c r="X154" s="8">
        <v>54.29</v>
      </c>
      <c r="Y154" s="8">
        <v>23.22</v>
      </c>
      <c r="Z154" s="8">
        <v>40</v>
      </c>
      <c r="AB154" t="s">
        <v>664</v>
      </c>
      <c r="AC154" t="s">
        <v>664</v>
      </c>
      <c r="AD154" t="s">
        <v>1436</v>
      </c>
      <c r="AE154" t="s">
        <v>1433</v>
      </c>
      <c r="AF154" t="s">
        <v>177</v>
      </c>
      <c r="AH154" t="s">
        <v>1438</v>
      </c>
      <c r="AI154" t="s">
        <v>507</v>
      </c>
      <c r="AJ154" t="s">
        <v>100</v>
      </c>
      <c r="AK154" t="s">
        <v>763</v>
      </c>
      <c r="AL154" s="2">
        <v>42096.455196759256</v>
      </c>
      <c r="AO154">
        <v>0</v>
      </c>
      <c r="AP154" t="s">
        <v>2132</v>
      </c>
      <c r="AU154" t="s">
        <v>1472</v>
      </c>
      <c r="AV154" t="s">
        <v>104</v>
      </c>
      <c r="AW154" s="8">
        <v>76780</v>
      </c>
      <c r="AX154" s="8"/>
      <c r="AY154" s="8"/>
      <c r="BA154" t="s">
        <v>2133</v>
      </c>
      <c r="BB154" t="s">
        <v>32</v>
      </c>
      <c r="BC154" t="s">
        <v>2134</v>
      </c>
      <c r="BF154" t="s">
        <v>69</v>
      </c>
      <c r="BG154" t="s">
        <v>2135</v>
      </c>
      <c r="BO154" t="s">
        <v>551</v>
      </c>
      <c r="BQ154" t="s">
        <v>2136</v>
      </c>
      <c r="BR154" t="s">
        <v>2137</v>
      </c>
      <c r="BS154" t="s">
        <v>69</v>
      </c>
      <c r="BV154" t="s">
        <v>2138</v>
      </c>
      <c r="BX154" t="s">
        <v>2139</v>
      </c>
      <c r="BZ154" t="s">
        <v>40</v>
      </c>
      <c r="CA154" t="s">
        <v>2140</v>
      </c>
      <c r="CB154" t="s">
        <v>2141</v>
      </c>
      <c r="CD154" t="s">
        <v>2142</v>
      </c>
      <c r="CE154" t="s">
        <v>294</v>
      </c>
      <c r="CF154">
        <v>349</v>
      </c>
      <c r="CG154" t="s">
        <v>600</v>
      </c>
      <c r="CI154" t="s">
        <v>2129</v>
      </c>
      <c r="CJ154">
        <v>312</v>
      </c>
      <c r="CK154" t="s">
        <v>1450</v>
      </c>
      <c r="CL154" s="1">
        <v>42235</v>
      </c>
      <c r="CM154" t="s">
        <v>2133</v>
      </c>
      <c r="CQ154">
        <v>0</v>
      </c>
      <c r="CR154" s="8"/>
      <c r="CS154">
        <v>2</v>
      </c>
      <c r="CT154" t="s">
        <v>69</v>
      </c>
      <c r="CU154" s="8">
        <v>76780</v>
      </c>
      <c r="CV154"/>
      <c r="CX154" t="s">
        <v>2143</v>
      </c>
    </row>
    <row r="155" spans="1:103" x14ac:dyDescent="0.35">
      <c r="A155" t="s">
        <v>2128</v>
      </c>
      <c r="B155" s="19" t="s">
        <v>2129</v>
      </c>
      <c r="C155" t="s">
        <v>69</v>
      </c>
      <c r="E155">
        <v>250</v>
      </c>
      <c r="F155" t="s">
        <v>2129</v>
      </c>
      <c r="G155">
        <v>1482</v>
      </c>
      <c r="H155" t="s">
        <v>50</v>
      </c>
      <c r="I155">
        <v>250</v>
      </c>
      <c r="J155" t="s">
        <v>1433</v>
      </c>
      <c r="L155" s="1">
        <v>42096</v>
      </c>
      <c r="M155" s="1">
        <v>42236</v>
      </c>
      <c r="N155" s="1">
        <v>42096</v>
      </c>
      <c r="O155" t="s">
        <v>1455</v>
      </c>
      <c r="P155" s="1"/>
      <c r="Q155" t="s">
        <v>758</v>
      </c>
      <c r="S155" t="s">
        <v>2131</v>
      </c>
      <c r="T155" t="s">
        <v>1455</v>
      </c>
      <c r="X155" s="8">
        <v>58.52</v>
      </c>
      <c r="Y155" s="8">
        <v>18.989999999999998</v>
      </c>
      <c r="Z155" s="8">
        <v>40</v>
      </c>
      <c r="AD155" t="s">
        <v>1436</v>
      </c>
      <c r="AE155" t="s">
        <v>1433</v>
      </c>
      <c r="AF155" t="s">
        <v>177</v>
      </c>
      <c r="AH155" t="s">
        <v>1438</v>
      </c>
      <c r="AI155" t="s">
        <v>507</v>
      </c>
      <c r="AJ155" t="s">
        <v>80</v>
      </c>
      <c r="AK155" t="s">
        <v>677</v>
      </c>
      <c r="AL155" s="2">
        <v>42096.455763888887</v>
      </c>
      <c r="AO155">
        <v>0</v>
      </c>
      <c r="AP155" t="s">
        <v>1440</v>
      </c>
      <c r="AU155" t="s">
        <v>1440</v>
      </c>
      <c r="AV155" t="s">
        <v>83</v>
      </c>
      <c r="AW155" s="8">
        <v>69750</v>
      </c>
      <c r="AX155" s="8"/>
      <c r="AY155" s="8"/>
      <c r="BA155" t="s">
        <v>2133</v>
      </c>
      <c r="BB155" t="s">
        <v>32</v>
      </c>
      <c r="BC155" t="s">
        <v>2134</v>
      </c>
      <c r="BF155" t="s">
        <v>69</v>
      </c>
      <c r="BQ155" t="s">
        <v>1444</v>
      </c>
      <c r="BR155" t="s">
        <v>2137</v>
      </c>
      <c r="BS155" t="s">
        <v>69</v>
      </c>
      <c r="CF155">
        <v>279</v>
      </c>
      <c r="CG155" t="s">
        <v>320</v>
      </c>
      <c r="CH155" t="s">
        <v>1449</v>
      </c>
      <c r="CI155" t="s">
        <v>2129</v>
      </c>
      <c r="CJ155">
        <v>312</v>
      </c>
      <c r="CK155" t="s">
        <v>1450</v>
      </c>
      <c r="CL155" s="1">
        <v>42236</v>
      </c>
      <c r="CM155" t="s">
        <v>2133</v>
      </c>
      <c r="CQ155">
        <v>0</v>
      </c>
      <c r="CR155" s="8"/>
      <c r="CS155">
        <v>1</v>
      </c>
      <c r="CU155" s="8">
        <v>69750</v>
      </c>
      <c r="CV155"/>
      <c r="CX155" t="s">
        <v>2144</v>
      </c>
    </row>
    <row r="156" spans="1:103" x14ac:dyDescent="0.35">
      <c r="A156" t="s">
        <v>2128</v>
      </c>
      <c r="B156" s="19" t="s">
        <v>2129</v>
      </c>
      <c r="C156" t="s">
        <v>69</v>
      </c>
      <c r="E156">
        <v>250</v>
      </c>
      <c r="F156" t="s">
        <v>2129</v>
      </c>
      <c r="G156">
        <v>1483</v>
      </c>
      <c r="H156" t="s">
        <v>50</v>
      </c>
      <c r="I156">
        <v>250</v>
      </c>
      <c r="J156" t="s">
        <v>1433</v>
      </c>
      <c r="L156" s="1">
        <v>42096</v>
      </c>
      <c r="M156" s="1">
        <v>42237</v>
      </c>
      <c r="N156" s="1">
        <v>42096</v>
      </c>
      <c r="O156" t="s">
        <v>1455</v>
      </c>
      <c r="P156" s="1"/>
      <c r="Q156" t="s">
        <v>758</v>
      </c>
      <c r="S156" t="s">
        <v>2131</v>
      </c>
      <c r="T156" t="s">
        <v>1455</v>
      </c>
      <c r="X156" s="8">
        <v>58.52</v>
      </c>
      <c r="Y156" s="8">
        <v>18.989999999999998</v>
      </c>
      <c r="Z156" s="8">
        <v>40</v>
      </c>
      <c r="AD156" t="s">
        <v>1436</v>
      </c>
      <c r="AE156" t="s">
        <v>1433</v>
      </c>
      <c r="AF156" t="s">
        <v>177</v>
      </c>
      <c r="AH156" t="s">
        <v>1438</v>
      </c>
      <c r="AI156" t="s">
        <v>507</v>
      </c>
      <c r="AJ156" t="s">
        <v>23</v>
      </c>
      <c r="AK156" t="s">
        <v>680</v>
      </c>
      <c r="AL156" s="2">
        <v>42096.456203703703</v>
      </c>
      <c r="AO156">
        <v>0</v>
      </c>
      <c r="AP156" t="s">
        <v>1440</v>
      </c>
      <c r="AU156" t="s">
        <v>1440</v>
      </c>
      <c r="AV156" t="s">
        <v>29</v>
      </c>
      <c r="AW156" s="8">
        <v>69750</v>
      </c>
      <c r="AX156" s="8"/>
      <c r="AY156" s="8"/>
      <c r="BA156" t="s">
        <v>2133</v>
      </c>
      <c r="BB156" t="s">
        <v>32</v>
      </c>
      <c r="BC156" t="s">
        <v>2134</v>
      </c>
      <c r="BF156" t="s">
        <v>69</v>
      </c>
      <c r="BQ156" t="s">
        <v>1444</v>
      </c>
      <c r="BR156" t="s">
        <v>2137</v>
      </c>
      <c r="BS156" t="s">
        <v>69</v>
      </c>
      <c r="CF156">
        <v>279</v>
      </c>
      <c r="CG156" t="s">
        <v>320</v>
      </c>
      <c r="CH156" t="s">
        <v>1449</v>
      </c>
      <c r="CI156" t="s">
        <v>2129</v>
      </c>
      <c r="CJ156">
        <v>312</v>
      </c>
      <c r="CK156" t="s">
        <v>1450</v>
      </c>
      <c r="CL156" s="1">
        <v>42237</v>
      </c>
      <c r="CM156" t="s">
        <v>2133</v>
      </c>
      <c r="CQ156">
        <v>0</v>
      </c>
      <c r="CR156" s="8"/>
      <c r="CS156">
        <v>1</v>
      </c>
      <c r="CU156" s="8">
        <v>69750</v>
      </c>
      <c r="CV156"/>
      <c r="CX156" t="s">
        <v>2145</v>
      </c>
    </row>
    <row r="157" spans="1:103" x14ac:dyDescent="0.35">
      <c r="A157" t="s">
        <v>2146</v>
      </c>
      <c r="B157" s="19" t="s">
        <v>2129</v>
      </c>
      <c r="C157" t="s">
        <v>69</v>
      </c>
      <c r="E157">
        <v>200</v>
      </c>
      <c r="F157" t="s">
        <v>2129</v>
      </c>
      <c r="G157">
        <v>1484</v>
      </c>
      <c r="H157" t="s">
        <v>50</v>
      </c>
      <c r="I157">
        <v>200</v>
      </c>
      <c r="J157" t="s">
        <v>1433</v>
      </c>
      <c r="K157" t="s">
        <v>2147</v>
      </c>
      <c r="L157" s="1">
        <v>42181</v>
      </c>
      <c r="M157" s="1">
        <v>42238</v>
      </c>
      <c r="N157" s="1">
        <v>42096</v>
      </c>
      <c r="O157" t="s">
        <v>1455</v>
      </c>
      <c r="P157" s="1">
        <v>42124</v>
      </c>
      <c r="Q157" t="s">
        <v>758</v>
      </c>
      <c r="S157" t="s">
        <v>2131</v>
      </c>
      <c r="T157" t="s">
        <v>1455</v>
      </c>
      <c r="X157" s="8">
        <v>58.52</v>
      </c>
      <c r="Y157" s="8">
        <v>18.989999999999998</v>
      </c>
      <c r="Z157" s="8">
        <v>40</v>
      </c>
      <c r="AD157" t="s">
        <v>1436</v>
      </c>
      <c r="AE157" t="s">
        <v>1433</v>
      </c>
      <c r="AF157" t="s">
        <v>177</v>
      </c>
      <c r="AH157" t="s">
        <v>1438</v>
      </c>
      <c r="AI157" t="s">
        <v>507</v>
      </c>
      <c r="AJ157" t="s">
        <v>59</v>
      </c>
      <c r="AK157" t="s">
        <v>683</v>
      </c>
      <c r="AL157" s="2">
        <v>42096.456585648149</v>
      </c>
      <c r="AM157" t="s">
        <v>2148</v>
      </c>
      <c r="AN157" t="s">
        <v>2149</v>
      </c>
      <c r="AO157">
        <v>0</v>
      </c>
      <c r="AP157" t="s">
        <v>1440</v>
      </c>
      <c r="AU157" t="s">
        <v>1440</v>
      </c>
      <c r="AV157" t="s">
        <v>62</v>
      </c>
      <c r="AW157" s="8">
        <v>55800</v>
      </c>
      <c r="AX157" s="8"/>
      <c r="AY157" s="8"/>
      <c r="BA157" t="s">
        <v>2150</v>
      </c>
      <c r="BB157" t="s">
        <v>2151</v>
      </c>
      <c r="BC157" t="s">
        <v>2152</v>
      </c>
      <c r="BF157" t="s">
        <v>69</v>
      </c>
      <c r="BG157" t="s">
        <v>2153</v>
      </c>
      <c r="BQ157" t="s">
        <v>1444</v>
      </c>
      <c r="BR157" t="s">
        <v>2154</v>
      </c>
      <c r="BS157" t="s">
        <v>69</v>
      </c>
      <c r="BT157" t="s">
        <v>9</v>
      </c>
      <c r="BU157" t="s">
        <v>38</v>
      </c>
      <c r="BV157" t="s">
        <v>1167</v>
      </c>
      <c r="BW157" t="s">
        <v>2149</v>
      </c>
      <c r="BX157" t="s">
        <v>2155</v>
      </c>
      <c r="BY157" t="s">
        <v>2149</v>
      </c>
      <c r="BZ157" t="s">
        <v>40</v>
      </c>
      <c r="CA157" t="s">
        <v>2156</v>
      </c>
      <c r="CB157" t="s">
        <v>2157</v>
      </c>
      <c r="CC157" t="s">
        <v>2158</v>
      </c>
      <c r="CE157" t="s">
        <v>608</v>
      </c>
      <c r="CF157">
        <v>279</v>
      </c>
      <c r="CG157" t="s">
        <v>320</v>
      </c>
      <c r="CH157" t="s">
        <v>1449</v>
      </c>
      <c r="CI157" t="s">
        <v>2129</v>
      </c>
      <c r="CJ157">
        <v>312</v>
      </c>
      <c r="CK157" t="s">
        <v>1450</v>
      </c>
      <c r="CL157" s="1">
        <v>42238</v>
      </c>
      <c r="CM157" t="s">
        <v>2150</v>
      </c>
      <c r="CO157" t="s">
        <v>2158</v>
      </c>
      <c r="CP157" t="s">
        <v>2158</v>
      </c>
      <c r="CQ157">
        <v>0</v>
      </c>
      <c r="CR157" s="8"/>
      <c r="CS157">
        <v>1</v>
      </c>
      <c r="CU157" s="8">
        <v>55800</v>
      </c>
      <c r="CV157"/>
      <c r="CX157" t="s">
        <v>2159</v>
      </c>
    </row>
    <row r="158" spans="1:103" x14ac:dyDescent="0.35">
      <c r="A158" t="s">
        <v>2160</v>
      </c>
      <c r="B158" s="19" t="s">
        <v>2161</v>
      </c>
      <c r="C158" t="s">
        <v>69</v>
      </c>
      <c r="E158">
        <v>45</v>
      </c>
      <c r="F158" t="s">
        <v>2161</v>
      </c>
      <c r="G158">
        <v>2225</v>
      </c>
      <c r="H158" t="s">
        <v>170</v>
      </c>
      <c r="I158">
        <v>45</v>
      </c>
      <c r="J158" t="s">
        <v>171</v>
      </c>
      <c r="K158" t="s">
        <v>2162</v>
      </c>
      <c r="L158" s="1">
        <v>42209</v>
      </c>
      <c r="M158" s="1">
        <v>42238</v>
      </c>
      <c r="N158" s="1">
        <v>42181</v>
      </c>
      <c r="O158" t="s">
        <v>990</v>
      </c>
      <c r="P158" s="1">
        <v>42198</v>
      </c>
      <c r="Q158" t="s">
        <v>14</v>
      </c>
      <c r="S158" t="s">
        <v>2163</v>
      </c>
      <c r="T158" t="s">
        <v>1414</v>
      </c>
      <c r="X158" s="8">
        <v>30</v>
      </c>
      <c r="Y158" s="8">
        <v>18.75</v>
      </c>
      <c r="Z158" s="8">
        <v>31.5</v>
      </c>
      <c r="AA158" s="8">
        <v>0</v>
      </c>
      <c r="AB158" t="s">
        <v>175</v>
      </c>
      <c r="AC158" t="s">
        <v>175</v>
      </c>
      <c r="AD158" t="s">
        <v>176</v>
      </c>
      <c r="AE158" t="s">
        <v>171</v>
      </c>
      <c r="AF158" t="s">
        <v>177</v>
      </c>
      <c r="AH158" t="s">
        <v>1457</v>
      </c>
      <c r="AI158" t="s">
        <v>1031</v>
      </c>
      <c r="AJ158" t="s">
        <v>59</v>
      </c>
      <c r="AK158" t="s">
        <v>2164</v>
      </c>
      <c r="AL158" s="2">
        <v>42181.376886574071</v>
      </c>
      <c r="AN158" t="s">
        <v>2165</v>
      </c>
      <c r="AO158">
        <v>1</v>
      </c>
      <c r="AP158" t="s">
        <v>183</v>
      </c>
      <c r="AT158" t="s">
        <v>2166</v>
      </c>
      <c r="AU158" t="s">
        <v>183</v>
      </c>
      <c r="AV158" t="s">
        <v>62</v>
      </c>
      <c r="AW158" s="8">
        <v>6255</v>
      </c>
      <c r="AX158" s="8">
        <v>6255</v>
      </c>
      <c r="AY158" s="8">
        <v>6757.54</v>
      </c>
      <c r="BA158" t="s">
        <v>2167</v>
      </c>
      <c r="BB158" t="s">
        <v>32</v>
      </c>
      <c r="BC158" t="s">
        <v>638</v>
      </c>
      <c r="BE158">
        <v>20</v>
      </c>
      <c r="BF158" t="s">
        <v>69</v>
      </c>
      <c r="BO158" t="s">
        <v>189</v>
      </c>
      <c r="BP158">
        <v>6757.54</v>
      </c>
      <c r="BQ158" t="s">
        <v>190</v>
      </c>
      <c r="BR158" t="s">
        <v>2168</v>
      </c>
      <c r="BS158" t="s">
        <v>9</v>
      </c>
      <c r="BY158" t="s">
        <v>2165</v>
      </c>
      <c r="CD158" t="s">
        <v>164</v>
      </c>
      <c r="CF158">
        <v>139</v>
      </c>
      <c r="CG158" t="s">
        <v>165</v>
      </c>
      <c r="CH158" t="s">
        <v>196</v>
      </c>
      <c r="CI158" t="s">
        <v>2161</v>
      </c>
      <c r="CJ158">
        <v>204</v>
      </c>
      <c r="CK158" t="s">
        <v>45</v>
      </c>
      <c r="CL158" s="1">
        <v>42238</v>
      </c>
      <c r="CM158" t="s">
        <v>2167</v>
      </c>
      <c r="CQ158">
        <v>1</v>
      </c>
      <c r="CR158" s="8"/>
      <c r="CS158">
        <v>0</v>
      </c>
      <c r="CU158" s="8">
        <v>6255</v>
      </c>
      <c r="CV158">
        <v>1</v>
      </c>
      <c r="CX158" t="s">
        <v>2169</v>
      </c>
    </row>
    <row r="159" spans="1:103" x14ac:dyDescent="0.35">
      <c r="A159" t="s">
        <v>2160</v>
      </c>
      <c r="B159" s="19" t="s">
        <v>2161</v>
      </c>
      <c r="C159" t="s">
        <v>69</v>
      </c>
      <c r="E159">
        <v>45</v>
      </c>
      <c r="F159" t="s">
        <v>2161</v>
      </c>
      <c r="G159">
        <v>2232</v>
      </c>
      <c r="H159" t="s">
        <v>170</v>
      </c>
      <c r="I159">
        <v>45</v>
      </c>
      <c r="J159" t="s">
        <v>171</v>
      </c>
      <c r="K159" t="s">
        <v>2162</v>
      </c>
      <c r="L159" s="1">
        <v>42209</v>
      </c>
      <c r="M159" s="1">
        <v>42237</v>
      </c>
      <c r="N159" s="1">
        <v>42181</v>
      </c>
      <c r="O159" t="s">
        <v>990</v>
      </c>
      <c r="P159" s="1">
        <v>42198</v>
      </c>
      <c r="Q159" t="s">
        <v>14</v>
      </c>
      <c r="S159" t="s">
        <v>2163</v>
      </c>
      <c r="T159" t="s">
        <v>1414</v>
      </c>
      <c r="X159" s="8">
        <v>30</v>
      </c>
      <c r="Y159" s="8">
        <v>18.75</v>
      </c>
      <c r="Z159" s="8">
        <v>31.5</v>
      </c>
      <c r="AA159" s="8">
        <v>0</v>
      </c>
      <c r="AB159" t="s">
        <v>175</v>
      </c>
      <c r="AC159" t="s">
        <v>175</v>
      </c>
      <c r="AD159" t="s">
        <v>176</v>
      </c>
      <c r="AE159" t="s">
        <v>171</v>
      </c>
      <c r="AF159" t="s">
        <v>177</v>
      </c>
      <c r="AH159" t="s">
        <v>1457</v>
      </c>
      <c r="AI159" t="s">
        <v>1031</v>
      </c>
      <c r="AJ159" t="s">
        <v>23</v>
      </c>
      <c r="AK159" t="s">
        <v>181</v>
      </c>
      <c r="AL159" s="2">
        <v>42181.531307870369</v>
      </c>
      <c r="AN159" t="s">
        <v>2165</v>
      </c>
      <c r="AO159">
        <v>1</v>
      </c>
      <c r="AP159" t="s">
        <v>183</v>
      </c>
      <c r="AT159" t="s">
        <v>2166</v>
      </c>
      <c r="AU159" t="s">
        <v>183</v>
      </c>
      <c r="AV159" t="s">
        <v>29</v>
      </c>
      <c r="AW159" s="8">
        <v>6255</v>
      </c>
      <c r="AX159" s="8">
        <v>6255</v>
      </c>
      <c r="AY159" s="8">
        <v>6757.54</v>
      </c>
      <c r="BA159" t="s">
        <v>2167</v>
      </c>
      <c r="BB159" t="s">
        <v>32</v>
      </c>
      <c r="BC159" t="s">
        <v>638</v>
      </c>
      <c r="BE159">
        <v>20</v>
      </c>
      <c r="BF159" t="s">
        <v>69</v>
      </c>
      <c r="BG159" t="s">
        <v>2170</v>
      </c>
      <c r="BO159" t="s">
        <v>189</v>
      </c>
      <c r="BP159">
        <v>6757.54</v>
      </c>
      <c r="BQ159" t="s">
        <v>190</v>
      </c>
      <c r="BR159" t="s">
        <v>2168</v>
      </c>
      <c r="BS159" t="s">
        <v>9</v>
      </c>
      <c r="BV159" t="s">
        <v>2171</v>
      </c>
      <c r="BX159" t="s">
        <v>2172</v>
      </c>
      <c r="BY159" t="s">
        <v>2165</v>
      </c>
      <c r="BZ159" t="s">
        <v>72</v>
      </c>
      <c r="CA159" t="s">
        <v>2173</v>
      </c>
      <c r="CB159" t="s">
        <v>2174</v>
      </c>
      <c r="CC159" t="s">
        <v>2175</v>
      </c>
      <c r="CD159" t="s">
        <v>164</v>
      </c>
      <c r="CE159" t="s">
        <v>43</v>
      </c>
      <c r="CF159">
        <v>139</v>
      </c>
      <c r="CG159" t="s">
        <v>165</v>
      </c>
      <c r="CH159" t="s">
        <v>196</v>
      </c>
      <c r="CI159" t="s">
        <v>2161</v>
      </c>
      <c r="CJ159">
        <v>204</v>
      </c>
      <c r="CK159" t="s">
        <v>45</v>
      </c>
      <c r="CL159" s="1">
        <v>42237</v>
      </c>
      <c r="CM159" t="s">
        <v>2167</v>
      </c>
      <c r="CQ159">
        <v>1</v>
      </c>
      <c r="CR159" s="8"/>
      <c r="CS159">
        <v>0</v>
      </c>
      <c r="CU159" s="8">
        <v>6255</v>
      </c>
      <c r="CV159">
        <v>1</v>
      </c>
      <c r="CX159" t="s">
        <v>2176</v>
      </c>
    </row>
    <row r="160" spans="1:103" x14ac:dyDescent="0.35">
      <c r="A160" t="s">
        <v>2160</v>
      </c>
      <c r="B160" s="19" t="s">
        <v>2161</v>
      </c>
      <c r="C160" t="s">
        <v>69</v>
      </c>
      <c r="E160">
        <v>45</v>
      </c>
      <c r="F160" t="s">
        <v>2161</v>
      </c>
      <c r="G160">
        <v>2369</v>
      </c>
      <c r="H160" t="s">
        <v>170</v>
      </c>
      <c r="I160">
        <v>45</v>
      </c>
      <c r="J160" t="s">
        <v>171</v>
      </c>
      <c r="K160" t="s">
        <v>2162</v>
      </c>
      <c r="L160" s="1">
        <v>42209</v>
      </c>
      <c r="M160" s="1">
        <v>42236</v>
      </c>
      <c r="N160" s="1">
        <v>42202</v>
      </c>
      <c r="O160" t="s">
        <v>990</v>
      </c>
      <c r="P160" s="1">
        <v>42209</v>
      </c>
      <c r="Q160" t="s">
        <v>14</v>
      </c>
      <c r="S160" t="s">
        <v>2163</v>
      </c>
      <c r="T160" t="s">
        <v>1414</v>
      </c>
      <c r="X160" s="8">
        <v>30</v>
      </c>
      <c r="Y160" s="8">
        <v>18.75</v>
      </c>
      <c r="Z160" s="8">
        <v>31.5</v>
      </c>
      <c r="AA160" s="8">
        <v>0</v>
      </c>
      <c r="AB160" t="s">
        <v>175</v>
      </c>
      <c r="AC160" t="s">
        <v>175</v>
      </c>
      <c r="AD160" t="s">
        <v>176</v>
      </c>
      <c r="AE160" t="s">
        <v>171</v>
      </c>
      <c r="AF160" t="s">
        <v>177</v>
      </c>
      <c r="AH160" t="s">
        <v>2177</v>
      </c>
      <c r="AI160" t="s">
        <v>1416</v>
      </c>
      <c r="AJ160" t="s">
        <v>80</v>
      </c>
      <c r="AK160" t="s">
        <v>244</v>
      </c>
      <c r="AL160" s="2">
        <v>42202.69568287037</v>
      </c>
      <c r="AN160" t="s">
        <v>2165</v>
      </c>
      <c r="AO160">
        <v>1</v>
      </c>
      <c r="AP160" t="s">
        <v>183</v>
      </c>
      <c r="AT160" t="s">
        <v>2166</v>
      </c>
      <c r="AU160" t="s">
        <v>183</v>
      </c>
      <c r="AV160" t="s">
        <v>83</v>
      </c>
      <c r="AW160" s="8">
        <v>6255</v>
      </c>
      <c r="AX160" s="8">
        <v>6255</v>
      </c>
      <c r="AY160" s="8">
        <v>6757.54</v>
      </c>
      <c r="BA160" t="s">
        <v>2167</v>
      </c>
      <c r="BB160" t="s">
        <v>32</v>
      </c>
      <c r="BC160" t="s">
        <v>638</v>
      </c>
      <c r="BE160">
        <v>20</v>
      </c>
      <c r="BF160" t="s">
        <v>69</v>
      </c>
      <c r="BG160" t="s">
        <v>2170</v>
      </c>
      <c r="BO160" t="s">
        <v>189</v>
      </c>
      <c r="BP160">
        <v>6757.54</v>
      </c>
      <c r="BQ160" t="s">
        <v>190</v>
      </c>
      <c r="BR160" t="s">
        <v>2168</v>
      </c>
      <c r="BS160" t="s">
        <v>9</v>
      </c>
      <c r="BV160" t="s">
        <v>2171</v>
      </c>
      <c r="BX160" t="s">
        <v>2172</v>
      </c>
      <c r="BY160" t="s">
        <v>2165</v>
      </c>
      <c r="BZ160" t="s">
        <v>72</v>
      </c>
      <c r="CA160" t="s">
        <v>2173</v>
      </c>
      <c r="CB160" t="s">
        <v>2174</v>
      </c>
      <c r="CC160" t="s">
        <v>2175</v>
      </c>
      <c r="CD160" t="s">
        <v>164</v>
      </c>
      <c r="CE160" t="s">
        <v>43</v>
      </c>
      <c r="CF160">
        <v>139</v>
      </c>
      <c r="CG160" t="s">
        <v>165</v>
      </c>
      <c r="CH160" t="s">
        <v>196</v>
      </c>
      <c r="CI160" t="s">
        <v>2161</v>
      </c>
      <c r="CJ160">
        <v>204</v>
      </c>
      <c r="CK160" t="s">
        <v>45</v>
      </c>
      <c r="CL160" s="1">
        <v>42236</v>
      </c>
      <c r="CM160" t="s">
        <v>2167</v>
      </c>
      <c r="CQ160">
        <v>1</v>
      </c>
      <c r="CR160" s="8"/>
      <c r="CS160">
        <v>0</v>
      </c>
      <c r="CU160" s="8">
        <v>6255</v>
      </c>
      <c r="CV160">
        <v>1</v>
      </c>
      <c r="CX160" t="s">
        <v>2178</v>
      </c>
    </row>
    <row r="161" spans="1:102" x14ac:dyDescent="0.35">
      <c r="A161" t="s">
        <v>2179</v>
      </c>
      <c r="B161" s="19" t="s">
        <v>2161</v>
      </c>
      <c r="C161" t="s">
        <v>9</v>
      </c>
      <c r="D161">
        <v>100</v>
      </c>
      <c r="E161">
        <v>55</v>
      </c>
      <c r="F161" t="s">
        <v>2161</v>
      </c>
      <c r="G161">
        <v>1435</v>
      </c>
      <c r="H161" t="s">
        <v>200</v>
      </c>
      <c r="I161">
        <v>55</v>
      </c>
      <c r="J161" t="s">
        <v>171</v>
      </c>
      <c r="K161" t="s">
        <v>2180</v>
      </c>
      <c r="L161" s="1"/>
      <c r="M161" s="1">
        <v>42237</v>
      </c>
      <c r="N161" s="1">
        <v>42090</v>
      </c>
      <c r="O161" t="s">
        <v>13</v>
      </c>
      <c r="P161" s="1"/>
      <c r="Q161" t="s">
        <v>173</v>
      </c>
      <c r="R161" t="s">
        <v>9</v>
      </c>
      <c r="S161" t="s">
        <v>2163</v>
      </c>
      <c r="T161" t="s">
        <v>13</v>
      </c>
      <c r="U161" t="s">
        <v>16</v>
      </c>
      <c r="X161" s="8">
        <v>22.5</v>
      </c>
      <c r="Y161" s="8">
        <v>22.5</v>
      </c>
      <c r="Z161" s="8">
        <v>31.5</v>
      </c>
      <c r="AA161" s="8">
        <v>7702.27</v>
      </c>
      <c r="AB161" t="s">
        <v>205</v>
      </c>
      <c r="AC161" t="s">
        <v>205</v>
      </c>
      <c r="AD161" t="s">
        <v>176</v>
      </c>
      <c r="AE161" t="s">
        <v>171</v>
      </c>
      <c r="AF161" t="s">
        <v>177</v>
      </c>
      <c r="AH161" t="s">
        <v>282</v>
      </c>
      <c r="AI161" t="s">
        <v>283</v>
      </c>
      <c r="AJ161" t="s">
        <v>23</v>
      </c>
      <c r="AK161" t="s">
        <v>208</v>
      </c>
      <c r="AL161" s="2">
        <v>42090.714421296296</v>
      </c>
      <c r="AM161" t="s">
        <v>2181</v>
      </c>
      <c r="AN161" t="s">
        <v>2182</v>
      </c>
      <c r="AO161">
        <v>2</v>
      </c>
      <c r="AP161" t="s">
        <v>183</v>
      </c>
      <c r="AT161" t="s">
        <v>2166</v>
      </c>
      <c r="AU161" t="s">
        <v>183</v>
      </c>
      <c r="AV161" t="s">
        <v>29</v>
      </c>
      <c r="AW161" s="8">
        <v>7095</v>
      </c>
      <c r="AX161" s="8">
        <v>7095</v>
      </c>
      <c r="AY161" s="8">
        <v>7702.27</v>
      </c>
      <c r="BA161" t="s">
        <v>2183</v>
      </c>
      <c r="BB161" t="s">
        <v>32</v>
      </c>
      <c r="BC161" t="s">
        <v>231</v>
      </c>
      <c r="BE161">
        <v>20</v>
      </c>
      <c r="BF161" t="s">
        <v>69</v>
      </c>
      <c r="BG161" t="s">
        <v>2184</v>
      </c>
      <c r="BO161" t="s">
        <v>215</v>
      </c>
      <c r="BP161">
        <v>0</v>
      </c>
      <c r="BQ161" t="s">
        <v>190</v>
      </c>
      <c r="BR161" t="s">
        <v>2185</v>
      </c>
      <c r="BS161" t="s">
        <v>9</v>
      </c>
      <c r="BV161" t="s">
        <v>2186</v>
      </c>
      <c r="BW161" t="s">
        <v>2181</v>
      </c>
      <c r="BX161" t="s">
        <v>2187</v>
      </c>
      <c r="BY161" t="s">
        <v>2182</v>
      </c>
      <c r="BZ161" t="s">
        <v>72</v>
      </c>
      <c r="CA161" t="s">
        <v>2188</v>
      </c>
      <c r="CB161" t="s">
        <v>2189</v>
      </c>
      <c r="CC161" t="s">
        <v>2190</v>
      </c>
      <c r="CE161" t="s">
        <v>338</v>
      </c>
      <c r="CF161">
        <v>129</v>
      </c>
      <c r="CG161" t="s">
        <v>220</v>
      </c>
      <c r="CH161" t="s">
        <v>196</v>
      </c>
      <c r="CI161" t="s">
        <v>2161</v>
      </c>
      <c r="CJ161">
        <v>204</v>
      </c>
      <c r="CK161" t="s">
        <v>45</v>
      </c>
      <c r="CL161" s="1">
        <v>42237</v>
      </c>
      <c r="CM161" t="s">
        <v>2183</v>
      </c>
      <c r="CN161" t="s">
        <v>2191</v>
      </c>
      <c r="CO161" t="s">
        <v>2190</v>
      </c>
      <c r="CP161" t="s">
        <v>2190</v>
      </c>
      <c r="CQ161">
        <v>2</v>
      </c>
      <c r="CR161" s="8"/>
      <c r="CS161">
        <v>0</v>
      </c>
      <c r="CU161" s="8">
        <v>7095</v>
      </c>
      <c r="CV161">
        <v>1</v>
      </c>
      <c r="CX161" t="s">
        <v>2192</v>
      </c>
    </row>
    <row r="162" spans="1:102" x14ac:dyDescent="0.35">
      <c r="A162" t="s">
        <v>2193</v>
      </c>
      <c r="B162" s="19" t="s">
        <v>2161</v>
      </c>
      <c r="C162" t="s">
        <v>9</v>
      </c>
      <c r="D162">
        <v>100</v>
      </c>
      <c r="E162">
        <v>45</v>
      </c>
      <c r="F162" t="s">
        <v>2161</v>
      </c>
      <c r="G162">
        <v>1214</v>
      </c>
      <c r="H162" t="s">
        <v>278</v>
      </c>
      <c r="I162">
        <v>45</v>
      </c>
      <c r="J162" t="s">
        <v>171</v>
      </c>
      <c r="K162" t="s">
        <v>2194</v>
      </c>
      <c r="L162" s="1"/>
      <c r="M162" s="1">
        <v>42235</v>
      </c>
      <c r="N162" s="1">
        <v>42069</v>
      </c>
      <c r="O162" t="s">
        <v>13</v>
      </c>
      <c r="P162" s="1"/>
      <c r="Q162" t="s">
        <v>173</v>
      </c>
      <c r="R162" t="s">
        <v>9</v>
      </c>
      <c r="S162" t="s">
        <v>2163</v>
      </c>
      <c r="T162" t="s">
        <v>13</v>
      </c>
      <c r="U162" t="s">
        <v>16</v>
      </c>
      <c r="X162" s="8">
        <v>30</v>
      </c>
      <c r="Y162" s="8">
        <v>26.25</v>
      </c>
      <c r="Z162" s="8">
        <v>59</v>
      </c>
      <c r="AA162" s="8">
        <v>8212.02</v>
      </c>
      <c r="AB162" t="s">
        <v>280</v>
      </c>
      <c r="AC162" t="s">
        <v>280</v>
      </c>
      <c r="AD162" t="s">
        <v>176</v>
      </c>
      <c r="AE162" t="s">
        <v>171</v>
      </c>
      <c r="AF162" t="s">
        <v>177</v>
      </c>
      <c r="AG162" t="s">
        <v>2195</v>
      </c>
      <c r="AH162" t="s">
        <v>2196</v>
      </c>
      <c r="AI162" t="s">
        <v>2197</v>
      </c>
      <c r="AJ162" t="s">
        <v>100</v>
      </c>
      <c r="AK162" t="s">
        <v>284</v>
      </c>
      <c r="AL162" s="2">
        <v>42069.593807870369</v>
      </c>
      <c r="AM162" t="s">
        <v>2198</v>
      </c>
      <c r="AN162" t="s">
        <v>2199</v>
      </c>
      <c r="AO162">
        <v>2</v>
      </c>
      <c r="AP162" t="s">
        <v>183</v>
      </c>
      <c r="AT162" t="s">
        <v>2166</v>
      </c>
      <c r="AU162" t="s">
        <v>183</v>
      </c>
      <c r="AV162" t="s">
        <v>104</v>
      </c>
      <c r="AW162" s="8">
        <v>7605</v>
      </c>
      <c r="AX162" s="8">
        <v>7605</v>
      </c>
      <c r="AY162" s="8">
        <v>8212.02</v>
      </c>
      <c r="BA162" t="s">
        <v>2200</v>
      </c>
      <c r="BB162" t="s">
        <v>2201</v>
      </c>
      <c r="BC162" t="s">
        <v>2202</v>
      </c>
      <c r="BE162">
        <v>20</v>
      </c>
      <c r="BF162" t="s">
        <v>69</v>
      </c>
      <c r="BG162" t="s">
        <v>2203</v>
      </c>
      <c r="BO162" t="s">
        <v>175</v>
      </c>
      <c r="BP162">
        <v>0</v>
      </c>
      <c r="BQ162" t="s">
        <v>190</v>
      </c>
      <c r="BR162" t="s">
        <v>2204</v>
      </c>
      <c r="BS162" t="s">
        <v>9</v>
      </c>
      <c r="BV162" t="s">
        <v>2205</v>
      </c>
      <c r="BW162" t="s">
        <v>2198</v>
      </c>
      <c r="BX162" t="s">
        <v>2206</v>
      </c>
      <c r="BY162" t="s">
        <v>2199</v>
      </c>
      <c r="BZ162" t="s">
        <v>72</v>
      </c>
      <c r="CB162" t="s">
        <v>2207</v>
      </c>
      <c r="CC162" t="s">
        <v>2208</v>
      </c>
      <c r="CD162" t="s">
        <v>164</v>
      </c>
      <c r="CE162" t="s">
        <v>129</v>
      </c>
      <c r="CF162">
        <v>169</v>
      </c>
      <c r="CG162" t="s">
        <v>227</v>
      </c>
      <c r="CH162" t="s">
        <v>196</v>
      </c>
      <c r="CI162" t="s">
        <v>2161</v>
      </c>
      <c r="CJ162">
        <v>204</v>
      </c>
      <c r="CK162" t="s">
        <v>45</v>
      </c>
      <c r="CL162" s="1">
        <v>42235</v>
      </c>
      <c r="CM162" t="s">
        <v>2200</v>
      </c>
      <c r="CO162" t="s">
        <v>2209</v>
      </c>
      <c r="CP162" t="s">
        <v>2208</v>
      </c>
      <c r="CQ162">
        <v>2</v>
      </c>
      <c r="CR162" s="8"/>
      <c r="CS162">
        <v>0</v>
      </c>
      <c r="CU162" s="8">
        <v>7605</v>
      </c>
      <c r="CV162">
        <v>1</v>
      </c>
      <c r="CX162" t="s">
        <v>2210</v>
      </c>
    </row>
    <row r="163" spans="1:102" x14ac:dyDescent="0.35">
      <c r="A163" t="s">
        <v>2211</v>
      </c>
      <c r="B163" s="19" t="s">
        <v>2161</v>
      </c>
      <c r="C163" t="s">
        <v>9</v>
      </c>
      <c r="D163">
        <v>100</v>
      </c>
      <c r="E163">
        <v>52</v>
      </c>
      <c r="F163" t="s">
        <v>2161</v>
      </c>
      <c r="G163">
        <v>2026</v>
      </c>
      <c r="H163" t="s">
        <v>224</v>
      </c>
      <c r="I163">
        <v>52</v>
      </c>
      <c r="J163" t="s">
        <v>171</v>
      </c>
      <c r="K163" t="s">
        <v>2212</v>
      </c>
      <c r="L163" s="1"/>
      <c r="M163" s="1">
        <v>42237</v>
      </c>
      <c r="N163" s="1">
        <v>42164</v>
      </c>
      <c r="O163" t="s">
        <v>13</v>
      </c>
      <c r="P163" s="1">
        <v>42174</v>
      </c>
      <c r="Q163" t="s">
        <v>14</v>
      </c>
      <c r="R163" t="s">
        <v>9</v>
      </c>
      <c r="S163" t="s">
        <v>2163</v>
      </c>
      <c r="T163" t="s">
        <v>13</v>
      </c>
      <c r="U163" t="s">
        <v>16</v>
      </c>
      <c r="X163" s="8">
        <v>22.5</v>
      </c>
      <c r="Y163" s="8">
        <v>18.75</v>
      </c>
      <c r="Z163" s="8">
        <v>31.5</v>
      </c>
      <c r="AA163" s="8">
        <v>6698.12</v>
      </c>
      <c r="AB163" t="s">
        <v>227</v>
      </c>
      <c r="AC163" t="s">
        <v>227</v>
      </c>
      <c r="AD163" t="s">
        <v>176</v>
      </c>
      <c r="AE163" t="s">
        <v>171</v>
      </c>
      <c r="AF163" t="s">
        <v>177</v>
      </c>
      <c r="AG163" t="s">
        <v>2213</v>
      </c>
      <c r="AH163" t="s">
        <v>2214</v>
      </c>
      <c r="AI163" t="s">
        <v>1661</v>
      </c>
      <c r="AJ163" t="s">
        <v>23</v>
      </c>
      <c r="AK163" t="s">
        <v>593</v>
      </c>
      <c r="AL163" s="2">
        <v>42164.669861111113</v>
      </c>
      <c r="AM163" t="s">
        <v>2215</v>
      </c>
      <c r="AN163" t="s">
        <v>2216</v>
      </c>
      <c r="AO163">
        <v>1</v>
      </c>
      <c r="AP163" t="s">
        <v>183</v>
      </c>
      <c r="AT163" t="s">
        <v>2166</v>
      </c>
      <c r="AU163" t="s">
        <v>183</v>
      </c>
      <c r="AV163" t="s">
        <v>29</v>
      </c>
      <c r="AW163" s="8">
        <v>6188</v>
      </c>
      <c r="AX163" s="8">
        <v>6188</v>
      </c>
      <c r="AY163" s="8">
        <v>6698.12</v>
      </c>
      <c r="BA163" t="s">
        <v>2217</v>
      </c>
      <c r="BB163" t="s">
        <v>2218</v>
      </c>
      <c r="BC163" t="s">
        <v>2219</v>
      </c>
      <c r="BE163">
        <v>20</v>
      </c>
      <c r="BF163" t="s">
        <v>69</v>
      </c>
      <c r="BG163" t="s">
        <v>2220</v>
      </c>
      <c r="BO163" t="s">
        <v>233</v>
      </c>
      <c r="BP163">
        <v>0</v>
      </c>
      <c r="BQ163" t="s">
        <v>190</v>
      </c>
      <c r="BR163" t="s">
        <v>2221</v>
      </c>
      <c r="BS163" t="s">
        <v>9</v>
      </c>
      <c r="BV163" t="s">
        <v>2222</v>
      </c>
      <c r="BW163" t="s">
        <v>2215</v>
      </c>
      <c r="BX163" t="s">
        <v>2223</v>
      </c>
      <c r="BY163" t="s">
        <v>2216</v>
      </c>
      <c r="BZ163" t="s">
        <v>72</v>
      </c>
      <c r="CB163" t="s">
        <v>2224</v>
      </c>
      <c r="CC163" t="s">
        <v>2225</v>
      </c>
      <c r="CD163" t="s">
        <v>164</v>
      </c>
      <c r="CE163" t="s">
        <v>1153</v>
      </c>
      <c r="CF163">
        <v>119</v>
      </c>
      <c r="CG163" t="s">
        <v>54</v>
      </c>
      <c r="CH163" t="s">
        <v>196</v>
      </c>
      <c r="CI163" t="s">
        <v>2161</v>
      </c>
      <c r="CJ163">
        <v>204</v>
      </c>
      <c r="CK163" t="s">
        <v>45</v>
      </c>
      <c r="CL163" s="1">
        <v>42237</v>
      </c>
      <c r="CM163" t="s">
        <v>2217</v>
      </c>
      <c r="CO163" t="s">
        <v>2226</v>
      </c>
      <c r="CP163" t="s">
        <v>2225</v>
      </c>
      <c r="CQ163">
        <v>1</v>
      </c>
      <c r="CR163" s="8"/>
      <c r="CS163">
        <v>0</v>
      </c>
      <c r="CU163" s="8">
        <v>6188</v>
      </c>
      <c r="CV163">
        <v>1</v>
      </c>
      <c r="CX163" t="s">
        <v>2227</v>
      </c>
    </row>
    <row r="164" spans="1:102" x14ac:dyDescent="0.35">
      <c r="A164" t="s">
        <v>2228</v>
      </c>
      <c r="B164" s="19" t="s">
        <v>2161</v>
      </c>
      <c r="C164" t="s">
        <v>9</v>
      </c>
      <c r="D164">
        <v>100</v>
      </c>
      <c r="E164">
        <v>36</v>
      </c>
      <c r="F164" t="s">
        <v>2161</v>
      </c>
      <c r="G164">
        <v>1175</v>
      </c>
      <c r="H164" t="s">
        <v>200</v>
      </c>
      <c r="I164">
        <v>36</v>
      </c>
      <c r="J164" t="s">
        <v>171</v>
      </c>
      <c r="K164" t="s">
        <v>2229</v>
      </c>
      <c r="L164" s="1"/>
      <c r="M164" s="1">
        <v>42238</v>
      </c>
      <c r="N164" s="1">
        <v>42062</v>
      </c>
      <c r="O164" t="s">
        <v>13</v>
      </c>
      <c r="P164" s="1">
        <v>42069</v>
      </c>
      <c r="Q164" t="s">
        <v>14</v>
      </c>
      <c r="R164" t="s">
        <v>9</v>
      </c>
      <c r="S164" t="s">
        <v>2163</v>
      </c>
      <c r="T164" t="s">
        <v>13</v>
      </c>
      <c r="U164" t="s">
        <v>16</v>
      </c>
      <c r="V164" t="s">
        <v>2230</v>
      </c>
      <c r="X164" s="8">
        <v>22.5</v>
      </c>
      <c r="Y164" s="8">
        <v>22.5</v>
      </c>
      <c r="Z164" s="8">
        <v>31.5</v>
      </c>
      <c r="AA164" s="8">
        <v>5041.5</v>
      </c>
      <c r="AB164" t="s">
        <v>205</v>
      </c>
      <c r="AC164" t="s">
        <v>205</v>
      </c>
      <c r="AD164" t="s">
        <v>176</v>
      </c>
      <c r="AE164" t="s">
        <v>171</v>
      </c>
      <c r="AF164" t="s">
        <v>177</v>
      </c>
      <c r="AH164" t="s">
        <v>2231</v>
      </c>
      <c r="AI164" t="s">
        <v>635</v>
      </c>
      <c r="AJ164" t="s">
        <v>59</v>
      </c>
      <c r="AK164" t="s">
        <v>645</v>
      </c>
      <c r="AL164" s="2">
        <v>42062.452881944446</v>
      </c>
      <c r="AM164" t="s">
        <v>2232</v>
      </c>
      <c r="AN164" t="s">
        <v>2233</v>
      </c>
      <c r="AO164">
        <v>4</v>
      </c>
      <c r="AP164" t="s">
        <v>183</v>
      </c>
      <c r="AT164" t="s">
        <v>2166</v>
      </c>
      <c r="AU164" t="s">
        <v>183</v>
      </c>
      <c r="AV164" t="s">
        <v>62</v>
      </c>
      <c r="AW164" s="8">
        <v>4644</v>
      </c>
      <c r="AX164" s="8">
        <v>4644</v>
      </c>
      <c r="AY164" s="8">
        <v>5041.5</v>
      </c>
      <c r="AZ164" t="s">
        <v>30</v>
      </c>
      <c r="BB164" t="s">
        <v>32</v>
      </c>
      <c r="BE164">
        <v>20</v>
      </c>
      <c r="BF164" t="s">
        <v>69</v>
      </c>
      <c r="BG164" t="s">
        <v>2234</v>
      </c>
      <c r="BO164" t="s">
        <v>215</v>
      </c>
      <c r="BP164">
        <v>0</v>
      </c>
      <c r="BQ164" t="s">
        <v>190</v>
      </c>
      <c r="BR164" t="s">
        <v>2235</v>
      </c>
      <c r="BS164" t="s">
        <v>9</v>
      </c>
      <c r="BV164" t="s">
        <v>2236</v>
      </c>
      <c r="BW164" t="s">
        <v>2232</v>
      </c>
      <c r="BX164" t="s">
        <v>452</v>
      </c>
      <c r="BY164" t="s">
        <v>2233</v>
      </c>
      <c r="BZ164" t="s">
        <v>72</v>
      </c>
      <c r="CB164" t="s">
        <v>2237</v>
      </c>
      <c r="CC164" t="s">
        <v>2238</v>
      </c>
      <c r="CE164" t="s">
        <v>338</v>
      </c>
      <c r="CF164">
        <v>129</v>
      </c>
      <c r="CG164" t="s">
        <v>220</v>
      </c>
      <c r="CH164" t="s">
        <v>196</v>
      </c>
      <c r="CI164" t="s">
        <v>2161</v>
      </c>
      <c r="CJ164">
        <v>204</v>
      </c>
      <c r="CK164" t="s">
        <v>45</v>
      </c>
      <c r="CL164" s="1">
        <v>42238</v>
      </c>
      <c r="CM164" t="s">
        <v>2239</v>
      </c>
      <c r="CN164" t="s">
        <v>2240</v>
      </c>
      <c r="CO164" t="s">
        <v>2238</v>
      </c>
      <c r="CP164" t="s">
        <v>2238</v>
      </c>
      <c r="CQ164">
        <v>2</v>
      </c>
      <c r="CR164" s="8">
        <v>5619.24</v>
      </c>
      <c r="CS164">
        <v>0</v>
      </c>
      <c r="CU164" s="8">
        <v>4644</v>
      </c>
      <c r="CV164">
        <v>1</v>
      </c>
      <c r="CX164" t="s">
        <v>2241</v>
      </c>
    </row>
    <row r="165" spans="1:102" x14ac:dyDescent="0.35">
      <c r="A165" t="s">
        <v>2242</v>
      </c>
      <c r="B165" s="19" t="s">
        <v>2161</v>
      </c>
      <c r="C165" t="s">
        <v>9</v>
      </c>
      <c r="D165">
        <v>100</v>
      </c>
      <c r="E165">
        <v>45</v>
      </c>
      <c r="F165" t="s">
        <v>2161</v>
      </c>
      <c r="G165">
        <v>1177</v>
      </c>
      <c r="H165" t="s">
        <v>200</v>
      </c>
      <c r="I165">
        <v>45</v>
      </c>
      <c r="J165" t="s">
        <v>171</v>
      </c>
      <c r="K165" t="s">
        <v>2243</v>
      </c>
      <c r="L165" s="1"/>
      <c r="M165" s="1">
        <v>42236</v>
      </c>
      <c r="N165" s="1">
        <v>42065</v>
      </c>
      <c r="O165" t="s">
        <v>13</v>
      </c>
      <c r="P165" s="1">
        <v>42094</v>
      </c>
      <c r="Q165" t="s">
        <v>14</v>
      </c>
      <c r="R165" t="s">
        <v>9</v>
      </c>
      <c r="S165" t="s">
        <v>2163</v>
      </c>
      <c r="T165" t="s">
        <v>13</v>
      </c>
      <c r="U165" t="s">
        <v>16</v>
      </c>
      <c r="X165" s="8">
        <v>22.5</v>
      </c>
      <c r="Y165" s="8">
        <v>22.5</v>
      </c>
      <c r="Z165" s="8">
        <v>31.5</v>
      </c>
      <c r="AA165" s="8">
        <v>6585.69</v>
      </c>
      <c r="AB165" t="s">
        <v>205</v>
      </c>
      <c r="AC165" t="s">
        <v>205</v>
      </c>
      <c r="AD165" t="s">
        <v>176</v>
      </c>
      <c r="AE165" t="s">
        <v>171</v>
      </c>
      <c r="AF165" t="s">
        <v>20</v>
      </c>
      <c r="AH165" t="s">
        <v>2244</v>
      </c>
      <c r="AI165" t="s">
        <v>2197</v>
      </c>
      <c r="AJ165" t="s">
        <v>80</v>
      </c>
      <c r="AK165" t="s">
        <v>619</v>
      </c>
      <c r="AL165" s="2">
        <v>42065.4140625</v>
      </c>
      <c r="AM165" t="s">
        <v>2245</v>
      </c>
      <c r="AN165" t="s">
        <v>2245</v>
      </c>
      <c r="AO165">
        <v>3</v>
      </c>
      <c r="AP165" t="s">
        <v>183</v>
      </c>
      <c r="AT165" t="s">
        <v>2166</v>
      </c>
      <c r="AU165" t="s">
        <v>183</v>
      </c>
      <c r="AV165" t="s">
        <v>83</v>
      </c>
      <c r="AW165" s="8">
        <v>6072.75</v>
      </c>
      <c r="AX165" s="8">
        <v>6072.75</v>
      </c>
      <c r="AY165" s="8">
        <v>6585.69</v>
      </c>
      <c r="BA165" t="s">
        <v>2246</v>
      </c>
      <c r="BB165" t="s">
        <v>32</v>
      </c>
      <c r="BC165" t="s">
        <v>2247</v>
      </c>
      <c r="BE165">
        <v>20</v>
      </c>
      <c r="BF165" t="s">
        <v>69</v>
      </c>
      <c r="BG165" t="s">
        <v>2248</v>
      </c>
      <c r="BO165" t="s">
        <v>215</v>
      </c>
      <c r="BP165">
        <v>0</v>
      </c>
      <c r="BQ165" t="s">
        <v>190</v>
      </c>
      <c r="BR165" t="s">
        <v>2249</v>
      </c>
      <c r="BS165" t="s">
        <v>9</v>
      </c>
      <c r="BV165" t="s">
        <v>2250</v>
      </c>
      <c r="BW165" t="s">
        <v>2245</v>
      </c>
      <c r="BX165" t="s">
        <v>2251</v>
      </c>
      <c r="BY165" t="s">
        <v>2245</v>
      </c>
      <c r="BZ165" t="s">
        <v>40</v>
      </c>
      <c r="CB165" t="s">
        <v>2252</v>
      </c>
      <c r="CC165" t="s">
        <v>2253</v>
      </c>
      <c r="CE165" t="s">
        <v>129</v>
      </c>
      <c r="CF165">
        <v>129</v>
      </c>
      <c r="CG165" t="s">
        <v>220</v>
      </c>
      <c r="CH165" t="s">
        <v>196</v>
      </c>
      <c r="CI165" t="s">
        <v>2161</v>
      </c>
      <c r="CJ165">
        <v>204</v>
      </c>
      <c r="CK165" t="s">
        <v>45</v>
      </c>
      <c r="CL165" s="1">
        <v>42236</v>
      </c>
      <c r="CM165" t="s">
        <v>2246</v>
      </c>
      <c r="CO165" t="s">
        <v>2253</v>
      </c>
      <c r="CP165" t="s">
        <v>2253</v>
      </c>
      <c r="CQ165">
        <v>2</v>
      </c>
      <c r="CR165" s="8"/>
      <c r="CS165">
        <v>1</v>
      </c>
      <c r="CU165" s="8">
        <v>6072.75</v>
      </c>
      <c r="CV165">
        <v>1</v>
      </c>
      <c r="CX165" t="s">
        <v>2254</v>
      </c>
    </row>
    <row r="166" spans="1:102" x14ac:dyDescent="0.35">
      <c r="A166" t="s">
        <v>2255</v>
      </c>
      <c r="B166" s="19" t="s">
        <v>2161</v>
      </c>
      <c r="C166" t="s">
        <v>9</v>
      </c>
      <c r="D166">
        <v>100</v>
      </c>
      <c r="E166">
        <v>52</v>
      </c>
      <c r="F166" t="s">
        <v>2161</v>
      </c>
      <c r="G166">
        <v>1892</v>
      </c>
      <c r="H166" t="s">
        <v>224</v>
      </c>
      <c r="I166">
        <v>52</v>
      </c>
      <c r="J166" t="s">
        <v>171</v>
      </c>
      <c r="K166" t="s">
        <v>2256</v>
      </c>
      <c r="L166" s="1"/>
      <c r="M166" s="1">
        <v>42236</v>
      </c>
      <c r="N166" s="1">
        <v>42151</v>
      </c>
      <c r="O166" t="s">
        <v>13</v>
      </c>
      <c r="P166" s="1">
        <v>42158</v>
      </c>
      <c r="Q166" t="s">
        <v>14</v>
      </c>
      <c r="R166" t="s">
        <v>9</v>
      </c>
      <c r="S166" t="s">
        <v>2163</v>
      </c>
      <c r="T166" t="s">
        <v>13</v>
      </c>
      <c r="U166" t="s">
        <v>16</v>
      </c>
      <c r="X166" s="8">
        <v>22.5</v>
      </c>
      <c r="Y166" s="8">
        <v>18.75</v>
      </c>
      <c r="Z166" s="8">
        <v>31.5</v>
      </c>
      <c r="AA166" s="8">
        <v>6698.12</v>
      </c>
      <c r="AB166" t="s">
        <v>227</v>
      </c>
      <c r="AC166" t="s">
        <v>227</v>
      </c>
      <c r="AD166" t="s">
        <v>176</v>
      </c>
      <c r="AE166" t="s">
        <v>171</v>
      </c>
      <c r="AF166" t="s">
        <v>177</v>
      </c>
      <c r="AH166" t="s">
        <v>2257</v>
      </c>
      <c r="AI166" t="s">
        <v>730</v>
      </c>
      <c r="AJ166" t="s">
        <v>80</v>
      </c>
      <c r="AK166" t="s">
        <v>228</v>
      </c>
      <c r="AL166" s="2">
        <v>42151.696423611109</v>
      </c>
      <c r="AM166" t="s">
        <v>2258</v>
      </c>
      <c r="AN166" t="s">
        <v>2259</v>
      </c>
      <c r="AO166">
        <v>1</v>
      </c>
      <c r="AP166" t="s">
        <v>183</v>
      </c>
      <c r="AT166" t="s">
        <v>2166</v>
      </c>
      <c r="AU166" t="s">
        <v>183</v>
      </c>
      <c r="AV166" t="s">
        <v>83</v>
      </c>
      <c r="AW166" s="8">
        <v>6188</v>
      </c>
      <c r="AX166" s="8">
        <v>6188</v>
      </c>
      <c r="AY166" s="8">
        <v>6698.12</v>
      </c>
      <c r="BA166" t="s">
        <v>2260</v>
      </c>
      <c r="BB166" t="s">
        <v>32</v>
      </c>
      <c r="BC166" t="s">
        <v>2261</v>
      </c>
      <c r="BE166">
        <v>20</v>
      </c>
      <c r="BF166" t="s">
        <v>69</v>
      </c>
      <c r="BG166" t="s">
        <v>2262</v>
      </c>
      <c r="BO166" t="s">
        <v>233</v>
      </c>
      <c r="BP166">
        <v>0</v>
      </c>
      <c r="BQ166" t="s">
        <v>190</v>
      </c>
      <c r="BR166" t="s">
        <v>2263</v>
      </c>
      <c r="BS166" t="s">
        <v>9</v>
      </c>
      <c r="BV166" t="s">
        <v>2264</v>
      </c>
      <c r="BW166" t="s">
        <v>2258</v>
      </c>
      <c r="BX166" t="s">
        <v>2265</v>
      </c>
      <c r="BY166" t="s">
        <v>2259</v>
      </c>
      <c r="BZ166" t="s">
        <v>72</v>
      </c>
      <c r="CB166" t="s">
        <v>2266</v>
      </c>
      <c r="CC166" t="s">
        <v>2267</v>
      </c>
      <c r="CD166" t="s">
        <v>2268</v>
      </c>
      <c r="CE166" t="s">
        <v>43</v>
      </c>
      <c r="CF166">
        <v>119</v>
      </c>
      <c r="CG166" t="s">
        <v>54</v>
      </c>
      <c r="CH166" t="s">
        <v>196</v>
      </c>
      <c r="CI166" t="s">
        <v>2161</v>
      </c>
      <c r="CJ166">
        <v>204</v>
      </c>
      <c r="CK166" t="s">
        <v>45</v>
      </c>
      <c r="CL166" s="1">
        <v>42236</v>
      </c>
      <c r="CM166" t="s">
        <v>2260</v>
      </c>
      <c r="CO166" t="s">
        <v>2267</v>
      </c>
      <c r="CP166" t="s">
        <v>2267</v>
      </c>
      <c r="CQ166">
        <v>1</v>
      </c>
      <c r="CR166" s="8"/>
      <c r="CS166">
        <v>0</v>
      </c>
      <c r="CU166" s="8">
        <v>6188</v>
      </c>
      <c r="CV166">
        <v>1</v>
      </c>
      <c r="CX166" t="s">
        <v>2269</v>
      </c>
    </row>
    <row r="167" spans="1:102" x14ac:dyDescent="0.35">
      <c r="A167" t="s">
        <v>2270</v>
      </c>
      <c r="B167" s="19" t="s">
        <v>2271</v>
      </c>
      <c r="C167" t="s">
        <v>9</v>
      </c>
      <c r="D167">
        <v>99.1</v>
      </c>
      <c r="E167">
        <v>60</v>
      </c>
      <c r="F167" t="s">
        <v>2271</v>
      </c>
      <c r="G167">
        <v>609</v>
      </c>
      <c r="H167" t="s">
        <v>148</v>
      </c>
      <c r="I167">
        <v>60</v>
      </c>
      <c r="J167" t="s">
        <v>11</v>
      </c>
      <c r="K167" t="s">
        <v>2272</v>
      </c>
      <c r="L167" s="1"/>
      <c r="M167" s="1">
        <v>42235</v>
      </c>
      <c r="N167" s="1">
        <v>41933</v>
      </c>
      <c r="O167" t="s">
        <v>13</v>
      </c>
      <c r="P167" s="1"/>
      <c r="Q167" t="s">
        <v>52</v>
      </c>
      <c r="R167" t="s">
        <v>9</v>
      </c>
      <c r="S167" t="s">
        <v>2273</v>
      </c>
      <c r="T167" t="s">
        <v>13</v>
      </c>
      <c r="U167" t="s">
        <v>302</v>
      </c>
      <c r="V167" t="s">
        <v>2274</v>
      </c>
      <c r="X167" s="8">
        <v>42.5</v>
      </c>
      <c r="Y167" s="8">
        <v>22.5</v>
      </c>
      <c r="Z167" s="8">
        <v>34.81</v>
      </c>
      <c r="AA167" s="8">
        <v>16504.419999999998</v>
      </c>
      <c r="AB167" t="s">
        <v>151</v>
      </c>
      <c r="AC167" t="s">
        <v>664</v>
      </c>
      <c r="AD167" t="s">
        <v>438</v>
      </c>
      <c r="AE167" t="s">
        <v>11</v>
      </c>
      <c r="AF167" t="s">
        <v>20</v>
      </c>
      <c r="AG167" t="s">
        <v>2275</v>
      </c>
      <c r="AH167" t="s">
        <v>2276</v>
      </c>
      <c r="AI167" t="s">
        <v>913</v>
      </c>
      <c r="AJ167" t="s">
        <v>100</v>
      </c>
      <c r="AK167" t="s">
        <v>763</v>
      </c>
      <c r="AL167" s="2">
        <v>41933.49527777778</v>
      </c>
      <c r="AM167" t="s">
        <v>2277</v>
      </c>
      <c r="AN167" t="s">
        <v>2278</v>
      </c>
      <c r="AO167">
        <v>10</v>
      </c>
      <c r="AP167" t="s">
        <v>26</v>
      </c>
      <c r="AQ167" t="s">
        <v>27</v>
      </c>
      <c r="AR167">
        <v>60</v>
      </c>
      <c r="AT167" t="s">
        <v>1147</v>
      </c>
      <c r="AU167" t="s">
        <v>26</v>
      </c>
      <c r="AV167" t="s">
        <v>104</v>
      </c>
      <c r="AW167" s="8">
        <v>15373.86</v>
      </c>
      <c r="AX167" s="8">
        <v>15373.86</v>
      </c>
      <c r="AY167" s="8">
        <v>16654.41</v>
      </c>
      <c r="AZ167" t="s">
        <v>30</v>
      </c>
      <c r="BA167" t="s">
        <v>2279</v>
      </c>
      <c r="BB167" t="s">
        <v>32</v>
      </c>
      <c r="BC167" t="s">
        <v>2280</v>
      </c>
      <c r="BE167">
        <v>48</v>
      </c>
      <c r="BF167" t="s">
        <v>9</v>
      </c>
      <c r="BG167" t="s">
        <v>2281</v>
      </c>
      <c r="BO167" t="s">
        <v>768</v>
      </c>
      <c r="BP167">
        <v>149.99</v>
      </c>
      <c r="BQ167" t="s">
        <v>36</v>
      </c>
      <c r="BR167" t="s">
        <v>2282</v>
      </c>
      <c r="BS167" t="s">
        <v>69</v>
      </c>
      <c r="BT167" t="s">
        <v>69</v>
      </c>
      <c r="BU167" t="s">
        <v>38</v>
      </c>
      <c r="BV167" t="s">
        <v>2283</v>
      </c>
      <c r="BW167" t="s">
        <v>2277</v>
      </c>
      <c r="BX167" t="s">
        <v>2284</v>
      </c>
      <c r="BY167" t="s">
        <v>2277</v>
      </c>
      <c r="BZ167" t="s">
        <v>40</v>
      </c>
      <c r="CB167" t="s">
        <v>2285</v>
      </c>
      <c r="CE167" t="s">
        <v>112</v>
      </c>
      <c r="CF167">
        <v>249</v>
      </c>
      <c r="CG167" t="s">
        <v>165</v>
      </c>
      <c r="CI167" t="s">
        <v>2271</v>
      </c>
      <c r="CJ167">
        <v>20</v>
      </c>
      <c r="CK167" t="s">
        <v>45</v>
      </c>
      <c r="CL167" s="1">
        <v>42235</v>
      </c>
      <c r="CM167" t="s">
        <v>2279</v>
      </c>
      <c r="CO167" t="s">
        <v>2286</v>
      </c>
      <c r="CQ167">
        <v>2</v>
      </c>
      <c r="CR167" s="8">
        <v>18077.400000000001</v>
      </c>
      <c r="CS167">
        <v>3</v>
      </c>
      <c r="CU167" s="8">
        <v>15373.86</v>
      </c>
      <c r="CV167">
        <v>3</v>
      </c>
      <c r="CX167" t="s">
        <v>2287</v>
      </c>
    </row>
    <row r="168" spans="1:102" x14ac:dyDescent="0.35">
      <c r="A168" t="s">
        <v>2288</v>
      </c>
      <c r="B168" s="19" t="s">
        <v>2271</v>
      </c>
      <c r="C168" t="s">
        <v>9</v>
      </c>
      <c r="D168">
        <v>100</v>
      </c>
      <c r="E168">
        <v>60</v>
      </c>
      <c r="F168" t="s">
        <v>2271</v>
      </c>
      <c r="G168">
        <v>832</v>
      </c>
      <c r="H168" t="s">
        <v>10</v>
      </c>
      <c r="I168">
        <v>50</v>
      </c>
      <c r="J168" t="s">
        <v>11</v>
      </c>
      <c r="K168" t="s">
        <v>2289</v>
      </c>
      <c r="L168" s="1"/>
      <c r="M168" s="1">
        <v>42236</v>
      </c>
      <c r="N168" s="1">
        <v>42010</v>
      </c>
      <c r="O168" t="s">
        <v>13</v>
      </c>
      <c r="P168" s="1">
        <v>42017</v>
      </c>
      <c r="Q168" t="s">
        <v>202</v>
      </c>
      <c r="R168" t="s">
        <v>9</v>
      </c>
      <c r="S168" t="s">
        <v>2273</v>
      </c>
      <c r="T168" t="s">
        <v>13</v>
      </c>
      <c r="U168" t="s">
        <v>53</v>
      </c>
      <c r="V168" t="s">
        <v>2290</v>
      </c>
      <c r="X168" s="8">
        <v>35</v>
      </c>
      <c r="Y168" s="8">
        <v>19</v>
      </c>
      <c r="Z168" s="8">
        <v>34.81</v>
      </c>
      <c r="AA168" s="8">
        <v>11456.52</v>
      </c>
      <c r="AB168" t="s">
        <v>18</v>
      </c>
      <c r="AC168" t="s">
        <v>777</v>
      </c>
      <c r="AD168" t="s">
        <v>438</v>
      </c>
      <c r="AE168" t="s">
        <v>11</v>
      </c>
      <c r="AF168" t="s">
        <v>20</v>
      </c>
      <c r="AG168" t="s">
        <v>2291</v>
      </c>
      <c r="AH168" t="s">
        <v>959</v>
      </c>
      <c r="AI168" t="s">
        <v>960</v>
      </c>
      <c r="AJ168" t="s">
        <v>80</v>
      </c>
      <c r="AK168" t="s">
        <v>2089</v>
      </c>
      <c r="AL168" s="2">
        <v>42010.664490740739</v>
      </c>
      <c r="AM168" t="s">
        <v>2292</v>
      </c>
      <c r="AN168" t="s">
        <v>2292</v>
      </c>
      <c r="AO168">
        <v>9</v>
      </c>
      <c r="AP168" t="s">
        <v>26</v>
      </c>
      <c r="AQ168" t="s">
        <v>27</v>
      </c>
      <c r="AR168">
        <v>60</v>
      </c>
      <c r="AT168" t="s">
        <v>1147</v>
      </c>
      <c r="AU168" t="s">
        <v>26</v>
      </c>
      <c r="AV168" t="s">
        <v>83</v>
      </c>
      <c r="AW168" s="8">
        <v>10604.1</v>
      </c>
      <c r="AX168" s="8">
        <v>10604.1</v>
      </c>
      <c r="AY168" s="8">
        <v>11456.52</v>
      </c>
      <c r="AZ168" t="s">
        <v>30</v>
      </c>
      <c r="BA168" t="s">
        <v>2293</v>
      </c>
      <c r="BB168" t="s">
        <v>32</v>
      </c>
      <c r="BC168" t="s">
        <v>2294</v>
      </c>
      <c r="BE168">
        <v>48</v>
      </c>
      <c r="BF168" t="s">
        <v>9</v>
      </c>
      <c r="BG168" t="s">
        <v>2295</v>
      </c>
      <c r="BO168" t="s">
        <v>2021</v>
      </c>
      <c r="BP168">
        <v>0</v>
      </c>
      <c r="BQ168" t="s">
        <v>36</v>
      </c>
      <c r="BR168" t="s">
        <v>2296</v>
      </c>
      <c r="BS168" t="s">
        <v>9</v>
      </c>
      <c r="BT168" t="s">
        <v>9</v>
      </c>
      <c r="BU168" t="s">
        <v>38</v>
      </c>
      <c r="BV168" t="s">
        <v>2297</v>
      </c>
      <c r="BW168" t="s">
        <v>2292</v>
      </c>
      <c r="BX168" t="s">
        <v>2291</v>
      </c>
      <c r="BY168" t="s">
        <v>2292</v>
      </c>
      <c r="BZ168" t="s">
        <v>40</v>
      </c>
      <c r="CB168" t="s">
        <v>2298</v>
      </c>
      <c r="CC168" t="s">
        <v>2299</v>
      </c>
      <c r="CE168" t="s">
        <v>473</v>
      </c>
      <c r="CF168">
        <v>199</v>
      </c>
      <c r="CG168" t="s">
        <v>44</v>
      </c>
      <c r="CI168" t="s">
        <v>2271</v>
      </c>
      <c r="CJ168">
        <v>20</v>
      </c>
      <c r="CK168" t="s">
        <v>45</v>
      </c>
      <c r="CL168" s="1">
        <v>42236</v>
      </c>
      <c r="CM168" t="s">
        <v>2293</v>
      </c>
      <c r="CN168" t="s">
        <v>2300</v>
      </c>
      <c r="CO168" t="s">
        <v>2301</v>
      </c>
      <c r="CP168" t="s">
        <v>2299</v>
      </c>
      <c r="CQ168">
        <v>4</v>
      </c>
      <c r="CR168" s="8">
        <v>12039.5</v>
      </c>
      <c r="CS168">
        <v>5</v>
      </c>
      <c r="CU168" s="8">
        <v>10604.1</v>
      </c>
      <c r="CV168">
        <v>3</v>
      </c>
      <c r="CX168" t="s">
        <v>2302</v>
      </c>
    </row>
    <row r="169" spans="1:102" x14ac:dyDescent="0.35">
      <c r="A169" t="s">
        <v>2303</v>
      </c>
      <c r="B169" s="19" t="s">
        <v>2271</v>
      </c>
      <c r="C169" t="s">
        <v>9</v>
      </c>
      <c r="D169">
        <v>100</v>
      </c>
      <c r="E169">
        <v>60</v>
      </c>
      <c r="F169" t="s">
        <v>2271</v>
      </c>
      <c r="G169">
        <v>1245</v>
      </c>
      <c r="H169" t="s">
        <v>10</v>
      </c>
      <c r="I169">
        <v>60</v>
      </c>
      <c r="J169" t="s">
        <v>11</v>
      </c>
      <c r="K169" t="s">
        <v>2304</v>
      </c>
      <c r="L169" s="1"/>
      <c r="M169" s="1">
        <v>42237</v>
      </c>
      <c r="N169" s="1">
        <v>42073</v>
      </c>
      <c r="O169" t="s">
        <v>13</v>
      </c>
      <c r="P169" s="1">
        <v>42080</v>
      </c>
      <c r="Q169" t="s">
        <v>14</v>
      </c>
      <c r="R169" t="s">
        <v>9</v>
      </c>
      <c r="S169" t="s">
        <v>2273</v>
      </c>
      <c r="T169" t="s">
        <v>13</v>
      </c>
      <c r="U169" t="s">
        <v>53</v>
      </c>
      <c r="X169" s="8">
        <v>35</v>
      </c>
      <c r="Y169" s="8">
        <v>19</v>
      </c>
      <c r="Z169" s="8">
        <v>34.81</v>
      </c>
      <c r="AA169" s="8">
        <v>14822.38</v>
      </c>
      <c r="AB169" t="s">
        <v>18</v>
      </c>
      <c r="AC169" t="s">
        <v>777</v>
      </c>
      <c r="AD169" t="s">
        <v>438</v>
      </c>
      <c r="AE169" t="s">
        <v>11</v>
      </c>
      <c r="AF169" t="s">
        <v>20</v>
      </c>
      <c r="AG169" t="s">
        <v>2305</v>
      </c>
      <c r="AH169" t="s">
        <v>242</v>
      </c>
      <c r="AI169" t="s">
        <v>243</v>
      </c>
      <c r="AJ169" t="s">
        <v>23</v>
      </c>
      <c r="AK169" t="s">
        <v>2013</v>
      </c>
      <c r="AL169" s="2">
        <v>42073.71</v>
      </c>
      <c r="AM169" t="s">
        <v>2306</v>
      </c>
      <c r="AN169" t="s">
        <v>2307</v>
      </c>
      <c r="AO169">
        <v>4</v>
      </c>
      <c r="AP169" t="s">
        <v>26</v>
      </c>
      <c r="AQ169" t="s">
        <v>27</v>
      </c>
      <c r="AR169">
        <v>60</v>
      </c>
      <c r="AT169" t="s">
        <v>1147</v>
      </c>
      <c r="AU169" t="s">
        <v>26</v>
      </c>
      <c r="AV169" t="s">
        <v>29</v>
      </c>
      <c r="AW169" s="8">
        <v>12249.9</v>
      </c>
      <c r="AX169" s="8">
        <v>12249.9</v>
      </c>
      <c r="AY169" s="8">
        <v>14822.38</v>
      </c>
      <c r="BA169" t="s">
        <v>2308</v>
      </c>
      <c r="BB169" t="s">
        <v>2309</v>
      </c>
      <c r="BC169" t="s">
        <v>2310</v>
      </c>
      <c r="BE169">
        <v>48</v>
      </c>
      <c r="BF169" t="s">
        <v>69</v>
      </c>
      <c r="BG169" t="s">
        <v>2311</v>
      </c>
      <c r="BO169" t="s">
        <v>2021</v>
      </c>
      <c r="BP169">
        <v>0</v>
      </c>
      <c r="BQ169" t="s">
        <v>36</v>
      </c>
      <c r="BR169" t="s">
        <v>2312</v>
      </c>
      <c r="BS169" t="s">
        <v>9</v>
      </c>
      <c r="BT169" t="s">
        <v>9</v>
      </c>
      <c r="BU169" t="s">
        <v>38</v>
      </c>
      <c r="BV169" t="s">
        <v>2313</v>
      </c>
      <c r="BW169" t="s">
        <v>2307</v>
      </c>
      <c r="BX169" t="s">
        <v>2305</v>
      </c>
      <c r="BY169" t="s">
        <v>2307</v>
      </c>
      <c r="BZ169" t="s">
        <v>40</v>
      </c>
      <c r="CA169" t="s">
        <v>2314</v>
      </c>
      <c r="CB169" t="s">
        <v>2315</v>
      </c>
      <c r="CC169" t="s">
        <v>2314</v>
      </c>
      <c r="CE169" t="s">
        <v>2005</v>
      </c>
      <c r="CF169">
        <v>199</v>
      </c>
      <c r="CG169" t="s">
        <v>44</v>
      </c>
      <c r="CI169" t="s">
        <v>2271</v>
      </c>
      <c r="CJ169">
        <v>20</v>
      </c>
      <c r="CK169" t="s">
        <v>45</v>
      </c>
      <c r="CL169" s="1">
        <v>42237</v>
      </c>
      <c r="CM169" t="s">
        <v>2308</v>
      </c>
      <c r="CO169" t="s">
        <v>2316</v>
      </c>
      <c r="CP169" t="s">
        <v>2317</v>
      </c>
      <c r="CQ169">
        <v>1</v>
      </c>
      <c r="CR169" s="8">
        <v>14447.4</v>
      </c>
      <c r="CS169">
        <v>1</v>
      </c>
      <c r="CU169" s="8">
        <v>12249.9</v>
      </c>
      <c r="CV169">
        <v>3</v>
      </c>
      <c r="CX169" t="s">
        <v>2318</v>
      </c>
    </row>
    <row r="170" spans="1:102" x14ac:dyDescent="0.35">
      <c r="A170" t="s">
        <v>2319</v>
      </c>
      <c r="B170" s="19" t="s">
        <v>2271</v>
      </c>
      <c r="C170" t="s">
        <v>9</v>
      </c>
      <c r="D170">
        <v>100</v>
      </c>
      <c r="E170">
        <v>60</v>
      </c>
      <c r="F170" t="s">
        <v>2271</v>
      </c>
      <c r="G170">
        <v>806</v>
      </c>
      <c r="H170" t="s">
        <v>50</v>
      </c>
      <c r="I170">
        <v>50</v>
      </c>
      <c r="J170" t="s">
        <v>11</v>
      </c>
      <c r="K170" t="s">
        <v>2320</v>
      </c>
      <c r="L170" s="1"/>
      <c r="M170" s="1">
        <v>42235</v>
      </c>
      <c r="N170" s="1">
        <v>41989</v>
      </c>
      <c r="O170" t="s">
        <v>13</v>
      </c>
      <c r="P170" s="1">
        <v>42235</v>
      </c>
      <c r="Q170" t="s">
        <v>52</v>
      </c>
      <c r="R170" t="s">
        <v>9</v>
      </c>
      <c r="S170" t="s">
        <v>2273</v>
      </c>
      <c r="T170" t="s">
        <v>13</v>
      </c>
      <c r="U170" t="s">
        <v>16</v>
      </c>
      <c r="X170" s="8">
        <v>41</v>
      </c>
      <c r="Y170" s="8">
        <v>21</v>
      </c>
      <c r="Z170" s="8">
        <v>34.81</v>
      </c>
      <c r="AA170" s="8">
        <v>12063.61</v>
      </c>
      <c r="AB170" t="s">
        <v>54</v>
      </c>
      <c r="AC170" t="s">
        <v>303</v>
      </c>
      <c r="AD170" t="s">
        <v>438</v>
      </c>
      <c r="AE170" t="s">
        <v>11</v>
      </c>
      <c r="AF170" t="s">
        <v>20</v>
      </c>
      <c r="AG170" t="s">
        <v>2321</v>
      </c>
      <c r="AH170" t="s">
        <v>1011</v>
      </c>
      <c r="AI170" t="s">
        <v>1012</v>
      </c>
      <c r="AJ170" t="s">
        <v>100</v>
      </c>
      <c r="AK170" t="s">
        <v>2073</v>
      </c>
      <c r="AL170" s="2">
        <v>41989.651898148149</v>
      </c>
      <c r="AM170" t="s">
        <v>2322</v>
      </c>
      <c r="AO170">
        <v>4</v>
      </c>
      <c r="AP170" t="s">
        <v>26</v>
      </c>
      <c r="AQ170" t="s">
        <v>27</v>
      </c>
      <c r="AR170">
        <v>60</v>
      </c>
      <c r="AT170" t="s">
        <v>1147</v>
      </c>
      <c r="AU170" t="s">
        <v>26</v>
      </c>
      <c r="AV170" t="s">
        <v>104</v>
      </c>
      <c r="AW170" s="8">
        <v>11156.6</v>
      </c>
      <c r="AX170" s="8">
        <v>11156.6</v>
      </c>
      <c r="AY170" s="8">
        <v>12063.61</v>
      </c>
      <c r="BA170" t="s">
        <v>2323</v>
      </c>
      <c r="BB170" t="s">
        <v>32</v>
      </c>
      <c r="BC170" t="s">
        <v>2324</v>
      </c>
      <c r="BE170">
        <v>48</v>
      </c>
      <c r="BF170" t="s">
        <v>9</v>
      </c>
      <c r="BG170" t="s">
        <v>2325</v>
      </c>
      <c r="BO170" t="s">
        <v>828</v>
      </c>
      <c r="BP170">
        <v>0</v>
      </c>
      <c r="BQ170" t="s">
        <v>36</v>
      </c>
      <c r="BR170" t="s">
        <v>2326</v>
      </c>
      <c r="BS170" t="s">
        <v>9</v>
      </c>
      <c r="BT170" t="s">
        <v>9</v>
      </c>
      <c r="BU170" t="s">
        <v>38</v>
      </c>
      <c r="BV170" t="s">
        <v>2327</v>
      </c>
      <c r="BW170" t="s">
        <v>2322</v>
      </c>
      <c r="BX170" t="s">
        <v>2328</v>
      </c>
      <c r="BY170" t="s">
        <v>2322</v>
      </c>
      <c r="BZ170" t="s">
        <v>72</v>
      </c>
      <c r="CE170" t="s">
        <v>129</v>
      </c>
      <c r="CF170">
        <v>219</v>
      </c>
      <c r="CG170" t="s">
        <v>74</v>
      </c>
      <c r="CI170" t="s">
        <v>2271</v>
      </c>
      <c r="CJ170">
        <v>20</v>
      </c>
      <c r="CK170" t="s">
        <v>45</v>
      </c>
      <c r="CL170" s="1">
        <v>42235</v>
      </c>
      <c r="CM170" t="s">
        <v>2323</v>
      </c>
      <c r="CO170" t="s">
        <v>2329</v>
      </c>
      <c r="CQ170">
        <v>3</v>
      </c>
      <c r="CR170" s="8">
        <v>13249.5</v>
      </c>
      <c r="CS170">
        <v>3</v>
      </c>
      <c r="CU170" s="8">
        <v>11156.6</v>
      </c>
      <c r="CV170">
        <v>3</v>
      </c>
      <c r="CX170" t="s">
        <v>2330</v>
      </c>
    </row>
    <row r="171" spans="1:102" x14ac:dyDescent="0.35">
      <c r="A171" t="s">
        <v>2331</v>
      </c>
      <c r="B171" s="19" t="s">
        <v>2271</v>
      </c>
      <c r="C171" t="s">
        <v>9</v>
      </c>
      <c r="D171">
        <v>100</v>
      </c>
      <c r="E171">
        <v>60</v>
      </c>
      <c r="F171" t="s">
        <v>2271</v>
      </c>
      <c r="G171">
        <v>661</v>
      </c>
      <c r="H171" t="s">
        <v>50</v>
      </c>
      <c r="I171">
        <v>50</v>
      </c>
      <c r="J171" t="s">
        <v>11</v>
      </c>
      <c r="K171" t="s">
        <v>281</v>
      </c>
      <c r="L171" s="1"/>
      <c r="M171" s="1">
        <v>42236</v>
      </c>
      <c r="N171" s="1">
        <v>41954</v>
      </c>
      <c r="O171" t="s">
        <v>13</v>
      </c>
      <c r="P171" s="1">
        <v>41961</v>
      </c>
      <c r="Q171" t="s">
        <v>52</v>
      </c>
      <c r="R171" t="s">
        <v>9</v>
      </c>
      <c r="S171" t="s">
        <v>2273</v>
      </c>
      <c r="T171" t="s">
        <v>13</v>
      </c>
      <c r="U171" t="s">
        <v>53</v>
      </c>
      <c r="X171" s="8">
        <v>41</v>
      </c>
      <c r="Y171" s="8">
        <v>21</v>
      </c>
      <c r="Z171" s="8">
        <v>34.81</v>
      </c>
      <c r="AA171" s="8">
        <v>12188.61</v>
      </c>
      <c r="AB171" t="s">
        <v>54</v>
      </c>
      <c r="AC171" t="s">
        <v>303</v>
      </c>
      <c r="AD171" t="s">
        <v>438</v>
      </c>
      <c r="AE171" t="s">
        <v>11</v>
      </c>
      <c r="AF171" t="s">
        <v>20</v>
      </c>
      <c r="AG171" t="s">
        <v>281</v>
      </c>
      <c r="AH171" t="s">
        <v>2332</v>
      </c>
      <c r="AI171" t="s">
        <v>1162</v>
      </c>
      <c r="AJ171" t="s">
        <v>80</v>
      </c>
      <c r="AK171" t="s">
        <v>822</v>
      </c>
      <c r="AL171" s="2">
        <v>41954.571099537039</v>
      </c>
      <c r="AM171" t="s">
        <v>2333</v>
      </c>
      <c r="AN171" t="s">
        <v>2334</v>
      </c>
      <c r="AO171">
        <v>6</v>
      </c>
      <c r="AP171" t="s">
        <v>26</v>
      </c>
      <c r="AQ171" t="s">
        <v>27</v>
      </c>
      <c r="AR171">
        <v>60</v>
      </c>
      <c r="AT171" t="s">
        <v>1147</v>
      </c>
      <c r="AU171" t="s">
        <v>26</v>
      </c>
      <c r="AV171" t="s">
        <v>83</v>
      </c>
      <c r="AW171" s="8">
        <v>11259.9</v>
      </c>
      <c r="AX171" s="8">
        <v>11259.9</v>
      </c>
      <c r="AY171" s="8">
        <v>12188.61</v>
      </c>
      <c r="BA171" t="s">
        <v>2335</v>
      </c>
      <c r="BB171" t="s">
        <v>803</v>
      </c>
      <c r="BC171" t="s">
        <v>2336</v>
      </c>
      <c r="BE171">
        <v>48</v>
      </c>
      <c r="BF171" t="s">
        <v>9</v>
      </c>
      <c r="BG171" t="s">
        <v>2337</v>
      </c>
      <c r="BO171" t="s">
        <v>828</v>
      </c>
      <c r="BP171">
        <v>0</v>
      </c>
      <c r="BQ171" t="s">
        <v>36</v>
      </c>
      <c r="BR171" t="s">
        <v>2338</v>
      </c>
      <c r="BS171" t="s">
        <v>9</v>
      </c>
      <c r="BT171" t="s">
        <v>9</v>
      </c>
      <c r="BU171" t="s">
        <v>38</v>
      </c>
      <c r="BV171" t="s">
        <v>2339</v>
      </c>
      <c r="BW171" t="s">
        <v>2334</v>
      </c>
      <c r="BX171" t="s">
        <v>292</v>
      </c>
      <c r="BY171" t="s">
        <v>2334</v>
      </c>
      <c r="BZ171" t="s">
        <v>72</v>
      </c>
      <c r="CB171" t="s">
        <v>2340</v>
      </c>
      <c r="CD171" t="s">
        <v>254</v>
      </c>
      <c r="CF171">
        <v>219</v>
      </c>
      <c r="CG171" t="s">
        <v>74</v>
      </c>
      <c r="CI171" t="s">
        <v>2271</v>
      </c>
      <c r="CJ171">
        <v>20</v>
      </c>
      <c r="CK171" t="s">
        <v>45</v>
      </c>
      <c r="CL171" s="1">
        <v>42236</v>
      </c>
      <c r="CM171" t="s">
        <v>2335</v>
      </c>
      <c r="CO171" t="s">
        <v>2341</v>
      </c>
      <c r="CQ171">
        <v>3</v>
      </c>
      <c r="CR171" s="8">
        <v>13249.5</v>
      </c>
      <c r="CS171">
        <v>1</v>
      </c>
      <c r="CU171" s="8">
        <v>11259.9</v>
      </c>
      <c r="CV171">
        <v>3</v>
      </c>
      <c r="CX171" t="s">
        <v>2342</v>
      </c>
    </row>
    <row r="172" spans="1:102" x14ac:dyDescent="0.35">
      <c r="A172" t="s">
        <v>2343</v>
      </c>
      <c r="B172" s="19" t="s">
        <v>2271</v>
      </c>
      <c r="C172" t="s">
        <v>9</v>
      </c>
      <c r="D172">
        <v>100</v>
      </c>
      <c r="E172">
        <v>60</v>
      </c>
      <c r="F172" t="s">
        <v>2271</v>
      </c>
      <c r="G172">
        <v>642</v>
      </c>
      <c r="H172" t="s">
        <v>50</v>
      </c>
      <c r="I172">
        <v>50</v>
      </c>
      <c r="J172" t="s">
        <v>11</v>
      </c>
      <c r="K172" t="s">
        <v>2344</v>
      </c>
      <c r="L172" s="1"/>
      <c r="M172" s="1">
        <v>42237</v>
      </c>
      <c r="N172" s="1">
        <v>41947</v>
      </c>
      <c r="O172" t="s">
        <v>13</v>
      </c>
      <c r="P172" s="1">
        <v>41954</v>
      </c>
      <c r="Q172" t="s">
        <v>52</v>
      </c>
      <c r="R172" t="s">
        <v>9</v>
      </c>
      <c r="S172" t="s">
        <v>2273</v>
      </c>
      <c r="T172" t="s">
        <v>13</v>
      </c>
      <c r="U172" t="s">
        <v>302</v>
      </c>
      <c r="X172" s="8">
        <v>41</v>
      </c>
      <c r="Y172" s="8">
        <v>21</v>
      </c>
      <c r="Z172" s="8">
        <v>34.81</v>
      </c>
      <c r="AA172" s="8">
        <v>12126.11</v>
      </c>
      <c r="AB172" t="s">
        <v>54</v>
      </c>
      <c r="AC172" t="s">
        <v>303</v>
      </c>
      <c r="AD172" t="s">
        <v>438</v>
      </c>
      <c r="AE172" t="s">
        <v>11</v>
      </c>
      <c r="AF172" t="s">
        <v>20</v>
      </c>
      <c r="AG172" t="s">
        <v>2345</v>
      </c>
      <c r="AH172" t="s">
        <v>2346</v>
      </c>
      <c r="AI172" t="s">
        <v>1931</v>
      </c>
      <c r="AJ172" t="s">
        <v>23</v>
      </c>
      <c r="AK172" t="s">
        <v>2045</v>
      </c>
      <c r="AL172" s="2">
        <v>41947.439687500002</v>
      </c>
      <c r="AM172" t="s">
        <v>2347</v>
      </c>
      <c r="AN172" t="s">
        <v>2347</v>
      </c>
      <c r="AO172">
        <v>8</v>
      </c>
      <c r="AP172" t="s">
        <v>26</v>
      </c>
      <c r="AQ172" t="s">
        <v>27</v>
      </c>
      <c r="AR172">
        <v>60</v>
      </c>
      <c r="AT172" t="s">
        <v>1147</v>
      </c>
      <c r="AU172" t="s">
        <v>26</v>
      </c>
      <c r="AV172" t="s">
        <v>29</v>
      </c>
      <c r="AW172" s="8">
        <v>11208.25</v>
      </c>
      <c r="AX172" s="8">
        <v>11208.25</v>
      </c>
      <c r="AY172" s="8">
        <v>12126.11</v>
      </c>
      <c r="BB172" t="s">
        <v>1308</v>
      </c>
      <c r="BE172">
        <v>48</v>
      </c>
      <c r="BF172" t="s">
        <v>9</v>
      </c>
      <c r="BG172" t="s">
        <v>2348</v>
      </c>
      <c r="BO172" t="s">
        <v>828</v>
      </c>
      <c r="BP172">
        <v>0</v>
      </c>
      <c r="BQ172" t="s">
        <v>36</v>
      </c>
      <c r="BR172" t="s">
        <v>2349</v>
      </c>
      <c r="BS172" t="s">
        <v>69</v>
      </c>
      <c r="BT172" t="s">
        <v>9</v>
      </c>
      <c r="BU172" t="s">
        <v>38</v>
      </c>
      <c r="BV172" t="s">
        <v>2350</v>
      </c>
      <c r="BW172" t="s">
        <v>2347</v>
      </c>
      <c r="BX172" t="s">
        <v>2351</v>
      </c>
      <c r="BY172" t="s">
        <v>2347</v>
      </c>
      <c r="BZ172" t="s">
        <v>72</v>
      </c>
      <c r="CC172" t="s">
        <v>2352</v>
      </c>
      <c r="CE172" t="s">
        <v>91</v>
      </c>
      <c r="CF172">
        <v>219</v>
      </c>
      <c r="CG172" t="s">
        <v>74</v>
      </c>
      <c r="CI172" t="s">
        <v>2271</v>
      </c>
      <c r="CJ172">
        <v>20</v>
      </c>
      <c r="CK172" t="s">
        <v>45</v>
      </c>
      <c r="CL172" s="1">
        <v>42237</v>
      </c>
      <c r="CM172" t="s">
        <v>2353</v>
      </c>
      <c r="CN172" t="s">
        <v>2354</v>
      </c>
      <c r="CO172" t="s">
        <v>2355</v>
      </c>
      <c r="CP172" t="s">
        <v>2352</v>
      </c>
      <c r="CQ172">
        <v>3</v>
      </c>
      <c r="CR172" s="8">
        <v>13249.5</v>
      </c>
      <c r="CS172">
        <v>1</v>
      </c>
      <c r="CU172" s="8">
        <v>11208.25</v>
      </c>
      <c r="CV172">
        <v>3</v>
      </c>
      <c r="CX172" t="s">
        <v>2356</v>
      </c>
    </row>
    <row r="173" spans="1:102" x14ac:dyDescent="0.35">
      <c r="A173" t="s">
        <v>2357</v>
      </c>
      <c r="B173" s="19" t="s">
        <v>2271</v>
      </c>
      <c r="C173" t="s">
        <v>9</v>
      </c>
      <c r="D173">
        <v>102.47</v>
      </c>
      <c r="E173">
        <v>60</v>
      </c>
      <c r="F173" t="s">
        <v>2271</v>
      </c>
      <c r="G173">
        <v>783</v>
      </c>
      <c r="H173" t="s">
        <v>50</v>
      </c>
      <c r="I173">
        <v>52</v>
      </c>
      <c r="J173" t="s">
        <v>11</v>
      </c>
      <c r="K173" t="s">
        <v>2358</v>
      </c>
      <c r="L173" s="1"/>
      <c r="M173" s="1">
        <v>42238</v>
      </c>
      <c r="N173" s="1">
        <v>41988</v>
      </c>
      <c r="O173" t="s">
        <v>13</v>
      </c>
      <c r="P173" s="1">
        <v>41995</v>
      </c>
      <c r="Q173" t="s">
        <v>202</v>
      </c>
      <c r="R173" t="s">
        <v>9</v>
      </c>
      <c r="S173" t="s">
        <v>2273</v>
      </c>
      <c r="T173" t="s">
        <v>13</v>
      </c>
      <c r="U173" t="s">
        <v>16</v>
      </c>
      <c r="V173" t="s">
        <v>2359</v>
      </c>
      <c r="X173" s="8">
        <v>41</v>
      </c>
      <c r="Y173" s="8">
        <v>21</v>
      </c>
      <c r="Z173" s="8">
        <v>34.81</v>
      </c>
      <c r="AA173" s="8">
        <v>13475.37</v>
      </c>
      <c r="AB173" t="s">
        <v>54</v>
      </c>
      <c r="AC173" t="s">
        <v>303</v>
      </c>
      <c r="AD173" t="s">
        <v>438</v>
      </c>
      <c r="AE173" t="s">
        <v>11</v>
      </c>
      <c r="AF173" t="s">
        <v>20</v>
      </c>
      <c r="AG173" t="s">
        <v>2360</v>
      </c>
      <c r="AH173" t="s">
        <v>2361</v>
      </c>
      <c r="AI173" t="s">
        <v>1012</v>
      </c>
      <c r="AJ173" t="s">
        <v>59</v>
      </c>
      <c r="AK173" t="s">
        <v>2030</v>
      </c>
      <c r="AL173" s="2">
        <v>41988.62804398148</v>
      </c>
      <c r="AM173" t="s">
        <v>2362</v>
      </c>
      <c r="AN173" t="s">
        <v>2363</v>
      </c>
      <c r="AO173">
        <v>12</v>
      </c>
      <c r="AP173" t="s">
        <v>26</v>
      </c>
      <c r="AQ173" t="s">
        <v>27</v>
      </c>
      <c r="AR173">
        <v>60</v>
      </c>
      <c r="AT173" t="s">
        <v>1147</v>
      </c>
      <c r="AU173" t="s">
        <v>26</v>
      </c>
      <c r="AV173" t="s">
        <v>62</v>
      </c>
      <c r="AW173" s="8">
        <v>12102.24</v>
      </c>
      <c r="AX173" s="8">
        <v>12102.24</v>
      </c>
      <c r="AY173" s="8">
        <v>13150.39</v>
      </c>
      <c r="AZ173" t="s">
        <v>30</v>
      </c>
      <c r="BA173" t="s">
        <v>2364</v>
      </c>
      <c r="BB173" t="s">
        <v>2365</v>
      </c>
      <c r="BC173" t="s">
        <v>2366</v>
      </c>
      <c r="BE173">
        <v>48</v>
      </c>
      <c r="BF173" t="s">
        <v>9</v>
      </c>
      <c r="BG173" t="s">
        <v>2367</v>
      </c>
      <c r="BO173" t="s">
        <v>828</v>
      </c>
      <c r="BP173">
        <v>-324.98</v>
      </c>
      <c r="BQ173" t="s">
        <v>36</v>
      </c>
      <c r="BR173" t="s">
        <v>2368</v>
      </c>
      <c r="BS173" t="s">
        <v>69</v>
      </c>
      <c r="BT173" t="s">
        <v>69</v>
      </c>
      <c r="BU173" t="s">
        <v>38</v>
      </c>
      <c r="BV173" t="s">
        <v>2369</v>
      </c>
      <c r="BW173" t="s">
        <v>2363</v>
      </c>
      <c r="BX173" t="s">
        <v>2370</v>
      </c>
      <c r="BY173" t="s">
        <v>2363</v>
      </c>
      <c r="BZ173" t="s">
        <v>40</v>
      </c>
      <c r="CA173" t="s">
        <v>2371</v>
      </c>
      <c r="CB173" t="s">
        <v>2372</v>
      </c>
      <c r="CD173" t="s">
        <v>2373</v>
      </c>
      <c r="CE173" t="s">
        <v>589</v>
      </c>
      <c r="CF173">
        <v>219</v>
      </c>
      <c r="CG173" t="s">
        <v>74</v>
      </c>
      <c r="CI173" t="s">
        <v>2271</v>
      </c>
      <c r="CJ173">
        <v>20</v>
      </c>
      <c r="CK173" t="s">
        <v>45</v>
      </c>
      <c r="CL173" s="1">
        <v>42238</v>
      </c>
      <c r="CM173" t="s">
        <v>2364</v>
      </c>
      <c r="CN173" t="s">
        <v>2374</v>
      </c>
      <c r="CO173" t="s">
        <v>2375</v>
      </c>
      <c r="CQ173">
        <v>5</v>
      </c>
      <c r="CR173" s="8">
        <v>13779.48</v>
      </c>
      <c r="CS173">
        <v>4</v>
      </c>
      <c r="CU173" s="8">
        <v>12102.24</v>
      </c>
      <c r="CV173">
        <v>3</v>
      </c>
      <c r="CX173" t="s">
        <v>2376</v>
      </c>
    </row>
    <row r="174" spans="1:102" x14ac:dyDescent="0.35">
      <c r="A174" t="s">
        <v>2377</v>
      </c>
      <c r="B174" s="19" t="s">
        <v>2378</v>
      </c>
      <c r="C174" t="s">
        <v>9</v>
      </c>
      <c r="D174">
        <v>100</v>
      </c>
      <c r="E174">
        <v>220</v>
      </c>
      <c r="F174" t="s">
        <v>2378</v>
      </c>
      <c r="G174">
        <v>1071</v>
      </c>
      <c r="H174" t="s">
        <v>50</v>
      </c>
      <c r="I174">
        <v>220</v>
      </c>
      <c r="J174" t="s">
        <v>1433</v>
      </c>
      <c r="K174" t="s">
        <v>2379</v>
      </c>
      <c r="L174" s="1"/>
      <c r="M174" s="1">
        <v>42238</v>
      </c>
      <c r="N174" s="1">
        <v>42054</v>
      </c>
      <c r="O174" t="s">
        <v>13</v>
      </c>
      <c r="P174" s="1"/>
      <c r="Q174" t="s">
        <v>14</v>
      </c>
      <c r="R174" t="s">
        <v>9</v>
      </c>
      <c r="S174" t="s">
        <v>2380</v>
      </c>
      <c r="T174" t="s">
        <v>13</v>
      </c>
      <c r="U174" t="s">
        <v>203</v>
      </c>
      <c r="X174" s="8">
        <v>58.52</v>
      </c>
      <c r="Y174" s="8">
        <v>18.989999999999998</v>
      </c>
      <c r="Z174" s="8">
        <v>40</v>
      </c>
      <c r="AA174" s="8">
        <v>67300.34</v>
      </c>
      <c r="AD174" t="s">
        <v>1436</v>
      </c>
      <c r="AE174" t="s">
        <v>1433</v>
      </c>
      <c r="AF174" t="s">
        <v>177</v>
      </c>
      <c r="AG174" t="s">
        <v>2381</v>
      </c>
      <c r="AH174" t="s">
        <v>2382</v>
      </c>
      <c r="AI174" t="s">
        <v>2383</v>
      </c>
      <c r="AJ174" t="s">
        <v>59</v>
      </c>
      <c r="AK174" t="s">
        <v>683</v>
      </c>
      <c r="AL174" s="2">
        <v>42054.638368055559</v>
      </c>
      <c r="AM174" t="s">
        <v>2384</v>
      </c>
      <c r="AN174" t="s">
        <v>2384</v>
      </c>
      <c r="AO174">
        <v>6</v>
      </c>
      <c r="AP174" t="s">
        <v>1440</v>
      </c>
      <c r="AU174" t="s">
        <v>1440</v>
      </c>
      <c r="AV174" t="s">
        <v>62</v>
      </c>
      <c r="AW174" s="8">
        <v>62516.3</v>
      </c>
      <c r="AX174" s="8">
        <v>62516.3</v>
      </c>
      <c r="AY174" s="8">
        <v>67300.34</v>
      </c>
      <c r="BA174" t="s">
        <v>2385</v>
      </c>
      <c r="BB174" t="s">
        <v>32</v>
      </c>
      <c r="BC174" t="s">
        <v>2386</v>
      </c>
      <c r="BF174" t="s">
        <v>69</v>
      </c>
      <c r="BG174" t="s">
        <v>2387</v>
      </c>
      <c r="BP174">
        <v>0</v>
      </c>
      <c r="BQ174" t="s">
        <v>1444</v>
      </c>
      <c r="BR174" t="s">
        <v>2388</v>
      </c>
      <c r="BS174" t="s">
        <v>9</v>
      </c>
      <c r="BT174" t="s">
        <v>9</v>
      </c>
      <c r="BU174" t="s">
        <v>38</v>
      </c>
      <c r="BV174" t="s">
        <v>2389</v>
      </c>
      <c r="BW174" t="s">
        <v>2384</v>
      </c>
      <c r="BX174" t="s">
        <v>2381</v>
      </c>
      <c r="BY174" t="s">
        <v>2384</v>
      </c>
      <c r="BZ174" t="s">
        <v>72</v>
      </c>
      <c r="CA174" t="s">
        <v>2390</v>
      </c>
      <c r="CB174" t="s">
        <v>2391</v>
      </c>
      <c r="CC174" t="s">
        <v>2392</v>
      </c>
      <c r="CE174" t="s">
        <v>2393</v>
      </c>
      <c r="CF174">
        <v>279</v>
      </c>
      <c r="CG174" t="s">
        <v>320</v>
      </c>
      <c r="CH174" t="s">
        <v>1449</v>
      </c>
      <c r="CI174" t="s">
        <v>2378</v>
      </c>
      <c r="CJ174">
        <v>314</v>
      </c>
      <c r="CK174" t="s">
        <v>1450</v>
      </c>
      <c r="CL174" s="1">
        <v>42238</v>
      </c>
      <c r="CM174" t="s">
        <v>2385</v>
      </c>
      <c r="CO174" t="s">
        <v>2394</v>
      </c>
      <c r="CP174" t="s">
        <v>2392</v>
      </c>
      <c r="CQ174">
        <v>3</v>
      </c>
      <c r="CR174" s="8">
        <v>74269.8</v>
      </c>
      <c r="CS174">
        <v>2</v>
      </c>
      <c r="CU174" s="8">
        <v>62516.3</v>
      </c>
      <c r="CV174"/>
      <c r="CX174" t="s">
        <v>2395</v>
      </c>
    </row>
    <row r="175" spans="1:102" x14ac:dyDescent="0.35">
      <c r="A175" t="s">
        <v>2396</v>
      </c>
      <c r="B175" s="19" t="s">
        <v>2378</v>
      </c>
      <c r="C175" t="s">
        <v>9</v>
      </c>
      <c r="D175">
        <v>100</v>
      </c>
      <c r="E175">
        <v>50</v>
      </c>
      <c r="F175" t="s">
        <v>2378</v>
      </c>
      <c r="G175">
        <v>1951</v>
      </c>
      <c r="H175" t="s">
        <v>50</v>
      </c>
      <c r="I175">
        <v>50</v>
      </c>
      <c r="J175" t="s">
        <v>1433</v>
      </c>
      <c r="K175" t="s">
        <v>2397</v>
      </c>
      <c r="L175" s="1"/>
      <c r="M175" s="1">
        <v>42237</v>
      </c>
      <c r="N175" s="1">
        <v>42157</v>
      </c>
      <c r="O175" t="s">
        <v>13</v>
      </c>
      <c r="P175" s="1">
        <v>42164</v>
      </c>
      <c r="Q175" t="s">
        <v>1359</v>
      </c>
      <c r="R175" t="s">
        <v>9</v>
      </c>
      <c r="S175" t="s">
        <v>2380</v>
      </c>
      <c r="T175" t="s">
        <v>13</v>
      </c>
      <c r="U175" t="s">
        <v>1658</v>
      </c>
      <c r="X175" s="8">
        <v>58.52</v>
      </c>
      <c r="Y175" s="8">
        <v>18.989999999999998</v>
      </c>
      <c r="Z175" s="8">
        <v>40</v>
      </c>
      <c r="AA175" s="8">
        <v>3214.58</v>
      </c>
      <c r="AB175" t="s">
        <v>67</v>
      </c>
      <c r="AC175" t="s">
        <v>67</v>
      </c>
      <c r="AD175" t="s">
        <v>1436</v>
      </c>
      <c r="AE175" t="s">
        <v>1433</v>
      </c>
      <c r="AF175" t="s">
        <v>177</v>
      </c>
      <c r="AG175" t="s">
        <v>2398</v>
      </c>
      <c r="AH175" t="s">
        <v>1724</v>
      </c>
      <c r="AI175" t="s">
        <v>1725</v>
      </c>
      <c r="AJ175" t="s">
        <v>23</v>
      </c>
      <c r="AK175" t="s">
        <v>680</v>
      </c>
      <c r="AL175" s="2">
        <v>42157.429803240739</v>
      </c>
      <c r="AM175" t="s">
        <v>2399</v>
      </c>
      <c r="AN175" t="s">
        <v>2399</v>
      </c>
      <c r="AO175">
        <v>3</v>
      </c>
      <c r="AP175" t="s">
        <v>1440</v>
      </c>
      <c r="AU175" t="s">
        <v>1440</v>
      </c>
      <c r="AV175" t="s">
        <v>29</v>
      </c>
      <c r="AW175" s="8">
        <v>15053.3</v>
      </c>
      <c r="AX175" s="8">
        <v>2853.3</v>
      </c>
      <c r="AY175" s="8">
        <v>3214.58</v>
      </c>
      <c r="BA175" t="s">
        <v>2400</v>
      </c>
      <c r="BB175" t="s">
        <v>1613</v>
      </c>
      <c r="BC175" t="s">
        <v>2401</v>
      </c>
      <c r="BF175" t="s">
        <v>69</v>
      </c>
      <c r="BG175" t="s">
        <v>2402</v>
      </c>
      <c r="BO175" t="s">
        <v>316</v>
      </c>
      <c r="BP175">
        <v>0</v>
      </c>
      <c r="BQ175" t="s">
        <v>1444</v>
      </c>
      <c r="BR175" t="s">
        <v>2403</v>
      </c>
      <c r="BS175" t="s">
        <v>69</v>
      </c>
      <c r="BT175" t="s">
        <v>9</v>
      </c>
      <c r="BU175" t="s">
        <v>38</v>
      </c>
      <c r="BV175" t="s">
        <v>2404</v>
      </c>
      <c r="BW175" t="s">
        <v>2405</v>
      </c>
      <c r="BX175" t="s">
        <v>2398</v>
      </c>
      <c r="BY175" t="s">
        <v>2405</v>
      </c>
      <c r="BZ175" t="s">
        <v>40</v>
      </c>
      <c r="CA175" t="s">
        <v>2406</v>
      </c>
      <c r="CB175" t="s">
        <v>1618</v>
      </c>
      <c r="CC175" t="s">
        <v>2407</v>
      </c>
      <c r="CD175" t="s">
        <v>574</v>
      </c>
      <c r="CE175" t="s">
        <v>43</v>
      </c>
      <c r="CF175">
        <v>279</v>
      </c>
      <c r="CG175" t="s">
        <v>220</v>
      </c>
      <c r="CH175" t="s">
        <v>1449</v>
      </c>
      <c r="CI175" t="s">
        <v>2378</v>
      </c>
      <c r="CJ175">
        <v>314</v>
      </c>
      <c r="CK175" t="s">
        <v>1450</v>
      </c>
      <c r="CL175" s="1">
        <v>42237</v>
      </c>
      <c r="CM175" t="s">
        <v>2400</v>
      </c>
      <c r="CO175" t="s">
        <v>2408</v>
      </c>
      <c r="CP175" t="s">
        <v>2407</v>
      </c>
      <c r="CQ175">
        <v>1</v>
      </c>
      <c r="CR175" s="8"/>
      <c r="CS175">
        <v>3</v>
      </c>
      <c r="CT175" t="s">
        <v>9</v>
      </c>
      <c r="CU175" s="8">
        <v>15053.3</v>
      </c>
      <c r="CV175"/>
      <c r="CX175" t="s">
        <v>2409</v>
      </c>
    </row>
    <row r="176" spans="1:102" x14ac:dyDescent="0.35">
      <c r="A176" t="s">
        <v>2410</v>
      </c>
      <c r="B176" s="19" t="s">
        <v>2378</v>
      </c>
      <c r="C176" t="s">
        <v>69</v>
      </c>
      <c r="E176">
        <v>96</v>
      </c>
      <c r="F176" t="s">
        <v>2378</v>
      </c>
      <c r="G176">
        <v>1091</v>
      </c>
      <c r="H176" t="s">
        <v>148</v>
      </c>
      <c r="I176">
        <v>96</v>
      </c>
      <c r="J176" t="s">
        <v>1433</v>
      </c>
      <c r="K176" t="s">
        <v>2411</v>
      </c>
      <c r="L176" s="1">
        <v>42086</v>
      </c>
      <c r="M176" s="1">
        <v>42235</v>
      </c>
      <c r="N176" s="1">
        <v>42059</v>
      </c>
      <c r="O176" t="s">
        <v>990</v>
      </c>
      <c r="P176" s="1"/>
      <c r="Q176" t="s">
        <v>758</v>
      </c>
      <c r="R176" t="s">
        <v>9</v>
      </c>
      <c r="S176" t="s">
        <v>2380</v>
      </c>
      <c r="T176" t="s">
        <v>1414</v>
      </c>
      <c r="X176" s="8">
        <v>54.29</v>
      </c>
      <c r="Y176" s="8">
        <v>23.22</v>
      </c>
      <c r="Z176" s="8">
        <v>40</v>
      </c>
      <c r="AA176" s="8">
        <v>0</v>
      </c>
      <c r="AB176" t="s">
        <v>2412</v>
      </c>
      <c r="AC176" t="s">
        <v>2412</v>
      </c>
      <c r="AD176" t="s">
        <v>1436</v>
      </c>
      <c r="AE176" t="s">
        <v>1433</v>
      </c>
      <c r="AF176" t="s">
        <v>177</v>
      </c>
      <c r="AH176" t="s">
        <v>2413</v>
      </c>
      <c r="AI176" t="s">
        <v>635</v>
      </c>
      <c r="AJ176" t="s">
        <v>100</v>
      </c>
      <c r="AK176" t="s">
        <v>2414</v>
      </c>
      <c r="AL176" s="2">
        <v>42059.457789351851</v>
      </c>
      <c r="AM176" t="s">
        <v>2415</v>
      </c>
      <c r="AN176" t="s">
        <v>2416</v>
      </c>
      <c r="AO176">
        <v>1</v>
      </c>
      <c r="AP176" t="s">
        <v>2417</v>
      </c>
      <c r="AU176" t="s">
        <v>1472</v>
      </c>
      <c r="AV176" t="s">
        <v>104</v>
      </c>
      <c r="AW176" s="8">
        <v>33504</v>
      </c>
      <c r="AX176" s="8">
        <v>28478.400000000001</v>
      </c>
      <c r="AY176" s="8">
        <v>30676.82</v>
      </c>
      <c r="BA176" t="s">
        <v>2418</v>
      </c>
      <c r="BB176" t="s">
        <v>32</v>
      </c>
      <c r="BC176" t="s">
        <v>2419</v>
      </c>
      <c r="BF176" t="s">
        <v>69</v>
      </c>
      <c r="BG176" t="s">
        <v>2420</v>
      </c>
      <c r="BO176" t="s">
        <v>2412</v>
      </c>
      <c r="BP176">
        <v>30676.82</v>
      </c>
      <c r="BQ176" t="s">
        <v>2421</v>
      </c>
      <c r="BR176" t="s">
        <v>2422</v>
      </c>
      <c r="BS176" t="s">
        <v>69</v>
      </c>
      <c r="BV176" t="s">
        <v>2423</v>
      </c>
      <c r="BW176" t="s">
        <v>2415</v>
      </c>
      <c r="BX176" t="s">
        <v>2424</v>
      </c>
      <c r="BY176" t="s">
        <v>2416</v>
      </c>
      <c r="BZ176" t="s">
        <v>40</v>
      </c>
      <c r="CE176" t="s">
        <v>2425</v>
      </c>
      <c r="CF176">
        <v>349</v>
      </c>
      <c r="CG176" t="s">
        <v>814</v>
      </c>
      <c r="CI176" t="s">
        <v>2378</v>
      </c>
      <c r="CJ176">
        <v>314</v>
      </c>
      <c r="CK176" t="s">
        <v>1450</v>
      </c>
      <c r="CL176" s="1">
        <v>42235</v>
      </c>
      <c r="CM176" t="s">
        <v>2418</v>
      </c>
      <c r="CQ176">
        <v>1</v>
      </c>
      <c r="CR176" s="8"/>
      <c r="CS176">
        <v>1</v>
      </c>
      <c r="CU176" s="8">
        <v>33504</v>
      </c>
      <c r="CV176"/>
      <c r="CX176" t="s">
        <v>2426</v>
      </c>
    </row>
    <row r="177" spans="1:102" x14ac:dyDescent="0.35">
      <c r="A177" t="s">
        <v>2427</v>
      </c>
      <c r="B177" s="19" t="s">
        <v>2428</v>
      </c>
      <c r="C177" t="s">
        <v>9</v>
      </c>
      <c r="D177">
        <v>100</v>
      </c>
      <c r="E177">
        <v>12</v>
      </c>
      <c r="F177" t="s">
        <v>2428</v>
      </c>
      <c r="G177">
        <v>2036</v>
      </c>
      <c r="H177" t="s">
        <v>224</v>
      </c>
      <c r="I177">
        <v>12</v>
      </c>
      <c r="J177" t="s">
        <v>171</v>
      </c>
      <c r="K177" t="s">
        <v>2429</v>
      </c>
      <c r="L177" s="1"/>
      <c r="M177" s="1">
        <v>42238</v>
      </c>
      <c r="N177" s="1">
        <v>42165</v>
      </c>
      <c r="O177" t="s">
        <v>13</v>
      </c>
      <c r="P177" s="1"/>
      <c r="Q177" t="s">
        <v>173</v>
      </c>
      <c r="R177" t="s">
        <v>9</v>
      </c>
      <c r="S177" t="s">
        <v>2430</v>
      </c>
      <c r="T177" t="s">
        <v>13</v>
      </c>
      <c r="U177" t="s">
        <v>16</v>
      </c>
      <c r="V177" t="s">
        <v>2431</v>
      </c>
      <c r="X177" s="8">
        <v>22.5</v>
      </c>
      <c r="Y177" s="8">
        <v>18.75</v>
      </c>
      <c r="Z177" s="8">
        <v>73</v>
      </c>
      <c r="AA177" s="8">
        <v>2049.73</v>
      </c>
      <c r="AB177" t="s">
        <v>227</v>
      </c>
      <c r="AC177" t="s">
        <v>227</v>
      </c>
      <c r="AD177" t="s">
        <v>176</v>
      </c>
      <c r="AE177" t="s">
        <v>171</v>
      </c>
      <c r="AF177" t="s">
        <v>177</v>
      </c>
      <c r="AH177" t="s">
        <v>1660</v>
      </c>
      <c r="AI177" t="s">
        <v>1661</v>
      </c>
      <c r="AJ177" t="s">
        <v>59</v>
      </c>
      <c r="AK177" t="s">
        <v>2432</v>
      </c>
      <c r="AL177" s="2">
        <v>42165.560659722221</v>
      </c>
      <c r="AM177" t="s">
        <v>2433</v>
      </c>
      <c r="AO177">
        <v>1</v>
      </c>
      <c r="AP177" t="s">
        <v>183</v>
      </c>
      <c r="AT177" t="s">
        <v>2434</v>
      </c>
      <c r="AU177" t="s">
        <v>183</v>
      </c>
      <c r="AV177" t="s">
        <v>62</v>
      </c>
      <c r="AW177" s="8">
        <v>1908</v>
      </c>
      <c r="AX177" s="8">
        <v>1908</v>
      </c>
      <c r="AY177" s="8">
        <v>2049.73</v>
      </c>
      <c r="AZ177" t="s">
        <v>210</v>
      </c>
      <c r="BA177" t="s">
        <v>2435</v>
      </c>
      <c r="BB177" t="s">
        <v>32</v>
      </c>
      <c r="BC177" t="s">
        <v>2436</v>
      </c>
      <c r="BE177">
        <v>12</v>
      </c>
      <c r="BF177" t="s">
        <v>69</v>
      </c>
      <c r="BG177" t="s">
        <v>2437</v>
      </c>
      <c r="BO177" t="s">
        <v>233</v>
      </c>
      <c r="BP177">
        <v>0</v>
      </c>
      <c r="BQ177" t="s">
        <v>190</v>
      </c>
      <c r="BR177" t="s">
        <v>2438</v>
      </c>
      <c r="BS177" t="s">
        <v>9</v>
      </c>
      <c r="BV177" t="s">
        <v>2439</v>
      </c>
      <c r="BW177" t="s">
        <v>2433</v>
      </c>
      <c r="BX177" t="s">
        <v>2431</v>
      </c>
      <c r="BY177" t="s">
        <v>2433</v>
      </c>
      <c r="BZ177" t="s">
        <v>72</v>
      </c>
      <c r="CA177" t="s">
        <v>2440</v>
      </c>
      <c r="CB177" t="s">
        <v>2441</v>
      </c>
      <c r="CE177" t="s">
        <v>493</v>
      </c>
      <c r="CF177">
        <v>159</v>
      </c>
      <c r="CG177" t="s">
        <v>54</v>
      </c>
      <c r="CH177" t="s">
        <v>196</v>
      </c>
      <c r="CI177" t="s">
        <v>2428</v>
      </c>
      <c r="CJ177">
        <v>205</v>
      </c>
      <c r="CK177" t="s">
        <v>45</v>
      </c>
      <c r="CL177" s="1">
        <v>42238</v>
      </c>
      <c r="CM177" t="s">
        <v>2435</v>
      </c>
      <c r="CN177" t="s">
        <v>2442</v>
      </c>
      <c r="CQ177">
        <v>1</v>
      </c>
      <c r="CR177" s="8"/>
      <c r="CS177">
        <v>0</v>
      </c>
      <c r="CU177" s="8">
        <v>1908</v>
      </c>
      <c r="CV177">
        <v>1</v>
      </c>
      <c r="CX177" t="s">
        <v>2443</v>
      </c>
    </row>
    <row r="178" spans="1:102" x14ac:dyDescent="0.35">
      <c r="A178" t="s">
        <v>2444</v>
      </c>
      <c r="B178" s="19" t="s">
        <v>2428</v>
      </c>
      <c r="C178" t="s">
        <v>9</v>
      </c>
      <c r="D178">
        <v>100</v>
      </c>
      <c r="E178">
        <v>12</v>
      </c>
      <c r="F178" t="s">
        <v>2428</v>
      </c>
      <c r="G178">
        <v>2247</v>
      </c>
      <c r="H178" t="s">
        <v>224</v>
      </c>
      <c r="I178">
        <v>12</v>
      </c>
      <c r="J178" t="s">
        <v>171</v>
      </c>
      <c r="K178" t="s">
        <v>2445</v>
      </c>
      <c r="L178" s="1"/>
      <c r="M178" s="1">
        <v>42236</v>
      </c>
      <c r="N178" s="1">
        <v>42184</v>
      </c>
      <c r="O178" t="s">
        <v>13</v>
      </c>
      <c r="P178" s="1">
        <v>42192</v>
      </c>
      <c r="Q178" t="s">
        <v>202</v>
      </c>
      <c r="R178" t="s">
        <v>9</v>
      </c>
      <c r="S178" t="s">
        <v>2430</v>
      </c>
      <c r="T178" t="s">
        <v>13</v>
      </c>
      <c r="U178" t="s">
        <v>150</v>
      </c>
      <c r="V178" t="s">
        <v>2446</v>
      </c>
      <c r="X178" s="8">
        <v>22.5</v>
      </c>
      <c r="Y178" s="8">
        <v>18.75</v>
      </c>
      <c r="Z178" s="8">
        <v>73</v>
      </c>
      <c r="AA178" s="8">
        <v>2049.73</v>
      </c>
      <c r="AB178" t="s">
        <v>227</v>
      </c>
      <c r="AC178" t="s">
        <v>227</v>
      </c>
      <c r="AD178" t="s">
        <v>176</v>
      </c>
      <c r="AE178" t="s">
        <v>171</v>
      </c>
      <c r="AF178" t="s">
        <v>177</v>
      </c>
      <c r="AH178" t="s">
        <v>2447</v>
      </c>
      <c r="AI178" t="s">
        <v>207</v>
      </c>
      <c r="AJ178" t="s">
        <v>80</v>
      </c>
      <c r="AK178" t="s">
        <v>228</v>
      </c>
      <c r="AL178" s="2">
        <v>42184.646689814814</v>
      </c>
      <c r="AM178" t="s">
        <v>2448</v>
      </c>
      <c r="AN178" t="s">
        <v>2448</v>
      </c>
      <c r="AO178">
        <v>1</v>
      </c>
      <c r="AP178" t="s">
        <v>183</v>
      </c>
      <c r="AT178" t="s">
        <v>2434</v>
      </c>
      <c r="AU178" t="s">
        <v>183</v>
      </c>
      <c r="AV178" t="s">
        <v>83</v>
      </c>
      <c r="AW178" s="8">
        <v>1908</v>
      </c>
      <c r="AX178" s="8">
        <v>1908</v>
      </c>
      <c r="AY178" s="8">
        <v>2049.73</v>
      </c>
      <c r="AZ178" t="s">
        <v>210</v>
      </c>
      <c r="BA178" t="s">
        <v>2449</v>
      </c>
      <c r="BB178" t="s">
        <v>247</v>
      </c>
      <c r="BC178" t="s">
        <v>2450</v>
      </c>
      <c r="BE178">
        <v>12</v>
      </c>
      <c r="BF178" t="s">
        <v>69</v>
      </c>
      <c r="BG178" t="s">
        <v>2451</v>
      </c>
      <c r="BO178" t="s">
        <v>233</v>
      </c>
      <c r="BP178">
        <v>0</v>
      </c>
      <c r="BQ178" t="s">
        <v>190</v>
      </c>
      <c r="BR178" t="s">
        <v>2452</v>
      </c>
      <c r="BS178" t="s">
        <v>9</v>
      </c>
      <c r="BV178" t="s">
        <v>2453</v>
      </c>
      <c r="BW178" t="s">
        <v>2448</v>
      </c>
      <c r="BX178" t="s">
        <v>2446</v>
      </c>
      <c r="BY178" t="s">
        <v>2448</v>
      </c>
      <c r="BZ178" t="s">
        <v>72</v>
      </c>
      <c r="CA178" t="s">
        <v>2454</v>
      </c>
      <c r="CB178" t="s">
        <v>2455</v>
      </c>
      <c r="CC178" t="s">
        <v>2456</v>
      </c>
      <c r="CE178" t="s">
        <v>294</v>
      </c>
      <c r="CF178">
        <v>159</v>
      </c>
      <c r="CG178" t="s">
        <v>54</v>
      </c>
      <c r="CH178" t="s">
        <v>196</v>
      </c>
      <c r="CI178" t="s">
        <v>2428</v>
      </c>
      <c r="CJ178">
        <v>205</v>
      </c>
      <c r="CK178" t="s">
        <v>45</v>
      </c>
      <c r="CL178" s="1">
        <v>42236</v>
      </c>
      <c r="CM178" t="s">
        <v>2449</v>
      </c>
      <c r="CN178" t="s">
        <v>2457</v>
      </c>
      <c r="CO178" t="s">
        <v>2456</v>
      </c>
      <c r="CP178" t="s">
        <v>2456</v>
      </c>
      <c r="CQ178">
        <v>1</v>
      </c>
      <c r="CR178" s="8"/>
      <c r="CS178">
        <v>1</v>
      </c>
      <c r="CU178" s="8">
        <v>1908</v>
      </c>
      <c r="CV178">
        <v>1</v>
      </c>
      <c r="CX178" t="s">
        <v>2458</v>
      </c>
    </row>
    <row r="179" spans="1:102" x14ac:dyDescent="0.35">
      <c r="A179" t="s">
        <v>2459</v>
      </c>
      <c r="B179" s="19" t="s">
        <v>2428</v>
      </c>
      <c r="C179" t="s">
        <v>9</v>
      </c>
      <c r="D179">
        <v>100</v>
      </c>
      <c r="E179">
        <v>10</v>
      </c>
      <c r="F179" t="s">
        <v>2428</v>
      </c>
      <c r="G179">
        <v>2314</v>
      </c>
      <c r="H179" t="s">
        <v>170</v>
      </c>
      <c r="I179">
        <v>10</v>
      </c>
      <c r="J179" t="s">
        <v>171</v>
      </c>
      <c r="K179" t="s">
        <v>2460</v>
      </c>
      <c r="L179" s="1"/>
      <c r="M179" s="1">
        <v>42237</v>
      </c>
      <c r="N179" s="1">
        <v>42194</v>
      </c>
      <c r="O179" t="s">
        <v>13</v>
      </c>
      <c r="P179" s="1">
        <v>42201</v>
      </c>
      <c r="Q179" t="s">
        <v>202</v>
      </c>
      <c r="R179" t="s">
        <v>9</v>
      </c>
      <c r="S179" t="s">
        <v>2430</v>
      </c>
      <c r="T179" t="s">
        <v>13</v>
      </c>
      <c r="U179" t="s">
        <v>226</v>
      </c>
      <c r="X179" s="8">
        <v>30</v>
      </c>
      <c r="Y179" s="8">
        <v>18.75</v>
      </c>
      <c r="Z179" s="8">
        <v>73</v>
      </c>
      <c r="AA179" s="8">
        <v>1921.4</v>
      </c>
      <c r="AB179" t="s">
        <v>175</v>
      </c>
      <c r="AC179" t="s">
        <v>175</v>
      </c>
      <c r="AD179" t="s">
        <v>176</v>
      </c>
      <c r="AE179" t="s">
        <v>171</v>
      </c>
      <c r="AF179" t="s">
        <v>177</v>
      </c>
      <c r="AH179" t="s">
        <v>16</v>
      </c>
      <c r="AI179" t="s">
        <v>262</v>
      </c>
      <c r="AJ179" t="s">
        <v>23</v>
      </c>
      <c r="AK179" t="s">
        <v>181</v>
      </c>
      <c r="AL179" s="2">
        <v>42194.686736111114</v>
      </c>
      <c r="AM179" t="s">
        <v>2461</v>
      </c>
      <c r="AN179" t="s">
        <v>2461</v>
      </c>
      <c r="AO179">
        <v>1</v>
      </c>
      <c r="AP179" t="s">
        <v>183</v>
      </c>
      <c r="AT179" t="s">
        <v>2434</v>
      </c>
      <c r="AU179" t="s">
        <v>183</v>
      </c>
      <c r="AV179" t="s">
        <v>29</v>
      </c>
      <c r="AW179" s="8">
        <v>1790</v>
      </c>
      <c r="AX179" s="8">
        <v>1790</v>
      </c>
      <c r="AY179" s="8">
        <v>1921.4</v>
      </c>
      <c r="BA179" t="s">
        <v>2462</v>
      </c>
      <c r="BB179" t="s">
        <v>948</v>
      </c>
      <c r="BC179" t="s">
        <v>2463</v>
      </c>
      <c r="BE179">
        <v>12</v>
      </c>
      <c r="BF179" t="s">
        <v>69</v>
      </c>
      <c r="BG179" t="s">
        <v>2464</v>
      </c>
      <c r="BO179" t="s">
        <v>189</v>
      </c>
      <c r="BP179">
        <v>0</v>
      </c>
      <c r="BQ179" t="s">
        <v>190</v>
      </c>
      <c r="BR179" t="s">
        <v>2465</v>
      </c>
      <c r="BS179" t="s">
        <v>9</v>
      </c>
      <c r="BV179" t="s">
        <v>2466</v>
      </c>
      <c r="BW179" t="s">
        <v>2461</v>
      </c>
      <c r="BX179" t="s">
        <v>2467</v>
      </c>
      <c r="BY179" t="s">
        <v>2461</v>
      </c>
      <c r="BZ179" t="s">
        <v>72</v>
      </c>
      <c r="CB179" t="s">
        <v>2468</v>
      </c>
      <c r="CC179" t="s">
        <v>2469</v>
      </c>
      <c r="CE179" t="s">
        <v>556</v>
      </c>
      <c r="CF179">
        <v>179</v>
      </c>
      <c r="CG179" t="s">
        <v>165</v>
      </c>
      <c r="CH179" t="s">
        <v>196</v>
      </c>
      <c r="CI179" t="s">
        <v>2428</v>
      </c>
      <c r="CJ179">
        <v>205</v>
      </c>
      <c r="CK179" t="s">
        <v>45</v>
      </c>
      <c r="CL179" s="1">
        <v>42237</v>
      </c>
      <c r="CM179" t="s">
        <v>2462</v>
      </c>
      <c r="CO179" t="s">
        <v>2469</v>
      </c>
      <c r="CP179" t="s">
        <v>2469</v>
      </c>
      <c r="CQ179">
        <v>1</v>
      </c>
      <c r="CR179" s="8"/>
      <c r="CS179">
        <v>0</v>
      </c>
      <c r="CU179" s="8">
        <v>1790</v>
      </c>
      <c r="CV179">
        <v>1</v>
      </c>
      <c r="CX179" t="s">
        <v>2470</v>
      </c>
    </row>
    <row r="180" spans="1:102" x14ac:dyDescent="0.35">
      <c r="A180" t="s">
        <v>2471</v>
      </c>
      <c r="B180" s="19" t="s">
        <v>2428</v>
      </c>
      <c r="C180" t="s">
        <v>9</v>
      </c>
      <c r="D180">
        <v>100</v>
      </c>
      <c r="E180">
        <v>6</v>
      </c>
      <c r="F180" t="s">
        <v>2428</v>
      </c>
      <c r="G180">
        <v>2390</v>
      </c>
      <c r="H180" t="s">
        <v>200</v>
      </c>
      <c r="I180">
        <v>6</v>
      </c>
      <c r="J180" t="s">
        <v>171</v>
      </c>
      <c r="K180" t="s">
        <v>2472</v>
      </c>
      <c r="L180" s="1"/>
      <c r="M180" s="1">
        <v>42238</v>
      </c>
      <c r="N180" s="1">
        <v>42207</v>
      </c>
      <c r="O180" t="s">
        <v>13</v>
      </c>
      <c r="P180" s="1"/>
      <c r="Q180" t="s">
        <v>14</v>
      </c>
      <c r="R180" t="s">
        <v>9</v>
      </c>
      <c r="S180" t="s">
        <v>2430</v>
      </c>
      <c r="T180" t="s">
        <v>13</v>
      </c>
      <c r="U180" t="s">
        <v>652</v>
      </c>
      <c r="X180" s="8">
        <v>22.5</v>
      </c>
      <c r="Y180" s="8">
        <v>22.5</v>
      </c>
      <c r="Z180" s="8">
        <v>73</v>
      </c>
      <c r="AA180" s="8">
        <v>1290.94</v>
      </c>
      <c r="AB180" t="s">
        <v>205</v>
      </c>
      <c r="AC180" t="s">
        <v>205</v>
      </c>
      <c r="AD180" t="s">
        <v>176</v>
      </c>
      <c r="AE180" t="s">
        <v>171</v>
      </c>
      <c r="AF180" t="s">
        <v>177</v>
      </c>
      <c r="AG180" t="s">
        <v>2472</v>
      </c>
      <c r="AH180" t="s">
        <v>150</v>
      </c>
      <c r="AI180" t="s">
        <v>658</v>
      </c>
      <c r="AJ180" t="s">
        <v>59</v>
      </c>
      <c r="AK180" t="s">
        <v>645</v>
      </c>
      <c r="AL180" s="2">
        <v>42207.753900462965</v>
      </c>
      <c r="AN180" t="s">
        <v>2473</v>
      </c>
      <c r="AO180">
        <v>2</v>
      </c>
      <c r="AP180" t="s">
        <v>183</v>
      </c>
      <c r="AT180" t="s">
        <v>2434</v>
      </c>
      <c r="AU180" t="s">
        <v>183</v>
      </c>
      <c r="AV180" t="s">
        <v>62</v>
      </c>
      <c r="AW180" s="8">
        <v>1202</v>
      </c>
      <c r="AX180" s="8">
        <v>1202</v>
      </c>
      <c r="AY180" s="8">
        <v>1290.94</v>
      </c>
      <c r="BA180" t="s">
        <v>2474</v>
      </c>
      <c r="BB180" t="s">
        <v>32</v>
      </c>
      <c r="BC180" t="s">
        <v>2475</v>
      </c>
      <c r="BE180">
        <v>12</v>
      </c>
      <c r="BF180" t="s">
        <v>69</v>
      </c>
      <c r="BG180" t="s">
        <v>2476</v>
      </c>
      <c r="BO180" t="s">
        <v>215</v>
      </c>
      <c r="BP180">
        <v>0</v>
      </c>
      <c r="BQ180" t="s">
        <v>190</v>
      </c>
      <c r="BR180" t="s">
        <v>2477</v>
      </c>
      <c r="BS180" t="s">
        <v>9</v>
      </c>
      <c r="BV180" t="s">
        <v>2478</v>
      </c>
      <c r="BX180" t="s">
        <v>2479</v>
      </c>
      <c r="BY180" t="s">
        <v>2473</v>
      </c>
      <c r="BZ180" t="s">
        <v>72</v>
      </c>
      <c r="CA180" t="s">
        <v>2480</v>
      </c>
      <c r="CB180" t="s">
        <v>2481</v>
      </c>
      <c r="CE180" t="s">
        <v>2482</v>
      </c>
      <c r="CF180">
        <v>169</v>
      </c>
      <c r="CG180" t="s">
        <v>220</v>
      </c>
      <c r="CH180" t="s">
        <v>196</v>
      </c>
      <c r="CI180" t="s">
        <v>2428</v>
      </c>
      <c r="CJ180">
        <v>205</v>
      </c>
      <c r="CK180" t="s">
        <v>45</v>
      </c>
      <c r="CL180" s="1">
        <v>42238</v>
      </c>
      <c r="CM180" t="s">
        <v>2474</v>
      </c>
      <c r="CQ180">
        <v>1</v>
      </c>
      <c r="CR180" s="8"/>
      <c r="CS180">
        <v>3</v>
      </c>
      <c r="CU180" s="8">
        <v>1202</v>
      </c>
      <c r="CV180">
        <v>1</v>
      </c>
      <c r="CX180" t="s">
        <v>2483</v>
      </c>
    </row>
    <row r="181" spans="1:102" x14ac:dyDescent="0.35">
      <c r="A181" t="s">
        <v>2484</v>
      </c>
      <c r="B181" s="19" t="s">
        <v>2428</v>
      </c>
      <c r="C181" t="s">
        <v>9</v>
      </c>
      <c r="D181">
        <v>100</v>
      </c>
      <c r="E181">
        <v>8</v>
      </c>
      <c r="F181" t="s">
        <v>2428</v>
      </c>
      <c r="G181">
        <v>1649</v>
      </c>
      <c r="H181" t="s">
        <v>278</v>
      </c>
      <c r="I181">
        <v>8</v>
      </c>
      <c r="J181" t="s">
        <v>171</v>
      </c>
      <c r="K181" t="s">
        <v>2485</v>
      </c>
      <c r="L181" s="1"/>
      <c r="M181" s="1">
        <v>42235</v>
      </c>
      <c r="N181" s="1">
        <v>42114</v>
      </c>
      <c r="O181" t="s">
        <v>13</v>
      </c>
      <c r="P181" s="1"/>
      <c r="Q181" t="s">
        <v>14</v>
      </c>
      <c r="R181" t="s">
        <v>9</v>
      </c>
      <c r="S181" t="s">
        <v>2430</v>
      </c>
      <c r="T181" t="s">
        <v>13</v>
      </c>
      <c r="U181" t="s">
        <v>16</v>
      </c>
      <c r="X181" s="8">
        <v>30</v>
      </c>
      <c r="Y181" s="8">
        <v>26.25</v>
      </c>
      <c r="Z181" s="8">
        <v>119</v>
      </c>
      <c r="AA181" s="8">
        <v>1965.8</v>
      </c>
      <c r="AB181" t="s">
        <v>280</v>
      </c>
      <c r="AC181" t="s">
        <v>280</v>
      </c>
      <c r="AD181" t="s">
        <v>176</v>
      </c>
      <c r="AE181" t="s">
        <v>171</v>
      </c>
      <c r="AF181" t="s">
        <v>177</v>
      </c>
      <c r="AG181" t="s">
        <v>2486</v>
      </c>
      <c r="AH181" t="s">
        <v>2487</v>
      </c>
      <c r="AI181" t="s">
        <v>564</v>
      </c>
      <c r="AJ181" t="s">
        <v>100</v>
      </c>
      <c r="AK181" t="s">
        <v>284</v>
      </c>
      <c r="AL181" s="2">
        <v>42114.472881944443</v>
      </c>
      <c r="AN181" t="s">
        <v>2488</v>
      </c>
      <c r="AO181">
        <v>2</v>
      </c>
      <c r="AP181" t="s">
        <v>183</v>
      </c>
      <c r="AT181" t="s">
        <v>2434</v>
      </c>
      <c r="AU181" t="s">
        <v>183</v>
      </c>
      <c r="AV181" t="s">
        <v>104</v>
      </c>
      <c r="AW181" s="8">
        <v>1832</v>
      </c>
      <c r="AX181" s="8">
        <v>1832</v>
      </c>
      <c r="AY181" s="8">
        <v>1965.8</v>
      </c>
      <c r="BA181" t="s">
        <v>2489</v>
      </c>
      <c r="BB181" t="s">
        <v>2490</v>
      </c>
      <c r="BC181" t="s">
        <v>2491</v>
      </c>
      <c r="BE181">
        <v>12</v>
      </c>
      <c r="BF181" t="s">
        <v>69</v>
      </c>
      <c r="BG181" t="s">
        <v>2484</v>
      </c>
      <c r="BO181" t="s">
        <v>175</v>
      </c>
      <c r="BP181">
        <v>0</v>
      </c>
      <c r="BQ181" t="s">
        <v>190</v>
      </c>
      <c r="BR181" t="s">
        <v>2492</v>
      </c>
      <c r="BS181" t="s">
        <v>9</v>
      </c>
      <c r="BV181" t="s">
        <v>2493</v>
      </c>
      <c r="BX181" t="s">
        <v>2494</v>
      </c>
      <c r="BY181" t="s">
        <v>2488</v>
      </c>
      <c r="BZ181" t="s">
        <v>72</v>
      </c>
      <c r="CA181" t="s">
        <v>2495</v>
      </c>
      <c r="CB181" t="s">
        <v>219</v>
      </c>
      <c r="CD181" t="s">
        <v>164</v>
      </c>
      <c r="CE181" t="s">
        <v>112</v>
      </c>
      <c r="CF181">
        <v>229</v>
      </c>
      <c r="CG181" t="s">
        <v>227</v>
      </c>
      <c r="CH181" t="s">
        <v>196</v>
      </c>
      <c r="CI181" t="s">
        <v>2428</v>
      </c>
      <c r="CJ181">
        <v>205</v>
      </c>
      <c r="CK181" t="s">
        <v>45</v>
      </c>
      <c r="CL181" s="1">
        <v>42235</v>
      </c>
      <c r="CM181" t="s">
        <v>2489</v>
      </c>
      <c r="CO181" t="s">
        <v>2496</v>
      </c>
      <c r="CQ181">
        <v>2</v>
      </c>
      <c r="CR181" s="8"/>
      <c r="CS181">
        <v>0</v>
      </c>
      <c r="CU181" s="8">
        <v>1832</v>
      </c>
      <c r="CV181">
        <v>1</v>
      </c>
      <c r="CX181" t="s">
        <v>2497</v>
      </c>
    </row>
    <row r="182" spans="1:102" x14ac:dyDescent="0.35">
      <c r="A182" t="s">
        <v>2498</v>
      </c>
      <c r="B182" s="19" t="s">
        <v>2428</v>
      </c>
      <c r="C182" t="s">
        <v>69</v>
      </c>
      <c r="D182">
        <v>6.66</v>
      </c>
      <c r="E182">
        <v>12</v>
      </c>
      <c r="F182" t="s">
        <v>2428</v>
      </c>
      <c r="G182">
        <v>2254</v>
      </c>
      <c r="H182" t="s">
        <v>224</v>
      </c>
      <c r="I182">
        <v>12</v>
      </c>
      <c r="J182" t="s">
        <v>171</v>
      </c>
      <c r="K182" t="s">
        <v>2499</v>
      </c>
      <c r="L182" s="1">
        <v>42186</v>
      </c>
      <c r="M182" s="1">
        <v>42235</v>
      </c>
      <c r="N182" s="1">
        <v>42185</v>
      </c>
      <c r="O182" t="s">
        <v>990</v>
      </c>
      <c r="P182" s="1">
        <v>42192</v>
      </c>
      <c r="Q182" t="s">
        <v>202</v>
      </c>
      <c r="R182" t="s">
        <v>9</v>
      </c>
      <c r="S182" t="s">
        <v>2430</v>
      </c>
      <c r="T182" t="s">
        <v>1414</v>
      </c>
      <c r="X182" s="8">
        <v>22.5</v>
      </c>
      <c r="Y182" s="8">
        <v>18.75</v>
      </c>
      <c r="Z182" s="8">
        <v>73</v>
      </c>
      <c r="AA182" s="8">
        <v>146.28</v>
      </c>
      <c r="AB182" t="s">
        <v>259</v>
      </c>
      <c r="AC182" t="s">
        <v>259</v>
      </c>
      <c r="AD182" t="s">
        <v>176</v>
      </c>
      <c r="AE182" t="s">
        <v>171</v>
      </c>
      <c r="AF182" t="s">
        <v>177</v>
      </c>
      <c r="AG182" t="s">
        <v>2500</v>
      </c>
      <c r="AH182" t="s">
        <v>2501</v>
      </c>
      <c r="AI182" t="s">
        <v>207</v>
      </c>
      <c r="AJ182" t="s">
        <v>100</v>
      </c>
      <c r="AK182" t="s">
        <v>263</v>
      </c>
      <c r="AL182" s="2">
        <v>42185.614756944444</v>
      </c>
      <c r="AM182" t="s">
        <v>2502</v>
      </c>
      <c r="AN182" t="s">
        <v>2503</v>
      </c>
      <c r="AO182">
        <v>2</v>
      </c>
      <c r="AP182" t="s">
        <v>183</v>
      </c>
      <c r="AT182" t="s">
        <v>2434</v>
      </c>
      <c r="AU182" t="s">
        <v>183</v>
      </c>
      <c r="AV182" t="s">
        <v>104</v>
      </c>
      <c r="AW182" s="8">
        <v>2046</v>
      </c>
      <c r="AX182" s="8">
        <v>2046</v>
      </c>
      <c r="AY182" s="8">
        <v>2196.0100000000002</v>
      </c>
      <c r="BB182" t="s">
        <v>2504</v>
      </c>
      <c r="BE182">
        <v>12</v>
      </c>
      <c r="BF182" t="s">
        <v>69</v>
      </c>
      <c r="BG182" t="s">
        <v>2505</v>
      </c>
      <c r="BO182" t="s">
        <v>227</v>
      </c>
      <c r="BP182">
        <v>2049.73</v>
      </c>
      <c r="BQ182" t="s">
        <v>190</v>
      </c>
      <c r="BR182" t="s">
        <v>2506</v>
      </c>
      <c r="BS182" t="s">
        <v>9</v>
      </c>
      <c r="BV182" t="s">
        <v>2507</v>
      </c>
      <c r="BW182" t="s">
        <v>2502</v>
      </c>
      <c r="BX182" t="s">
        <v>2508</v>
      </c>
      <c r="BY182" t="s">
        <v>2503</v>
      </c>
      <c r="BZ182" t="s">
        <v>72</v>
      </c>
      <c r="CA182" t="s">
        <v>2509</v>
      </c>
      <c r="CB182" t="s">
        <v>2510</v>
      </c>
      <c r="CC182" t="s">
        <v>2511</v>
      </c>
      <c r="CD182" t="s">
        <v>2268</v>
      </c>
      <c r="CE182" t="s">
        <v>43</v>
      </c>
      <c r="CF182">
        <v>159</v>
      </c>
      <c r="CG182" t="s">
        <v>274</v>
      </c>
      <c r="CH182" t="s">
        <v>196</v>
      </c>
      <c r="CI182" t="s">
        <v>2428</v>
      </c>
      <c r="CJ182">
        <v>205</v>
      </c>
      <c r="CK182" t="s">
        <v>45</v>
      </c>
      <c r="CL182" s="1">
        <v>42235</v>
      </c>
      <c r="CM182" t="s">
        <v>2512</v>
      </c>
      <c r="CO182" t="s">
        <v>2513</v>
      </c>
      <c r="CP182" t="s">
        <v>2511</v>
      </c>
      <c r="CQ182">
        <v>1</v>
      </c>
      <c r="CR182" s="8"/>
      <c r="CS182">
        <v>2</v>
      </c>
      <c r="CU182" s="8">
        <v>2046</v>
      </c>
      <c r="CV182">
        <v>1</v>
      </c>
      <c r="CX182" t="s">
        <v>2514</v>
      </c>
    </row>
    <row r="183" spans="1:102" x14ac:dyDescent="0.35">
      <c r="A183" t="s">
        <v>2515</v>
      </c>
      <c r="B183" s="19" t="s">
        <v>2428</v>
      </c>
      <c r="C183" t="s">
        <v>69</v>
      </c>
      <c r="E183">
        <v>12</v>
      </c>
      <c r="F183" t="s">
        <v>2428</v>
      </c>
      <c r="G183">
        <v>2353</v>
      </c>
      <c r="H183" t="s">
        <v>224</v>
      </c>
      <c r="I183">
        <v>12</v>
      </c>
      <c r="J183" t="s">
        <v>171</v>
      </c>
      <c r="K183" t="s">
        <v>2516</v>
      </c>
      <c r="L183" s="1">
        <v>42201</v>
      </c>
      <c r="M183" s="1">
        <v>42237</v>
      </c>
      <c r="N183" s="1">
        <v>42199</v>
      </c>
      <c r="O183" t="s">
        <v>990</v>
      </c>
      <c r="P183" s="1">
        <v>42206</v>
      </c>
      <c r="Q183" t="s">
        <v>202</v>
      </c>
      <c r="R183" t="s">
        <v>9</v>
      </c>
      <c r="S183" t="s">
        <v>2430</v>
      </c>
      <c r="T183" t="s">
        <v>1414</v>
      </c>
      <c r="X183" s="8">
        <v>22.5</v>
      </c>
      <c r="Y183" s="8">
        <v>18.75</v>
      </c>
      <c r="Z183" s="8">
        <v>73</v>
      </c>
      <c r="AA183" s="8">
        <v>0</v>
      </c>
      <c r="AB183" t="s">
        <v>227</v>
      </c>
      <c r="AC183" t="s">
        <v>227</v>
      </c>
      <c r="AD183" t="s">
        <v>176</v>
      </c>
      <c r="AE183" t="s">
        <v>171</v>
      </c>
      <c r="AF183" t="s">
        <v>177</v>
      </c>
      <c r="AH183" t="s">
        <v>203</v>
      </c>
      <c r="AI183" t="s">
        <v>1416</v>
      </c>
      <c r="AJ183" t="s">
        <v>23</v>
      </c>
      <c r="AK183" t="s">
        <v>593</v>
      </c>
      <c r="AL183" s="2">
        <v>42199.684432870374</v>
      </c>
      <c r="AM183" t="s">
        <v>2517</v>
      </c>
      <c r="AN183" t="s">
        <v>2518</v>
      </c>
      <c r="AO183">
        <v>1</v>
      </c>
      <c r="AP183" t="s">
        <v>183</v>
      </c>
      <c r="AT183" t="s">
        <v>2434</v>
      </c>
      <c r="AU183" t="s">
        <v>183</v>
      </c>
      <c r="AV183" t="s">
        <v>29</v>
      </c>
      <c r="AW183" s="8">
        <v>1908</v>
      </c>
      <c r="AX183" s="8">
        <v>1431</v>
      </c>
      <c r="AY183" s="8">
        <v>1731.51</v>
      </c>
      <c r="BA183" t="s">
        <v>2519</v>
      </c>
      <c r="BB183" t="s">
        <v>32</v>
      </c>
      <c r="BC183" t="s">
        <v>2520</v>
      </c>
      <c r="BE183">
        <v>12</v>
      </c>
      <c r="BF183" t="s">
        <v>69</v>
      </c>
      <c r="BG183" t="s">
        <v>2521</v>
      </c>
      <c r="BO183" t="s">
        <v>233</v>
      </c>
      <c r="BP183">
        <v>1731.51</v>
      </c>
      <c r="BQ183" t="s">
        <v>190</v>
      </c>
      <c r="BR183" t="s">
        <v>2522</v>
      </c>
      <c r="BS183" t="s">
        <v>69</v>
      </c>
      <c r="BV183" t="s">
        <v>2523</v>
      </c>
      <c r="BW183" t="s">
        <v>2524</v>
      </c>
      <c r="BX183" t="s">
        <v>2525</v>
      </c>
      <c r="BY183" t="s">
        <v>2524</v>
      </c>
      <c r="BZ183" t="s">
        <v>40</v>
      </c>
      <c r="CB183" t="s">
        <v>2526</v>
      </c>
      <c r="CD183" t="s">
        <v>164</v>
      </c>
      <c r="CE183" t="s">
        <v>2005</v>
      </c>
      <c r="CF183">
        <v>159</v>
      </c>
      <c r="CG183" t="s">
        <v>54</v>
      </c>
      <c r="CH183" t="s">
        <v>196</v>
      </c>
      <c r="CI183" t="s">
        <v>2428</v>
      </c>
      <c r="CJ183">
        <v>205</v>
      </c>
      <c r="CK183" t="s">
        <v>45</v>
      </c>
      <c r="CL183" s="1">
        <v>42237</v>
      </c>
      <c r="CM183" t="s">
        <v>2519</v>
      </c>
      <c r="CQ183">
        <v>1</v>
      </c>
      <c r="CR183" s="8"/>
      <c r="CS183">
        <v>0</v>
      </c>
      <c r="CU183" s="8">
        <v>1908</v>
      </c>
      <c r="CV183">
        <v>1</v>
      </c>
      <c r="CX183" t="s">
        <v>2527</v>
      </c>
    </row>
    <row r="184" spans="1:102" x14ac:dyDescent="0.35">
      <c r="A184" t="s">
        <v>2528</v>
      </c>
      <c r="B184" s="19" t="s">
        <v>2428</v>
      </c>
      <c r="C184" t="s">
        <v>9</v>
      </c>
      <c r="D184">
        <v>100</v>
      </c>
      <c r="E184">
        <v>6</v>
      </c>
      <c r="F184" t="s">
        <v>2428</v>
      </c>
      <c r="G184">
        <v>2245</v>
      </c>
      <c r="H184" t="s">
        <v>200</v>
      </c>
      <c r="I184">
        <v>6</v>
      </c>
      <c r="J184" t="s">
        <v>171</v>
      </c>
      <c r="K184" t="s">
        <v>2529</v>
      </c>
      <c r="L184" s="1"/>
      <c r="M184" s="1">
        <v>42235</v>
      </c>
      <c r="N184" s="1">
        <v>42184</v>
      </c>
      <c r="O184" t="s">
        <v>13</v>
      </c>
      <c r="P184" s="1"/>
      <c r="Q184" t="s">
        <v>202</v>
      </c>
      <c r="R184" t="s">
        <v>9</v>
      </c>
      <c r="S184" t="s">
        <v>2430</v>
      </c>
      <c r="T184" t="s">
        <v>13</v>
      </c>
      <c r="U184" t="s">
        <v>203</v>
      </c>
      <c r="V184" t="s">
        <v>2530</v>
      </c>
      <c r="X184" s="8">
        <v>22.5</v>
      </c>
      <c r="Y184" s="8">
        <v>22.5</v>
      </c>
      <c r="Z184" s="8">
        <v>73</v>
      </c>
      <c r="AA184" s="8">
        <v>1091.6600000000001</v>
      </c>
      <c r="AB184" t="s">
        <v>205</v>
      </c>
      <c r="AC184" t="s">
        <v>205</v>
      </c>
      <c r="AD184" t="s">
        <v>176</v>
      </c>
      <c r="AE184" t="s">
        <v>171</v>
      </c>
      <c r="AF184" t="s">
        <v>177</v>
      </c>
      <c r="AH184" t="s">
        <v>2447</v>
      </c>
      <c r="AI184" t="s">
        <v>207</v>
      </c>
      <c r="AJ184" t="s">
        <v>100</v>
      </c>
      <c r="AK184" t="s">
        <v>579</v>
      </c>
      <c r="AL184" s="2">
        <v>42184.528634259259</v>
      </c>
      <c r="AM184" t="s">
        <v>2531</v>
      </c>
      <c r="AN184" t="s">
        <v>2531</v>
      </c>
      <c r="AO184">
        <v>1</v>
      </c>
      <c r="AP184" t="s">
        <v>183</v>
      </c>
      <c r="AT184" t="s">
        <v>2434</v>
      </c>
      <c r="AU184" t="s">
        <v>183</v>
      </c>
      <c r="AV184" t="s">
        <v>104</v>
      </c>
      <c r="AW184" s="8">
        <v>1014</v>
      </c>
      <c r="AX184" s="8">
        <v>1014</v>
      </c>
      <c r="AY184" s="8">
        <v>1091.6600000000001</v>
      </c>
      <c r="AZ184" t="s">
        <v>210</v>
      </c>
      <c r="BA184" t="s">
        <v>2532</v>
      </c>
      <c r="BB184" t="s">
        <v>1968</v>
      </c>
      <c r="BC184" t="s">
        <v>2533</v>
      </c>
      <c r="BE184">
        <v>12</v>
      </c>
      <c r="BF184" t="s">
        <v>69</v>
      </c>
      <c r="BG184" t="s">
        <v>2534</v>
      </c>
      <c r="BO184" t="s">
        <v>215</v>
      </c>
      <c r="BP184">
        <v>0</v>
      </c>
      <c r="BQ184" t="s">
        <v>190</v>
      </c>
      <c r="BR184" t="s">
        <v>2535</v>
      </c>
      <c r="BS184" t="s">
        <v>9</v>
      </c>
      <c r="BV184" t="s">
        <v>2536</v>
      </c>
      <c r="BW184" t="s">
        <v>2531</v>
      </c>
      <c r="BX184" t="s">
        <v>2530</v>
      </c>
      <c r="BY184" t="s">
        <v>2531</v>
      </c>
      <c r="BZ184" t="s">
        <v>72</v>
      </c>
      <c r="CA184" t="s">
        <v>2537</v>
      </c>
      <c r="CB184" t="s">
        <v>1986</v>
      </c>
      <c r="CE184" t="s">
        <v>473</v>
      </c>
      <c r="CF184">
        <v>169</v>
      </c>
      <c r="CG184" t="s">
        <v>220</v>
      </c>
      <c r="CH184" t="s">
        <v>196</v>
      </c>
      <c r="CI184" t="s">
        <v>2428</v>
      </c>
      <c r="CJ184">
        <v>205</v>
      </c>
      <c r="CK184" t="s">
        <v>45</v>
      </c>
      <c r="CL184" s="1">
        <v>42235</v>
      </c>
      <c r="CM184" t="s">
        <v>2532</v>
      </c>
      <c r="CN184" t="s">
        <v>2538</v>
      </c>
      <c r="CQ184">
        <v>1</v>
      </c>
      <c r="CR184" s="8"/>
      <c r="CS184">
        <v>0</v>
      </c>
      <c r="CU184" s="8">
        <v>1014</v>
      </c>
      <c r="CV184">
        <v>1</v>
      </c>
      <c r="CX184" t="s">
        <v>2539</v>
      </c>
    </row>
    <row r="185" spans="1:102" x14ac:dyDescent="0.35">
      <c r="A185" t="s">
        <v>2540</v>
      </c>
      <c r="B185" s="19" t="s">
        <v>2428</v>
      </c>
      <c r="C185" t="s">
        <v>9</v>
      </c>
      <c r="D185">
        <v>100</v>
      </c>
      <c r="E185">
        <v>6</v>
      </c>
      <c r="F185" t="s">
        <v>2428</v>
      </c>
      <c r="G185">
        <v>1976</v>
      </c>
      <c r="H185" t="s">
        <v>200</v>
      </c>
      <c r="I185">
        <v>6</v>
      </c>
      <c r="J185" t="s">
        <v>171</v>
      </c>
      <c r="K185" t="s">
        <v>2541</v>
      </c>
      <c r="L185" s="1"/>
      <c r="M185" s="1">
        <v>42237</v>
      </c>
      <c r="N185" s="1">
        <v>42158</v>
      </c>
      <c r="O185" t="s">
        <v>13</v>
      </c>
      <c r="P185" s="1"/>
      <c r="Q185" t="s">
        <v>14</v>
      </c>
      <c r="R185" t="s">
        <v>9</v>
      </c>
      <c r="S185" t="s">
        <v>2430</v>
      </c>
      <c r="T185" t="s">
        <v>13</v>
      </c>
      <c r="U185" t="s">
        <v>16</v>
      </c>
      <c r="V185" t="s">
        <v>2542</v>
      </c>
      <c r="X185" s="8">
        <v>22.5</v>
      </c>
      <c r="Y185" s="8">
        <v>22.5</v>
      </c>
      <c r="Z185" s="8">
        <v>73</v>
      </c>
      <c r="AA185" s="8">
        <v>1091.6600000000001</v>
      </c>
      <c r="AB185" t="s">
        <v>205</v>
      </c>
      <c r="AC185" t="s">
        <v>205</v>
      </c>
      <c r="AD185" t="s">
        <v>176</v>
      </c>
      <c r="AE185" t="s">
        <v>171</v>
      </c>
      <c r="AF185" t="s">
        <v>177</v>
      </c>
      <c r="AH185" t="s">
        <v>2543</v>
      </c>
      <c r="AI185" t="s">
        <v>1725</v>
      </c>
      <c r="AJ185" t="s">
        <v>23</v>
      </c>
      <c r="AK185" t="s">
        <v>208</v>
      </c>
      <c r="AL185" s="2">
        <v>42158.537280092591</v>
      </c>
      <c r="AM185" t="s">
        <v>2544</v>
      </c>
      <c r="AN185" t="s">
        <v>2544</v>
      </c>
      <c r="AO185">
        <v>1</v>
      </c>
      <c r="AP185" t="s">
        <v>183</v>
      </c>
      <c r="AT185" t="s">
        <v>2434</v>
      </c>
      <c r="AU185" t="s">
        <v>183</v>
      </c>
      <c r="AV185" t="s">
        <v>29</v>
      </c>
      <c r="AW185" s="8">
        <v>1014</v>
      </c>
      <c r="AX185" s="8">
        <v>1014</v>
      </c>
      <c r="AY185" s="8">
        <v>1091.6600000000001</v>
      </c>
      <c r="AZ185" t="s">
        <v>210</v>
      </c>
      <c r="BA185" t="s">
        <v>2545</v>
      </c>
      <c r="BB185" t="s">
        <v>2546</v>
      </c>
      <c r="BC185" t="s">
        <v>2547</v>
      </c>
      <c r="BE185">
        <v>12</v>
      </c>
      <c r="BF185" t="s">
        <v>69</v>
      </c>
      <c r="BG185" t="s">
        <v>2548</v>
      </c>
      <c r="BO185" t="s">
        <v>215</v>
      </c>
      <c r="BP185">
        <v>0</v>
      </c>
      <c r="BQ185" t="s">
        <v>190</v>
      </c>
      <c r="BR185" t="s">
        <v>2549</v>
      </c>
      <c r="BS185" t="s">
        <v>9</v>
      </c>
      <c r="BV185" t="s">
        <v>2550</v>
      </c>
      <c r="BW185" t="s">
        <v>2544</v>
      </c>
      <c r="BX185" t="s">
        <v>2542</v>
      </c>
      <c r="BY185" t="s">
        <v>2544</v>
      </c>
      <c r="BZ185" t="s">
        <v>72</v>
      </c>
      <c r="CA185" t="s">
        <v>2551</v>
      </c>
      <c r="CB185" t="s">
        <v>2552</v>
      </c>
      <c r="CE185" t="s">
        <v>473</v>
      </c>
      <c r="CF185">
        <v>169</v>
      </c>
      <c r="CG185" t="s">
        <v>220</v>
      </c>
      <c r="CH185" t="s">
        <v>196</v>
      </c>
      <c r="CI185" t="s">
        <v>2428</v>
      </c>
      <c r="CJ185">
        <v>205</v>
      </c>
      <c r="CK185" t="s">
        <v>45</v>
      </c>
      <c r="CL185" s="1">
        <v>42237</v>
      </c>
      <c r="CM185" t="s">
        <v>2545</v>
      </c>
      <c r="CN185" t="s">
        <v>2553</v>
      </c>
      <c r="CP185" t="s">
        <v>2554</v>
      </c>
      <c r="CQ185">
        <v>1</v>
      </c>
      <c r="CR185" s="8"/>
      <c r="CS185">
        <v>0</v>
      </c>
      <c r="CU185" s="8">
        <v>1014</v>
      </c>
      <c r="CV185">
        <v>1</v>
      </c>
      <c r="CX185" t="s">
        <v>2555</v>
      </c>
    </row>
    <row r="186" spans="1:102" x14ac:dyDescent="0.35">
      <c r="A186" t="s">
        <v>2556</v>
      </c>
      <c r="B186" s="19" t="s">
        <v>2557</v>
      </c>
      <c r="C186" t="s">
        <v>9</v>
      </c>
      <c r="D186">
        <v>800</v>
      </c>
      <c r="E186">
        <v>8</v>
      </c>
      <c r="F186" t="s">
        <v>2557</v>
      </c>
      <c r="G186">
        <v>2318</v>
      </c>
      <c r="H186" t="s">
        <v>148</v>
      </c>
      <c r="I186">
        <v>8</v>
      </c>
      <c r="J186" t="s">
        <v>649</v>
      </c>
      <c r="K186" t="s">
        <v>2558</v>
      </c>
      <c r="L186" s="1"/>
      <c r="M186" s="1">
        <v>42235</v>
      </c>
      <c r="N186" s="1">
        <v>42195</v>
      </c>
      <c r="O186" t="s">
        <v>13</v>
      </c>
      <c r="P186" s="1"/>
      <c r="R186" t="s">
        <v>9</v>
      </c>
      <c r="S186" t="s">
        <v>2557</v>
      </c>
      <c r="T186" t="s">
        <v>13</v>
      </c>
      <c r="U186" t="s">
        <v>1658</v>
      </c>
      <c r="AA186" s="8">
        <v>7792.4</v>
      </c>
      <c r="AB186" t="s">
        <v>653</v>
      </c>
      <c r="AC186" t="s">
        <v>654</v>
      </c>
      <c r="AD186" t="s">
        <v>655</v>
      </c>
      <c r="AE186" t="s">
        <v>649</v>
      </c>
      <c r="AF186" t="s">
        <v>656</v>
      </c>
      <c r="AH186" t="s">
        <v>2559</v>
      </c>
      <c r="AI186" t="s">
        <v>262</v>
      </c>
      <c r="AJ186" t="s">
        <v>100</v>
      </c>
      <c r="AK186" t="s">
        <v>659</v>
      </c>
      <c r="AL186" s="2">
        <v>42195.647511574076</v>
      </c>
      <c r="AO186">
        <v>1</v>
      </c>
      <c r="AP186" t="s">
        <v>660</v>
      </c>
      <c r="AU186" t="s">
        <v>660</v>
      </c>
      <c r="AV186" t="s">
        <v>104</v>
      </c>
      <c r="AW186" s="8">
        <v>920</v>
      </c>
      <c r="AX186" s="8">
        <v>805</v>
      </c>
      <c r="AY186" s="8">
        <v>974.05</v>
      </c>
      <c r="BA186" t="s">
        <v>2560</v>
      </c>
      <c r="BB186" t="s">
        <v>2561</v>
      </c>
      <c r="BC186" t="s">
        <v>2562</v>
      </c>
      <c r="BF186" t="s">
        <v>69</v>
      </c>
      <c r="BG186" t="s">
        <v>2563</v>
      </c>
      <c r="BO186" t="s">
        <v>664</v>
      </c>
      <c r="BP186">
        <v>-6818.35</v>
      </c>
      <c r="BQ186" t="s">
        <v>665</v>
      </c>
      <c r="BR186" t="s">
        <v>2564</v>
      </c>
      <c r="BS186" t="s">
        <v>69</v>
      </c>
      <c r="BV186" t="s">
        <v>2565</v>
      </c>
      <c r="BX186" t="s">
        <v>2566</v>
      </c>
      <c r="BY186" t="s">
        <v>2567</v>
      </c>
      <c r="BZ186" t="s">
        <v>40</v>
      </c>
      <c r="CA186" t="s">
        <v>2568</v>
      </c>
      <c r="CB186" t="s">
        <v>2569</v>
      </c>
      <c r="CE186" t="s">
        <v>589</v>
      </c>
      <c r="CF186">
        <v>115</v>
      </c>
      <c r="CG186" t="s">
        <v>672</v>
      </c>
      <c r="CH186" t="s">
        <v>649</v>
      </c>
      <c r="CI186" t="s">
        <v>2557</v>
      </c>
      <c r="CK186" t="s">
        <v>45</v>
      </c>
      <c r="CL186" s="1">
        <v>42235</v>
      </c>
      <c r="CM186" t="s">
        <v>2560</v>
      </c>
      <c r="CQ186">
        <v>1</v>
      </c>
      <c r="CR186" s="8">
        <v>974.05</v>
      </c>
      <c r="CS186">
        <v>0</v>
      </c>
      <c r="CT186" t="s">
        <v>9</v>
      </c>
      <c r="CU186" s="8">
        <v>920</v>
      </c>
      <c r="CV186"/>
      <c r="CX186" t="s">
        <v>2570</v>
      </c>
    </row>
    <row r="187" spans="1:102" x14ac:dyDescent="0.35">
      <c r="A187" t="s">
        <v>2556</v>
      </c>
      <c r="B187" s="19" t="s">
        <v>2557</v>
      </c>
      <c r="C187" t="s">
        <v>69</v>
      </c>
      <c r="E187">
        <v>8</v>
      </c>
      <c r="F187" t="s">
        <v>2557</v>
      </c>
      <c r="G187">
        <v>2319</v>
      </c>
      <c r="H187" t="s">
        <v>50</v>
      </c>
      <c r="I187">
        <v>8</v>
      </c>
      <c r="J187" t="s">
        <v>649</v>
      </c>
      <c r="K187" t="s">
        <v>2558</v>
      </c>
      <c r="L187" s="1">
        <v>42195</v>
      </c>
      <c r="M187" s="1">
        <v>42235</v>
      </c>
      <c r="N187" s="1">
        <v>42195</v>
      </c>
      <c r="O187" t="s">
        <v>990</v>
      </c>
      <c r="P187" s="1"/>
      <c r="R187" t="s">
        <v>9</v>
      </c>
      <c r="S187" t="s">
        <v>2557</v>
      </c>
      <c r="T187" t="s">
        <v>990</v>
      </c>
      <c r="AB187" t="s">
        <v>54</v>
      </c>
      <c r="AC187" t="s">
        <v>55</v>
      </c>
      <c r="AD187" t="s">
        <v>655</v>
      </c>
      <c r="AE187" t="s">
        <v>649</v>
      </c>
      <c r="AF187" t="s">
        <v>656</v>
      </c>
      <c r="AH187" t="s">
        <v>2559</v>
      </c>
      <c r="AI187" t="s">
        <v>262</v>
      </c>
      <c r="AJ187" t="s">
        <v>100</v>
      </c>
      <c r="AK187" t="s">
        <v>659</v>
      </c>
      <c r="AL187" s="2">
        <v>42195.647939814815</v>
      </c>
      <c r="AO187">
        <v>0</v>
      </c>
      <c r="AP187" t="s">
        <v>660</v>
      </c>
      <c r="AU187" t="s">
        <v>660</v>
      </c>
      <c r="AV187" t="s">
        <v>104</v>
      </c>
      <c r="AW187" s="8"/>
      <c r="AX187" s="8"/>
      <c r="AY187" s="8"/>
      <c r="BA187" t="s">
        <v>2560</v>
      </c>
      <c r="BB187" t="s">
        <v>2561</v>
      </c>
      <c r="BC187" t="s">
        <v>2562</v>
      </c>
      <c r="BF187" t="s">
        <v>69</v>
      </c>
      <c r="BG187" t="s">
        <v>2563</v>
      </c>
      <c r="BO187" t="s">
        <v>67</v>
      </c>
      <c r="BQ187" t="s">
        <v>665</v>
      </c>
      <c r="BR187" t="s">
        <v>2564</v>
      </c>
      <c r="BS187" t="s">
        <v>69</v>
      </c>
      <c r="BV187" t="s">
        <v>2565</v>
      </c>
      <c r="BX187" t="s">
        <v>2566</v>
      </c>
      <c r="BY187" t="s">
        <v>2567</v>
      </c>
      <c r="BZ187" t="s">
        <v>40</v>
      </c>
      <c r="CA187" t="s">
        <v>2568</v>
      </c>
      <c r="CB187" t="s">
        <v>2569</v>
      </c>
      <c r="CE187" t="s">
        <v>589</v>
      </c>
      <c r="CF187">
        <v>115</v>
      </c>
      <c r="CG187" t="s">
        <v>675</v>
      </c>
      <c r="CH187" t="s">
        <v>649</v>
      </c>
      <c r="CI187" t="s">
        <v>2557</v>
      </c>
      <c r="CK187" t="s">
        <v>45</v>
      </c>
      <c r="CL187" s="1">
        <v>42235</v>
      </c>
      <c r="CM187" t="s">
        <v>2560</v>
      </c>
      <c r="CQ187">
        <v>0</v>
      </c>
      <c r="CR187" s="8"/>
      <c r="CS187">
        <v>0</v>
      </c>
      <c r="CT187" t="s">
        <v>9</v>
      </c>
      <c r="CU187" s="8">
        <v>920</v>
      </c>
      <c r="CV187"/>
      <c r="CX187" t="s">
        <v>2571</v>
      </c>
    </row>
    <row r="188" spans="1:102" x14ac:dyDescent="0.35">
      <c r="A188" t="s">
        <v>2556</v>
      </c>
      <c r="B188" s="19" t="s">
        <v>2557</v>
      </c>
      <c r="C188" t="s">
        <v>69</v>
      </c>
      <c r="E188">
        <v>8</v>
      </c>
      <c r="F188" t="s">
        <v>2557</v>
      </c>
      <c r="G188">
        <v>2320</v>
      </c>
      <c r="H188" t="s">
        <v>10</v>
      </c>
      <c r="I188">
        <v>8</v>
      </c>
      <c r="J188" t="s">
        <v>649</v>
      </c>
      <c r="K188" t="s">
        <v>2558</v>
      </c>
      <c r="L188" s="1">
        <v>42195</v>
      </c>
      <c r="M188" s="1">
        <v>42236</v>
      </c>
      <c r="N188" s="1">
        <v>42195</v>
      </c>
      <c r="O188" t="s">
        <v>990</v>
      </c>
      <c r="P188" s="1"/>
      <c r="R188" t="s">
        <v>9</v>
      </c>
      <c r="S188" t="s">
        <v>2557</v>
      </c>
      <c r="T188" t="s">
        <v>990</v>
      </c>
      <c r="AB188" t="s">
        <v>189</v>
      </c>
      <c r="AC188" t="s">
        <v>18</v>
      </c>
      <c r="AD188" t="s">
        <v>655</v>
      </c>
      <c r="AE188" t="s">
        <v>649</v>
      </c>
      <c r="AF188" t="s">
        <v>656</v>
      </c>
      <c r="AH188" t="s">
        <v>2559</v>
      </c>
      <c r="AI188" t="s">
        <v>262</v>
      </c>
      <c r="AJ188" t="s">
        <v>80</v>
      </c>
      <c r="AK188" t="s">
        <v>677</v>
      </c>
      <c r="AL188" s="2">
        <v>42195.648530092592</v>
      </c>
      <c r="AO188">
        <v>0</v>
      </c>
      <c r="AP188" t="s">
        <v>660</v>
      </c>
      <c r="AU188" t="s">
        <v>660</v>
      </c>
      <c r="AV188" t="s">
        <v>83</v>
      </c>
      <c r="AW188" s="8"/>
      <c r="AX188" s="8"/>
      <c r="AY188" s="8"/>
      <c r="BA188" t="s">
        <v>2560</v>
      </c>
      <c r="BB188" t="s">
        <v>2561</v>
      </c>
      <c r="BC188" t="s">
        <v>2562</v>
      </c>
      <c r="BF188" t="s">
        <v>69</v>
      </c>
      <c r="BG188" t="s">
        <v>2563</v>
      </c>
      <c r="BO188" t="s">
        <v>35</v>
      </c>
      <c r="BQ188" t="s">
        <v>665</v>
      </c>
      <c r="BR188" t="s">
        <v>2564</v>
      </c>
      <c r="BS188" t="s">
        <v>69</v>
      </c>
      <c r="BV188" t="s">
        <v>2565</v>
      </c>
      <c r="BX188" t="s">
        <v>2566</v>
      </c>
      <c r="BY188" t="s">
        <v>2567</v>
      </c>
      <c r="BZ188" t="s">
        <v>40</v>
      </c>
      <c r="CA188" t="s">
        <v>2568</v>
      </c>
      <c r="CB188" t="s">
        <v>2569</v>
      </c>
      <c r="CE188" t="s">
        <v>589</v>
      </c>
      <c r="CF188">
        <v>115</v>
      </c>
      <c r="CG188" t="s">
        <v>259</v>
      </c>
      <c r="CH188" t="s">
        <v>649</v>
      </c>
      <c r="CI188" t="s">
        <v>2557</v>
      </c>
      <c r="CK188" t="s">
        <v>45</v>
      </c>
      <c r="CL188" s="1">
        <v>42236</v>
      </c>
      <c r="CM188" t="s">
        <v>2560</v>
      </c>
      <c r="CQ188">
        <v>0</v>
      </c>
      <c r="CR188" s="8"/>
      <c r="CS188">
        <v>0</v>
      </c>
      <c r="CT188" t="s">
        <v>9</v>
      </c>
      <c r="CU188" s="8">
        <v>920</v>
      </c>
      <c r="CV188"/>
      <c r="CX188" t="s">
        <v>2572</v>
      </c>
    </row>
    <row r="189" spans="1:102" x14ac:dyDescent="0.35">
      <c r="A189" t="s">
        <v>2556</v>
      </c>
      <c r="B189" s="19" t="s">
        <v>2557</v>
      </c>
      <c r="C189" t="s">
        <v>69</v>
      </c>
      <c r="E189">
        <v>8</v>
      </c>
      <c r="F189" t="s">
        <v>2557</v>
      </c>
      <c r="G189">
        <v>2321</v>
      </c>
      <c r="H189" t="s">
        <v>50</v>
      </c>
      <c r="I189">
        <v>8</v>
      </c>
      <c r="J189" t="s">
        <v>649</v>
      </c>
      <c r="K189" t="s">
        <v>2558</v>
      </c>
      <c r="L189" s="1">
        <v>42195</v>
      </c>
      <c r="M189" s="1">
        <v>42236</v>
      </c>
      <c r="N189" s="1">
        <v>42195</v>
      </c>
      <c r="O189" t="s">
        <v>990</v>
      </c>
      <c r="P189" s="1"/>
      <c r="R189" t="s">
        <v>9</v>
      </c>
      <c r="S189" t="s">
        <v>2557</v>
      </c>
      <c r="T189" t="s">
        <v>990</v>
      </c>
      <c r="AB189" t="s">
        <v>54</v>
      </c>
      <c r="AC189" t="s">
        <v>55</v>
      </c>
      <c r="AD189" t="s">
        <v>655</v>
      </c>
      <c r="AE189" t="s">
        <v>649</v>
      </c>
      <c r="AF189" t="s">
        <v>656</v>
      </c>
      <c r="AH189" t="s">
        <v>2559</v>
      </c>
      <c r="AI189" t="s">
        <v>262</v>
      </c>
      <c r="AJ189" t="s">
        <v>80</v>
      </c>
      <c r="AK189" t="s">
        <v>677</v>
      </c>
      <c r="AL189" s="2">
        <v>42195.648912037039</v>
      </c>
      <c r="AO189">
        <v>0</v>
      </c>
      <c r="AP189" t="s">
        <v>660</v>
      </c>
      <c r="AU189" t="s">
        <v>660</v>
      </c>
      <c r="AV189" t="s">
        <v>83</v>
      </c>
      <c r="AW189" s="8"/>
      <c r="AX189" s="8"/>
      <c r="AY189" s="8"/>
      <c r="BA189" t="s">
        <v>2560</v>
      </c>
      <c r="BB189" t="s">
        <v>2561</v>
      </c>
      <c r="BC189" t="s">
        <v>2562</v>
      </c>
      <c r="BF189" t="s">
        <v>69</v>
      </c>
      <c r="BG189" t="s">
        <v>2563</v>
      </c>
      <c r="BO189" t="s">
        <v>67</v>
      </c>
      <c r="BQ189" t="s">
        <v>665</v>
      </c>
      <c r="BR189" t="s">
        <v>2564</v>
      </c>
      <c r="BS189" t="s">
        <v>69</v>
      </c>
      <c r="BV189" t="s">
        <v>2565</v>
      </c>
      <c r="BX189" t="s">
        <v>2566</v>
      </c>
      <c r="BY189" t="s">
        <v>2567</v>
      </c>
      <c r="BZ189" t="s">
        <v>40</v>
      </c>
      <c r="CA189" t="s">
        <v>2568</v>
      </c>
      <c r="CB189" t="s">
        <v>2569</v>
      </c>
      <c r="CE189" t="s">
        <v>589</v>
      </c>
      <c r="CF189">
        <v>115</v>
      </c>
      <c r="CG189" t="s">
        <v>675</v>
      </c>
      <c r="CH189" t="s">
        <v>649</v>
      </c>
      <c r="CI189" t="s">
        <v>2557</v>
      </c>
      <c r="CK189" t="s">
        <v>45</v>
      </c>
      <c r="CL189" s="1">
        <v>42236</v>
      </c>
      <c r="CM189" t="s">
        <v>2560</v>
      </c>
      <c r="CQ189">
        <v>0</v>
      </c>
      <c r="CR189" s="8"/>
      <c r="CS189">
        <v>0</v>
      </c>
      <c r="CT189" t="s">
        <v>9</v>
      </c>
      <c r="CU189" s="8">
        <v>920</v>
      </c>
      <c r="CV189"/>
      <c r="CX189" t="s">
        <v>2573</v>
      </c>
    </row>
    <row r="190" spans="1:102" x14ac:dyDescent="0.35">
      <c r="A190" t="s">
        <v>2556</v>
      </c>
      <c r="B190" s="19" t="s">
        <v>2557</v>
      </c>
      <c r="C190" t="s">
        <v>69</v>
      </c>
      <c r="E190">
        <v>8</v>
      </c>
      <c r="F190" t="s">
        <v>2557</v>
      </c>
      <c r="G190">
        <v>2322</v>
      </c>
      <c r="H190" t="s">
        <v>10</v>
      </c>
      <c r="I190">
        <v>8</v>
      </c>
      <c r="J190" t="s">
        <v>649</v>
      </c>
      <c r="K190" t="s">
        <v>2558</v>
      </c>
      <c r="L190" s="1">
        <v>42195</v>
      </c>
      <c r="M190" s="1">
        <v>42237</v>
      </c>
      <c r="N190" s="1">
        <v>42195</v>
      </c>
      <c r="O190" t="s">
        <v>990</v>
      </c>
      <c r="P190" s="1"/>
      <c r="R190" t="s">
        <v>9</v>
      </c>
      <c r="S190" t="s">
        <v>2557</v>
      </c>
      <c r="T190" t="s">
        <v>990</v>
      </c>
      <c r="AB190" t="s">
        <v>189</v>
      </c>
      <c r="AC190" t="s">
        <v>18</v>
      </c>
      <c r="AD190" t="s">
        <v>655</v>
      </c>
      <c r="AE190" t="s">
        <v>649</v>
      </c>
      <c r="AF190" t="s">
        <v>656</v>
      </c>
      <c r="AH190" t="s">
        <v>2559</v>
      </c>
      <c r="AI190" t="s">
        <v>262</v>
      </c>
      <c r="AJ190" t="s">
        <v>23</v>
      </c>
      <c r="AK190" t="s">
        <v>680</v>
      </c>
      <c r="AL190" s="2">
        <v>42195.649375000001</v>
      </c>
      <c r="AO190">
        <v>0</v>
      </c>
      <c r="AP190" t="s">
        <v>660</v>
      </c>
      <c r="AU190" t="s">
        <v>660</v>
      </c>
      <c r="AV190" t="s">
        <v>29</v>
      </c>
      <c r="AW190" s="8"/>
      <c r="AX190" s="8"/>
      <c r="AY190" s="8"/>
      <c r="BA190" t="s">
        <v>2560</v>
      </c>
      <c r="BB190" t="s">
        <v>2561</v>
      </c>
      <c r="BC190" t="s">
        <v>2562</v>
      </c>
      <c r="BF190" t="s">
        <v>69</v>
      </c>
      <c r="BG190" t="s">
        <v>2563</v>
      </c>
      <c r="BO190" t="s">
        <v>35</v>
      </c>
      <c r="BQ190" t="s">
        <v>665</v>
      </c>
      <c r="BR190" t="s">
        <v>2564</v>
      </c>
      <c r="BS190" t="s">
        <v>69</v>
      </c>
      <c r="BV190" t="s">
        <v>2565</v>
      </c>
      <c r="BX190" t="s">
        <v>2566</v>
      </c>
      <c r="BY190" t="s">
        <v>2567</v>
      </c>
      <c r="BZ190" t="s">
        <v>40</v>
      </c>
      <c r="CA190" t="s">
        <v>2568</v>
      </c>
      <c r="CB190" t="s">
        <v>2569</v>
      </c>
      <c r="CE190" t="s">
        <v>589</v>
      </c>
      <c r="CF190">
        <v>115</v>
      </c>
      <c r="CG190" t="s">
        <v>259</v>
      </c>
      <c r="CH190" t="s">
        <v>649</v>
      </c>
      <c r="CI190" t="s">
        <v>2557</v>
      </c>
      <c r="CK190" t="s">
        <v>45</v>
      </c>
      <c r="CL190" s="1">
        <v>42237</v>
      </c>
      <c r="CM190" t="s">
        <v>2560</v>
      </c>
      <c r="CQ190">
        <v>0</v>
      </c>
      <c r="CR190" s="8"/>
      <c r="CS190">
        <v>0</v>
      </c>
      <c r="CT190" t="s">
        <v>9</v>
      </c>
      <c r="CU190" s="8">
        <v>920</v>
      </c>
      <c r="CV190"/>
      <c r="CX190" t="s">
        <v>2574</v>
      </c>
    </row>
    <row r="191" spans="1:102" x14ac:dyDescent="0.35">
      <c r="A191" t="s">
        <v>2556</v>
      </c>
      <c r="B191" s="19" t="s">
        <v>2557</v>
      </c>
      <c r="C191" t="s">
        <v>69</v>
      </c>
      <c r="E191">
        <v>8</v>
      </c>
      <c r="F191" t="s">
        <v>2557</v>
      </c>
      <c r="G191">
        <v>2323</v>
      </c>
      <c r="H191" t="s">
        <v>50</v>
      </c>
      <c r="I191">
        <v>8</v>
      </c>
      <c r="J191" t="s">
        <v>649</v>
      </c>
      <c r="K191" t="s">
        <v>2558</v>
      </c>
      <c r="L191" s="1">
        <v>42195</v>
      </c>
      <c r="M191" s="1">
        <v>42237</v>
      </c>
      <c r="N191" s="1">
        <v>42195</v>
      </c>
      <c r="O191" t="s">
        <v>990</v>
      </c>
      <c r="P191" s="1"/>
      <c r="R191" t="s">
        <v>9</v>
      </c>
      <c r="S191" t="s">
        <v>2557</v>
      </c>
      <c r="T191" t="s">
        <v>990</v>
      </c>
      <c r="AB191" t="s">
        <v>54</v>
      </c>
      <c r="AC191" t="s">
        <v>55</v>
      </c>
      <c r="AD191" t="s">
        <v>655</v>
      </c>
      <c r="AE191" t="s">
        <v>649</v>
      </c>
      <c r="AF191" t="s">
        <v>656</v>
      </c>
      <c r="AH191" t="s">
        <v>2559</v>
      </c>
      <c r="AI191" t="s">
        <v>262</v>
      </c>
      <c r="AJ191" t="s">
        <v>23</v>
      </c>
      <c r="AK191" t="s">
        <v>680</v>
      </c>
      <c r="AL191" s="2">
        <v>42195.649745370371</v>
      </c>
      <c r="AO191">
        <v>0</v>
      </c>
      <c r="AP191" t="s">
        <v>660</v>
      </c>
      <c r="AU191" t="s">
        <v>660</v>
      </c>
      <c r="AV191" t="s">
        <v>29</v>
      </c>
      <c r="AW191" s="8"/>
      <c r="AX191" s="8"/>
      <c r="AY191" s="8"/>
      <c r="BA191" t="s">
        <v>2560</v>
      </c>
      <c r="BB191" t="s">
        <v>2561</v>
      </c>
      <c r="BC191" t="s">
        <v>2562</v>
      </c>
      <c r="BF191" t="s">
        <v>69</v>
      </c>
      <c r="BG191" t="s">
        <v>2563</v>
      </c>
      <c r="BO191" t="s">
        <v>67</v>
      </c>
      <c r="BQ191" t="s">
        <v>665</v>
      </c>
      <c r="BR191" t="s">
        <v>2564</v>
      </c>
      <c r="BS191" t="s">
        <v>69</v>
      </c>
      <c r="BV191" t="s">
        <v>2565</v>
      </c>
      <c r="BX191" t="s">
        <v>2566</v>
      </c>
      <c r="BY191" t="s">
        <v>2567</v>
      </c>
      <c r="BZ191" t="s">
        <v>40</v>
      </c>
      <c r="CA191" t="s">
        <v>2568</v>
      </c>
      <c r="CB191" t="s">
        <v>2569</v>
      </c>
      <c r="CE191" t="s">
        <v>589</v>
      </c>
      <c r="CF191">
        <v>115</v>
      </c>
      <c r="CG191" t="s">
        <v>675</v>
      </c>
      <c r="CH191" t="s">
        <v>649</v>
      </c>
      <c r="CI191" t="s">
        <v>2557</v>
      </c>
      <c r="CK191" t="s">
        <v>45</v>
      </c>
      <c r="CL191" s="1">
        <v>42237</v>
      </c>
      <c r="CM191" t="s">
        <v>2560</v>
      </c>
      <c r="CQ191">
        <v>0</v>
      </c>
      <c r="CR191" s="8"/>
      <c r="CS191">
        <v>0</v>
      </c>
      <c r="CT191" t="s">
        <v>9</v>
      </c>
      <c r="CU191" s="8">
        <v>920</v>
      </c>
      <c r="CV191"/>
      <c r="CX191" t="s">
        <v>2575</v>
      </c>
    </row>
    <row r="192" spans="1:102" x14ac:dyDescent="0.35">
      <c r="A192" t="s">
        <v>2556</v>
      </c>
      <c r="B192" s="19" t="s">
        <v>2557</v>
      </c>
      <c r="C192" t="s">
        <v>69</v>
      </c>
      <c r="E192">
        <v>10</v>
      </c>
      <c r="F192" t="s">
        <v>2557</v>
      </c>
      <c r="G192">
        <v>2324</v>
      </c>
      <c r="H192" t="s">
        <v>10</v>
      </c>
      <c r="I192">
        <v>10</v>
      </c>
      <c r="J192" t="s">
        <v>649</v>
      </c>
      <c r="K192" t="s">
        <v>2558</v>
      </c>
      <c r="L192" s="1">
        <v>42195</v>
      </c>
      <c r="M192" s="1">
        <v>42238</v>
      </c>
      <c r="N192" s="1">
        <v>42195</v>
      </c>
      <c r="O192" t="s">
        <v>990</v>
      </c>
      <c r="P192" s="1"/>
      <c r="R192" t="s">
        <v>9</v>
      </c>
      <c r="S192" t="s">
        <v>2557</v>
      </c>
      <c r="T192" t="s">
        <v>990</v>
      </c>
      <c r="AB192" t="s">
        <v>189</v>
      </c>
      <c r="AC192" t="s">
        <v>18</v>
      </c>
      <c r="AD192" t="s">
        <v>655</v>
      </c>
      <c r="AE192" t="s">
        <v>649</v>
      </c>
      <c r="AF192" t="s">
        <v>656</v>
      </c>
      <c r="AH192" t="s">
        <v>2559</v>
      </c>
      <c r="AI192" t="s">
        <v>262</v>
      </c>
      <c r="AJ192" t="s">
        <v>59</v>
      </c>
      <c r="AK192" t="s">
        <v>683</v>
      </c>
      <c r="AL192" s="2">
        <v>42195.650173611109</v>
      </c>
      <c r="AO192">
        <v>0</v>
      </c>
      <c r="AP192" t="s">
        <v>660</v>
      </c>
      <c r="AU192" t="s">
        <v>660</v>
      </c>
      <c r="AV192" t="s">
        <v>62</v>
      </c>
      <c r="AW192" s="8"/>
      <c r="AX192" s="8"/>
      <c r="AY192" s="8"/>
      <c r="BA192" t="s">
        <v>2560</v>
      </c>
      <c r="BB192" t="s">
        <v>2561</v>
      </c>
      <c r="BC192" t="s">
        <v>2562</v>
      </c>
      <c r="BF192" t="s">
        <v>69</v>
      </c>
      <c r="BG192" t="s">
        <v>2563</v>
      </c>
      <c r="BO192" t="s">
        <v>35</v>
      </c>
      <c r="BQ192" t="s">
        <v>665</v>
      </c>
      <c r="BR192" t="s">
        <v>2564</v>
      </c>
      <c r="BS192" t="s">
        <v>69</v>
      </c>
      <c r="BV192" t="s">
        <v>2565</v>
      </c>
      <c r="BX192" t="s">
        <v>2566</v>
      </c>
      <c r="BY192" t="s">
        <v>2567</v>
      </c>
      <c r="BZ192" t="s">
        <v>40</v>
      </c>
      <c r="CA192" t="s">
        <v>2568</v>
      </c>
      <c r="CB192" t="s">
        <v>2569</v>
      </c>
      <c r="CE192" t="s">
        <v>589</v>
      </c>
      <c r="CF192">
        <v>115</v>
      </c>
      <c r="CG192" t="s">
        <v>259</v>
      </c>
      <c r="CH192" t="s">
        <v>649</v>
      </c>
      <c r="CI192" t="s">
        <v>2557</v>
      </c>
      <c r="CK192" t="s">
        <v>45</v>
      </c>
      <c r="CL192" s="1">
        <v>42238</v>
      </c>
      <c r="CM192" t="s">
        <v>2560</v>
      </c>
      <c r="CQ192">
        <v>0</v>
      </c>
      <c r="CR192" s="8"/>
      <c r="CS192">
        <v>0</v>
      </c>
      <c r="CT192" t="s">
        <v>9</v>
      </c>
      <c r="CU192" s="8">
        <v>1150</v>
      </c>
      <c r="CV192"/>
      <c r="CX192" t="s">
        <v>2576</v>
      </c>
    </row>
    <row r="193" spans="1:103" x14ac:dyDescent="0.35">
      <c r="A193" t="s">
        <v>2556</v>
      </c>
      <c r="B193" s="19" t="s">
        <v>2557</v>
      </c>
      <c r="C193" t="s">
        <v>69</v>
      </c>
      <c r="E193">
        <v>8</v>
      </c>
      <c r="F193" t="s">
        <v>2557</v>
      </c>
      <c r="G193">
        <v>2325</v>
      </c>
      <c r="H193" t="s">
        <v>50</v>
      </c>
      <c r="I193">
        <v>8</v>
      </c>
      <c r="J193" t="s">
        <v>649</v>
      </c>
      <c r="K193" t="s">
        <v>2558</v>
      </c>
      <c r="L193" s="1">
        <v>42195</v>
      </c>
      <c r="M193" s="1">
        <v>42238</v>
      </c>
      <c r="N193" s="1">
        <v>42195</v>
      </c>
      <c r="O193" t="s">
        <v>990</v>
      </c>
      <c r="P193" s="1"/>
      <c r="R193" t="s">
        <v>9</v>
      </c>
      <c r="S193" t="s">
        <v>2557</v>
      </c>
      <c r="T193" t="s">
        <v>990</v>
      </c>
      <c r="AB193" t="s">
        <v>54</v>
      </c>
      <c r="AC193" t="s">
        <v>55</v>
      </c>
      <c r="AD193" t="s">
        <v>655</v>
      </c>
      <c r="AE193" t="s">
        <v>649</v>
      </c>
      <c r="AF193" t="s">
        <v>656</v>
      </c>
      <c r="AH193" t="s">
        <v>2559</v>
      </c>
      <c r="AI193" t="s">
        <v>262</v>
      </c>
      <c r="AJ193" t="s">
        <v>59</v>
      </c>
      <c r="AK193" t="s">
        <v>683</v>
      </c>
      <c r="AL193" s="2">
        <v>42195.650555555556</v>
      </c>
      <c r="AO193">
        <v>0</v>
      </c>
      <c r="AP193" t="s">
        <v>660</v>
      </c>
      <c r="AU193" t="s">
        <v>660</v>
      </c>
      <c r="AV193" t="s">
        <v>62</v>
      </c>
      <c r="AW193" s="8"/>
      <c r="AX193" s="8"/>
      <c r="AY193" s="8"/>
      <c r="BA193" t="s">
        <v>2560</v>
      </c>
      <c r="BB193" t="s">
        <v>2561</v>
      </c>
      <c r="BC193" t="s">
        <v>2562</v>
      </c>
      <c r="BF193" t="s">
        <v>69</v>
      </c>
      <c r="BG193" t="s">
        <v>2563</v>
      </c>
      <c r="BO193" t="s">
        <v>67</v>
      </c>
      <c r="BQ193" t="s">
        <v>665</v>
      </c>
      <c r="BR193" t="s">
        <v>2564</v>
      </c>
      <c r="BS193" t="s">
        <v>69</v>
      </c>
      <c r="BV193" t="s">
        <v>2565</v>
      </c>
      <c r="BX193" t="s">
        <v>2566</v>
      </c>
      <c r="BY193" t="s">
        <v>2567</v>
      </c>
      <c r="BZ193" t="s">
        <v>40</v>
      </c>
      <c r="CA193" t="s">
        <v>2568</v>
      </c>
      <c r="CB193" t="s">
        <v>2569</v>
      </c>
      <c r="CE193" t="s">
        <v>589</v>
      </c>
      <c r="CF193">
        <v>115</v>
      </c>
      <c r="CG193" t="s">
        <v>675</v>
      </c>
      <c r="CH193" t="s">
        <v>649</v>
      </c>
      <c r="CI193" t="s">
        <v>2557</v>
      </c>
      <c r="CK193" t="s">
        <v>45</v>
      </c>
      <c r="CL193" s="1">
        <v>42238</v>
      </c>
      <c r="CM193" t="s">
        <v>2560</v>
      </c>
      <c r="CQ193">
        <v>0</v>
      </c>
      <c r="CR193" s="8"/>
      <c r="CS193">
        <v>0</v>
      </c>
      <c r="CT193" t="s">
        <v>9</v>
      </c>
      <c r="CU193" s="8">
        <v>920</v>
      </c>
      <c r="CV193"/>
      <c r="CX193" t="s">
        <v>2577</v>
      </c>
    </row>
    <row r="194" spans="1:103" x14ac:dyDescent="0.35">
      <c r="A194" t="s">
        <v>2556</v>
      </c>
      <c r="B194" s="19" t="s">
        <v>2557</v>
      </c>
      <c r="C194" t="s">
        <v>69</v>
      </c>
      <c r="E194">
        <v>8</v>
      </c>
      <c r="F194" t="s">
        <v>2557</v>
      </c>
      <c r="G194">
        <v>2429</v>
      </c>
      <c r="H194" t="s">
        <v>686</v>
      </c>
      <c r="I194">
        <v>8</v>
      </c>
      <c r="J194" t="s">
        <v>649</v>
      </c>
      <c r="K194" t="s">
        <v>2558</v>
      </c>
      <c r="L194" s="1">
        <v>42220</v>
      </c>
      <c r="M194" s="1">
        <v>42239</v>
      </c>
      <c r="N194" s="1">
        <v>42220</v>
      </c>
      <c r="O194" t="s">
        <v>990</v>
      </c>
      <c r="P194" s="1"/>
      <c r="R194" t="s">
        <v>9</v>
      </c>
      <c r="S194" t="s">
        <v>2557</v>
      </c>
      <c r="T194" t="s">
        <v>990</v>
      </c>
      <c r="AB194" t="s">
        <v>165</v>
      </c>
      <c r="AC194" t="s">
        <v>687</v>
      </c>
      <c r="AD194" t="s">
        <v>655</v>
      </c>
      <c r="AE194" t="s">
        <v>649</v>
      </c>
      <c r="AF194" t="s">
        <v>656</v>
      </c>
      <c r="AH194" t="s">
        <v>652</v>
      </c>
      <c r="AI194" t="s">
        <v>2578</v>
      </c>
      <c r="AJ194" t="s">
        <v>688</v>
      </c>
      <c r="AK194" t="s">
        <v>2579</v>
      </c>
      <c r="AL194" s="2">
        <v>42220.527326388888</v>
      </c>
      <c r="AO194">
        <v>0</v>
      </c>
      <c r="AP194" t="s">
        <v>660</v>
      </c>
      <c r="AU194" t="s">
        <v>660</v>
      </c>
      <c r="AV194" t="s">
        <v>690</v>
      </c>
      <c r="AW194" s="8"/>
      <c r="AX194" s="8"/>
      <c r="AY194" s="8"/>
      <c r="BA194" t="s">
        <v>2560</v>
      </c>
      <c r="BB194" t="s">
        <v>2561</v>
      </c>
      <c r="BC194" t="s">
        <v>2562</v>
      </c>
      <c r="BF194" t="s">
        <v>69</v>
      </c>
      <c r="BG194" t="s">
        <v>2563</v>
      </c>
      <c r="BO194" t="s">
        <v>691</v>
      </c>
      <c r="BQ194" t="s">
        <v>665</v>
      </c>
      <c r="BR194" t="s">
        <v>2564</v>
      </c>
      <c r="BS194" t="s">
        <v>69</v>
      </c>
      <c r="BV194" t="s">
        <v>2565</v>
      </c>
      <c r="BX194" t="s">
        <v>2566</v>
      </c>
      <c r="BY194" t="s">
        <v>2567</v>
      </c>
      <c r="BZ194" t="s">
        <v>40</v>
      </c>
      <c r="CA194" t="s">
        <v>2568</v>
      </c>
      <c r="CB194" t="s">
        <v>2569</v>
      </c>
      <c r="CE194" t="s">
        <v>589</v>
      </c>
      <c r="CF194">
        <v>115</v>
      </c>
      <c r="CG194" t="s">
        <v>215</v>
      </c>
      <c r="CH194" t="s">
        <v>649</v>
      </c>
      <c r="CI194" t="s">
        <v>2557</v>
      </c>
      <c r="CK194" t="s">
        <v>45</v>
      </c>
      <c r="CL194" s="1">
        <v>42239</v>
      </c>
      <c r="CM194" t="s">
        <v>2560</v>
      </c>
      <c r="CQ194">
        <v>0</v>
      </c>
      <c r="CR194" s="8"/>
      <c r="CS194">
        <v>0</v>
      </c>
      <c r="CT194" t="s">
        <v>9</v>
      </c>
      <c r="CU194" s="8">
        <v>920</v>
      </c>
      <c r="CV194"/>
      <c r="CX194" t="s">
        <v>2580</v>
      </c>
    </row>
    <row r="195" spans="1:103" x14ac:dyDescent="0.35">
      <c r="A195" t="s">
        <v>2581</v>
      </c>
      <c r="B195" s="19" t="s">
        <v>2582</v>
      </c>
      <c r="C195" t="s">
        <v>9</v>
      </c>
      <c r="D195">
        <v>100</v>
      </c>
      <c r="E195">
        <v>8</v>
      </c>
      <c r="F195" t="s">
        <v>2582</v>
      </c>
      <c r="G195">
        <v>1750</v>
      </c>
      <c r="H195" t="s">
        <v>278</v>
      </c>
      <c r="I195">
        <v>8</v>
      </c>
      <c r="J195" t="s">
        <v>171</v>
      </c>
      <c r="K195" t="s">
        <v>2583</v>
      </c>
      <c r="L195" s="1"/>
      <c r="M195" s="1">
        <v>42235</v>
      </c>
      <c r="N195" s="1">
        <v>42128</v>
      </c>
      <c r="O195" t="s">
        <v>13</v>
      </c>
      <c r="P195" s="1">
        <v>42137</v>
      </c>
      <c r="Q195" t="s">
        <v>173</v>
      </c>
      <c r="R195" t="s">
        <v>9</v>
      </c>
      <c r="S195" t="s">
        <v>2584</v>
      </c>
      <c r="T195" t="s">
        <v>13</v>
      </c>
      <c r="U195" t="s">
        <v>16</v>
      </c>
      <c r="X195" s="8">
        <v>30</v>
      </c>
      <c r="Y195" s="8">
        <v>26.25</v>
      </c>
      <c r="Z195" s="8">
        <v>119</v>
      </c>
      <c r="AA195" s="8">
        <v>1965.8</v>
      </c>
      <c r="AB195" t="s">
        <v>280</v>
      </c>
      <c r="AC195" t="s">
        <v>280</v>
      </c>
      <c r="AD195" t="s">
        <v>176</v>
      </c>
      <c r="AE195" t="s">
        <v>171</v>
      </c>
      <c r="AF195" t="s">
        <v>177</v>
      </c>
      <c r="AG195" t="s">
        <v>2585</v>
      </c>
      <c r="AH195" t="s">
        <v>2586</v>
      </c>
      <c r="AI195" t="s">
        <v>1980</v>
      </c>
      <c r="AJ195" t="s">
        <v>100</v>
      </c>
      <c r="AK195" t="s">
        <v>284</v>
      </c>
      <c r="AL195" s="2">
        <v>42128.540509259263</v>
      </c>
      <c r="AM195" t="s">
        <v>2587</v>
      </c>
      <c r="AN195" t="s">
        <v>2587</v>
      </c>
      <c r="AO195">
        <v>2</v>
      </c>
      <c r="AP195" t="s">
        <v>183</v>
      </c>
      <c r="AT195" t="s">
        <v>2588</v>
      </c>
      <c r="AU195" t="s">
        <v>183</v>
      </c>
      <c r="AV195" t="s">
        <v>104</v>
      </c>
      <c r="AW195" s="8">
        <v>1832</v>
      </c>
      <c r="AX195" s="8">
        <v>1832</v>
      </c>
      <c r="AY195" s="8">
        <v>1965.8</v>
      </c>
      <c r="BA195" t="s">
        <v>2589</v>
      </c>
      <c r="BB195" t="s">
        <v>2590</v>
      </c>
      <c r="BC195" t="s">
        <v>2591</v>
      </c>
      <c r="BE195">
        <v>12</v>
      </c>
      <c r="BF195" t="s">
        <v>69</v>
      </c>
      <c r="BG195" t="s">
        <v>2592</v>
      </c>
      <c r="BH195" t="s">
        <v>2593</v>
      </c>
      <c r="BO195" t="s">
        <v>175</v>
      </c>
      <c r="BP195">
        <v>0</v>
      </c>
      <c r="BQ195" t="s">
        <v>190</v>
      </c>
      <c r="BR195" t="s">
        <v>2594</v>
      </c>
      <c r="BS195" t="s">
        <v>9</v>
      </c>
      <c r="BV195" t="s">
        <v>2595</v>
      </c>
      <c r="BW195" t="s">
        <v>2587</v>
      </c>
      <c r="BX195" t="s">
        <v>2596</v>
      </c>
      <c r="BY195" t="s">
        <v>2587</v>
      </c>
      <c r="BZ195" t="s">
        <v>40</v>
      </c>
      <c r="CB195" t="s">
        <v>2597</v>
      </c>
      <c r="CC195" t="s">
        <v>2598</v>
      </c>
      <c r="CD195" t="s">
        <v>2268</v>
      </c>
      <c r="CE195" t="s">
        <v>1153</v>
      </c>
      <c r="CF195">
        <v>229</v>
      </c>
      <c r="CG195" t="s">
        <v>227</v>
      </c>
      <c r="CH195" t="s">
        <v>196</v>
      </c>
      <c r="CI195" t="s">
        <v>2582</v>
      </c>
      <c r="CJ195">
        <v>206</v>
      </c>
      <c r="CK195" t="s">
        <v>45</v>
      </c>
      <c r="CL195" s="1">
        <v>42235</v>
      </c>
      <c r="CM195" t="s">
        <v>2589</v>
      </c>
      <c r="CO195" t="s">
        <v>2599</v>
      </c>
      <c r="CP195" t="s">
        <v>2598</v>
      </c>
      <c r="CQ195">
        <v>2</v>
      </c>
      <c r="CR195" s="8"/>
      <c r="CS195">
        <v>1</v>
      </c>
      <c r="CU195" s="8">
        <v>1832</v>
      </c>
      <c r="CV195">
        <v>1</v>
      </c>
      <c r="CX195" t="s">
        <v>2600</v>
      </c>
    </row>
    <row r="196" spans="1:103" x14ac:dyDescent="0.35">
      <c r="A196" t="s">
        <v>2601</v>
      </c>
      <c r="B196" s="19" t="s">
        <v>2582</v>
      </c>
      <c r="C196" t="s">
        <v>9</v>
      </c>
      <c r="D196">
        <v>100</v>
      </c>
      <c r="E196">
        <v>10</v>
      </c>
      <c r="F196" t="s">
        <v>2582</v>
      </c>
      <c r="G196">
        <v>1573</v>
      </c>
      <c r="H196" t="s">
        <v>224</v>
      </c>
      <c r="I196">
        <v>10</v>
      </c>
      <c r="J196" t="s">
        <v>171</v>
      </c>
      <c r="K196" t="s">
        <v>2602</v>
      </c>
      <c r="L196" s="1"/>
      <c r="M196" s="1">
        <v>42237</v>
      </c>
      <c r="N196" s="1">
        <v>42107</v>
      </c>
      <c r="O196" t="s">
        <v>13</v>
      </c>
      <c r="P196" s="1">
        <v>42114</v>
      </c>
      <c r="Q196" t="s">
        <v>1359</v>
      </c>
      <c r="R196" t="s">
        <v>9</v>
      </c>
      <c r="S196" t="s">
        <v>2584</v>
      </c>
      <c r="T196" t="s">
        <v>13</v>
      </c>
      <c r="U196" t="s">
        <v>16</v>
      </c>
      <c r="V196" t="s">
        <v>2603</v>
      </c>
      <c r="X196" s="8">
        <v>22.5</v>
      </c>
      <c r="Y196" s="8">
        <v>18.75</v>
      </c>
      <c r="Z196" s="8">
        <v>119</v>
      </c>
      <c r="AA196" s="8">
        <v>1701.6</v>
      </c>
      <c r="AB196" t="s">
        <v>227</v>
      </c>
      <c r="AC196" t="s">
        <v>227</v>
      </c>
      <c r="AD196" t="s">
        <v>176</v>
      </c>
      <c r="AE196" t="s">
        <v>171</v>
      </c>
      <c r="AF196" t="s">
        <v>177</v>
      </c>
      <c r="AH196" t="s">
        <v>2604</v>
      </c>
      <c r="AI196" t="s">
        <v>527</v>
      </c>
      <c r="AJ196" t="s">
        <v>23</v>
      </c>
      <c r="AK196" t="s">
        <v>593</v>
      </c>
      <c r="AL196" s="2">
        <v>42107.654178240744</v>
      </c>
      <c r="AM196" t="s">
        <v>2605</v>
      </c>
      <c r="AO196">
        <v>2</v>
      </c>
      <c r="AP196" t="s">
        <v>183</v>
      </c>
      <c r="AT196" t="s">
        <v>2588</v>
      </c>
      <c r="AU196" t="s">
        <v>183</v>
      </c>
      <c r="AV196" t="s">
        <v>29</v>
      </c>
      <c r="AW196" s="8">
        <v>1590</v>
      </c>
      <c r="AX196" s="8">
        <v>1590</v>
      </c>
      <c r="AY196" s="8">
        <v>1701.6</v>
      </c>
      <c r="AZ196" t="s">
        <v>30</v>
      </c>
      <c r="BA196" t="s">
        <v>2606</v>
      </c>
      <c r="BB196" t="s">
        <v>1613</v>
      </c>
      <c r="BC196" t="s">
        <v>2607</v>
      </c>
      <c r="BE196">
        <v>12</v>
      </c>
      <c r="BF196" t="s">
        <v>69</v>
      </c>
      <c r="BG196" t="s">
        <v>2608</v>
      </c>
      <c r="BO196" t="s">
        <v>233</v>
      </c>
      <c r="BP196">
        <v>0</v>
      </c>
      <c r="BQ196" t="s">
        <v>190</v>
      </c>
      <c r="BR196" t="s">
        <v>2609</v>
      </c>
      <c r="BS196" t="s">
        <v>9</v>
      </c>
      <c r="BV196" t="s">
        <v>2610</v>
      </c>
      <c r="BW196" t="s">
        <v>2605</v>
      </c>
      <c r="BX196" t="s">
        <v>2603</v>
      </c>
      <c r="BY196" t="s">
        <v>2605</v>
      </c>
      <c r="BZ196" t="s">
        <v>40</v>
      </c>
      <c r="CB196" t="s">
        <v>2611</v>
      </c>
      <c r="CC196" t="s">
        <v>2612</v>
      </c>
      <c r="CE196" t="s">
        <v>73</v>
      </c>
      <c r="CF196">
        <v>159</v>
      </c>
      <c r="CG196" t="s">
        <v>54</v>
      </c>
      <c r="CH196" t="s">
        <v>196</v>
      </c>
      <c r="CI196" t="s">
        <v>2582</v>
      </c>
      <c r="CJ196">
        <v>206</v>
      </c>
      <c r="CK196" t="s">
        <v>45</v>
      </c>
      <c r="CL196" s="1">
        <v>42237</v>
      </c>
      <c r="CM196" t="s">
        <v>2606</v>
      </c>
      <c r="CN196" t="s">
        <v>2613</v>
      </c>
      <c r="CQ196">
        <v>2</v>
      </c>
      <c r="CR196" s="8"/>
      <c r="CS196">
        <v>0</v>
      </c>
      <c r="CU196" s="8">
        <v>1590</v>
      </c>
      <c r="CV196">
        <v>1</v>
      </c>
      <c r="CX196" t="s">
        <v>2614</v>
      </c>
    </row>
    <row r="197" spans="1:103" x14ac:dyDescent="0.35">
      <c r="A197" t="s">
        <v>2615</v>
      </c>
      <c r="B197" s="19" t="s">
        <v>2582</v>
      </c>
      <c r="C197" t="s">
        <v>9</v>
      </c>
      <c r="D197">
        <v>100</v>
      </c>
      <c r="E197">
        <v>10</v>
      </c>
      <c r="F197" t="s">
        <v>2582</v>
      </c>
      <c r="G197">
        <v>2237</v>
      </c>
      <c r="H197" t="s">
        <v>224</v>
      </c>
      <c r="I197">
        <v>10</v>
      </c>
      <c r="J197" t="s">
        <v>171</v>
      </c>
      <c r="K197" t="s">
        <v>2616</v>
      </c>
      <c r="L197" s="1"/>
      <c r="M197" s="1">
        <v>42236</v>
      </c>
      <c r="N197" s="1">
        <v>42181</v>
      </c>
      <c r="O197" t="s">
        <v>13</v>
      </c>
      <c r="P197" s="1">
        <v>42188</v>
      </c>
      <c r="Q197" t="s">
        <v>14</v>
      </c>
      <c r="R197" t="s">
        <v>9</v>
      </c>
      <c r="S197" t="s">
        <v>2584</v>
      </c>
      <c r="T197" t="s">
        <v>13</v>
      </c>
      <c r="U197" t="s">
        <v>203</v>
      </c>
      <c r="V197" t="s">
        <v>2617</v>
      </c>
      <c r="X197" s="8">
        <v>22.5</v>
      </c>
      <c r="Y197" s="8">
        <v>18.75</v>
      </c>
      <c r="Z197" s="8">
        <v>119</v>
      </c>
      <c r="AA197" s="8">
        <v>1701.6</v>
      </c>
      <c r="AB197" t="s">
        <v>227</v>
      </c>
      <c r="AC197" t="s">
        <v>227</v>
      </c>
      <c r="AD197" t="s">
        <v>176</v>
      </c>
      <c r="AE197" t="s">
        <v>171</v>
      </c>
      <c r="AF197" t="s">
        <v>177</v>
      </c>
      <c r="AH197" t="s">
        <v>1457</v>
      </c>
      <c r="AI197" t="s">
        <v>1031</v>
      </c>
      <c r="AJ197" t="s">
        <v>80</v>
      </c>
      <c r="AK197" t="s">
        <v>228</v>
      </c>
      <c r="AL197" s="2">
        <v>42181.595208333332</v>
      </c>
      <c r="AM197" t="s">
        <v>2618</v>
      </c>
      <c r="AN197" t="s">
        <v>2618</v>
      </c>
      <c r="AO197">
        <v>1</v>
      </c>
      <c r="AP197" t="s">
        <v>183</v>
      </c>
      <c r="AT197" t="s">
        <v>2588</v>
      </c>
      <c r="AU197" t="s">
        <v>183</v>
      </c>
      <c r="AV197" t="s">
        <v>83</v>
      </c>
      <c r="AW197" s="8">
        <v>1590</v>
      </c>
      <c r="AX197" s="8">
        <v>1590</v>
      </c>
      <c r="AY197" s="8">
        <v>1701.6</v>
      </c>
      <c r="AZ197" t="s">
        <v>210</v>
      </c>
      <c r="BA197" t="s">
        <v>2619</v>
      </c>
      <c r="BB197" t="s">
        <v>2620</v>
      </c>
      <c r="BC197" t="s">
        <v>2621</v>
      </c>
      <c r="BE197">
        <v>12</v>
      </c>
      <c r="BF197" t="s">
        <v>69</v>
      </c>
      <c r="BG197" t="s">
        <v>2622</v>
      </c>
      <c r="BO197" t="s">
        <v>233</v>
      </c>
      <c r="BP197">
        <v>0</v>
      </c>
      <c r="BQ197" t="s">
        <v>190</v>
      </c>
      <c r="BR197" t="s">
        <v>2623</v>
      </c>
      <c r="BS197" t="s">
        <v>9</v>
      </c>
      <c r="BV197" t="s">
        <v>2624</v>
      </c>
      <c r="BW197" t="s">
        <v>2618</v>
      </c>
      <c r="BX197" t="s">
        <v>2617</v>
      </c>
      <c r="BY197" t="s">
        <v>2618</v>
      </c>
      <c r="BZ197" t="s">
        <v>72</v>
      </c>
      <c r="CA197" t="s">
        <v>2625</v>
      </c>
      <c r="CB197" t="s">
        <v>2626</v>
      </c>
      <c r="CE197" t="s">
        <v>112</v>
      </c>
      <c r="CF197">
        <v>159</v>
      </c>
      <c r="CG197" t="s">
        <v>54</v>
      </c>
      <c r="CH197" t="s">
        <v>196</v>
      </c>
      <c r="CI197" t="s">
        <v>2582</v>
      </c>
      <c r="CJ197">
        <v>206</v>
      </c>
      <c r="CK197" t="s">
        <v>45</v>
      </c>
      <c r="CL197" s="1">
        <v>42236</v>
      </c>
      <c r="CM197" t="s">
        <v>2619</v>
      </c>
      <c r="CN197" t="s">
        <v>2627</v>
      </c>
      <c r="CP197" t="s">
        <v>2628</v>
      </c>
      <c r="CQ197">
        <v>1</v>
      </c>
      <c r="CR197" s="8"/>
      <c r="CS197">
        <v>0</v>
      </c>
      <c r="CU197" s="8">
        <v>1590</v>
      </c>
      <c r="CV197">
        <v>1</v>
      </c>
      <c r="CX197" t="s">
        <v>2629</v>
      </c>
    </row>
    <row r="198" spans="1:103" x14ac:dyDescent="0.35">
      <c r="A198" t="s">
        <v>2630</v>
      </c>
      <c r="B198" s="19" t="s">
        <v>2582</v>
      </c>
      <c r="C198" t="s">
        <v>9</v>
      </c>
      <c r="D198">
        <v>100</v>
      </c>
      <c r="E198">
        <v>10</v>
      </c>
      <c r="F198" t="s">
        <v>2582</v>
      </c>
      <c r="G198">
        <v>1978</v>
      </c>
      <c r="H198" t="s">
        <v>170</v>
      </c>
      <c r="I198">
        <v>10</v>
      </c>
      <c r="J198" t="s">
        <v>171</v>
      </c>
      <c r="K198" t="s">
        <v>2631</v>
      </c>
      <c r="L198" s="1"/>
      <c r="M198" s="1">
        <v>42238</v>
      </c>
      <c r="N198" s="1">
        <v>42158</v>
      </c>
      <c r="O198" t="s">
        <v>13</v>
      </c>
      <c r="P198" s="1">
        <v>42165</v>
      </c>
      <c r="Q198" t="s">
        <v>14</v>
      </c>
      <c r="R198" t="s">
        <v>9</v>
      </c>
      <c r="S198" t="s">
        <v>2584</v>
      </c>
      <c r="T198" t="s">
        <v>13</v>
      </c>
      <c r="U198" t="s">
        <v>203</v>
      </c>
      <c r="X198" s="8">
        <v>30</v>
      </c>
      <c r="Y198" s="8">
        <v>18.75</v>
      </c>
      <c r="Z198" s="8">
        <v>119</v>
      </c>
      <c r="AA198" s="8">
        <v>1914.81</v>
      </c>
      <c r="AB198" t="s">
        <v>175</v>
      </c>
      <c r="AC198" t="s">
        <v>175</v>
      </c>
      <c r="AD198" t="s">
        <v>176</v>
      </c>
      <c r="AE198" t="s">
        <v>171</v>
      </c>
      <c r="AF198" t="s">
        <v>177</v>
      </c>
      <c r="AH198" t="s">
        <v>2543</v>
      </c>
      <c r="AI198" t="s">
        <v>1725</v>
      </c>
      <c r="AJ198" t="s">
        <v>59</v>
      </c>
      <c r="AK198" t="s">
        <v>2164</v>
      </c>
      <c r="AL198" s="2">
        <v>42158.546689814815</v>
      </c>
      <c r="AM198" t="s">
        <v>1533</v>
      </c>
      <c r="AN198" t="s">
        <v>2632</v>
      </c>
      <c r="AO198">
        <v>1</v>
      </c>
      <c r="AP198" t="s">
        <v>183</v>
      </c>
      <c r="AT198" t="s">
        <v>2588</v>
      </c>
      <c r="AU198" t="s">
        <v>183</v>
      </c>
      <c r="AV198" t="s">
        <v>62</v>
      </c>
      <c r="AW198" s="8">
        <v>1790</v>
      </c>
      <c r="AX198" s="8">
        <v>1790</v>
      </c>
      <c r="AY198" s="8">
        <v>1914.81</v>
      </c>
      <c r="BA198" t="s">
        <v>2633</v>
      </c>
      <c r="BB198" t="s">
        <v>212</v>
      </c>
      <c r="BC198" t="s">
        <v>2634</v>
      </c>
      <c r="BE198">
        <v>12</v>
      </c>
      <c r="BF198" t="s">
        <v>69</v>
      </c>
      <c r="BG198" t="s">
        <v>2635</v>
      </c>
      <c r="BO198" t="s">
        <v>189</v>
      </c>
      <c r="BP198">
        <v>0</v>
      </c>
      <c r="BQ198" t="s">
        <v>190</v>
      </c>
      <c r="BR198" t="s">
        <v>2636</v>
      </c>
      <c r="BS198" t="s">
        <v>9</v>
      </c>
      <c r="BV198" t="s">
        <v>2637</v>
      </c>
      <c r="BW198" t="s">
        <v>1533</v>
      </c>
      <c r="BX198" t="s">
        <v>2638</v>
      </c>
      <c r="BY198" t="s">
        <v>2632</v>
      </c>
      <c r="BZ198" t="s">
        <v>40</v>
      </c>
      <c r="CB198" t="s">
        <v>1533</v>
      </c>
      <c r="CC198" t="s">
        <v>2639</v>
      </c>
      <c r="CE198" t="s">
        <v>73</v>
      </c>
      <c r="CF198">
        <v>179</v>
      </c>
      <c r="CG198" t="s">
        <v>165</v>
      </c>
      <c r="CH198" t="s">
        <v>196</v>
      </c>
      <c r="CI198" t="s">
        <v>2582</v>
      </c>
      <c r="CJ198">
        <v>206</v>
      </c>
      <c r="CK198" t="s">
        <v>45</v>
      </c>
      <c r="CL198" s="1">
        <v>42238</v>
      </c>
      <c r="CM198" t="s">
        <v>2633</v>
      </c>
      <c r="CO198" t="s">
        <v>2639</v>
      </c>
      <c r="CP198" t="s">
        <v>2639</v>
      </c>
      <c r="CQ198">
        <v>1</v>
      </c>
      <c r="CR198" s="8"/>
      <c r="CS198">
        <v>0</v>
      </c>
      <c r="CU198" s="8">
        <v>1790</v>
      </c>
      <c r="CV198">
        <v>1</v>
      </c>
      <c r="CX198" t="s">
        <v>2640</v>
      </c>
    </row>
    <row r="199" spans="1:103" x14ac:dyDescent="0.35">
      <c r="A199" t="s">
        <v>2641</v>
      </c>
      <c r="B199" s="19" t="s">
        <v>2582</v>
      </c>
      <c r="C199" t="s">
        <v>9</v>
      </c>
      <c r="D199">
        <v>100</v>
      </c>
      <c r="E199">
        <v>8</v>
      </c>
      <c r="F199" t="s">
        <v>2582</v>
      </c>
      <c r="G199">
        <v>2155</v>
      </c>
      <c r="H199" t="s">
        <v>170</v>
      </c>
      <c r="I199">
        <v>8</v>
      </c>
      <c r="J199" t="s">
        <v>171</v>
      </c>
      <c r="K199" t="s">
        <v>2642</v>
      </c>
      <c r="L199" s="1"/>
      <c r="M199" s="1">
        <v>42237</v>
      </c>
      <c r="N199" s="1">
        <v>42173</v>
      </c>
      <c r="O199" t="s">
        <v>13</v>
      </c>
      <c r="P199" s="1">
        <v>42180</v>
      </c>
      <c r="Q199" t="s">
        <v>14</v>
      </c>
      <c r="R199" t="s">
        <v>9</v>
      </c>
      <c r="S199" t="s">
        <v>2584</v>
      </c>
      <c r="T199" t="s">
        <v>13</v>
      </c>
      <c r="U199" t="s">
        <v>203</v>
      </c>
      <c r="X199" s="8">
        <v>30</v>
      </c>
      <c r="Y199" s="8">
        <v>18.75</v>
      </c>
      <c r="Z199" s="8">
        <v>119</v>
      </c>
      <c r="AA199" s="8">
        <v>1531.85</v>
      </c>
      <c r="AB199" t="s">
        <v>175</v>
      </c>
      <c r="AC199" t="s">
        <v>175</v>
      </c>
      <c r="AD199" t="s">
        <v>176</v>
      </c>
      <c r="AE199" t="s">
        <v>171</v>
      </c>
      <c r="AF199" t="s">
        <v>177</v>
      </c>
      <c r="AG199" t="s">
        <v>2643</v>
      </c>
      <c r="AH199" t="s">
        <v>2644</v>
      </c>
      <c r="AI199" t="s">
        <v>762</v>
      </c>
      <c r="AJ199" t="s">
        <v>23</v>
      </c>
      <c r="AK199" t="s">
        <v>181</v>
      </c>
      <c r="AL199" s="2">
        <v>42173.53837962963</v>
      </c>
      <c r="AM199" t="s">
        <v>2645</v>
      </c>
      <c r="AN199" t="s">
        <v>2646</v>
      </c>
      <c r="AO199">
        <v>1</v>
      </c>
      <c r="AP199" t="s">
        <v>183</v>
      </c>
      <c r="AT199" t="s">
        <v>2588</v>
      </c>
      <c r="AU199" t="s">
        <v>183</v>
      </c>
      <c r="AV199" t="s">
        <v>29</v>
      </c>
      <c r="AW199" s="8">
        <v>1432</v>
      </c>
      <c r="AX199" s="8">
        <v>1432</v>
      </c>
      <c r="AY199" s="8">
        <v>1531.85</v>
      </c>
      <c r="BA199" t="s">
        <v>915</v>
      </c>
      <c r="BB199" t="s">
        <v>32</v>
      </c>
      <c r="BE199">
        <v>12</v>
      </c>
      <c r="BF199" t="s">
        <v>69</v>
      </c>
      <c r="BG199" t="s">
        <v>2647</v>
      </c>
      <c r="BO199" t="s">
        <v>189</v>
      </c>
      <c r="BP199">
        <v>0</v>
      </c>
      <c r="BQ199" t="s">
        <v>190</v>
      </c>
      <c r="BR199" t="s">
        <v>2648</v>
      </c>
      <c r="BS199" t="s">
        <v>69</v>
      </c>
      <c r="BV199" t="s">
        <v>2649</v>
      </c>
      <c r="BW199" t="s">
        <v>2645</v>
      </c>
      <c r="BX199" t="s">
        <v>2643</v>
      </c>
      <c r="BY199" t="s">
        <v>2646</v>
      </c>
      <c r="BZ199" t="s">
        <v>72</v>
      </c>
      <c r="CA199" t="s">
        <v>2650</v>
      </c>
      <c r="CB199" t="s">
        <v>2651</v>
      </c>
      <c r="CC199" t="s">
        <v>2652</v>
      </c>
      <c r="CE199" t="s">
        <v>129</v>
      </c>
      <c r="CF199">
        <v>179</v>
      </c>
      <c r="CG199" t="s">
        <v>165</v>
      </c>
      <c r="CH199" t="s">
        <v>196</v>
      </c>
      <c r="CI199" t="s">
        <v>2582</v>
      </c>
      <c r="CJ199">
        <v>206</v>
      </c>
      <c r="CK199" t="s">
        <v>45</v>
      </c>
      <c r="CL199" s="1">
        <v>42237</v>
      </c>
      <c r="CM199" t="s">
        <v>915</v>
      </c>
      <c r="CO199" t="s">
        <v>2653</v>
      </c>
      <c r="CP199" t="s">
        <v>2652</v>
      </c>
      <c r="CQ199">
        <v>1</v>
      </c>
      <c r="CR199" s="8"/>
      <c r="CS199">
        <v>0</v>
      </c>
      <c r="CU199" s="8">
        <v>1432</v>
      </c>
      <c r="CV199">
        <v>1</v>
      </c>
      <c r="CX199" t="s">
        <v>2654</v>
      </c>
    </row>
    <row r="200" spans="1:103" x14ac:dyDescent="0.35">
      <c r="A200" t="s">
        <v>2655</v>
      </c>
      <c r="B200" s="19" t="s">
        <v>2582</v>
      </c>
      <c r="C200" t="s">
        <v>9</v>
      </c>
      <c r="D200">
        <v>100</v>
      </c>
      <c r="E200">
        <v>11</v>
      </c>
      <c r="F200" t="s">
        <v>2582</v>
      </c>
      <c r="G200">
        <v>1843</v>
      </c>
      <c r="H200" t="s">
        <v>200</v>
      </c>
      <c r="I200">
        <v>11</v>
      </c>
      <c r="J200" t="s">
        <v>171</v>
      </c>
      <c r="K200" t="s">
        <v>2656</v>
      </c>
      <c r="L200" s="1"/>
      <c r="M200" s="1">
        <v>42238</v>
      </c>
      <c r="N200" s="1">
        <v>42144</v>
      </c>
      <c r="O200" t="s">
        <v>13</v>
      </c>
      <c r="P200" s="1">
        <v>42151</v>
      </c>
      <c r="Q200" t="s">
        <v>14</v>
      </c>
      <c r="R200" t="s">
        <v>9</v>
      </c>
      <c r="S200" t="s">
        <v>2584</v>
      </c>
      <c r="T200" t="s">
        <v>13</v>
      </c>
      <c r="U200" t="s">
        <v>16</v>
      </c>
      <c r="X200" s="8">
        <v>22.5</v>
      </c>
      <c r="Y200" s="8">
        <v>22.5</v>
      </c>
      <c r="Z200" s="8">
        <v>119</v>
      </c>
      <c r="AA200" s="8">
        <v>1992.73</v>
      </c>
      <c r="AB200" t="s">
        <v>205</v>
      </c>
      <c r="AC200" t="s">
        <v>205</v>
      </c>
      <c r="AD200" t="s">
        <v>176</v>
      </c>
      <c r="AE200" t="s">
        <v>171</v>
      </c>
      <c r="AF200" t="s">
        <v>177</v>
      </c>
      <c r="AG200" t="s">
        <v>2657</v>
      </c>
      <c r="AH200" t="s">
        <v>2117</v>
      </c>
      <c r="AI200" t="s">
        <v>2118</v>
      </c>
      <c r="AJ200" t="s">
        <v>59</v>
      </c>
      <c r="AK200" t="s">
        <v>645</v>
      </c>
      <c r="AL200" s="2">
        <v>42144.467002314814</v>
      </c>
      <c r="AM200" t="s">
        <v>2658</v>
      </c>
      <c r="AN200" t="s">
        <v>2659</v>
      </c>
      <c r="AO200">
        <v>1</v>
      </c>
      <c r="AP200" t="s">
        <v>183</v>
      </c>
      <c r="AT200" t="s">
        <v>2588</v>
      </c>
      <c r="AU200" t="s">
        <v>183</v>
      </c>
      <c r="AV200" t="s">
        <v>62</v>
      </c>
      <c r="AW200" s="8">
        <v>1859</v>
      </c>
      <c r="AX200" s="8">
        <v>1859</v>
      </c>
      <c r="AY200" s="8">
        <v>1992.73</v>
      </c>
      <c r="BA200" t="s">
        <v>2660</v>
      </c>
      <c r="BB200" t="s">
        <v>2661</v>
      </c>
      <c r="BC200" t="s">
        <v>2662</v>
      </c>
      <c r="BE200">
        <v>12</v>
      </c>
      <c r="BF200" t="s">
        <v>69</v>
      </c>
      <c r="BG200" t="s">
        <v>2663</v>
      </c>
      <c r="BO200" t="s">
        <v>215</v>
      </c>
      <c r="BP200">
        <v>0</v>
      </c>
      <c r="BQ200" t="s">
        <v>190</v>
      </c>
      <c r="BR200" t="s">
        <v>2664</v>
      </c>
      <c r="BS200" t="s">
        <v>9</v>
      </c>
      <c r="BV200" t="s">
        <v>2665</v>
      </c>
      <c r="BW200" t="s">
        <v>2658</v>
      </c>
      <c r="BX200" t="s">
        <v>2666</v>
      </c>
      <c r="BY200" t="s">
        <v>2659</v>
      </c>
      <c r="BZ200" t="s">
        <v>72</v>
      </c>
      <c r="CB200" t="s">
        <v>2667</v>
      </c>
      <c r="CE200" t="s">
        <v>456</v>
      </c>
      <c r="CF200">
        <v>169</v>
      </c>
      <c r="CG200" t="s">
        <v>220</v>
      </c>
      <c r="CH200" t="s">
        <v>196</v>
      </c>
      <c r="CI200" t="s">
        <v>2582</v>
      </c>
      <c r="CJ200">
        <v>206</v>
      </c>
      <c r="CK200" t="s">
        <v>45</v>
      </c>
      <c r="CL200" s="1">
        <v>42238</v>
      </c>
      <c r="CM200" t="s">
        <v>2660</v>
      </c>
      <c r="CO200" t="s">
        <v>2668</v>
      </c>
      <c r="CQ200">
        <v>1</v>
      </c>
      <c r="CR200" s="8"/>
      <c r="CS200">
        <v>0</v>
      </c>
      <c r="CU200" s="8">
        <v>1859</v>
      </c>
      <c r="CV200">
        <v>1</v>
      </c>
      <c r="CX200" t="s">
        <v>2669</v>
      </c>
    </row>
    <row r="201" spans="1:103" x14ac:dyDescent="0.35">
      <c r="A201" t="s">
        <v>2670</v>
      </c>
      <c r="B201" s="19" t="s">
        <v>2582</v>
      </c>
      <c r="C201" t="s">
        <v>9</v>
      </c>
      <c r="D201">
        <v>100</v>
      </c>
      <c r="E201">
        <v>6</v>
      </c>
      <c r="F201" t="s">
        <v>2582</v>
      </c>
      <c r="G201">
        <v>1748</v>
      </c>
      <c r="H201" t="s">
        <v>200</v>
      </c>
      <c r="I201">
        <v>6</v>
      </c>
      <c r="J201" t="s">
        <v>171</v>
      </c>
      <c r="K201" t="s">
        <v>2671</v>
      </c>
      <c r="L201" s="1"/>
      <c r="M201" s="1">
        <v>42237</v>
      </c>
      <c r="N201" s="1">
        <v>42125</v>
      </c>
      <c r="O201" t="s">
        <v>13</v>
      </c>
      <c r="P201" s="1"/>
      <c r="Q201" t="s">
        <v>173</v>
      </c>
      <c r="R201" t="s">
        <v>9</v>
      </c>
      <c r="S201" t="s">
        <v>2584</v>
      </c>
      <c r="T201" t="s">
        <v>13</v>
      </c>
      <c r="U201" t="s">
        <v>302</v>
      </c>
      <c r="V201" t="s">
        <v>2672</v>
      </c>
      <c r="X201" s="8">
        <v>22.5</v>
      </c>
      <c r="Y201" s="8">
        <v>22.5</v>
      </c>
      <c r="Z201" s="8">
        <v>119</v>
      </c>
      <c r="AA201" s="8">
        <v>1086.95</v>
      </c>
      <c r="AB201" t="s">
        <v>205</v>
      </c>
      <c r="AC201" t="s">
        <v>205</v>
      </c>
      <c r="AD201" t="s">
        <v>176</v>
      </c>
      <c r="AE201" t="s">
        <v>171</v>
      </c>
      <c r="AF201" t="s">
        <v>177</v>
      </c>
      <c r="AH201" t="s">
        <v>2673</v>
      </c>
      <c r="AI201" t="s">
        <v>2674</v>
      </c>
      <c r="AJ201" t="s">
        <v>23</v>
      </c>
      <c r="AK201" t="s">
        <v>208</v>
      </c>
      <c r="AL201" s="2">
        <v>42125.466435185182</v>
      </c>
      <c r="AM201" t="s">
        <v>2675</v>
      </c>
      <c r="AN201" t="s">
        <v>2676</v>
      </c>
      <c r="AO201">
        <v>1</v>
      </c>
      <c r="AP201" t="s">
        <v>183</v>
      </c>
      <c r="AT201" t="s">
        <v>2588</v>
      </c>
      <c r="AU201" t="s">
        <v>183</v>
      </c>
      <c r="AV201" t="s">
        <v>29</v>
      </c>
      <c r="AW201" s="8">
        <v>1014</v>
      </c>
      <c r="AX201" s="8">
        <v>1014</v>
      </c>
      <c r="AY201" s="8">
        <v>1086.95</v>
      </c>
      <c r="AZ201" t="s">
        <v>210</v>
      </c>
      <c r="BA201" t="s">
        <v>2677</v>
      </c>
      <c r="BB201" t="s">
        <v>2678</v>
      </c>
      <c r="BC201" t="s">
        <v>2679</v>
      </c>
      <c r="BE201">
        <v>12</v>
      </c>
      <c r="BF201" t="s">
        <v>69</v>
      </c>
      <c r="BG201" t="s">
        <v>2680</v>
      </c>
      <c r="BO201" t="s">
        <v>215</v>
      </c>
      <c r="BP201">
        <v>0</v>
      </c>
      <c r="BQ201" t="s">
        <v>190</v>
      </c>
      <c r="BR201" t="s">
        <v>2681</v>
      </c>
      <c r="BS201" t="s">
        <v>9</v>
      </c>
      <c r="BV201" t="s">
        <v>2682</v>
      </c>
      <c r="BW201" t="s">
        <v>2675</v>
      </c>
      <c r="BX201" t="s">
        <v>2683</v>
      </c>
      <c r="BY201" t="s">
        <v>2676</v>
      </c>
      <c r="BZ201" t="s">
        <v>72</v>
      </c>
      <c r="CA201" t="s">
        <v>2684</v>
      </c>
      <c r="CB201" t="s">
        <v>2685</v>
      </c>
      <c r="CD201" t="s">
        <v>164</v>
      </c>
      <c r="CE201" t="s">
        <v>456</v>
      </c>
      <c r="CF201">
        <v>169</v>
      </c>
      <c r="CG201" t="s">
        <v>220</v>
      </c>
      <c r="CH201" t="s">
        <v>196</v>
      </c>
      <c r="CI201" t="s">
        <v>2582</v>
      </c>
      <c r="CJ201">
        <v>206</v>
      </c>
      <c r="CK201" t="s">
        <v>45</v>
      </c>
      <c r="CL201" s="1">
        <v>42237</v>
      </c>
      <c r="CM201" t="s">
        <v>2677</v>
      </c>
      <c r="CN201" t="s">
        <v>2686</v>
      </c>
      <c r="CQ201">
        <v>1</v>
      </c>
      <c r="CR201" s="8"/>
      <c r="CS201">
        <v>0</v>
      </c>
      <c r="CU201" s="8">
        <v>1014</v>
      </c>
      <c r="CV201">
        <v>1</v>
      </c>
      <c r="CX201" t="s">
        <v>2687</v>
      </c>
    </row>
    <row r="202" spans="1:103" x14ac:dyDescent="0.35">
      <c r="A202" t="s">
        <v>2688</v>
      </c>
      <c r="B202" s="19" t="s">
        <v>2582</v>
      </c>
      <c r="C202" t="s">
        <v>9</v>
      </c>
      <c r="D202">
        <v>100</v>
      </c>
      <c r="E202">
        <v>6</v>
      </c>
      <c r="F202" t="s">
        <v>2582</v>
      </c>
      <c r="G202">
        <v>1572</v>
      </c>
      <c r="H202" t="s">
        <v>200</v>
      </c>
      <c r="I202">
        <v>6</v>
      </c>
      <c r="J202" t="s">
        <v>171</v>
      </c>
      <c r="K202" t="s">
        <v>2689</v>
      </c>
      <c r="L202" s="1"/>
      <c r="M202" s="1">
        <v>42235</v>
      </c>
      <c r="N202" s="1">
        <v>42107</v>
      </c>
      <c r="O202" t="s">
        <v>13</v>
      </c>
      <c r="P202" s="1">
        <v>42114</v>
      </c>
      <c r="Q202" t="s">
        <v>1359</v>
      </c>
      <c r="R202" t="s">
        <v>9</v>
      </c>
      <c r="S202" t="s">
        <v>2584</v>
      </c>
      <c r="T202" t="s">
        <v>13</v>
      </c>
      <c r="U202" t="s">
        <v>16</v>
      </c>
      <c r="V202" t="s">
        <v>2690</v>
      </c>
      <c r="X202" s="8">
        <v>22.5</v>
      </c>
      <c r="Y202" s="8">
        <v>22.5</v>
      </c>
      <c r="Z202" s="8">
        <v>119</v>
      </c>
      <c r="AA202" s="8">
        <v>1086.95</v>
      </c>
      <c r="AB202" t="s">
        <v>205</v>
      </c>
      <c r="AC202" t="s">
        <v>205</v>
      </c>
      <c r="AD202" t="s">
        <v>176</v>
      </c>
      <c r="AE202" t="s">
        <v>171</v>
      </c>
      <c r="AF202" t="s">
        <v>177</v>
      </c>
      <c r="AG202" t="s">
        <v>2690</v>
      </c>
      <c r="AH202" t="s">
        <v>2604</v>
      </c>
      <c r="AI202" t="s">
        <v>527</v>
      </c>
      <c r="AJ202" t="s">
        <v>100</v>
      </c>
      <c r="AK202" t="s">
        <v>579</v>
      </c>
      <c r="AL202" s="2">
        <v>42107.653564814813</v>
      </c>
      <c r="AM202" t="s">
        <v>2691</v>
      </c>
      <c r="AN202" t="s">
        <v>2691</v>
      </c>
      <c r="AO202">
        <v>2</v>
      </c>
      <c r="AP202" t="s">
        <v>183</v>
      </c>
      <c r="AT202" t="s">
        <v>2588</v>
      </c>
      <c r="AU202" t="s">
        <v>183</v>
      </c>
      <c r="AV202" t="s">
        <v>104</v>
      </c>
      <c r="AW202" s="8">
        <v>1014</v>
      </c>
      <c r="AX202" s="8">
        <v>1014</v>
      </c>
      <c r="AY202" s="8">
        <v>1086.95</v>
      </c>
      <c r="AZ202" t="s">
        <v>210</v>
      </c>
      <c r="BA202" t="s">
        <v>2692</v>
      </c>
      <c r="BB202" t="s">
        <v>2693</v>
      </c>
      <c r="BC202" t="s">
        <v>2694</v>
      </c>
      <c r="BE202">
        <v>12</v>
      </c>
      <c r="BF202" t="s">
        <v>69</v>
      </c>
      <c r="BG202" t="s">
        <v>2695</v>
      </c>
      <c r="BO202" t="s">
        <v>215</v>
      </c>
      <c r="BP202">
        <v>0</v>
      </c>
      <c r="BQ202" t="s">
        <v>190</v>
      </c>
      <c r="BR202" t="s">
        <v>2696</v>
      </c>
      <c r="BS202" t="s">
        <v>9</v>
      </c>
      <c r="BV202" t="s">
        <v>2697</v>
      </c>
      <c r="BW202" t="s">
        <v>2691</v>
      </c>
      <c r="BX202" t="s">
        <v>2690</v>
      </c>
      <c r="BY202" t="s">
        <v>2691</v>
      </c>
      <c r="BZ202" t="s">
        <v>72</v>
      </c>
      <c r="CB202" t="s">
        <v>2698</v>
      </c>
      <c r="CC202" t="s">
        <v>2699</v>
      </c>
      <c r="CE202" t="s">
        <v>294</v>
      </c>
      <c r="CF202">
        <v>169</v>
      </c>
      <c r="CG202" t="s">
        <v>220</v>
      </c>
      <c r="CH202" t="s">
        <v>196</v>
      </c>
      <c r="CI202" t="s">
        <v>2582</v>
      </c>
      <c r="CJ202">
        <v>206</v>
      </c>
      <c r="CK202" t="s">
        <v>45</v>
      </c>
      <c r="CL202" s="1">
        <v>42235</v>
      </c>
      <c r="CM202" t="s">
        <v>2692</v>
      </c>
      <c r="CN202" t="s">
        <v>2700</v>
      </c>
      <c r="CO202" t="s">
        <v>2701</v>
      </c>
      <c r="CP202" t="s">
        <v>2699</v>
      </c>
      <c r="CQ202">
        <v>2</v>
      </c>
      <c r="CR202" s="8"/>
      <c r="CS202">
        <v>0</v>
      </c>
      <c r="CU202" s="8">
        <v>1014</v>
      </c>
      <c r="CV202">
        <v>1</v>
      </c>
      <c r="CX202" t="s">
        <v>2702</v>
      </c>
    </row>
    <row r="203" spans="1:103" x14ac:dyDescent="0.35">
      <c r="A203" t="s">
        <v>2703</v>
      </c>
      <c r="B203" s="19" t="s">
        <v>2704</v>
      </c>
      <c r="C203" t="s">
        <v>9</v>
      </c>
      <c r="D203">
        <v>100</v>
      </c>
      <c r="E203">
        <v>32</v>
      </c>
      <c r="F203" t="s">
        <v>2704</v>
      </c>
      <c r="G203">
        <v>962</v>
      </c>
      <c r="H203" t="s">
        <v>50</v>
      </c>
      <c r="I203">
        <v>32</v>
      </c>
      <c r="J203" t="s">
        <v>791</v>
      </c>
      <c r="K203" t="s">
        <v>2705</v>
      </c>
      <c r="L203" s="1"/>
      <c r="M203" s="1">
        <v>42235</v>
      </c>
      <c r="N203" s="1">
        <v>42034</v>
      </c>
      <c r="O203" t="s">
        <v>13</v>
      </c>
      <c r="P203" s="1">
        <v>42048</v>
      </c>
      <c r="Q203" t="s">
        <v>202</v>
      </c>
      <c r="R203" t="s">
        <v>9</v>
      </c>
      <c r="S203" t="s">
        <v>2706</v>
      </c>
      <c r="T203" t="s">
        <v>13</v>
      </c>
      <c r="U203" t="s">
        <v>16</v>
      </c>
      <c r="X203" s="8">
        <v>48.87</v>
      </c>
      <c r="Y203" s="8">
        <v>26.13</v>
      </c>
      <c r="Z203" s="8">
        <v>36.22</v>
      </c>
      <c r="AA203" s="8">
        <v>7721.74</v>
      </c>
      <c r="AB203" t="s">
        <v>205</v>
      </c>
      <c r="AC203" t="s">
        <v>205</v>
      </c>
      <c r="AD203" t="s">
        <v>438</v>
      </c>
      <c r="AE203" t="s">
        <v>791</v>
      </c>
      <c r="AF203" t="s">
        <v>177</v>
      </c>
      <c r="AG203" t="s">
        <v>2707</v>
      </c>
      <c r="AH203" t="s">
        <v>2708</v>
      </c>
      <c r="AI203" t="s">
        <v>716</v>
      </c>
      <c r="AJ203" t="s">
        <v>100</v>
      </c>
      <c r="AK203" t="s">
        <v>579</v>
      </c>
      <c r="AL203" s="2">
        <v>42034.628055555557</v>
      </c>
      <c r="AM203" t="s">
        <v>2709</v>
      </c>
      <c r="AO203">
        <v>5</v>
      </c>
      <c r="AP203" t="s">
        <v>1326</v>
      </c>
      <c r="AQ203" t="s">
        <v>311</v>
      </c>
      <c r="AR203">
        <v>40</v>
      </c>
      <c r="AT203" t="s">
        <v>1596</v>
      </c>
      <c r="AU203" t="s">
        <v>1305</v>
      </c>
      <c r="AV203" t="s">
        <v>104</v>
      </c>
      <c r="AW203" s="8">
        <v>7131.96</v>
      </c>
      <c r="AX203" s="8">
        <v>7131.96</v>
      </c>
      <c r="AY203" s="8">
        <v>7721.74</v>
      </c>
      <c r="BA203" t="s">
        <v>2710</v>
      </c>
      <c r="BB203" t="s">
        <v>2711</v>
      </c>
      <c r="BC203" t="s">
        <v>2712</v>
      </c>
      <c r="BD203">
        <v>1.35</v>
      </c>
      <c r="BE203">
        <v>29</v>
      </c>
      <c r="BF203" t="s">
        <v>9</v>
      </c>
      <c r="BG203" t="s">
        <v>2713</v>
      </c>
      <c r="BO203" t="s">
        <v>303</v>
      </c>
      <c r="BP203">
        <v>0</v>
      </c>
      <c r="BQ203" t="s">
        <v>36</v>
      </c>
      <c r="BR203" t="s">
        <v>2714</v>
      </c>
      <c r="BS203" t="s">
        <v>9</v>
      </c>
      <c r="BT203" t="s">
        <v>9</v>
      </c>
      <c r="BU203" t="s">
        <v>38</v>
      </c>
      <c r="BV203" t="s">
        <v>2715</v>
      </c>
      <c r="BW203" t="s">
        <v>2709</v>
      </c>
      <c r="BX203" t="s">
        <v>2002</v>
      </c>
      <c r="BY203" t="s">
        <v>2709</v>
      </c>
      <c r="BZ203" t="s">
        <v>72</v>
      </c>
      <c r="CA203" t="s">
        <v>2716</v>
      </c>
      <c r="CB203" t="s">
        <v>2717</v>
      </c>
      <c r="CD203" t="s">
        <v>254</v>
      </c>
      <c r="CE203" t="s">
        <v>2718</v>
      </c>
      <c r="CF203">
        <v>219</v>
      </c>
      <c r="CG203" t="s">
        <v>1501</v>
      </c>
      <c r="CI203" t="s">
        <v>2704</v>
      </c>
      <c r="CJ203">
        <v>53</v>
      </c>
      <c r="CK203" t="s">
        <v>45</v>
      </c>
      <c r="CL203" s="1">
        <v>42235</v>
      </c>
      <c r="CM203" t="s">
        <v>2710</v>
      </c>
      <c r="CN203" t="s">
        <v>2719</v>
      </c>
      <c r="CO203" t="s">
        <v>2719</v>
      </c>
      <c r="CQ203">
        <v>2</v>
      </c>
      <c r="CR203" s="8">
        <v>8479.68</v>
      </c>
      <c r="CS203">
        <v>1</v>
      </c>
      <c r="CU203" s="8">
        <v>7131.96</v>
      </c>
      <c r="CV203">
        <v>4</v>
      </c>
      <c r="CX203" t="s">
        <v>2720</v>
      </c>
      <c r="CY203">
        <v>5.2</v>
      </c>
    </row>
    <row r="204" spans="1:103" x14ac:dyDescent="0.35">
      <c r="A204" t="s">
        <v>2721</v>
      </c>
      <c r="B204" s="19" t="s">
        <v>2704</v>
      </c>
      <c r="C204" t="s">
        <v>9</v>
      </c>
      <c r="D204">
        <v>100</v>
      </c>
      <c r="E204">
        <v>32</v>
      </c>
      <c r="F204" t="s">
        <v>2704</v>
      </c>
      <c r="G204">
        <v>812</v>
      </c>
      <c r="H204" t="s">
        <v>50</v>
      </c>
      <c r="I204">
        <v>32</v>
      </c>
      <c r="J204" t="s">
        <v>791</v>
      </c>
      <c r="K204" t="s">
        <v>2722</v>
      </c>
      <c r="L204" s="1"/>
      <c r="M204" s="1">
        <v>42237</v>
      </c>
      <c r="N204" s="1">
        <v>41992</v>
      </c>
      <c r="O204" t="s">
        <v>13</v>
      </c>
      <c r="P204" s="1">
        <v>42009</v>
      </c>
      <c r="Q204" t="s">
        <v>436</v>
      </c>
      <c r="R204" t="s">
        <v>9</v>
      </c>
      <c r="S204" t="s">
        <v>2706</v>
      </c>
      <c r="T204" t="s">
        <v>13</v>
      </c>
      <c r="U204" t="s">
        <v>53</v>
      </c>
      <c r="X204" s="8">
        <v>48.87</v>
      </c>
      <c r="Y204" s="8">
        <v>26.13</v>
      </c>
      <c r="Z204" s="8">
        <v>36.22</v>
      </c>
      <c r="AA204" s="8">
        <v>7771.76</v>
      </c>
      <c r="AB204" t="s">
        <v>205</v>
      </c>
      <c r="AC204" t="s">
        <v>205</v>
      </c>
      <c r="AD204" t="s">
        <v>438</v>
      </c>
      <c r="AE204" t="s">
        <v>791</v>
      </c>
      <c r="AF204" t="s">
        <v>177</v>
      </c>
      <c r="AG204" t="s">
        <v>2723</v>
      </c>
      <c r="AH204" t="s">
        <v>2724</v>
      </c>
      <c r="AI204" t="s">
        <v>1012</v>
      </c>
      <c r="AJ204" t="s">
        <v>23</v>
      </c>
      <c r="AK204" t="s">
        <v>208</v>
      </c>
      <c r="AL204" s="2">
        <v>41992.632800925923</v>
      </c>
      <c r="AM204" t="s">
        <v>2725</v>
      </c>
      <c r="AN204" t="s">
        <v>2725</v>
      </c>
      <c r="AO204">
        <v>8</v>
      </c>
      <c r="AP204" t="s">
        <v>1326</v>
      </c>
      <c r="AQ204" t="s">
        <v>311</v>
      </c>
      <c r="AR204">
        <v>40</v>
      </c>
      <c r="AT204" t="s">
        <v>1596</v>
      </c>
      <c r="AU204" t="s">
        <v>1305</v>
      </c>
      <c r="AV204" t="s">
        <v>29</v>
      </c>
      <c r="AW204" s="8">
        <v>7173.28</v>
      </c>
      <c r="AX204" s="8">
        <v>7173.28</v>
      </c>
      <c r="AY204" s="8">
        <v>7771.76</v>
      </c>
      <c r="BA204" t="s">
        <v>2726</v>
      </c>
      <c r="BB204" t="s">
        <v>2727</v>
      </c>
      <c r="BC204" t="s">
        <v>2728</v>
      </c>
      <c r="BD204">
        <v>1.35</v>
      </c>
      <c r="BE204">
        <v>29</v>
      </c>
      <c r="BF204" t="s">
        <v>9</v>
      </c>
      <c r="BG204" t="s">
        <v>2729</v>
      </c>
      <c r="BO204" t="s">
        <v>303</v>
      </c>
      <c r="BP204">
        <v>0</v>
      </c>
      <c r="BQ204" t="s">
        <v>36</v>
      </c>
      <c r="BR204" t="s">
        <v>2730</v>
      </c>
      <c r="BS204" t="s">
        <v>69</v>
      </c>
      <c r="BT204" t="s">
        <v>9</v>
      </c>
      <c r="BU204" t="s">
        <v>38</v>
      </c>
      <c r="BV204" t="s">
        <v>2731</v>
      </c>
      <c r="BW204" t="s">
        <v>2725</v>
      </c>
      <c r="BX204" t="s">
        <v>2723</v>
      </c>
      <c r="BY204" t="s">
        <v>2725</v>
      </c>
      <c r="BZ204" t="s">
        <v>40</v>
      </c>
      <c r="CB204" t="s">
        <v>2732</v>
      </c>
      <c r="CC204" t="s">
        <v>2733</v>
      </c>
      <c r="CE204" t="s">
        <v>456</v>
      </c>
      <c r="CF204">
        <v>219</v>
      </c>
      <c r="CG204" t="s">
        <v>1501</v>
      </c>
      <c r="CI204" t="s">
        <v>2704</v>
      </c>
      <c r="CJ204">
        <v>53</v>
      </c>
      <c r="CK204" t="s">
        <v>45</v>
      </c>
      <c r="CL204" s="1">
        <v>42237</v>
      </c>
      <c r="CM204" t="s">
        <v>2726</v>
      </c>
      <c r="CO204" t="s">
        <v>2733</v>
      </c>
      <c r="CQ204">
        <v>3</v>
      </c>
      <c r="CR204" s="8">
        <v>8479.68</v>
      </c>
      <c r="CS204">
        <v>1</v>
      </c>
      <c r="CU204" s="8">
        <v>7173.28</v>
      </c>
      <c r="CV204">
        <v>4</v>
      </c>
      <c r="CX204" t="s">
        <v>2734</v>
      </c>
      <c r="CY204">
        <v>5.2</v>
      </c>
    </row>
    <row r="205" spans="1:103" x14ac:dyDescent="0.35">
      <c r="A205" t="s">
        <v>2735</v>
      </c>
      <c r="B205" s="19" t="s">
        <v>2704</v>
      </c>
      <c r="C205" t="s">
        <v>9</v>
      </c>
      <c r="D205">
        <v>100</v>
      </c>
      <c r="E205">
        <v>32</v>
      </c>
      <c r="F205" t="s">
        <v>2704</v>
      </c>
      <c r="G205">
        <v>2103</v>
      </c>
      <c r="H205" t="s">
        <v>10</v>
      </c>
      <c r="I205">
        <v>32</v>
      </c>
      <c r="J205" t="s">
        <v>791</v>
      </c>
      <c r="K205" t="s">
        <v>2736</v>
      </c>
      <c r="L205" s="1"/>
      <c r="M205" s="1">
        <v>42236</v>
      </c>
      <c r="N205" s="1">
        <v>42170</v>
      </c>
      <c r="O205" t="s">
        <v>13</v>
      </c>
      <c r="P205" s="1">
        <v>42172</v>
      </c>
      <c r="Q205" t="s">
        <v>1359</v>
      </c>
      <c r="R205" t="s">
        <v>9</v>
      </c>
      <c r="S205" t="s">
        <v>2706</v>
      </c>
      <c r="T205" t="s">
        <v>13</v>
      </c>
      <c r="U205" t="s">
        <v>1283</v>
      </c>
      <c r="X205" s="8">
        <v>38.15</v>
      </c>
      <c r="Y205" s="8">
        <v>22.85</v>
      </c>
      <c r="Z205" s="8">
        <v>36.22</v>
      </c>
      <c r="AA205" s="8">
        <v>6917.76</v>
      </c>
      <c r="AB205" t="s">
        <v>600</v>
      </c>
      <c r="AC205" t="s">
        <v>233</v>
      </c>
      <c r="AD205" t="s">
        <v>438</v>
      </c>
      <c r="AE205" t="s">
        <v>791</v>
      </c>
      <c r="AF205" t="s">
        <v>177</v>
      </c>
      <c r="AG205" t="s">
        <v>2737</v>
      </c>
      <c r="AH205" t="s">
        <v>1507</v>
      </c>
      <c r="AI205" t="s">
        <v>762</v>
      </c>
      <c r="AJ205" t="s">
        <v>80</v>
      </c>
      <c r="AK205" t="s">
        <v>1508</v>
      </c>
      <c r="AL205" s="2">
        <v>42170.476909722223</v>
      </c>
      <c r="AM205" t="s">
        <v>2738</v>
      </c>
      <c r="AN205" t="s">
        <v>2739</v>
      </c>
      <c r="AO205">
        <v>2</v>
      </c>
      <c r="AP205" t="s">
        <v>1326</v>
      </c>
      <c r="AQ205" t="s">
        <v>311</v>
      </c>
      <c r="AR205">
        <v>40</v>
      </c>
      <c r="AT205" t="s">
        <v>1596</v>
      </c>
      <c r="AU205" t="s">
        <v>1305</v>
      </c>
      <c r="AV205" t="s">
        <v>83</v>
      </c>
      <c r="AW205" s="8">
        <v>6398.99</v>
      </c>
      <c r="AX205" s="8">
        <v>6398.99</v>
      </c>
      <c r="AY205" s="8">
        <v>6917.76</v>
      </c>
      <c r="BA205" t="s">
        <v>2740</v>
      </c>
      <c r="BB205" t="s">
        <v>32</v>
      </c>
      <c r="BC205" t="s">
        <v>2741</v>
      </c>
      <c r="BD205">
        <v>1.35</v>
      </c>
      <c r="BE205">
        <v>29</v>
      </c>
      <c r="BF205" t="s">
        <v>69</v>
      </c>
      <c r="BG205" t="s">
        <v>2742</v>
      </c>
      <c r="BO205" t="s">
        <v>691</v>
      </c>
      <c r="BP205">
        <v>0</v>
      </c>
      <c r="BQ205" t="s">
        <v>36</v>
      </c>
      <c r="BR205" t="s">
        <v>2743</v>
      </c>
      <c r="BS205" t="s">
        <v>9</v>
      </c>
      <c r="BT205" t="s">
        <v>9</v>
      </c>
      <c r="BU205" t="s">
        <v>38</v>
      </c>
      <c r="BV205" t="s">
        <v>2744</v>
      </c>
      <c r="BW205" t="s">
        <v>2738</v>
      </c>
      <c r="BX205" t="s">
        <v>2745</v>
      </c>
      <c r="BY205" t="s">
        <v>2739</v>
      </c>
      <c r="BZ205" t="s">
        <v>72</v>
      </c>
      <c r="CB205" t="s">
        <v>2746</v>
      </c>
      <c r="CC205" t="s">
        <v>2747</v>
      </c>
      <c r="CE205" t="s">
        <v>112</v>
      </c>
      <c r="CF205">
        <v>199</v>
      </c>
      <c r="CG205" t="s">
        <v>55</v>
      </c>
      <c r="CI205" t="s">
        <v>2704</v>
      </c>
      <c r="CJ205">
        <v>53</v>
      </c>
      <c r="CK205" t="s">
        <v>45</v>
      </c>
      <c r="CL205" s="1">
        <v>42236</v>
      </c>
      <c r="CM205" t="s">
        <v>2740</v>
      </c>
      <c r="CO205" t="s">
        <v>2748</v>
      </c>
      <c r="CP205" t="s">
        <v>2747</v>
      </c>
      <c r="CQ205">
        <v>1</v>
      </c>
      <c r="CR205" s="8"/>
      <c r="CS205">
        <v>1</v>
      </c>
      <c r="CU205" s="8">
        <v>6398.99</v>
      </c>
      <c r="CV205">
        <v>4</v>
      </c>
      <c r="CX205" t="s">
        <v>2749</v>
      </c>
      <c r="CY205">
        <v>5.2</v>
      </c>
    </row>
    <row r="206" spans="1:103" x14ac:dyDescent="0.35">
      <c r="A206" t="s">
        <v>2750</v>
      </c>
      <c r="B206" s="19" t="s">
        <v>2704</v>
      </c>
      <c r="C206" t="s">
        <v>9</v>
      </c>
      <c r="D206">
        <v>100</v>
      </c>
      <c r="E206">
        <v>32</v>
      </c>
      <c r="F206" t="s">
        <v>2704</v>
      </c>
      <c r="G206">
        <v>1563</v>
      </c>
      <c r="H206" t="s">
        <v>50</v>
      </c>
      <c r="I206">
        <v>32</v>
      </c>
      <c r="J206" t="s">
        <v>791</v>
      </c>
      <c r="K206" t="s">
        <v>2751</v>
      </c>
      <c r="L206" s="1"/>
      <c r="M206" s="1">
        <v>42236</v>
      </c>
      <c r="N206" s="1">
        <v>42107</v>
      </c>
      <c r="O206" t="s">
        <v>13</v>
      </c>
      <c r="P206" s="1"/>
      <c r="Q206" t="s">
        <v>173</v>
      </c>
      <c r="R206" t="s">
        <v>9</v>
      </c>
      <c r="S206" t="s">
        <v>2706</v>
      </c>
      <c r="T206" t="s">
        <v>13</v>
      </c>
      <c r="U206" t="s">
        <v>53</v>
      </c>
      <c r="X206" s="8">
        <v>48.87</v>
      </c>
      <c r="Y206" s="8">
        <v>26.13</v>
      </c>
      <c r="Z206" s="8">
        <v>36.22</v>
      </c>
      <c r="AA206" s="8">
        <v>7771.74</v>
      </c>
      <c r="AB206" t="s">
        <v>205</v>
      </c>
      <c r="AC206" t="s">
        <v>205</v>
      </c>
      <c r="AD206" t="s">
        <v>438</v>
      </c>
      <c r="AE206" t="s">
        <v>791</v>
      </c>
      <c r="AF206" t="s">
        <v>177</v>
      </c>
      <c r="AG206" t="s">
        <v>2752</v>
      </c>
      <c r="AH206" t="s">
        <v>2604</v>
      </c>
      <c r="AI206" t="s">
        <v>527</v>
      </c>
      <c r="AJ206" t="s">
        <v>80</v>
      </c>
      <c r="AK206" t="s">
        <v>619</v>
      </c>
      <c r="AL206" s="2">
        <v>42107.561064814814</v>
      </c>
      <c r="AM206" t="s">
        <v>2753</v>
      </c>
      <c r="AN206" t="s">
        <v>2754</v>
      </c>
      <c r="AO206">
        <v>3</v>
      </c>
      <c r="AP206" t="s">
        <v>1326</v>
      </c>
      <c r="AQ206" t="s">
        <v>311</v>
      </c>
      <c r="AR206">
        <v>40</v>
      </c>
      <c r="AT206" t="s">
        <v>1596</v>
      </c>
      <c r="AU206" t="s">
        <v>1305</v>
      </c>
      <c r="AV206" t="s">
        <v>83</v>
      </c>
      <c r="AW206" s="8">
        <v>7173.28</v>
      </c>
      <c r="AX206" s="8">
        <v>7173.28</v>
      </c>
      <c r="AY206" s="8">
        <v>7771.74</v>
      </c>
      <c r="BA206" t="s">
        <v>2755</v>
      </c>
      <c r="BB206" t="s">
        <v>2756</v>
      </c>
      <c r="BC206" t="s">
        <v>2757</v>
      </c>
      <c r="BD206">
        <v>1.35</v>
      </c>
      <c r="BE206">
        <v>29</v>
      </c>
      <c r="BF206" t="s">
        <v>9</v>
      </c>
      <c r="BG206" t="s">
        <v>2758</v>
      </c>
      <c r="BO206" t="s">
        <v>303</v>
      </c>
      <c r="BP206">
        <v>0</v>
      </c>
      <c r="BQ206" t="s">
        <v>36</v>
      </c>
      <c r="BR206" t="s">
        <v>2759</v>
      </c>
      <c r="BS206" t="s">
        <v>9</v>
      </c>
      <c r="BT206" t="s">
        <v>9</v>
      </c>
      <c r="BU206" t="s">
        <v>38</v>
      </c>
      <c r="BV206" t="s">
        <v>2760</v>
      </c>
      <c r="BW206" t="s">
        <v>2753</v>
      </c>
      <c r="BX206" t="s">
        <v>2761</v>
      </c>
      <c r="BY206" t="s">
        <v>2754</v>
      </c>
      <c r="BZ206" t="s">
        <v>72</v>
      </c>
      <c r="CA206" t="s">
        <v>2762</v>
      </c>
      <c r="CB206" t="s">
        <v>2763</v>
      </c>
      <c r="CD206" t="s">
        <v>374</v>
      </c>
      <c r="CE206" t="s">
        <v>294</v>
      </c>
      <c r="CF206">
        <v>219</v>
      </c>
      <c r="CG206" t="s">
        <v>1501</v>
      </c>
      <c r="CI206" t="s">
        <v>2704</v>
      </c>
      <c r="CJ206">
        <v>53</v>
      </c>
      <c r="CK206" t="s">
        <v>45</v>
      </c>
      <c r="CL206" s="1">
        <v>42236</v>
      </c>
      <c r="CM206" t="s">
        <v>2755</v>
      </c>
      <c r="CO206" t="s">
        <v>2764</v>
      </c>
      <c r="CQ206">
        <v>2</v>
      </c>
      <c r="CR206" s="8"/>
      <c r="CS206">
        <v>1</v>
      </c>
      <c r="CU206" s="8">
        <v>7173.28</v>
      </c>
      <c r="CV206">
        <v>4</v>
      </c>
      <c r="CX206" t="s">
        <v>2765</v>
      </c>
      <c r="CY206">
        <v>5.2</v>
      </c>
    </row>
    <row r="207" spans="1:103" x14ac:dyDescent="0.35">
      <c r="A207" t="s">
        <v>2766</v>
      </c>
      <c r="B207" s="19" t="s">
        <v>2704</v>
      </c>
      <c r="C207" t="s">
        <v>9</v>
      </c>
      <c r="D207">
        <v>100</v>
      </c>
      <c r="E207">
        <v>32</v>
      </c>
      <c r="F207" t="s">
        <v>2704</v>
      </c>
      <c r="G207">
        <v>322</v>
      </c>
      <c r="H207" t="s">
        <v>148</v>
      </c>
      <c r="I207">
        <v>32</v>
      </c>
      <c r="J207" t="s">
        <v>791</v>
      </c>
      <c r="K207" t="s">
        <v>2767</v>
      </c>
      <c r="L207" s="1"/>
      <c r="M207" s="1">
        <v>42235</v>
      </c>
      <c r="N207" s="1">
        <v>41884</v>
      </c>
      <c r="O207" t="s">
        <v>13</v>
      </c>
      <c r="P207" s="1">
        <v>41891</v>
      </c>
      <c r="Q207" t="s">
        <v>436</v>
      </c>
      <c r="R207" t="s">
        <v>9</v>
      </c>
      <c r="S207" t="s">
        <v>2706</v>
      </c>
      <c r="T207" t="s">
        <v>13</v>
      </c>
      <c r="U207" t="s">
        <v>16</v>
      </c>
      <c r="V207" t="s">
        <v>2768</v>
      </c>
      <c r="X207" s="8">
        <v>42.5</v>
      </c>
      <c r="Y207" s="8">
        <v>22.5</v>
      </c>
      <c r="Z207" s="8">
        <v>36.22</v>
      </c>
      <c r="AA207" s="8">
        <v>8912.6299999999992</v>
      </c>
      <c r="AB207" t="s">
        <v>1558</v>
      </c>
      <c r="AC207" t="s">
        <v>1558</v>
      </c>
      <c r="AD207" t="s">
        <v>438</v>
      </c>
      <c r="AE207" t="s">
        <v>791</v>
      </c>
      <c r="AF207" t="s">
        <v>177</v>
      </c>
      <c r="AG207" t="s">
        <v>2769</v>
      </c>
      <c r="AH207" t="s">
        <v>1395</v>
      </c>
      <c r="AI207" t="s">
        <v>119</v>
      </c>
      <c r="AJ207" t="s">
        <v>100</v>
      </c>
      <c r="AK207" t="s">
        <v>1560</v>
      </c>
      <c r="AL207" s="2">
        <v>41884.685277777775</v>
      </c>
      <c r="AM207" t="s">
        <v>2770</v>
      </c>
      <c r="AN207" t="s">
        <v>2770</v>
      </c>
      <c r="AO207">
        <v>8</v>
      </c>
      <c r="AP207" t="s">
        <v>1305</v>
      </c>
      <c r="AQ207" t="s">
        <v>311</v>
      </c>
      <c r="AR207">
        <v>40</v>
      </c>
      <c r="AT207" t="s">
        <v>1596</v>
      </c>
      <c r="AU207" t="s">
        <v>1305</v>
      </c>
      <c r="AV207" t="s">
        <v>104</v>
      </c>
      <c r="AW207" s="8">
        <v>8226.25</v>
      </c>
      <c r="AX207" s="8">
        <v>8226.25</v>
      </c>
      <c r="AY207" s="8">
        <v>8912.6299999999992</v>
      </c>
      <c r="AZ207" t="s">
        <v>30</v>
      </c>
      <c r="BA207" t="s">
        <v>2771</v>
      </c>
      <c r="BB207" t="s">
        <v>32</v>
      </c>
      <c r="BC207" t="s">
        <v>2772</v>
      </c>
      <c r="BD207">
        <v>1.35</v>
      </c>
      <c r="BE207">
        <v>29</v>
      </c>
      <c r="BF207" t="s">
        <v>69</v>
      </c>
      <c r="BG207" t="s">
        <v>2773</v>
      </c>
      <c r="BO207" t="s">
        <v>412</v>
      </c>
      <c r="BP207">
        <v>0</v>
      </c>
      <c r="BQ207" t="s">
        <v>1311</v>
      </c>
      <c r="BR207" t="s">
        <v>2774</v>
      </c>
      <c r="BS207" t="s">
        <v>9</v>
      </c>
      <c r="BT207" t="s">
        <v>9</v>
      </c>
      <c r="BU207" t="s">
        <v>38</v>
      </c>
      <c r="BV207" t="s">
        <v>2775</v>
      </c>
      <c r="BW207" t="s">
        <v>2770</v>
      </c>
      <c r="BX207" t="s">
        <v>2768</v>
      </c>
      <c r="BY207" t="s">
        <v>2770</v>
      </c>
      <c r="BZ207" t="s">
        <v>40</v>
      </c>
      <c r="CA207" t="s">
        <v>2776</v>
      </c>
      <c r="CB207" t="s">
        <v>2777</v>
      </c>
      <c r="CE207" t="s">
        <v>608</v>
      </c>
      <c r="CF207">
        <v>249</v>
      </c>
      <c r="CG207" t="s">
        <v>165</v>
      </c>
      <c r="CH207" t="s">
        <v>1316</v>
      </c>
      <c r="CI207" t="s">
        <v>2704</v>
      </c>
      <c r="CJ207">
        <v>53</v>
      </c>
      <c r="CK207" t="s">
        <v>45</v>
      </c>
      <c r="CL207" s="1">
        <v>42235</v>
      </c>
      <c r="CM207" t="s">
        <v>2771</v>
      </c>
      <c r="CN207" t="s">
        <v>2778</v>
      </c>
      <c r="CO207" t="s">
        <v>2779</v>
      </c>
      <c r="CP207" t="s">
        <v>2779</v>
      </c>
      <c r="CQ207">
        <v>3</v>
      </c>
      <c r="CR207" s="8">
        <v>9641.2800000000007</v>
      </c>
      <c r="CS207">
        <v>2</v>
      </c>
      <c r="CU207" s="8">
        <v>8226.25</v>
      </c>
      <c r="CV207">
        <v>4</v>
      </c>
      <c r="CX207" t="s">
        <v>2780</v>
      </c>
      <c r="CY207">
        <v>5.2</v>
      </c>
    </row>
    <row r="208" spans="1:103" x14ac:dyDescent="0.35">
      <c r="A208" t="s">
        <v>2781</v>
      </c>
      <c r="B208" s="19" t="s">
        <v>2704</v>
      </c>
      <c r="C208" t="s">
        <v>9</v>
      </c>
      <c r="D208">
        <v>100</v>
      </c>
      <c r="E208">
        <v>32</v>
      </c>
      <c r="F208" t="s">
        <v>2704</v>
      </c>
      <c r="G208">
        <v>1491</v>
      </c>
      <c r="H208" t="s">
        <v>50</v>
      </c>
      <c r="I208">
        <v>32</v>
      </c>
      <c r="J208" t="s">
        <v>791</v>
      </c>
      <c r="K208" t="s">
        <v>2782</v>
      </c>
      <c r="L208" s="1"/>
      <c r="M208" s="1">
        <v>42238</v>
      </c>
      <c r="N208" s="1">
        <v>42097</v>
      </c>
      <c r="O208" t="s">
        <v>13</v>
      </c>
      <c r="P208" s="1"/>
      <c r="Q208" t="s">
        <v>173</v>
      </c>
      <c r="R208" t="s">
        <v>9</v>
      </c>
      <c r="S208" t="s">
        <v>2706</v>
      </c>
      <c r="T208" t="s">
        <v>13</v>
      </c>
      <c r="U208" t="s">
        <v>53</v>
      </c>
      <c r="V208" t="s">
        <v>2783</v>
      </c>
      <c r="X208" s="8">
        <v>48.87</v>
      </c>
      <c r="Y208" s="8">
        <v>26.13</v>
      </c>
      <c r="Z208" s="8">
        <v>36.22</v>
      </c>
      <c r="AA208" s="8">
        <v>7571.75</v>
      </c>
      <c r="AB208" t="s">
        <v>205</v>
      </c>
      <c r="AC208" t="s">
        <v>205</v>
      </c>
      <c r="AD208" t="s">
        <v>438</v>
      </c>
      <c r="AE208" t="s">
        <v>791</v>
      </c>
      <c r="AF208" t="s">
        <v>177</v>
      </c>
      <c r="AH208" t="s">
        <v>506</v>
      </c>
      <c r="AI208" t="s">
        <v>507</v>
      </c>
      <c r="AJ208" t="s">
        <v>59</v>
      </c>
      <c r="AK208" t="s">
        <v>645</v>
      </c>
      <c r="AL208" s="2">
        <v>42097.3746875</v>
      </c>
      <c r="AM208" t="s">
        <v>2784</v>
      </c>
      <c r="AN208" t="s">
        <v>2784</v>
      </c>
      <c r="AO208">
        <v>2</v>
      </c>
      <c r="AP208" t="s">
        <v>1326</v>
      </c>
      <c r="AQ208" t="s">
        <v>311</v>
      </c>
      <c r="AR208">
        <v>40</v>
      </c>
      <c r="AT208" t="s">
        <v>1596</v>
      </c>
      <c r="AU208" t="s">
        <v>1305</v>
      </c>
      <c r="AV208" t="s">
        <v>62</v>
      </c>
      <c r="AW208" s="8">
        <v>7008</v>
      </c>
      <c r="AX208" s="8">
        <v>7008</v>
      </c>
      <c r="AY208" s="8">
        <v>7571.75</v>
      </c>
      <c r="AZ208" t="s">
        <v>30</v>
      </c>
      <c r="BA208" t="s">
        <v>2785</v>
      </c>
      <c r="BB208" t="s">
        <v>2786</v>
      </c>
      <c r="BC208" t="s">
        <v>2787</v>
      </c>
      <c r="BD208">
        <v>1.35</v>
      </c>
      <c r="BE208">
        <v>29</v>
      </c>
      <c r="BF208" t="s">
        <v>9</v>
      </c>
      <c r="BG208" t="s">
        <v>2788</v>
      </c>
      <c r="BO208" t="s">
        <v>303</v>
      </c>
      <c r="BP208">
        <v>0</v>
      </c>
      <c r="BQ208" t="s">
        <v>36</v>
      </c>
      <c r="BR208" t="s">
        <v>2789</v>
      </c>
      <c r="BS208" t="s">
        <v>9</v>
      </c>
      <c r="BV208" t="s">
        <v>1211</v>
      </c>
      <c r="BW208" t="s">
        <v>2784</v>
      </c>
      <c r="BX208" t="s">
        <v>2783</v>
      </c>
      <c r="BY208" t="s">
        <v>2784</v>
      </c>
      <c r="BZ208" t="s">
        <v>40</v>
      </c>
      <c r="CA208" t="s">
        <v>2790</v>
      </c>
      <c r="CB208" t="s">
        <v>2791</v>
      </c>
      <c r="CE208" t="s">
        <v>129</v>
      </c>
      <c r="CF208">
        <v>219</v>
      </c>
      <c r="CG208" t="s">
        <v>1501</v>
      </c>
      <c r="CI208" t="s">
        <v>2704</v>
      </c>
      <c r="CJ208">
        <v>53</v>
      </c>
      <c r="CK208" t="s">
        <v>45</v>
      </c>
      <c r="CL208" s="1">
        <v>42238</v>
      </c>
      <c r="CM208" t="s">
        <v>2785</v>
      </c>
      <c r="CN208" t="s">
        <v>2792</v>
      </c>
      <c r="CQ208">
        <v>2</v>
      </c>
      <c r="CR208" s="8"/>
      <c r="CS208">
        <v>0</v>
      </c>
      <c r="CU208" s="8">
        <v>7008</v>
      </c>
      <c r="CV208">
        <v>4</v>
      </c>
      <c r="CX208" t="s">
        <v>2793</v>
      </c>
      <c r="CY208">
        <v>5.2</v>
      </c>
    </row>
    <row r="209" spans="1:103" x14ac:dyDescent="0.35">
      <c r="A209" t="s">
        <v>2794</v>
      </c>
      <c r="B209" s="19" t="s">
        <v>2795</v>
      </c>
      <c r="C209" t="s">
        <v>9</v>
      </c>
      <c r="D209">
        <v>100</v>
      </c>
      <c r="E209">
        <v>40</v>
      </c>
      <c r="F209" t="s">
        <v>2795</v>
      </c>
      <c r="G209">
        <v>811</v>
      </c>
      <c r="H209" t="s">
        <v>50</v>
      </c>
      <c r="I209">
        <v>40</v>
      </c>
      <c r="J209" t="s">
        <v>791</v>
      </c>
      <c r="K209" t="s">
        <v>380</v>
      </c>
      <c r="L209" s="1"/>
      <c r="M209" s="1">
        <v>42236</v>
      </c>
      <c r="N209" s="1">
        <v>41992</v>
      </c>
      <c r="O209" t="s">
        <v>13</v>
      </c>
      <c r="P209" s="1"/>
      <c r="Q209" t="s">
        <v>14</v>
      </c>
      <c r="R209" t="s">
        <v>9</v>
      </c>
      <c r="S209" t="s">
        <v>2796</v>
      </c>
      <c r="T209" t="s">
        <v>13</v>
      </c>
      <c r="U209" t="s">
        <v>53</v>
      </c>
      <c r="X209" s="8">
        <v>48.87</v>
      </c>
      <c r="Y209" s="8">
        <v>26.13</v>
      </c>
      <c r="Z209" s="8">
        <v>33.479999999999997</v>
      </c>
      <c r="AA209" s="8">
        <v>9719.24</v>
      </c>
      <c r="AB209" t="s">
        <v>215</v>
      </c>
      <c r="AC209" t="s">
        <v>215</v>
      </c>
      <c r="AD209" t="s">
        <v>438</v>
      </c>
      <c r="AE209" t="s">
        <v>791</v>
      </c>
      <c r="AF209" t="s">
        <v>177</v>
      </c>
      <c r="AG209" t="s">
        <v>2797</v>
      </c>
      <c r="AH209" t="s">
        <v>2724</v>
      </c>
      <c r="AI209" t="s">
        <v>1012</v>
      </c>
      <c r="AJ209" t="s">
        <v>80</v>
      </c>
      <c r="AK209" t="s">
        <v>1324</v>
      </c>
      <c r="AL209" s="2">
        <v>41992.403113425928</v>
      </c>
      <c r="AM209" t="s">
        <v>2798</v>
      </c>
      <c r="AN209" t="s">
        <v>2798</v>
      </c>
      <c r="AO209">
        <v>6</v>
      </c>
      <c r="AP209" t="s">
        <v>26</v>
      </c>
      <c r="AQ209" t="s">
        <v>27</v>
      </c>
      <c r="AR209">
        <v>50</v>
      </c>
      <c r="AT209" t="s">
        <v>1306</v>
      </c>
      <c r="AU209" t="s">
        <v>1628</v>
      </c>
      <c r="AV209" t="s">
        <v>83</v>
      </c>
      <c r="AW209" s="8">
        <v>8966.6</v>
      </c>
      <c r="AX209" s="8">
        <v>8966.6</v>
      </c>
      <c r="AY209" s="8">
        <v>9719.24</v>
      </c>
      <c r="BA209" t="s">
        <v>2799</v>
      </c>
      <c r="BB209" t="s">
        <v>2800</v>
      </c>
      <c r="BC209" t="s">
        <v>2801</v>
      </c>
      <c r="BD209">
        <v>1.8</v>
      </c>
      <c r="BE209">
        <v>37</v>
      </c>
      <c r="BF209" t="s">
        <v>9</v>
      </c>
      <c r="BG209" t="s">
        <v>2802</v>
      </c>
      <c r="BO209" t="s">
        <v>67</v>
      </c>
      <c r="BP209">
        <v>0</v>
      </c>
      <c r="BQ209" t="s">
        <v>36</v>
      </c>
      <c r="BR209" t="s">
        <v>2803</v>
      </c>
      <c r="BS209" t="s">
        <v>69</v>
      </c>
      <c r="BT209" t="s">
        <v>9</v>
      </c>
      <c r="BU209" t="s">
        <v>38</v>
      </c>
      <c r="BV209" t="s">
        <v>2804</v>
      </c>
      <c r="BW209" t="s">
        <v>2798</v>
      </c>
      <c r="BX209" t="s">
        <v>2797</v>
      </c>
      <c r="BY209" t="s">
        <v>2798</v>
      </c>
      <c r="BZ209" t="s">
        <v>40</v>
      </c>
      <c r="CB209" t="s">
        <v>2805</v>
      </c>
      <c r="CE209" t="s">
        <v>129</v>
      </c>
      <c r="CF209">
        <v>219</v>
      </c>
      <c r="CG209" t="s">
        <v>220</v>
      </c>
      <c r="CI209" t="s">
        <v>2795</v>
      </c>
      <c r="CJ209">
        <v>54</v>
      </c>
      <c r="CK209" t="s">
        <v>45</v>
      </c>
      <c r="CL209" s="1">
        <v>42236</v>
      </c>
      <c r="CM209" t="s">
        <v>2799</v>
      </c>
      <c r="CN209" t="s">
        <v>2806</v>
      </c>
      <c r="CO209" t="s">
        <v>2807</v>
      </c>
      <c r="CQ209">
        <v>3</v>
      </c>
      <c r="CR209" s="8">
        <v>10599.6</v>
      </c>
      <c r="CS209">
        <v>1</v>
      </c>
      <c r="CU209" s="8">
        <v>8966.6</v>
      </c>
      <c r="CV209">
        <v>2</v>
      </c>
      <c r="CX209" t="s">
        <v>2808</v>
      </c>
      <c r="CY209">
        <v>5.0999999999999996</v>
      </c>
    </row>
    <row r="210" spans="1:103" x14ac:dyDescent="0.35">
      <c r="A210" t="s">
        <v>2809</v>
      </c>
      <c r="B210" s="19" t="s">
        <v>2795</v>
      </c>
      <c r="C210" t="s">
        <v>9</v>
      </c>
      <c r="D210">
        <v>95.56</v>
      </c>
      <c r="E210">
        <v>40</v>
      </c>
      <c r="F210" t="s">
        <v>2795</v>
      </c>
      <c r="G210">
        <v>393</v>
      </c>
      <c r="H210" t="s">
        <v>148</v>
      </c>
      <c r="I210">
        <v>40</v>
      </c>
      <c r="J210" t="s">
        <v>791</v>
      </c>
      <c r="K210" t="s">
        <v>2810</v>
      </c>
      <c r="L210" s="1"/>
      <c r="M210" s="1">
        <v>42235</v>
      </c>
      <c r="N210" s="1">
        <v>41891</v>
      </c>
      <c r="O210" t="s">
        <v>13</v>
      </c>
      <c r="P210" s="1">
        <v>41898</v>
      </c>
      <c r="Q210" t="s">
        <v>436</v>
      </c>
      <c r="R210" t="s">
        <v>9</v>
      </c>
      <c r="S210" t="s">
        <v>2796</v>
      </c>
      <c r="T210" t="s">
        <v>13</v>
      </c>
      <c r="U210" t="s">
        <v>53</v>
      </c>
      <c r="V210" t="s">
        <v>2811</v>
      </c>
      <c r="X210" s="8">
        <v>42.5</v>
      </c>
      <c r="Y210" s="8">
        <v>22.5</v>
      </c>
      <c r="Z210" s="8">
        <v>33.479999999999997</v>
      </c>
      <c r="AA210" s="8">
        <v>10755.6</v>
      </c>
      <c r="AB210" t="s">
        <v>664</v>
      </c>
      <c r="AC210" t="s">
        <v>664</v>
      </c>
      <c r="AD210" t="s">
        <v>438</v>
      </c>
      <c r="AE210" t="s">
        <v>791</v>
      </c>
      <c r="AF210" t="s">
        <v>177</v>
      </c>
      <c r="AG210" t="s">
        <v>2812</v>
      </c>
      <c r="AH210" t="s">
        <v>2813</v>
      </c>
      <c r="AI210" t="s">
        <v>2814</v>
      </c>
      <c r="AJ210" t="s">
        <v>100</v>
      </c>
      <c r="AK210" t="s">
        <v>763</v>
      </c>
      <c r="AL210" s="2">
        <v>41891.480532407404</v>
      </c>
      <c r="AM210" t="s">
        <v>2815</v>
      </c>
      <c r="AN210" t="s">
        <v>2816</v>
      </c>
      <c r="AO210">
        <v>7</v>
      </c>
      <c r="AP210" t="s">
        <v>1628</v>
      </c>
      <c r="AQ210" t="s">
        <v>27</v>
      </c>
      <c r="AR210">
        <v>50</v>
      </c>
      <c r="AT210" t="s">
        <v>1306</v>
      </c>
      <c r="AU210" t="s">
        <v>1628</v>
      </c>
      <c r="AV210" t="s">
        <v>104</v>
      </c>
      <c r="AW210" s="8">
        <v>10373.200000000001</v>
      </c>
      <c r="AX210" s="8">
        <v>10373.200000000001</v>
      </c>
      <c r="AY210" s="8">
        <v>11255.58</v>
      </c>
      <c r="AZ210" t="s">
        <v>30</v>
      </c>
      <c r="BA210" t="s">
        <v>2817</v>
      </c>
      <c r="BB210" t="s">
        <v>32</v>
      </c>
      <c r="BC210" t="s">
        <v>2818</v>
      </c>
      <c r="BD210">
        <v>1.8</v>
      </c>
      <c r="BE210">
        <v>37</v>
      </c>
      <c r="BF210" t="s">
        <v>9</v>
      </c>
      <c r="BG210" t="s">
        <v>2819</v>
      </c>
      <c r="BH210" t="s">
        <v>2820</v>
      </c>
      <c r="BO210" t="s">
        <v>768</v>
      </c>
      <c r="BP210">
        <v>499.98</v>
      </c>
      <c r="BQ210" t="s">
        <v>1311</v>
      </c>
      <c r="BR210" t="s">
        <v>2821</v>
      </c>
      <c r="BS210" t="s">
        <v>9</v>
      </c>
      <c r="BT210" t="s">
        <v>69</v>
      </c>
      <c r="BU210" t="s">
        <v>38</v>
      </c>
      <c r="BV210" t="s">
        <v>2822</v>
      </c>
      <c r="BW210" t="s">
        <v>2816</v>
      </c>
      <c r="BX210" t="s">
        <v>2812</v>
      </c>
      <c r="BY210" t="s">
        <v>2816</v>
      </c>
      <c r="BZ210" t="s">
        <v>40</v>
      </c>
      <c r="CB210" t="s">
        <v>2823</v>
      </c>
      <c r="CC210" t="s">
        <v>2824</v>
      </c>
      <c r="CE210" t="s">
        <v>589</v>
      </c>
      <c r="CF210">
        <v>249</v>
      </c>
      <c r="CG210" t="s">
        <v>429</v>
      </c>
      <c r="CH210" t="s">
        <v>1316</v>
      </c>
      <c r="CI210" t="s">
        <v>2795</v>
      </c>
      <c r="CJ210">
        <v>54</v>
      </c>
      <c r="CK210" t="s">
        <v>45</v>
      </c>
      <c r="CL210" s="1">
        <v>42235</v>
      </c>
      <c r="CM210" t="s">
        <v>2817</v>
      </c>
      <c r="CO210" t="s">
        <v>2825</v>
      </c>
      <c r="CP210" t="s">
        <v>2824</v>
      </c>
      <c r="CQ210">
        <v>3</v>
      </c>
      <c r="CR210" s="8">
        <v>12051.6</v>
      </c>
      <c r="CS210">
        <v>4</v>
      </c>
      <c r="CU210" s="8">
        <v>10373.200000000001</v>
      </c>
      <c r="CV210">
        <v>2</v>
      </c>
      <c r="CX210" t="s">
        <v>2826</v>
      </c>
      <c r="CY210">
        <v>5.0999999999999996</v>
      </c>
    </row>
    <row r="211" spans="1:103" x14ac:dyDescent="0.35">
      <c r="A211" t="s">
        <v>2809</v>
      </c>
      <c r="B211" s="19" t="s">
        <v>2795</v>
      </c>
      <c r="C211" t="s">
        <v>9</v>
      </c>
      <c r="D211">
        <v>97.43</v>
      </c>
      <c r="E211">
        <v>40</v>
      </c>
      <c r="F211" t="s">
        <v>2795</v>
      </c>
      <c r="G211">
        <v>394</v>
      </c>
      <c r="H211" t="s">
        <v>50</v>
      </c>
      <c r="I211">
        <v>40</v>
      </c>
      <c r="J211" t="s">
        <v>791</v>
      </c>
      <c r="K211" t="s">
        <v>2810</v>
      </c>
      <c r="L211" s="1"/>
      <c r="M211" s="1">
        <v>42235</v>
      </c>
      <c r="N211" s="1">
        <v>41891</v>
      </c>
      <c r="O211" t="s">
        <v>13</v>
      </c>
      <c r="P211" s="1">
        <v>41898</v>
      </c>
      <c r="Q211" t="s">
        <v>436</v>
      </c>
      <c r="R211" t="s">
        <v>9</v>
      </c>
      <c r="S211" t="s">
        <v>2796</v>
      </c>
      <c r="T211" t="s">
        <v>13</v>
      </c>
      <c r="U211" t="s">
        <v>53</v>
      </c>
      <c r="V211" t="s">
        <v>2811</v>
      </c>
      <c r="X211" s="8">
        <v>48.87</v>
      </c>
      <c r="Y211" s="8">
        <v>26.13</v>
      </c>
      <c r="Z211" s="8">
        <v>33.479999999999997</v>
      </c>
      <c r="AA211" s="8">
        <v>9469.25</v>
      </c>
      <c r="AB211" t="s">
        <v>215</v>
      </c>
      <c r="AC211" t="s">
        <v>215</v>
      </c>
      <c r="AD211" t="s">
        <v>438</v>
      </c>
      <c r="AE211" t="s">
        <v>791</v>
      </c>
      <c r="AF211" t="s">
        <v>177</v>
      </c>
      <c r="AG211" t="s">
        <v>2812</v>
      </c>
      <c r="AH211" t="s">
        <v>2813</v>
      </c>
      <c r="AI211" t="s">
        <v>2814</v>
      </c>
      <c r="AJ211" t="s">
        <v>100</v>
      </c>
      <c r="AK211" t="s">
        <v>1361</v>
      </c>
      <c r="AL211" s="2">
        <v>41891.488611111112</v>
      </c>
      <c r="AM211" t="s">
        <v>2815</v>
      </c>
      <c r="AN211" t="s">
        <v>2816</v>
      </c>
      <c r="AO211">
        <v>6</v>
      </c>
      <c r="AP211" t="s">
        <v>26</v>
      </c>
      <c r="AQ211" t="s">
        <v>27</v>
      </c>
      <c r="AR211">
        <v>50</v>
      </c>
      <c r="AT211" t="s">
        <v>1306</v>
      </c>
      <c r="AU211" t="s">
        <v>1628</v>
      </c>
      <c r="AV211" t="s">
        <v>104</v>
      </c>
      <c r="AW211" s="8">
        <v>8966.6</v>
      </c>
      <c r="AX211" s="8">
        <v>8966.6</v>
      </c>
      <c r="AY211" s="8">
        <v>9719.24</v>
      </c>
      <c r="AZ211" t="s">
        <v>30</v>
      </c>
      <c r="BA211" t="s">
        <v>2817</v>
      </c>
      <c r="BB211" t="s">
        <v>32</v>
      </c>
      <c r="BC211" t="s">
        <v>2818</v>
      </c>
      <c r="BD211">
        <v>1.8</v>
      </c>
      <c r="BE211">
        <v>37</v>
      </c>
      <c r="BF211" t="s">
        <v>9</v>
      </c>
      <c r="BG211" t="s">
        <v>2819</v>
      </c>
      <c r="BH211" t="s">
        <v>2820</v>
      </c>
      <c r="BO211" t="s">
        <v>67</v>
      </c>
      <c r="BP211">
        <v>249.99</v>
      </c>
      <c r="BQ211" t="s">
        <v>36</v>
      </c>
      <c r="BR211" t="s">
        <v>2821</v>
      </c>
      <c r="BS211" t="s">
        <v>9</v>
      </c>
      <c r="BT211" t="s">
        <v>69</v>
      </c>
      <c r="BU211" t="s">
        <v>38</v>
      </c>
      <c r="BV211" t="s">
        <v>2822</v>
      </c>
      <c r="BW211" t="s">
        <v>2816</v>
      </c>
      <c r="BX211" t="s">
        <v>2812</v>
      </c>
      <c r="BY211" t="s">
        <v>2816</v>
      </c>
      <c r="BZ211" t="s">
        <v>40</v>
      </c>
      <c r="CB211" t="s">
        <v>2823</v>
      </c>
      <c r="CC211" t="s">
        <v>2824</v>
      </c>
      <c r="CE211" t="s">
        <v>589</v>
      </c>
      <c r="CF211">
        <v>219</v>
      </c>
      <c r="CG211" t="s">
        <v>220</v>
      </c>
      <c r="CI211" t="s">
        <v>2795</v>
      </c>
      <c r="CJ211">
        <v>54</v>
      </c>
      <c r="CK211" t="s">
        <v>45</v>
      </c>
      <c r="CL211" s="1">
        <v>42235</v>
      </c>
      <c r="CM211" t="s">
        <v>2817</v>
      </c>
      <c r="CO211" t="s">
        <v>2825</v>
      </c>
      <c r="CP211" t="s">
        <v>2824</v>
      </c>
      <c r="CQ211">
        <v>3</v>
      </c>
      <c r="CR211" s="8">
        <v>10599.6</v>
      </c>
      <c r="CS211">
        <v>2</v>
      </c>
      <c r="CU211" s="8">
        <v>8966.6</v>
      </c>
      <c r="CV211">
        <v>2</v>
      </c>
      <c r="CX211" t="s">
        <v>2827</v>
      </c>
      <c r="CY211">
        <v>5.0999999999999996</v>
      </c>
    </row>
    <row r="212" spans="1:103" x14ac:dyDescent="0.35">
      <c r="A212" t="s">
        <v>1639</v>
      </c>
      <c r="B212" s="19" t="s">
        <v>2795</v>
      </c>
      <c r="C212" t="s">
        <v>69</v>
      </c>
      <c r="D212">
        <v>100</v>
      </c>
      <c r="E212">
        <v>40</v>
      </c>
      <c r="F212" t="s">
        <v>2795</v>
      </c>
      <c r="G212">
        <v>2160</v>
      </c>
      <c r="H212" t="s">
        <v>10</v>
      </c>
      <c r="I212">
        <v>35</v>
      </c>
      <c r="J212" t="s">
        <v>791</v>
      </c>
      <c r="K212" t="s">
        <v>1640</v>
      </c>
      <c r="L212" s="1">
        <v>42181</v>
      </c>
      <c r="M212" s="1">
        <v>42238</v>
      </c>
      <c r="N212" s="1">
        <v>42174</v>
      </c>
      <c r="O212" t="s">
        <v>1455</v>
      </c>
      <c r="P212" s="1">
        <v>42181</v>
      </c>
      <c r="Q212" t="s">
        <v>758</v>
      </c>
      <c r="R212" t="s">
        <v>9</v>
      </c>
      <c r="S212" t="s">
        <v>2796</v>
      </c>
      <c r="T212" t="s">
        <v>1641</v>
      </c>
      <c r="X212" s="8">
        <v>38.15</v>
      </c>
      <c r="Y212" s="8">
        <v>22.85</v>
      </c>
      <c r="Z212" s="8">
        <v>33.479999999999997</v>
      </c>
      <c r="AA212" s="8">
        <v>187.49</v>
      </c>
      <c r="AB212" t="s">
        <v>691</v>
      </c>
      <c r="AC212" t="s">
        <v>691</v>
      </c>
      <c r="AD212" t="s">
        <v>438</v>
      </c>
      <c r="AE212" t="s">
        <v>791</v>
      </c>
      <c r="AF212" t="s">
        <v>177</v>
      </c>
      <c r="AG212" t="s">
        <v>2828</v>
      </c>
      <c r="AH212" t="s">
        <v>2829</v>
      </c>
      <c r="AI212" t="s">
        <v>762</v>
      </c>
      <c r="AJ212" t="s">
        <v>59</v>
      </c>
      <c r="AK212" t="s">
        <v>1409</v>
      </c>
      <c r="AL212" s="2">
        <v>42174.439444444448</v>
      </c>
      <c r="AM212" t="s">
        <v>2830</v>
      </c>
      <c r="AO212">
        <v>1</v>
      </c>
      <c r="AP212" t="s">
        <v>26</v>
      </c>
      <c r="AQ212" t="s">
        <v>27</v>
      </c>
      <c r="AR212">
        <v>50</v>
      </c>
      <c r="AT212" t="s">
        <v>1306</v>
      </c>
      <c r="AU212" t="s">
        <v>817</v>
      </c>
      <c r="AV212" t="s">
        <v>62</v>
      </c>
      <c r="AW212" s="8">
        <v>7119.95</v>
      </c>
      <c r="AX212" s="8">
        <v>154.94999999999999</v>
      </c>
      <c r="AY212" s="8">
        <v>187.49</v>
      </c>
      <c r="BA212" t="s">
        <v>1643</v>
      </c>
      <c r="BB212" t="s">
        <v>32</v>
      </c>
      <c r="BC212" t="s">
        <v>1644</v>
      </c>
      <c r="BD212">
        <v>1.8</v>
      </c>
      <c r="BE212">
        <v>37</v>
      </c>
      <c r="BF212" t="s">
        <v>9</v>
      </c>
      <c r="BG212" t="s">
        <v>1645</v>
      </c>
      <c r="BO212" t="s">
        <v>787</v>
      </c>
      <c r="BP212">
        <v>0</v>
      </c>
      <c r="BQ212" t="s">
        <v>36</v>
      </c>
      <c r="BR212" t="s">
        <v>1646</v>
      </c>
      <c r="BS212" t="s">
        <v>9</v>
      </c>
      <c r="BT212" t="s">
        <v>9</v>
      </c>
      <c r="BU212" t="s">
        <v>38</v>
      </c>
      <c r="BV212" t="s">
        <v>1647</v>
      </c>
      <c r="BW212" t="s">
        <v>2830</v>
      </c>
      <c r="BX212" t="s">
        <v>1648</v>
      </c>
      <c r="BY212" t="s">
        <v>1649</v>
      </c>
      <c r="BZ212" t="s">
        <v>40</v>
      </c>
      <c r="CA212" t="s">
        <v>1650</v>
      </c>
      <c r="CB212" t="s">
        <v>1651</v>
      </c>
      <c r="CC212" t="s">
        <v>1652</v>
      </c>
      <c r="CE212" t="s">
        <v>1653</v>
      </c>
      <c r="CF212">
        <v>199</v>
      </c>
      <c r="CG212" t="s">
        <v>227</v>
      </c>
      <c r="CI212" t="s">
        <v>2795</v>
      </c>
      <c r="CJ212">
        <v>54</v>
      </c>
      <c r="CK212" t="s">
        <v>45</v>
      </c>
      <c r="CL212" s="1">
        <v>42238</v>
      </c>
      <c r="CM212" t="s">
        <v>1643</v>
      </c>
      <c r="CO212" t="s">
        <v>2831</v>
      </c>
      <c r="CQ212">
        <v>0</v>
      </c>
      <c r="CR212" s="8"/>
      <c r="CS212">
        <v>2</v>
      </c>
      <c r="CT212" t="s">
        <v>9</v>
      </c>
      <c r="CU212" s="8">
        <v>7119.95</v>
      </c>
      <c r="CV212">
        <v>2</v>
      </c>
      <c r="CX212" t="s">
        <v>2832</v>
      </c>
      <c r="CY212">
        <v>5.0999999999999996</v>
      </c>
    </row>
    <row r="213" spans="1:103" x14ac:dyDescent="0.35">
      <c r="A213" t="s">
        <v>1945</v>
      </c>
      <c r="B213" s="19" t="s">
        <v>2795</v>
      </c>
      <c r="C213" t="s">
        <v>69</v>
      </c>
      <c r="E213">
        <v>40</v>
      </c>
      <c r="F213" t="s">
        <v>2795</v>
      </c>
      <c r="G213">
        <v>2257</v>
      </c>
      <c r="H213" t="s">
        <v>10</v>
      </c>
      <c r="I213">
        <v>40</v>
      </c>
      <c r="J213" t="s">
        <v>791</v>
      </c>
      <c r="K213" t="s">
        <v>1946</v>
      </c>
      <c r="L213" s="1">
        <v>42195</v>
      </c>
      <c r="M213" s="1">
        <v>42236</v>
      </c>
      <c r="N213" s="1">
        <v>42185</v>
      </c>
      <c r="O213" t="s">
        <v>1455</v>
      </c>
      <c r="P213" s="1">
        <v>42193</v>
      </c>
      <c r="Q213" t="s">
        <v>14</v>
      </c>
      <c r="R213" t="s">
        <v>9</v>
      </c>
      <c r="S213" t="s">
        <v>2796</v>
      </c>
      <c r="T213" t="s">
        <v>1455</v>
      </c>
      <c r="X213" s="8">
        <v>38.15</v>
      </c>
      <c r="Y213" s="8">
        <v>22.85</v>
      </c>
      <c r="Z213" s="8">
        <v>33.479999999999997</v>
      </c>
      <c r="AA213" s="8">
        <v>0</v>
      </c>
      <c r="AB213" t="s">
        <v>814</v>
      </c>
      <c r="AC213" t="s">
        <v>672</v>
      </c>
      <c r="AD213" t="s">
        <v>438</v>
      </c>
      <c r="AE213" t="s">
        <v>791</v>
      </c>
      <c r="AF213" t="s">
        <v>177</v>
      </c>
      <c r="AG213" t="s">
        <v>1947</v>
      </c>
      <c r="AH213" t="s">
        <v>2501</v>
      </c>
      <c r="AI213" t="s">
        <v>207</v>
      </c>
      <c r="AJ213" t="s">
        <v>80</v>
      </c>
      <c r="AK213" t="s">
        <v>1345</v>
      </c>
      <c r="AL213" s="2">
        <v>42185.681655092594</v>
      </c>
      <c r="AM213" t="s">
        <v>2833</v>
      </c>
      <c r="AO213">
        <v>2</v>
      </c>
      <c r="AP213" t="s">
        <v>26</v>
      </c>
      <c r="AQ213" t="s">
        <v>27</v>
      </c>
      <c r="AR213">
        <v>50</v>
      </c>
      <c r="AT213" t="s">
        <v>1306</v>
      </c>
      <c r="AU213" t="s">
        <v>1628</v>
      </c>
      <c r="AV213" t="s">
        <v>83</v>
      </c>
      <c r="AW213" s="8">
        <v>8166.6</v>
      </c>
      <c r="AX213" s="8">
        <v>0</v>
      </c>
      <c r="AY213" s="8">
        <v>0</v>
      </c>
      <c r="BA213" t="s">
        <v>1950</v>
      </c>
      <c r="BB213" t="s">
        <v>948</v>
      </c>
      <c r="BC213" t="s">
        <v>1951</v>
      </c>
      <c r="BD213">
        <v>1.8</v>
      </c>
      <c r="BE213">
        <v>37</v>
      </c>
      <c r="BF213" t="s">
        <v>9</v>
      </c>
      <c r="BG213" t="s">
        <v>1952</v>
      </c>
      <c r="BO213" t="s">
        <v>787</v>
      </c>
      <c r="BP213">
        <v>0</v>
      </c>
      <c r="BQ213" t="s">
        <v>36</v>
      </c>
      <c r="BR213" t="s">
        <v>1953</v>
      </c>
      <c r="BS213" t="s">
        <v>9</v>
      </c>
      <c r="BT213" t="s">
        <v>69</v>
      </c>
      <c r="BU213" t="s">
        <v>38</v>
      </c>
      <c r="BV213" t="s">
        <v>1954</v>
      </c>
      <c r="BW213" t="s">
        <v>2833</v>
      </c>
      <c r="BX213" t="s">
        <v>1955</v>
      </c>
      <c r="BY213" t="s">
        <v>1949</v>
      </c>
      <c r="BZ213" t="s">
        <v>40</v>
      </c>
      <c r="CB213" t="s">
        <v>1956</v>
      </c>
      <c r="CC213" t="s">
        <v>1957</v>
      </c>
      <c r="CE213" t="s">
        <v>589</v>
      </c>
      <c r="CF213">
        <v>199</v>
      </c>
      <c r="CG213" t="s">
        <v>304</v>
      </c>
      <c r="CI213" t="s">
        <v>2795</v>
      </c>
      <c r="CJ213">
        <v>54</v>
      </c>
      <c r="CK213" t="s">
        <v>45</v>
      </c>
      <c r="CL213" s="1">
        <v>42236</v>
      </c>
      <c r="CM213" t="s">
        <v>1950</v>
      </c>
      <c r="CO213" t="s">
        <v>1958</v>
      </c>
      <c r="CQ213">
        <v>0</v>
      </c>
      <c r="CR213" s="8"/>
      <c r="CS213">
        <v>2</v>
      </c>
      <c r="CU213" s="8">
        <v>8166.6</v>
      </c>
      <c r="CV213">
        <v>2</v>
      </c>
      <c r="CX213" t="s">
        <v>2834</v>
      </c>
      <c r="CY213">
        <v>5.0999999999999996</v>
      </c>
    </row>
    <row r="214" spans="1:103" x14ac:dyDescent="0.35">
      <c r="A214" t="s">
        <v>1945</v>
      </c>
      <c r="B214" s="19" t="s">
        <v>2795</v>
      </c>
      <c r="C214" t="s">
        <v>69</v>
      </c>
      <c r="E214">
        <v>40</v>
      </c>
      <c r="F214" t="s">
        <v>2795</v>
      </c>
      <c r="G214">
        <v>2262</v>
      </c>
      <c r="H214" t="s">
        <v>10</v>
      </c>
      <c r="I214">
        <v>40</v>
      </c>
      <c r="J214" t="s">
        <v>791</v>
      </c>
      <c r="K214" t="s">
        <v>1946</v>
      </c>
      <c r="L214" s="1">
        <v>42195</v>
      </c>
      <c r="M214" s="1">
        <v>42237</v>
      </c>
      <c r="N214" s="1">
        <v>42186</v>
      </c>
      <c r="O214" t="s">
        <v>1455</v>
      </c>
      <c r="P214" s="1">
        <v>42193</v>
      </c>
      <c r="Q214" t="s">
        <v>14</v>
      </c>
      <c r="R214" t="s">
        <v>9</v>
      </c>
      <c r="S214" t="s">
        <v>2796</v>
      </c>
      <c r="T214" t="s">
        <v>1455</v>
      </c>
      <c r="X214" s="8">
        <v>38.15</v>
      </c>
      <c r="Y214" s="8">
        <v>22.85</v>
      </c>
      <c r="Z214" s="8">
        <v>33.479999999999997</v>
      </c>
      <c r="AB214" t="s">
        <v>814</v>
      </c>
      <c r="AC214" t="s">
        <v>672</v>
      </c>
      <c r="AD214" t="s">
        <v>438</v>
      </c>
      <c r="AE214" t="s">
        <v>791</v>
      </c>
      <c r="AF214" t="s">
        <v>177</v>
      </c>
      <c r="AG214" t="s">
        <v>1947</v>
      </c>
      <c r="AH214" t="s">
        <v>206</v>
      </c>
      <c r="AI214" t="s">
        <v>207</v>
      </c>
      <c r="AJ214" t="s">
        <v>23</v>
      </c>
      <c r="AK214" t="s">
        <v>1417</v>
      </c>
      <c r="AL214" s="2">
        <v>42186.620034722226</v>
      </c>
      <c r="AM214" t="s">
        <v>1949</v>
      </c>
      <c r="AO214">
        <v>0</v>
      </c>
      <c r="AP214" t="s">
        <v>26</v>
      </c>
      <c r="AQ214" t="s">
        <v>27</v>
      </c>
      <c r="AR214">
        <v>50</v>
      </c>
      <c r="AT214" t="s">
        <v>1306</v>
      </c>
      <c r="AU214" t="s">
        <v>1628</v>
      </c>
      <c r="AV214" t="s">
        <v>29</v>
      </c>
      <c r="AW214" s="8">
        <v>7960</v>
      </c>
      <c r="AX214" s="8"/>
      <c r="AY214" s="8"/>
      <c r="BA214" t="s">
        <v>1950</v>
      </c>
      <c r="BB214" t="s">
        <v>948</v>
      </c>
      <c r="BC214" t="s">
        <v>1951</v>
      </c>
      <c r="BD214">
        <v>1.8</v>
      </c>
      <c r="BE214">
        <v>37</v>
      </c>
      <c r="BF214" t="s">
        <v>9</v>
      </c>
      <c r="BG214" t="s">
        <v>1952</v>
      </c>
      <c r="BO214" t="s">
        <v>787</v>
      </c>
      <c r="BQ214" t="s">
        <v>36</v>
      </c>
      <c r="BR214" t="s">
        <v>1953</v>
      </c>
      <c r="BS214" t="s">
        <v>9</v>
      </c>
      <c r="BT214" t="s">
        <v>9</v>
      </c>
      <c r="BU214" t="s">
        <v>38</v>
      </c>
      <c r="BV214" t="s">
        <v>1954</v>
      </c>
      <c r="BW214" t="s">
        <v>1949</v>
      </c>
      <c r="BX214" t="s">
        <v>1955</v>
      </c>
      <c r="BY214" t="s">
        <v>1949</v>
      </c>
      <c r="BZ214" t="s">
        <v>40</v>
      </c>
      <c r="CB214" t="s">
        <v>1956</v>
      </c>
      <c r="CC214" t="s">
        <v>1957</v>
      </c>
      <c r="CE214" t="s">
        <v>589</v>
      </c>
      <c r="CF214">
        <v>199</v>
      </c>
      <c r="CG214" t="s">
        <v>304</v>
      </c>
      <c r="CI214" t="s">
        <v>2795</v>
      </c>
      <c r="CJ214">
        <v>54</v>
      </c>
      <c r="CK214" t="s">
        <v>45</v>
      </c>
      <c r="CL214" s="1">
        <v>42237</v>
      </c>
      <c r="CM214" t="s">
        <v>1950</v>
      </c>
      <c r="CO214" t="s">
        <v>1958</v>
      </c>
      <c r="CQ214">
        <v>0</v>
      </c>
      <c r="CR214" s="8"/>
      <c r="CS214">
        <v>1</v>
      </c>
      <c r="CU214" s="8">
        <v>7960</v>
      </c>
      <c r="CV214">
        <v>2</v>
      </c>
      <c r="CX214" t="s">
        <v>2835</v>
      </c>
      <c r="CY214">
        <v>5.0999999999999996</v>
      </c>
    </row>
    <row r="215" spans="1:103" x14ac:dyDescent="0.35">
      <c r="A215" t="s">
        <v>2836</v>
      </c>
      <c r="B215" s="19" t="s">
        <v>2837</v>
      </c>
      <c r="C215" t="s">
        <v>9</v>
      </c>
      <c r="D215">
        <v>100</v>
      </c>
      <c r="E215">
        <v>110</v>
      </c>
      <c r="F215" t="s">
        <v>2837</v>
      </c>
      <c r="G215">
        <v>2062</v>
      </c>
      <c r="H215" t="s">
        <v>50</v>
      </c>
      <c r="I215">
        <v>110</v>
      </c>
      <c r="J215" t="s">
        <v>11</v>
      </c>
      <c r="K215" t="s">
        <v>2838</v>
      </c>
      <c r="L215" s="1"/>
      <c r="M215" s="1">
        <v>42236</v>
      </c>
      <c r="N215" s="1">
        <v>42166</v>
      </c>
      <c r="O215" t="s">
        <v>13</v>
      </c>
      <c r="P215" s="1">
        <v>42185</v>
      </c>
      <c r="Q215" t="s">
        <v>52</v>
      </c>
      <c r="R215" t="s">
        <v>9</v>
      </c>
      <c r="S215" t="s">
        <v>2839</v>
      </c>
      <c r="T215" t="s">
        <v>13</v>
      </c>
      <c r="U215" t="s">
        <v>226</v>
      </c>
      <c r="X215" s="8">
        <v>44</v>
      </c>
      <c r="Y215" s="8">
        <v>22</v>
      </c>
      <c r="Z215" s="8">
        <v>60.01</v>
      </c>
      <c r="AA215" s="8">
        <v>33622.5</v>
      </c>
      <c r="AB215" t="s">
        <v>274</v>
      </c>
      <c r="AC215" t="s">
        <v>697</v>
      </c>
      <c r="AD215" t="s">
        <v>794</v>
      </c>
      <c r="AE215" t="s">
        <v>11</v>
      </c>
      <c r="AF215" t="s">
        <v>20</v>
      </c>
      <c r="AG215" t="s">
        <v>2840</v>
      </c>
      <c r="AH215" t="s">
        <v>1738</v>
      </c>
      <c r="AI215" t="s">
        <v>1661</v>
      </c>
      <c r="AJ215" t="s">
        <v>80</v>
      </c>
      <c r="AK215" t="s">
        <v>497</v>
      </c>
      <c r="AL215" s="2">
        <v>42166.670590277776</v>
      </c>
      <c r="AM215" t="s">
        <v>2841</v>
      </c>
      <c r="AN215" t="s">
        <v>2841</v>
      </c>
      <c r="AO215">
        <v>2</v>
      </c>
      <c r="AP215" t="s">
        <v>1611</v>
      </c>
      <c r="AQ215" t="s">
        <v>818</v>
      </c>
      <c r="AU215" t="s">
        <v>1611</v>
      </c>
      <c r="AV215" t="s">
        <v>83</v>
      </c>
      <c r="AW215" s="8">
        <v>31206.5</v>
      </c>
      <c r="AX215" s="8">
        <v>31206.5</v>
      </c>
      <c r="AY215" s="8">
        <v>33622.5</v>
      </c>
      <c r="BA215" t="s">
        <v>2842</v>
      </c>
      <c r="BB215" t="s">
        <v>864</v>
      </c>
      <c r="BC215" t="s">
        <v>2843</v>
      </c>
      <c r="BF215" t="s">
        <v>9</v>
      </c>
      <c r="BG215" t="s">
        <v>2844</v>
      </c>
      <c r="BO215" t="s">
        <v>303</v>
      </c>
      <c r="BP215">
        <v>0</v>
      </c>
      <c r="BQ215" t="s">
        <v>36</v>
      </c>
      <c r="BR215" t="s">
        <v>2845</v>
      </c>
      <c r="BS215" t="s">
        <v>9</v>
      </c>
      <c r="BT215" t="s">
        <v>9</v>
      </c>
      <c r="BU215" t="s">
        <v>38</v>
      </c>
      <c r="BV215" t="s">
        <v>2846</v>
      </c>
      <c r="BW215" t="s">
        <v>2841</v>
      </c>
      <c r="BX215" t="s">
        <v>2840</v>
      </c>
      <c r="BY215" t="s">
        <v>2841</v>
      </c>
      <c r="BZ215" t="s">
        <v>40</v>
      </c>
      <c r="CB215" t="s">
        <v>1533</v>
      </c>
      <c r="CE215" t="s">
        <v>73</v>
      </c>
      <c r="CF215">
        <v>279</v>
      </c>
      <c r="CG215" t="s">
        <v>1654</v>
      </c>
      <c r="CH215" t="s">
        <v>820</v>
      </c>
      <c r="CI215" t="s">
        <v>2837</v>
      </c>
      <c r="CJ215">
        <v>302</v>
      </c>
      <c r="CK215" t="s">
        <v>45</v>
      </c>
      <c r="CL215" s="1">
        <v>42236</v>
      </c>
      <c r="CM215" t="s">
        <v>2842</v>
      </c>
      <c r="CO215" t="s">
        <v>2847</v>
      </c>
      <c r="CQ215">
        <v>1</v>
      </c>
      <c r="CR215" s="8"/>
      <c r="CS215">
        <v>2</v>
      </c>
      <c r="CT215" t="s">
        <v>9</v>
      </c>
      <c r="CU215" s="8">
        <v>31206.5</v>
      </c>
      <c r="CV215"/>
      <c r="CX215" t="s">
        <v>2848</v>
      </c>
    </row>
    <row r="216" spans="1:103" x14ac:dyDescent="0.35">
      <c r="A216" t="s">
        <v>2849</v>
      </c>
      <c r="B216" s="19" t="s">
        <v>2837</v>
      </c>
      <c r="C216" t="s">
        <v>9</v>
      </c>
      <c r="D216">
        <v>101.71</v>
      </c>
      <c r="E216">
        <v>110</v>
      </c>
      <c r="F216" t="s">
        <v>2837</v>
      </c>
      <c r="G216">
        <v>818</v>
      </c>
      <c r="H216" t="s">
        <v>148</v>
      </c>
      <c r="I216">
        <v>110</v>
      </c>
      <c r="J216" t="s">
        <v>11</v>
      </c>
      <c r="K216" t="s">
        <v>2850</v>
      </c>
      <c r="L216" s="1"/>
      <c r="M216" s="1">
        <v>42235</v>
      </c>
      <c r="N216" s="1">
        <v>41995</v>
      </c>
      <c r="O216" t="s">
        <v>13</v>
      </c>
      <c r="P216" s="1"/>
      <c r="Q216" t="s">
        <v>758</v>
      </c>
      <c r="R216" t="s">
        <v>9</v>
      </c>
      <c r="S216" t="s">
        <v>2839</v>
      </c>
      <c r="T216" t="s">
        <v>13</v>
      </c>
      <c r="U216" t="s">
        <v>302</v>
      </c>
      <c r="X216" s="8">
        <v>47.5</v>
      </c>
      <c r="Y216" s="8">
        <v>25</v>
      </c>
      <c r="Z216" s="8">
        <v>60.01</v>
      </c>
      <c r="AA216" s="8">
        <v>40827.01</v>
      </c>
      <c r="AB216" t="s">
        <v>2412</v>
      </c>
      <c r="AC216" t="s">
        <v>2412</v>
      </c>
      <c r="AD216" t="s">
        <v>794</v>
      </c>
      <c r="AE216" t="s">
        <v>1433</v>
      </c>
      <c r="AF216" t="s">
        <v>20</v>
      </c>
      <c r="AG216" t="s">
        <v>2851</v>
      </c>
      <c r="AH216" t="s">
        <v>2852</v>
      </c>
      <c r="AI216" t="s">
        <v>2853</v>
      </c>
      <c r="AJ216" t="s">
        <v>100</v>
      </c>
      <c r="AK216" t="s">
        <v>2414</v>
      </c>
      <c r="AL216" s="2">
        <v>41995.702037037037</v>
      </c>
      <c r="AM216" t="s">
        <v>2854</v>
      </c>
      <c r="AN216" t="s">
        <v>2854</v>
      </c>
      <c r="AO216">
        <v>10</v>
      </c>
      <c r="AP216" t="s">
        <v>2855</v>
      </c>
      <c r="AU216" t="s">
        <v>1472</v>
      </c>
      <c r="AV216" t="s">
        <v>104</v>
      </c>
      <c r="AW216" s="8">
        <v>37858.15</v>
      </c>
      <c r="AX216" s="8">
        <v>37290</v>
      </c>
      <c r="AY216" s="8">
        <v>40139.550000000003</v>
      </c>
      <c r="BA216" t="s">
        <v>2856</v>
      </c>
      <c r="BB216" t="s">
        <v>2857</v>
      </c>
      <c r="BC216" t="s">
        <v>2858</v>
      </c>
      <c r="BF216" t="s">
        <v>69</v>
      </c>
      <c r="BG216" t="s">
        <v>2859</v>
      </c>
      <c r="BO216" t="s">
        <v>2860</v>
      </c>
      <c r="BP216">
        <v>-687.46</v>
      </c>
      <c r="BQ216" t="s">
        <v>2861</v>
      </c>
      <c r="BR216" t="s">
        <v>2862</v>
      </c>
      <c r="BS216" t="s">
        <v>9</v>
      </c>
      <c r="BT216" t="s">
        <v>69</v>
      </c>
      <c r="BU216" t="s">
        <v>38</v>
      </c>
      <c r="BV216" t="s">
        <v>2863</v>
      </c>
      <c r="BW216" t="s">
        <v>2854</v>
      </c>
      <c r="BX216" t="s">
        <v>2864</v>
      </c>
      <c r="BY216" t="s">
        <v>2854</v>
      </c>
      <c r="BZ216" t="s">
        <v>72</v>
      </c>
      <c r="CB216" t="s">
        <v>2685</v>
      </c>
      <c r="CC216" t="s">
        <v>2865</v>
      </c>
      <c r="CD216" t="s">
        <v>254</v>
      </c>
      <c r="CE216" t="s">
        <v>456</v>
      </c>
      <c r="CF216">
        <v>339</v>
      </c>
      <c r="CG216" t="s">
        <v>449</v>
      </c>
      <c r="CI216" t="s">
        <v>2837</v>
      </c>
      <c r="CJ216">
        <v>302</v>
      </c>
      <c r="CK216" t="s">
        <v>45</v>
      </c>
      <c r="CL216" s="1">
        <v>42235</v>
      </c>
      <c r="CM216" t="s">
        <v>2856</v>
      </c>
      <c r="CN216" t="s">
        <v>2866</v>
      </c>
      <c r="CO216" t="s">
        <v>2867</v>
      </c>
      <c r="CP216" t="s">
        <v>2865</v>
      </c>
      <c r="CQ216">
        <v>4</v>
      </c>
      <c r="CR216" s="8">
        <v>45120.9</v>
      </c>
      <c r="CS216">
        <v>2</v>
      </c>
      <c r="CT216" t="s">
        <v>9</v>
      </c>
      <c r="CU216" s="8">
        <v>37858.15</v>
      </c>
      <c r="CV216"/>
      <c r="CX216" t="s">
        <v>2868</v>
      </c>
    </row>
    <row r="217" spans="1:103" x14ac:dyDescent="0.35">
      <c r="A217" t="s">
        <v>2869</v>
      </c>
      <c r="B217" s="19" t="s">
        <v>2837</v>
      </c>
      <c r="C217" t="s">
        <v>9</v>
      </c>
      <c r="D217">
        <v>100</v>
      </c>
      <c r="E217">
        <v>110</v>
      </c>
      <c r="F217" t="s">
        <v>2837</v>
      </c>
      <c r="G217">
        <v>723</v>
      </c>
      <c r="H217" t="s">
        <v>50</v>
      </c>
      <c r="I217">
        <v>110</v>
      </c>
      <c r="J217" t="s">
        <v>11</v>
      </c>
      <c r="K217" t="s">
        <v>2870</v>
      </c>
      <c r="L217" s="1"/>
      <c r="M217" s="1">
        <v>42237</v>
      </c>
      <c r="N217" s="1">
        <v>41969</v>
      </c>
      <c r="O217" t="s">
        <v>13</v>
      </c>
      <c r="P217" s="1"/>
      <c r="Q217" t="s">
        <v>758</v>
      </c>
      <c r="R217" t="s">
        <v>9</v>
      </c>
      <c r="S217" t="s">
        <v>2839</v>
      </c>
      <c r="T217" t="s">
        <v>13</v>
      </c>
      <c r="U217" t="s">
        <v>652</v>
      </c>
      <c r="X217" s="8">
        <v>44</v>
      </c>
      <c r="Y217" s="8">
        <v>22</v>
      </c>
      <c r="Z217" s="8">
        <v>60.01</v>
      </c>
      <c r="AA217" s="8">
        <v>32997.53</v>
      </c>
      <c r="AB217" t="s">
        <v>55</v>
      </c>
      <c r="AC217" t="s">
        <v>55</v>
      </c>
      <c r="AD217" t="s">
        <v>794</v>
      </c>
      <c r="AE217" t="s">
        <v>1433</v>
      </c>
      <c r="AF217" t="s">
        <v>20</v>
      </c>
      <c r="AG217" t="s">
        <v>2871</v>
      </c>
      <c r="AH217" t="s">
        <v>1084</v>
      </c>
      <c r="AI217" t="s">
        <v>1085</v>
      </c>
      <c r="AJ217" t="s">
        <v>23</v>
      </c>
      <c r="AK217" t="s">
        <v>680</v>
      </c>
      <c r="AL217" s="2">
        <v>41969.677951388891</v>
      </c>
      <c r="AM217" t="s">
        <v>2872</v>
      </c>
      <c r="AN217" t="s">
        <v>2872</v>
      </c>
      <c r="AO217">
        <v>5</v>
      </c>
      <c r="AP217" t="s">
        <v>2873</v>
      </c>
      <c r="AU217" t="s">
        <v>2873</v>
      </c>
      <c r="AV217" t="s">
        <v>29</v>
      </c>
      <c r="AW217" s="8">
        <v>30690</v>
      </c>
      <c r="AX217" s="8">
        <v>30690</v>
      </c>
      <c r="AY217" s="8">
        <v>32997.53</v>
      </c>
      <c r="BA217" t="s">
        <v>2874</v>
      </c>
      <c r="BB217" t="s">
        <v>2875</v>
      </c>
      <c r="BC217" t="s">
        <v>2876</v>
      </c>
      <c r="BF217" t="s">
        <v>69</v>
      </c>
      <c r="BG217" t="s">
        <v>2877</v>
      </c>
      <c r="BO217" t="s">
        <v>55</v>
      </c>
      <c r="BP217">
        <v>0</v>
      </c>
      <c r="BQ217" t="s">
        <v>2878</v>
      </c>
      <c r="BR217" t="s">
        <v>2879</v>
      </c>
      <c r="BS217" t="s">
        <v>9</v>
      </c>
      <c r="BV217" t="s">
        <v>2880</v>
      </c>
      <c r="BW217" t="s">
        <v>2872</v>
      </c>
      <c r="BX217" t="s">
        <v>2871</v>
      </c>
      <c r="BY217" t="s">
        <v>2872</v>
      </c>
      <c r="BZ217" t="s">
        <v>40</v>
      </c>
      <c r="CB217" t="s">
        <v>2881</v>
      </c>
      <c r="CE217" t="s">
        <v>112</v>
      </c>
      <c r="CF217">
        <v>279</v>
      </c>
      <c r="CG217" t="s">
        <v>675</v>
      </c>
      <c r="CH217" t="s">
        <v>2882</v>
      </c>
      <c r="CI217" t="s">
        <v>2837</v>
      </c>
      <c r="CJ217">
        <v>302</v>
      </c>
      <c r="CK217" t="s">
        <v>45</v>
      </c>
      <c r="CL217" s="1">
        <v>42237</v>
      </c>
      <c r="CM217" t="s">
        <v>2874</v>
      </c>
      <c r="CN217" t="s">
        <v>2883</v>
      </c>
      <c r="CO217" t="s">
        <v>2884</v>
      </c>
      <c r="CQ217">
        <v>3</v>
      </c>
      <c r="CR217" s="8">
        <v>37134.9</v>
      </c>
      <c r="CS217">
        <v>1</v>
      </c>
      <c r="CT217" t="s">
        <v>9</v>
      </c>
      <c r="CU217" s="8">
        <v>30690</v>
      </c>
      <c r="CV217"/>
      <c r="CX217" t="s">
        <v>2885</v>
      </c>
    </row>
    <row r="218" spans="1:103" x14ac:dyDescent="0.35">
      <c r="A218" t="s">
        <v>2886</v>
      </c>
      <c r="B218" s="19" t="s">
        <v>2837</v>
      </c>
      <c r="C218" t="s">
        <v>9</v>
      </c>
      <c r="D218">
        <v>97.5</v>
      </c>
      <c r="E218">
        <v>110</v>
      </c>
      <c r="F218" t="s">
        <v>2837</v>
      </c>
      <c r="G218">
        <v>979</v>
      </c>
      <c r="H218" t="s">
        <v>10</v>
      </c>
      <c r="I218">
        <v>110</v>
      </c>
      <c r="J218" t="s">
        <v>11</v>
      </c>
      <c r="K218" t="s">
        <v>2887</v>
      </c>
      <c r="L218" s="1"/>
      <c r="M218" s="1">
        <v>42236</v>
      </c>
      <c r="N218" s="1">
        <v>42037</v>
      </c>
      <c r="O218" t="s">
        <v>13</v>
      </c>
      <c r="P218" s="1"/>
      <c r="Q218" t="s">
        <v>758</v>
      </c>
      <c r="R218" t="s">
        <v>9</v>
      </c>
      <c r="S218" t="s">
        <v>2839</v>
      </c>
      <c r="T218" t="s">
        <v>13</v>
      </c>
      <c r="U218" t="s">
        <v>16</v>
      </c>
      <c r="X218" s="8">
        <v>37</v>
      </c>
      <c r="Y218" s="8">
        <v>20</v>
      </c>
      <c r="Z218" s="8">
        <v>60.01</v>
      </c>
      <c r="AA218" s="8">
        <v>30623.119999999999</v>
      </c>
      <c r="AB218" t="s">
        <v>175</v>
      </c>
      <c r="AC218" t="s">
        <v>611</v>
      </c>
      <c r="AD218" t="s">
        <v>794</v>
      </c>
      <c r="AE218" t="s">
        <v>11</v>
      </c>
      <c r="AF218" t="s">
        <v>20</v>
      </c>
      <c r="AG218" t="s">
        <v>2888</v>
      </c>
      <c r="AH218" t="s">
        <v>1626</v>
      </c>
      <c r="AI218" t="s">
        <v>441</v>
      </c>
      <c r="AJ218" t="s">
        <v>80</v>
      </c>
      <c r="AK218" t="s">
        <v>528</v>
      </c>
      <c r="AL218" s="2">
        <v>42037.70716435185</v>
      </c>
      <c r="AN218" t="s">
        <v>2889</v>
      </c>
      <c r="AO218">
        <v>5</v>
      </c>
      <c r="AP218" t="s">
        <v>1611</v>
      </c>
      <c r="AQ218" t="s">
        <v>818</v>
      </c>
      <c r="AU218" t="s">
        <v>1611</v>
      </c>
      <c r="AV218" t="s">
        <v>83</v>
      </c>
      <c r="AW218" s="8">
        <v>29729.599999999999</v>
      </c>
      <c r="AX218" s="8">
        <v>29139.8</v>
      </c>
      <c r="AY218" s="8">
        <v>31409.38</v>
      </c>
      <c r="BA218" t="s">
        <v>2890</v>
      </c>
      <c r="BB218" t="s">
        <v>511</v>
      </c>
      <c r="BC218" t="s">
        <v>2891</v>
      </c>
      <c r="BF218" t="s">
        <v>69</v>
      </c>
      <c r="BG218" t="s">
        <v>2892</v>
      </c>
      <c r="BH218" t="s">
        <v>2893</v>
      </c>
      <c r="BO218" t="s">
        <v>325</v>
      </c>
      <c r="BP218">
        <v>786.26</v>
      </c>
      <c r="BQ218" t="s">
        <v>36</v>
      </c>
      <c r="BR218" t="s">
        <v>2894</v>
      </c>
      <c r="BS218" t="s">
        <v>9</v>
      </c>
      <c r="BT218" t="s">
        <v>69</v>
      </c>
      <c r="BU218" t="s">
        <v>38</v>
      </c>
      <c r="BV218" t="s">
        <v>2895</v>
      </c>
      <c r="BX218" t="s">
        <v>2896</v>
      </c>
      <c r="BY218" t="s">
        <v>2889</v>
      </c>
      <c r="BZ218" t="s">
        <v>40</v>
      </c>
      <c r="CB218" t="s">
        <v>2897</v>
      </c>
      <c r="CC218" t="s">
        <v>2898</v>
      </c>
      <c r="CE218" t="s">
        <v>589</v>
      </c>
      <c r="CF218">
        <v>259</v>
      </c>
      <c r="CG218" t="s">
        <v>828</v>
      </c>
      <c r="CH218" t="s">
        <v>820</v>
      </c>
      <c r="CI218" t="s">
        <v>2837</v>
      </c>
      <c r="CJ218">
        <v>302</v>
      </c>
      <c r="CK218" t="s">
        <v>45</v>
      </c>
      <c r="CL218" s="1">
        <v>42236</v>
      </c>
      <c r="CM218" t="s">
        <v>2890</v>
      </c>
      <c r="CO218" t="s">
        <v>2899</v>
      </c>
      <c r="CP218" t="s">
        <v>2900</v>
      </c>
      <c r="CQ218">
        <v>2</v>
      </c>
      <c r="CR218" s="8">
        <v>34472.9</v>
      </c>
      <c r="CS218">
        <v>3</v>
      </c>
      <c r="CT218" t="s">
        <v>9</v>
      </c>
      <c r="CU218" s="8">
        <v>29729.599999999999</v>
      </c>
      <c r="CV218"/>
      <c r="CX218" t="s">
        <v>2901</v>
      </c>
    </row>
    <row r="219" spans="1:103" x14ac:dyDescent="0.35">
      <c r="A219" t="s">
        <v>2902</v>
      </c>
      <c r="B219" s="19" t="s">
        <v>2837</v>
      </c>
      <c r="C219" t="s">
        <v>9</v>
      </c>
      <c r="D219">
        <v>100</v>
      </c>
      <c r="E219">
        <v>110</v>
      </c>
      <c r="F219" t="s">
        <v>2837</v>
      </c>
      <c r="G219">
        <v>656</v>
      </c>
      <c r="H219" t="s">
        <v>10</v>
      </c>
      <c r="I219">
        <v>110</v>
      </c>
      <c r="J219" t="s">
        <v>11</v>
      </c>
      <c r="K219" t="s">
        <v>2903</v>
      </c>
      <c r="L219" s="1"/>
      <c r="M219" s="1">
        <v>42238</v>
      </c>
      <c r="N219" s="1">
        <v>41950</v>
      </c>
      <c r="O219" t="s">
        <v>13</v>
      </c>
      <c r="P219" s="1"/>
      <c r="Q219" t="s">
        <v>758</v>
      </c>
      <c r="R219" t="s">
        <v>9</v>
      </c>
      <c r="S219" t="s">
        <v>2839</v>
      </c>
      <c r="T219" t="s">
        <v>13</v>
      </c>
      <c r="U219" t="s">
        <v>652</v>
      </c>
      <c r="X219" s="8">
        <v>37</v>
      </c>
      <c r="Y219" s="8">
        <v>20</v>
      </c>
      <c r="Z219" s="8">
        <v>60.01</v>
      </c>
      <c r="AA219" s="8">
        <v>30623.1</v>
      </c>
      <c r="AB219" t="s">
        <v>777</v>
      </c>
      <c r="AC219" t="s">
        <v>18</v>
      </c>
      <c r="AD219" t="s">
        <v>794</v>
      </c>
      <c r="AE219" t="s">
        <v>1433</v>
      </c>
      <c r="AF219" t="s">
        <v>20</v>
      </c>
      <c r="AH219" t="s">
        <v>2904</v>
      </c>
      <c r="AI219" t="s">
        <v>1931</v>
      </c>
      <c r="AJ219" t="s">
        <v>59</v>
      </c>
      <c r="AK219" t="s">
        <v>2905</v>
      </c>
      <c r="AL219" s="2">
        <v>41950.524629629632</v>
      </c>
      <c r="AM219" t="s">
        <v>2906</v>
      </c>
      <c r="AN219" t="s">
        <v>2906</v>
      </c>
      <c r="AO219">
        <v>5</v>
      </c>
      <c r="AP219" t="s">
        <v>2873</v>
      </c>
      <c r="AU219" t="s">
        <v>2873</v>
      </c>
      <c r="AV219" t="s">
        <v>62</v>
      </c>
      <c r="AW219" s="8">
        <v>28490</v>
      </c>
      <c r="AX219" s="8">
        <v>28490</v>
      </c>
      <c r="AY219" s="8">
        <v>30623.1</v>
      </c>
      <c r="BA219" t="s">
        <v>2907</v>
      </c>
      <c r="BB219" t="s">
        <v>511</v>
      </c>
      <c r="BC219" t="s">
        <v>2908</v>
      </c>
      <c r="BF219" t="s">
        <v>69</v>
      </c>
      <c r="BG219" t="s">
        <v>2909</v>
      </c>
      <c r="BO219" t="s">
        <v>18</v>
      </c>
      <c r="BP219">
        <v>0</v>
      </c>
      <c r="BQ219" t="s">
        <v>2878</v>
      </c>
      <c r="BR219" t="s">
        <v>2910</v>
      </c>
      <c r="BS219" t="s">
        <v>69</v>
      </c>
      <c r="BV219" t="s">
        <v>2911</v>
      </c>
      <c r="BW219" t="s">
        <v>2906</v>
      </c>
      <c r="BX219" t="s">
        <v>2912</v>
      </c>
      <c r="BY219" t="s">
        <v>2906</v>
      </c>
      <c r="BZ219" t="s">
        <v>40</v>
      </c>
      <c r="CB219" t="s">
        <v>2913</v>
      </c>
      <c r="CE219" t="s">
        <v>43</v>
      </c>
      <c r="CF219">
        <v>259</v>
      </c>
      <c r="CG219" t="s">
        <v>259</v>
      </c>
      <c r="CH219" t="s">
        <v>2882</v>
      </c>
      <c r="CI219" t="s">
        <v>2837</v>
      </c>
      <c r="CJ219">
        <v>302</v>
      </c>
      <c r="CK219" t="s">
        <v>45</v>
      </c>
      <c r="CL219" s="1">
        <v>42238</v>
      </c>
      <c r="CM219" t="s">
        <v>2907</v>
      </c>
      <c r="CQ219">
        <v>3</v>
      </c>
      <c r="CR219" s="8">
        <v>34472.9</v>
      </c>
      <c r="CS219">
        <v>1</v>
      </c>
      <c r="CT219" t="s">
        <v>9</v>
      </c>
      <c r="CU219" s="8">
        <v>28490</v>
      </c>
      <c r="CV219"/>
      <c r="CX219" t="s">
        <v>2914</v>
      </c>
    </row>
    <row r="220" spans="1:103" x14ac:dyDescent="0.35">
      <c r="A220" t="s">
        <v>2902</v>
      </c>
      <c r="B220" s="19" t="s">
        <v>2837</v>
      </c>
      <c r="C220" t="s">
        <v>9</v>
      </c>
      <c r="D220">
        <v>100</v>
      </c>
      <c r="E220">
        <v>110</v>
      </c>
      <c r="F220" t="s">
        <v>2837</v>
      </c>
      <c r="G220">
        <v>657</v>
      </c>
      <c r="H220" t="s">
        <v>50</v>
      </c>
      <c r="I220">
        <v>110</v>
      </c>
      <c r="J220" t="s">
        <v>11</v>
      </c>
      <c r="K220" t="s">
        <v>2903</v>
      </c>
      <c r="L220" s="1"/>
      <c r="M220" s="1">
        <v>42238</v>
      </c>
      <c r="N220" s="1">
        <v>41950</v>
      </c>
      <c r="O220" t="s">
        <v>13</v>
      </c>
      <c r="P220" s="1"/>
      <c r="Q220" t="s">
        <v>436</v>
      </c>
      <c r="R220" t="s">
        <v>9</v>
      </c>
      <c r="S220" t="s">
        <v>2839</v>
      </c>
      <c r="T220" t="s">
        <v>13</v>
      </c>
      <c r="U220" t="s">
        <v>652</v>
      </c>
      <c r="X220" s="8">
        <v>44</v>
      </c>
      <c r="Y220" s="8">
        <v>22</v>
      </c>
      <c r="Z220" s="8">
        <v>60.01</v>
      </c>
      <c r="AA220" s="8">
        <v>32997.53</v>
      </c>
      <c r="AB220" t="s">
        <v>55</v>
      </c>
      <c r="AC220" t="s">
        <v>55</v>
      </c>
      <c r="AD220" t="s">
        <v>794</v>
      </c>
      <c r="AE220" t="s">
        <v>1433</v>
      </c>
      <c r="AF220" t="s">
        <v>20</v>
      </c>
      <c r="AH220" t="s">
        <v>2904</v>
      </c>
      <c r="AI220" t="s">
        <v>1931</v>
      </c>
      <c r="AJ220" t="s">
        <v>59</v>
      </c>
      <c r="AK220" t="s">
        <v>683</v>
      </c>
      <c r="AL220" s="2">
        <v>41950.526226851849</v>
      </c>
      <c r="AM220" t="s">
        <v>2906</v>
      </c>
      <c r="AN220" t="s">
        <v>2906</v>
      </c>
      <c r="AO220">
        <v>5</v>
      </c>
      <c r="AP220" t="s">
        <v>2873</v>
      </c>
      <c r="AU220" t="s">
        <v>2873</v>
      </c>
      <c r="AV220" t="s">
        <v>62</v>
      </c>
      <c r="AW220" s="8">
        <v>30690</v>
      </c>
      <c r="AX220" s="8">
        <v>30690</v>
      </c>
      <c r="AY220" s="8">
        <v>32997.53</v>
      </c>
      <c r="BA220" t="s">
        <v>2907</v>
      </c>
      <c r="BB220" t="s">
        <v>511</v>
      </c>
      <c r="BC220" t="s">
        <v>2908</v>
      </c>
      <c r="BF220" t="s">
        <v>69</v>
      </c>
      <c r="BG220" t="s">
        <v>2909</v>
      </c>
      <c r="BO220" t="s">
        <v>55</v>
      </c>
      <c r="BP220">
        <v>0</v>
      </c>
      <c r="BQ220" t="s">
        <v>2878</v>
      </c>
      <c r="BR220" t="s">
        <v>2910</v>
      </c>
      <c r="BS220" t="s">
        <v>69</v>
      </c>
      <c r="BV220" t="s">
        <v>2911</v>
      </c>
      <c r="BW220" t="s">
        <v>2906</v>
      </c>
      <c r="BX220" t="s">
        <v>2912</v>
      </c>
      <c r="BY220" t="s">
        <v>2906</v>
      </c>
      <c r="BZ220" t="s">
        <v>40</v>
      </c>
      <c r="CB220" t="s">
        <v>2913</v>
      </c>
      <c r="CE220" t="s">
        <v>43</v>
      </c>
      <c r="CF220">
        <v>279</v>
      </c>
      <c r="CG220" t="s">
        <v>675</v>
      </c>
      <c r="CH220" t="s">
        <v>2882</v>
      </c>
      <c r="CI220" t="s">
        <v>2837</v>
      </c>
      <c r="CJ220">
        <v>302</v>
      </c>
      <c r="CK220" t="s">
        <v>45</v>
      </c>
      <c r="CL220" s="1">
        <v>42238</v>
      </c>
      <c r="CM220" t="s">
        <v>2907</v>
      </c>
      <c r="CQ220">
        <v>3</v>
      </c>
      <c r="CR220" s="8">
        <v>37134.9</v>
      </c>
      <c r="CS220">
        <v>2</v>
      </c>
      <c r="CT220" t="s">
        <v>9</v>
      </c>
      <c r="CU220" s="8">
        <v>30690</v>
      </c>
      <c r="CV220"/>
      <c r="CX220" t="s">
        <v>2915</v>
      </c>
    </row>
    <row r="221" spans="1:103" x14ac:dyDescent="0.35">
      <c r="A221" t="s">
        <v>2916</v>
      </c>
      <c r="B221" s="19" t="s">
        <v>2917</v>
      </c>
      <c r="C221" t="s">
        <v>9</v>
      </c>
      <c r="D221">
        <v>200</v>
      </c>
      <c r="E221">
        <v>20</v>
      </c>
      <c r="F221" t="s">
        <v>2917</v>
      </c>
      <c r="G221">
        <v>2392</v>
      </c>
      <c r="H221" t="s">
        <v>148</v>
      </c>
      <c r="I221">
        <v>20</v>
      </c>
      <c r="J221" t="s">
        <v>649</v>
      </c>
      <c r="K221" t="s">
        <v>2918</v>
      </c>
      <c r="L221" s="1">
        <v>42207</v>
      </c>
      <c r="M221" s="1">
        <v>42235</v>
      </c>
      <c r="N221" s="1">
        <v>42207</v>
      </c>
      <c r="O221" t="s">
        <v>990</v>
      </c>
      <c r="P221" s="1"/>
      <c r="S221" t="s">
        <v>2919</v>
      </c>
      <c r="T221" t="s">
        <v>1414</v>
      </c>
      <c r="AA221" s="8">
        <v>5566</v>
      </c>
      <c r="AB221" t="s">
        <v>1501</v>
      </c>
      <c r="AC221" t="s">
        <v>653</v>
      </c>
      <c r="AD221" t="s">
        <v>655</v>
      </c>
      <c r="AE221" t="s">
        <v>649</v>
      </c>
      <c r="AF221" t="s">
        <v>656</v>
      </c>
      <c r="AH221" t="s">
        <v>150</v>
      </c>
      <c r="AI221" t="s">
        <v>658</v>
      </c>
      <c r="AJ221" t="s">
        <v>100</v>
      </c>
      <c r="AK221" t="s">
        <v>659</v>
      </c>
      <c r="AL221" s="2">
        <v>42207.957858796297</v>
      </c>
      <c r="AO221">
        <v>1</v>
      </c>
      <c r="AP221" t="s">
        <v>660</v>
      </c>
      <c r="AU221" t="s">
        <v>660</v>
      </c>
      <c r="AV221" t="s">
        <v>104</v>
      </c>
      <c r="AW221" s="8">
        <v>2300</v>
      </c>
      <c r="AX221" s="8">
        <v>2300</v>
      </c>
      <c r="AY221" s="8">
        <v>2783</v>
      </c>
      <c r="BA221" t="s">
        <v>2920</v>
      </c>
      <c r="BB221" t="s">
        <v>2756</v>
      </c>
      <c r="BC221" t="s">
        <v>2921</v>
      </c>
      <c r="BF221" t="s">
        <v>69</v>
      </c>
      <c r="BG221" t="s">
        <v>2922</v>
      </c>
      <c r="BO221" t="s">
        <v>653</v>
      </c>
      <c r="BP221">
        <v>-2783</v>
      </c>
      <c r="BQ221" t="s">
        <v>665</v>
      </c>
      <c r="BR221" t="s">
        <v>2923</v>
      </c>
      <c r="BS221" t="s">
        <v>69</v>
      </c>
      <c r="BV221" t="s">
        <v>2924</v>
      </c>
      <c r="BX221" t="s">
        <v>2925</v>
      </c>
      <c r="BY221" t="s">
        <v>2926</v>
      </c>
      <c r="BZ221" t="s">
        <v>40</v>
      </c>
      <c r="CB221" t="s">
        <v>2927</v>
      </c>
      <c r="CE221" t="s">
        <v>73</v>
      </c>
      <c r="CF221">
        <v>115</v>
      </c>
      <c r="CG221" t="s">
        <v>672</v>
      </c>
      <c r="CH221" t="s">
        <v>649</v>
      </c>
      <c r="CI221" t="s">
        <v>2917</v>
      </c>
      <c r="CK221" t="s">
        <v>45</v>
      </c>
      <c r="CL221" s="1">
        <v>42235</v>
      </c>
      <c r="CM221" t="s">
        <v>2920</v>
      </c>
      <c r="CQ221">
        <v>1</v>
      </c>
      <c r="CR221" s="8">
        <v>2783</v>
      </c>
      <c r="CS221">
        <v>0</v>
      </c>
      <c r="CT221" t="s">
        <v>9</v>
      </c>
      <c r="CU221" s="8">
        <v>2300</v>
      </c>
      <c r="CV221"/>
      <c r="CX221" t="s">
        <v>2928</v>
      </c>
    </row>
    <row r="222" spans="1:103" x14ac:dyDescent="0.35">
      <c r="A222" t="s">
        <v>3847</v>
      </c>
      <c r="B222" s="19" t="s">
        <v>3816</v>
      </c>
      <c r="C222" t="s">
        <v>9</v>
      </c>
      <c r="D222">
        <v>100</v>
      </c>
      <c r="E222">
        <v>90</v>
      </c>
      <c r="F222" t="s">
        <v>3816</v>
      </c>
      <c r="G222">
        <v>1148</v>
      </c>
      <c r="H222" t="s">
        <v>10</v>
      </c>
      <c r="I222">
        <v>90</v>
      </c>
      <c r="J222" t="s">
        <v>1805</v>
      </c>
      <c r="K222" t="s">
        <v>3848</v>
      </c>
      <c r="L222" s="1"/>
      <c r="M222" s="1">
        <v>42238</v>
      </c>
      <c r="N222" s="1">
        <v>42061</v>
      </c>
      <c r="O222" t="s">
        <v>13</v>
      </c>
      <c r="P222" s="1"/>
      <c r="Q222" t="s">
        <v>1047</v>
      </c>
      <c r="R222" t="s">
        <v>9</v>
      </c>
      <c r="S222" t="s">
        <v>3818</v>
      </c>
      <c r="T222" t="s">
        <v>13</v>
      </c>
      <c r="U222" t="s">
        <v>53</v>
      </c>
      <c r="X222" s="8">
        <v>34</v>
      </c>
      <c r="Y222" s="8">
        <v>20</v>
      </c>
      <c r="Z222" s="8">
        <v>13.95</v>
      </c>
      <c r="AA222" s="8">
        <v>15540.38</v>
      </c>
      <c r="AB222" t="s">
        <v>18</v>
      </c>
      <c r="AC222" t="s">
        <v>777</v>
      </c>
      <c r="AD222" t="s">
        <v>760</v>
      </c>
      <c r="AE222" t="s">
        <v>1805</v>
      </c>
      <c r="AF222" t="s">
        <v>20</v>
      </c>
      <c r="AH222" t="s">
        <v>1049</v>
      </c>
      <c r="AI222" t="s">
        <v>635</v>
      </c>
      <c r="AJ222" t="s">
        <v>59</v>
      </c>
      <c r="AK222" t="s">
        <v>3312</v>
      </c>
      <c r="AL222" s="2">
        <v>42061.526192129626</v>
      </c>
      <c r="AM222" t="s">
        <v>3849</v>
      </c>
      <c r="AN222" t="s">
        <v>3849</v>
      </c>
      <c r="AO222">
        <v>2</v>
      </c>
      <c r="AP222" t="s">
        <v>3253</v>
      </c>
      <c r="AQ222" t="s">
        <v>311</v>
      </c>
      <c r="AR222">
        <v>40</v>
      </c>
      <c r="AT222" t="s">
        <v>3254</v>
      </c>
      <c r="AU222" t="s">
        <v>3253</v>
      </c>
      <c r="AV222" t="s">
        <v>62</v>
      </c>
      <c r="AW222" s="8">
        <v>10335</v>
      </c>
      <c r="AX222" s="8">
        <v>14310</v>
      </c>
      <c r="AY222" s="8">
        <v>15540.38</v>
      </c>
      <c r="BA222" t="s">
        <v>3850</v>
      </c>
      <c r="BB222" t="s">
        <v>3851</v>
      </c>
      <c r="BC222" t="s">
        <v>3852</v>
      </c>
      <c r="BD222">
        <v>1.3</v>
      </c>
      <c r="BE222">
        <v>30</v>
      </c>
      <c r="BF222" t="s">
        <v>9</v>
      </c>
      <c r="BG222" t="s">
        <v>3853</v>
      </c>
      <c r="BI222">
        <v>377.97</v>
      </c>
      <c r="BJ222">
        <v>512.11</v>
      </c>
      <c r="BK222" t="s">
        <v>3854</v>
      </c>
      <c r="BL222">
        <v>6735.05</v>
      </c>
      <c r="BM222">
        <v>10335</v>
      </c>
      <c r="BN222">
        <v>11225.08</v>
      </c>
      <c r="BO222" t="s">
        <v>2021</v>
      </c>
      <c r="BP222">
        <v>0</v>
      </c>
      <c r="BQ222" t="s">
        <v>1816</v>
      </c>
      <c r="BR222" t="s">
        <v>3855</v>
      </c>
      <c r="BS222" t="s">
        <v>9</v>
      </c>
      <c r="BT222" t="s">
        <v>9</v>
      </c>
      <c r="BU222" t="s">
        <v>38</v>
      </c>
      <c r="BV222" t="s">
        <v>3856</v>
      </c>
      <c r="BW222" t="s">
        <v>3849</v>
      </c>
      <c r="BX222" t="s">
        <v>3857</v>
      </c>
      <c r="BY222" t="s">
        <v>3849</v>
      </c>
      <c r="BZ222" t="s">
        <v>40</v>
      </c>
      <c r="CB222" t="s">
        <v>3858</v>
      </c>
      <c r="CC222" t="s">
        <v>3859</v>
      </c>
      <c r="CE222" t="s">
        <v>91</v>
      </c>
      <c r="CF222">
        <v>159</v>
      </c>
      <c r="CG222" t="s">
        <v>44</v>
      </c>
      <c r="CI222" t="s">
        <v>3816</v>
      </c>
      <c r="CJ222">
        <v>128</v>
      </c>
      <c r="CK222" t="s">
        <v>45</v>
      </c>
      <c r="CL222" s="1">
        <v>42238</v>
      </c>
      <c r="CM222" t="s">
        <v>3850</v>
      </c>
      <c r="CO222" t="s">
        <v>3859</v>
      </c>
      <c r="CP222" t="s">
        <v>3859</v>
      </c>
      <c r="CQ222">
        <v>2</v>
      </c>
      <c r="CR222" s="8">
        <v>4809.75</v>
      </c>
      <c r="CS222">
        <v>2</v>
      </c>
      <c r="CU222" s="8">
        <v>10335</v>
      </c>
      <c r="CV222">
        <v>1</v>
      </c>
      <c r="CX222" t="s">
        <v>3860</v>
      </c>
      <c r="CY222">
        <v>6.7</v>
      </c>
    </row>
    <row r="223" spans="1:103" x14ac:dyDescent="0.35">
      <c r="A223" t="s">
        <v>3897</v>
      </c>
      <c r="B223" s="19" t="s">
        <v>3432</v>
      </c>
      <c r="C223" t="s">
        <v>9</v>
      </c>
      <c r="D223">
        <v>100</v>
      </c>
      <c r="E223">
        <v>48</v>
      </c>
      <c r="F223" t="s">
        <v>3432</v>
      </c>
      <c r="G223">
        <v>1164</v>
      </c>
      <c r="H223" t="s">
        <v>148</v>
      </c>
      <c r="I223">
        <v>48</v>
      </c>
      <c r="J223" t="s">
        <v>1805</v>
      </c>
      <c r="K223" t="s">
        <v>3898</v>
      </c>
      <c r="L223" s="1"/>
      <c r="M223" s="1">
        <v>42235</v>
      </c>
      <c r="N223" s="1">
        <v>42061</v>
      </c>
      <c r="O223" t="s">
        <v>13</v>
      </c>
      <c r="P223" s="1"/>
      <c r="Q223" t="s">
        <v>1047</v>
      </c>
      <c r="R223" t="s">
        <v>9</v>
      </c>
      <c r="S223" t="s">
        <v>3863</v>
      </c>
      <c r="T223" t="s">
        <v>13</v>
      </c>
      <c r="U223" t="s">
        <v>203</v>
      </c>
      <c r="X223" s="8">
        <v>45</v>
      </c>
      <c r="Y223" s="8">
        <v>25</v>
      </c>
      <c r="Z223" s="8">
        <v>59</v>
      </c>
      <c r="AA223" s="8">
        <v>13904.45</v>
      </c>
      <c r="AB223" t="s">
        <v>654</v>
      </c>
      <c r="AC223" t="s">
        <v>1558</v>
      </c>
      <c r="AD223" t="s">
        <v>19</v>
      </c>
      <c r="AE223" t="s">
        <v>1805</v>
      </c>
      <c r="AF223" t="s">
        <v>20</v>
      </c>
      <c r="AG223" t="s">
        <v>3899</v>
      </c>
      <c r="AH223" t="s">
        <v>1049</v>
      </c>
      <c r="AI223" t="s">
        <v>635</v>
      </c>
      <c r="AJ223" t="s">
        <v>100</v>
      </c>
      <c r="AK223" t="s">
        <v>1560</v>
      </c>
      <c r="AL223" s="2">
        <v>42061.59070601852</v>
      </c>
      <c r="AM223" t="s">
        <v>3900</v>
      </c>
      <c r="AN223" t="s">
        <v>3900</v>
      </c>
      <c r="AO223">
        <v>1</v>
      </c>
      <c r="AP223" t="s">
        <v>3901</v>
      </c>
      <c r="AR223">
        <v>50</v>
      </c>
      <c r="AS223" s="6" t="s">
        <v>3902</v>
      </c>
      <c r="AT223" t="s">
        <v>1812</v>
      </c>
      <c r="AU223" t="s">
        <v>3901</v>
      </c>
      <c r="AV223" t="s">
        <v>104</v>
      </c>
      <c r="AW223" s="8">
        <v>12912</v>
      </c>
      <c r="AX223" s="8">
        <v>12912</v>
      </c>
      <c r="AY223" s="8">
        <v>13904.45</v>
      </c>
      <c r="BA223" t="s">
        <v>3903</v>
      </c>
      <c r="BB223" t="s">
        <v>511</v>
      </c>
      <c r="BC223" t="s">
        <v>3904</v>
      </c>
      <c r="BD223">
        <v>0.9</v>
      </c>
      <c r="BE223">
        <v>40</v>
      </c>
      <c r="BF223" t="s">
        <v>9</v>
      </c>
      <c r="BG223" t="s">
        <v>3905</v>
      </c>
      <c r="BI223">
        <v>304.82</v>
      </c>
      <c r="BJ223">
        <v>687.63</v>
      </c>
      <c r="BK223" t="s">
        <v>3906</v>
      </c>
      <c r="BL223">
        <v>13904.45</v>
      </c>
      <c r="BM223">
        <v>12912</v>
      </c>
      <c r="BN223">
        <v>13904.45</v>
      </c>
      <c r="BO223" t="s">
        <v>412</v>
      </c>
      <c r="BP223">
        <v>0</v>
      </c>
      <c r="BQ223" t="s">
        <v>3907</v>
      </c>
      <c r="BR223" t="s">
        <v>3908</v>
      </c>
      <c r="BS223" t="s">
        <v>69</v>
      </c>
      <c r="BV223" t="s">
        <v>3909</v>
      </c>
      <c r="BW223" t="s">
        <v>3910</v>
      </c>
      <c r="BX223" t="s">
        <v>3911</v>
      </c>
      <c r="BY223" t="s">
        <v>3910</v>
      </c>
      <c r="BZ223" t="s">
        <v>72</v>
      </c>
      <c r="CA223" t="s">
        <v>3912</v>
      </c>
      <c r="CC223" t="s">
        <v>3913</v>
      </c>
      <c r="CE223" t="s">
        <v>3790</v>
      </c>
      <c r="CF223">
        <v>264</v>
      </c>
      <c r="CG223" t="s">
        <v>339</v>
      </c>
      <c r="CH223" t="s">
        <v>3907</v>
      </c>
      <c r="CI223" t="s">
        <v>3432</v>
      </c>
      <c r="CJ223">
        <v>110</v>
      </c>
      <c r="CK223" t="s">
        <v>45</v>
      </c>
      <c r="CL223" s="1">
        <v>42235</v>
      </c>
      <c r="CM223" t="s">
        <v>3903</v>
      </c>
      <c r="CO223" t="s">
        <v>3914</v>
      </c>
      <c r="CP223" t="s">
        <v>3913</v>
      </c>
      <c r="CQ223">
        <v>1</v>
      </c>
      <c r="CR223" s="8"/>
      <c r="CS223">
        <v>1</v>
      </c>
      <c r="CT223" t="s">
        <v>9</v>
      </c>
      <c r="CU223" s="8">
        <v>12912</v>
      </c>
      <c r="CV223">
        <v>3</v>
      </c>
      <c r="CX223" t="s">
        <v>3915</v>
      </c>
      <c r="CY223">
        <v>6.1</v>
      </c>
    </row>
    <row r="224" spans="1:103" x14ac:dyDescent="0.35">
      <c r="A224" t="s">
        <v>4052</v>
      </c>
      <c r="B224" s="19" t="s">
        <v>4006</v>
      </c>
      <c r="C224" t="s">
        <v>9</v>
      </c>
      <c r="D224">
        <v>100</v>
      </c>
      <c r="E224">
        <v>55</v>
      </c>
      <c r="F224" t="s">
        <v>4006</v>
      </c>
      <c r="G224">
        <v>1121</v>
      </c>
      <c r="H224" t="s">
        <v>50</v>
      </c>
      <c r="I224">
        <v>50</v>
      </c>
      <c r="J224" t="s">
        <v>1805</v>
      </c>
      <c r="K224" t="s">
        <v>4053</v>
      </c>
      <c r="L224" s="1"/>
      <c r="M224" s="1">
        <v>42237</v>
      </c>
      <c r="N224" s="1">
        <v>42061</v>
      </c>
      <c r="O224" t="s">
        <v>13</v>
      </c>
      <c r="P224" s="1"/>
      <c r="Q224" t="s">
        <v>1047</v>
      </c>
      <c r="R224" t="s">
        <v>9</v>
      </c>
      <c r="S224" t="s">
        <v>4008</v>
      </c>
      <c r="T224" t="s">
        <v>13</v>
      </c>
      <c r="U224" t="s">
        <v>53</v>
      </c>
      <c r="X224" s="8">
        <v>40</v>
      </c>
      <c r="Y224" s="8">
        <v>22</v>
      </c>
      <c r="Z224" s="8">
        <v>45</v>
      </c>
      <c r="AA224" s="8">
        <v>12905.75</v>
      </c>
      <c r="AB224" t="s">
        <v>55</v>
      </c>
      <c r="AC224" t="s">
        <v>303</v>
      </c>
      <c r="AD224" t="s">
        <v>19</v>
      </c>
      <c r="AE224" t="s">
        <v>1805</v>
      </c>
      <c r="AF224" t="s">
        <v>20</v>
      </c>
      <c r="AG224" t="s">
        <v>4054</v>
      </c>
      <c r="AH224" t="s">
        <v>1049</v>
      </c>
      <c r="AI224" t="s">
        <v>635</v>
      </c>
      <c r="AJ224" t="s">
        <v>23</v>
      </c>
      <c r="AK224" t="s">
        <v>2045</v>
      </c>
      <c r="AL224" s="2">
        <v>42061.41300925926</v>
      </c>
      <c r="AM224" t="s">
        <v>4055</v>
      </c>
      <c r="AN224" t="s">
        <v>4055</v>
      </c>
      <c r="AO224">
        <v>2</v>
      </c>
      <c r="AP224" t="s">
        <v>4011</v>
      </c>
      <c r="AQ224" t="s">
        <v>27</v>
      </c>
      <c r="AR224">
        <v>40</v>
      </c>
      <c r="AT224" t="s">
        <v>4012</v>
      </c>
      <c r="AU224" t="s">
        <v>4011</v>
      </c>
      <c r="AV224" t="s">
        <v>29</v>
      </c>
      <c r="AW224" s="8">
        <v>11970.66</v>
      </c>
      <c r="AX224" s="8">
        <v>11970.66</v>
      </c>
      <c r="AY224" s="8">
        <v>12905.75</v>
      </c>
      <c r="BA224" t="s">
        <v>4056</v>
      </c>
      <c r="BB224" t="s">
        <v>1898</v>
      </c>
      <c r="BC224" t="s">
        <v>4057</v>
      </c>
      <c r="BD224">
        <v>1.5</v>
      </c>
      <c r="BE224">
        <v>27</v>
      </c>
      <c r="BF224" t="s">
        <v>9</v>
      </c>
      <c r="BG224" t="s">
        <v>4058</v>
      </c>
      <c r="BI224">
        <v>299.25</v>
      </c>
      <c r="BJ224">
        <v>631.5</v>
      </c>
      <c r="BK224" t="s">
        <v>4059</v>
      </c>
      <c r="BL224">
        <v>7728.45</v>
      </c>
      <c r="BM224">
        <v>11950</v>
      </c>
      <c r="BN224">
        <v>12880.75</v>
      </c>
      <c r="BO224" t="s">
        <v>828</v>
      </c>
      <c r="BP224">
        <v>0</v>
      </c>
      <c r="BQ224" t="s">
        <v>1816</v>
      </c>
      <c r="BR224" t="s">
        <v>4060</v>
      </c>
      <c r="BS224" t="s">
        <v>9</v>
      </c>
      <c r="BT224" t="s">
        <v>9</v>
      </c>
      <c r="BU224" t="s">
        <v>38</v>
      </c>
      <c r="BV224" t="s">
        <v>4061</v>
      </c>
      <c r="BW224" t="s">
        <v>4055</v>
      </c>
      <c r="BX224" t="s">
        <v>4062</v>
      </c>
      <c r="BY224" t="s">
        <v>4055</v>
      </c>
      <c r="BZ224" t="s">
        <v>72</v>
      </c>
      <c r="CC224" t="s">
        <v>4063</v>
      </c>
      <c r="CD224" t="s">
        <v>164</v>
      </c>
      <c r="CE224" t="s">
        <v>4064</v>
      </c>
      <c r="CF224">
        <v>234</v>
      </c>
      <c r="CG224" t="s">
        <v>1501</v>
      </c>
      <c r="CI224" t="s">
        <v>4006</v>
      </c>
      <c r="CJ224">
        <v>107</v>
      </c>
      <c r="CK224" t="s">
        <v>45</v>
      </c>
      <c r="CL224" s="1">
        <v>42237</v>
      </c>
      <c r="CM224" t="s">
        <v>4056</v>
      </c>
      <c r="CO224" t="s">
        <v>4063</v>
      </c>
      <c r="CP224" t="s">
        <v>4063</v>
      </c>
      <c r="CQ224">
        <v>1</v>
      </c>
      <c r="CR224" s="8"/>
      <c r="CS224">
        <v>2</v>
      </c>
      <c r="CU224" s="8">
        <v>11970.66</v>
      </c>
      <c r="CV224">
        <v>1</v>
      </c>
      <c r="CX224" t="s">
        <v>4065</v>
      </c>
      <c r="CY224">
        <v>5.35</v>
      </c>
    </row>
    <row r="225" spans="1:103" x14ac:dyDescent="0.35">
      <c r="A225" t="s">
        <v>4333</v>
      </c>
      <c r="B225" s="19" t="s">
        <v>4334</v>
      </c>
      <c r="C225" t="s">
        <v>9</v>
      </c>
      <c r="D225">
        <v>100</v>
      </c>
      <c r="E225">
        <v>36</v>
      </c>
      <c r="F225" t="s">
        <v>4334</v>
      </c>
      <c r="G225">
        <v>1145</v>
      </c>
      <c r="H225" t="s">
        <v>50</v>
      </c>
      <c r="I225">
        <v>36</v>
      </c>
      <c r="J225" t="s">
        <v>1805</v>
      </c>
      <c r="K225" t="s">
        <v>4335</v>
      </c>
      <c r="L225" s="1"/>
      <c r="M225" s="1">
        <v>42236</v>
      </c>
      <c r="N225" s="1">
        <v>42061</v>
      </c>
      <c r="O225" t="s">
        <v>13</v>
      </c>
      <c r="P225" s="1"/>
      <c r="Q225" t="s">
        <v>1047</v>
      </c>
      <c r="R225" t="s">
        <v>9</v>
      </c>
      <c r="S225" t="s">
        <v>4336</v>
      </c>
      <c r="T225" t="s">
        <v>13</v>
      </c>
      <c r="U225" t="s">
        <v>53</v>
      </c>
      <c r="X225" s="8">
        <v>40</v>
      </c>
      <c r="Y225" s="8">
        <v>22</v>
      </c>
      <c r="Z225" s="8">
        <v>45</v>
      </c>
      <c r="AA225" s="8">
        <v>9274.14</v>
      </c>
      <c r="AB225" t="s">
        <v>55</v>
      </c>
      <c r="AC225" t="s">
        <v>303</v>
      </c>
      <c r="AD225" t="s">
        <v>19</v>
      </c>
      <c r="AE225" t="s">
        <v>1805</v>
      </c>
      <c r="AF225" t="s">
        <v>20</v>
      </c>
      <c r="AG225" t="s">
        <v>4337</v>
      </c>
      <c r="AH225" t="s">
        <v>1049</v>
      </c>
      <c r="AI225" t="s">
        <v>635</v>
      </c>
      <c r="AJ225" t="s">
        <v>80</v>
      </c>
      <c r="AK225" t="s">
        <v>822</v>
      </c>
      <c r="AL225" s="2">
        <v>42061.513379629629</v>
      </c>
      <c r="AM225" t="s">
        <v>4338</v>
      </c>
      <c r="AN225" t="s">
        <v>4338</v>
      </c>
      <c r="AO225">
        <v>2</v>
      </c>
      <c r="AP225" t="s">
        <v>1811</v>
      </c>
      <c r="AQ225" t="s">
        <v>824</v>
      </c>
      <c r="AR225">
        <v>50</v>
      </c>
      <c r="AT225" t="s">
        <v>1812</v>
      </c>
      <c r="AU225" t="s">
        <v>1811</v>
      </c>
      <c r="AV225" t="s">
        <v>83</v>
      </c>
      <c r="AW225" s="8">
        <v>7170</v>
      </c>
      <c r="AX225" s="8">
        <v>8604</v>
      </c>
      <c r="AY225" s="8">
        <v>9274.14</v>
      </c>
      <c r="BA225" t="s">
        <v>4339</v>
      </c>
      <c r="BB225" t="s">
        <v>4340</v>
      </c>
      <c r="BC225" t="s">
        <v>4341</v>
      </c>
      <c r="BD225">
        <v>1.6</v>
      </c>
      <c r="BE225">
        <v>36</v>
      </c>
      <c r="BF225" t="s">
        <v>9</v>
      </c>
      <c r="BG225" t="s">
        <v>4342</v>
      </c>
      <c r="BI225">
        <v>179.55</v>
      </c>
      <c r="BJ225">
        <v>378.9</v>
      </c>
      <c r="BK225" t="s">
        <v>4343</v>
      </c>
      <c r="BL225">
        <v>4637.08</v>
      </c>
      <c r="BM225">
        <v>7170</v>
      </c>
      <c r="BN225">
        <v>7728.45</v>
      </c>
      <c r="BO225" t="s">
        <v>828</v>
      </c>
      <c r="BP225">
        <v>0</v>
      </c>
      <c r="BQ225" t="s">
        <v>1816</v>
      </c>
      <c r="BR225" t="s">
        <v>4344</v>
      </c>
      <c r="BS225" t="s">
        <v>9</v>
      </c>
      <c r="BT225" t="s">
        <v>9</v>
      </c>
      <c r="BU225" t="s">
        <v>38</v>
      </c>
      <c r="BV225" t="s">
        <v>4345</v>
      </c>
      <c r="BW225" t="s">
        <v>4338</v>
      </c>
      <c r="BX225" t="s">
        <v>4346</v>
      </c>
      <c r="BY225" t="s">
        <v>4338</v>
      </c>
      <c r="BZ225" t="s">
        <v>40</v>
      </c>
      <c r="CB225" t="s">
        <v>4347</v>
      </c>
      <c r="CC225" t="s">
        <v>4348</v>
      </c>
      <c r="CE225" t="s">
        <v>473</v>
      </c>
      <c r="CF225">
        <v>239</v>
      </c>
      <c r="CG225" t="s">
        <v>1501</v>
      </c>
      <c r="CI225" t="s">
        <v>4334</v>
      </c>
      <c r="CJ225">
        <v>115</v>
      </c>
      <c r="CK225" t="s">
        <v>45</v>
      </c>
      <c r="CL225" s="1">
        <v>42236</v>
      </c>
      <c r="CM225" t="s">
        <v>4339</v>
      </c>
      <c r="CO225" t="s">
        <v>4349</v>
      </c>
      <c r="CP225" t="s">
        <v>4348</v>
      </c>
      <c r="CQ225">
        <v>2</v>
      </c>
      <c r="CR225" s="8">
        <v>1735.14</v>
      </c>
      <c r="CS225">
        <v>2</v>
      </c>
      <c r="CU225" s="8">
        <v>7170</v>
      </c>
      <c r="CV225">
        <v>1</v>
      </c>
      <c r="CX225" t="s">
        <v>4350</v>
      </c>
      <c r="CY225">
        <v>6.7</v>
      </c>
    </row>
    <row r="226" spans="1:103" x14ac:dyDescent="0.35">
      <c r="A226" t="s">
        <v>4333</v>
      </c>
      <c r="B226" s="19" t="s">
        <v>4334</v>
      </c>
      <c r="C226" t="s">
        <v>9</v>
      </c>
      <c r="D226">
        <v>100</v>
      </c>
      <c r="E226">
        <v>36</v>
      </c>
      <c r="F226" t="s">
        <v>4334</v>
      </c>
      <c r="G226">
        <v>1146</v>
      </c>
      <c r="H226" t="s">
        <v>10</v>
      </c>
      <c r="I226">
        <v>36</v>
      </c>
      <c r="J226" t="s">
        <v>1805</v>
      </c>
      <c r="K226" t="s">
        <v>4335</v>
      </c>
      <c r="L226" s="1"/>
      <c r="M226" s="1">
        <v>42237</v>
      </c>
      <c r="N226" s="1">
        <v>42061</v>
      </c>
      <c r="O226" t="s">
        <v>13</v>
      </c>
      <c r="P226" s="1"/>
      <c r="Q226" t="s">
        <v>1047</v>
      </c>
      <c r="R226" t="s">
        <v>9</v>
      </c>
      <c r="S226" t="s">
        <v>4336</v>
      </c>
      <c r="T226" t="s">
        <v>13</v>
      </c>
      <c r="U226" t="s">
        <v>53</v>
      </c>
      <c r="X226" s="8">
        <v>35</v>
      </c>
      <c r="Y226" s="8">
        <v>21</v>
      </c>
      <c r="Z226" s="8">
        <v>45</v>
      </c>
      <c r="AA226" s="8">
        <v>8499.65</v>
      </c>
      <c r="AB226" t="s">
        <v>18</v>
      </c>
      <c r="AC226" t="s">
        <v>777</v>
      </c>
      <c r="AD226" t="s">
        <v>19</v>
      </c>
      <c r="AE226" t="s">
        <v>1805</v>
      </c>
      <c r="AF226" t="s">
        <v>20</v>
      </c>
      <c r="AG226" t="s">
        <v>4337</v>
      </c>
      <c r="AH226" t="s">
        <v>1049</v>
      </c>
      <c r="AI226" t="s">
        <v>635</v>
      </c>
      <c r="AJ226" t="s">
        <v>23</v>
      </c>
      <c r="AK226" t="s">
        <v>2013</v>
      </c>
      <c r="AL226" s="2">
        <v>42061.515092592592</v>
      </c>
      <c r="AM226" t="s">
        <v>4338</v>
      </c>
      <c r="AN226" t="s">
        <v>4338</v>
      </c>
      <c r="AO226">
        <v>2</v>
      </c>
      <c r="AP226" t="s">
        <v>1811</v>
      </c>
      <c r="AQ226" t="s">
        <v>824</v>
      </c>
      <c r="AR226">
        <v>50</v>
      </c>
      <c r="AT226" t="s">
        <v>1812</v>
      </c>
      <c r="AU226" t="s">
        <v>1811</v>
      </c>
      <c r="AV226" t="s">
        <v>29</v>
      </c>
      <c r="AW226" s="8">
        <v>6570</v>
      </c>
      <c r="AX226" s="8">
        <v>7884</v>
      </c>
      <c r="AY226" s="8">
        <v>8499.65</v>
      </c>
      <c r="BA226" t="s">
        <v>4339</v>
      </c>
      <c r="BB226" t="s">
        <v>4340</v>
      </c>
      <c r="BC226" t="s">
        <v>4341</v>
      </c>
      <c r="BD226">
        <v>1.6</v>
      </c>
      <c r="BE226">
        <v>36</v>
      </c>
      <c r="BF226" t="s">
        <v>9</v>
      </c>
      <c r="BG226" t="s">
        <v>4342</v>
      </c>
      <c r="BI226">
        <v>166.38</v>
      </c>
      <c r="BJ226">
        <v>346.66</v>
      </c>
      <c r="BK226" t="s">
        <v>4351</v>
      </c>
      <c r="BL226">
        <v>4249.82</v>
      </c>
      <c r="BM226">
        <v>6570</v>
      </c>
      <c r="BN226">
        <v>7083.04</v>
      </c>
      <c r="BO226" t="s">
        <v>2021</v>
      </c>
      <c r="BP226">
        <v>0</v>
      </c>
      <c r="BQ226" t="s">
        <v>1816</v>
      </c>
      <c r="BR226" t="s">
        <v>4344</v>
      </c>
      <c r="BS226" t="s">
        <v>9</v>
      </c>
      <c r="BT226" t="s">
        <v>9</v>
      </c>
      <c r="BU226" t="s">
        <v>38</v>
      </c>
      <c r="BV226" t="s">
        <v>4345</v>
      </c>
      <c r="BW226" t="s">
        <v>4338</v>
      </c>
      <c r="BX226" t="s">
        <v>4346</v>
      </c>
      <c r="BY226" t="s">
        <v>4338</v>
      </c>
      <c r="BZ226" t="s">
        <v>40</v>
      </c>
      <c r="CB226" t="s">
        <v>4347</v>
      </c>
      <c r="CC226" t="s">
        <v>4348</v>
      </c>
      <c r="CE226" t="s">
        <v>473</v>
      </c>
      <c r="CF226">
        <v>219</v>
      </c>
      <c r="CG226" t="s">
        <v>44</v>
      </c>
      <c r="CI226" t="s">
        <v>4334</v>
      </c>
      <c r="CJ226">
        <v>115</v>
      </c>
      <c r="CK226" t="s">
        <v>45</v>
      </c>
      <c r="CL226" s="1">
        <v>42237</v>
      </c>
      <c r="CM226" t="s">
        <v>4339</v>
      </c>
      <c r="CO226" t="s">
        <v>4349</v>
      </c>
      <c r="CP226" t="s">
        <v>4348</v>
      </c>
      <c r="CQ226">
        <v>2</v>
      </c>
      <c r="CR226" s="8">
        <v>1589.94</v>
      </c>
      <c r="CS226">
        <v>3</v>
      </c>
      <c r="CU226" s="8">
        <v>6570</v>
      </c>
      <c r="CV226">
        <v>1</v>
      </c>
      <c r="CX226" t="s">
        <v>4352</v>
      </c>
      <c r="CY226">
        <v>6.7</v>
      </c>
    </row>
    <row r="227" spans="1:103" x14ac:dyDescent="0.35">
      <c r="A227" t="s">
        <v>4353</v>
      </c>
      <c r="B227" s="19" t="s">
        <v>4334</v>
      </c>
      <c r="C227" t="s">
        <v>9</v>
      </c>
      <c r="D227">
        <v>100</v>
      </c>
      <c r="E227">
        <v>36</v>
      </c>
      <c r="F227" t="s">
        <v>4334</v>
      </c>
      <c r="G227">
        <v>1136</v>
      </c>
      <c r="H227" t="s">
        <v>686</v>
      </c>
      <c r="I227">
        <v>36</v>
      </c>
      <c r="J227" t="s">
        <v>1805</v>
      </c>
      <c r="K227" t="s">
        <v>4354</v>
      </c>
      <c r="L227" s="1"/>
      <c r="M227" s="1">
        <v>42239</v>
      </c>
      <c r="N227" s="1">
        <v>42061</v>
      </c>
      <c r="O227" t="s">
        <v>13</v>
      </c>
      <c r="P227" s="1"/>
      <c r="Q227" t="s">
        <v>1047</v>
      </c>
      <c r="R227" t="s">
        <v>9</v>
      </c>
      <c r="S227" t="s">
        <v>4336</v>
      </c>
      <c r="T227" t="s">
        <v>13</v>
      </c>
      <c r="U227" t="s">
        <v>53</v>
      </c>
      <c r="X227" s="8">
        <v>41</v>
      </c>
      <c r="Y227" s="8">
        <v>22</v>
      </c>
      <c r="Z227" s="8">
        <v>54</v>
      </c>
      <c r="AA227" s="8">
        <v>10035.99</v>
      </c>
      <c r="AB227" t="s">
        <v>691</v>
      </c>
      <c r="AC227" t="s">
        <v>1097</v>
      </c>
      <c r="AD227" t="s">
        <v>19</v>
      </c>
      <c r="AE227" t="s">
        <v>1805</v>
      </c>
      <c r="AF227" t="s">
        <v>20</v>
      </c>
      <c r="AH227" t="s">
        <v>1049</v>
      </c>
      <c r="AI227" t="s">
        <v>635</v>
      </c>
      <c r="AJ227" t="s">
        <v>688</v>
      </c>
      <c r="AK227" t="s">
        <v>1099</v>
      </c>
      <c r="AL227" s="2">
        <v>42061.442916666667</v>
      </c>
      <c r="AM227" t="s">
        <v>4355</v>
      </c>
      <c r="AN227" t="s">
        <v>4356</v>
      </c>
      <c r="AO227">
        <v>1</v>
      </c>
      <c r="AP227" t="s">
        <v>1811</v>
      </c>
      <c r="AQ227" t="s">
        <v>824</v>
      </c>
      <c r="AR227">
        <v>50</v>
      </c>
      <c r="AT227" t="s">
        <v>1812</v>
      </c>
      <c r="AU227" t="s">
        <v>1811</v>
      </c>
      <c r="AV227" t="s">
        <v>690</v>
      </c>
      <c r="AW227" s="8">
        <v>9324</v>
      </c>
      <c r="AX227" s="8">
        <v>9324</v>
      </c>
      <c r="AY227" s="8">
        <v>10035.99</v>
      </c>
      <c r="BA227" t="s">
        <v>4357</v>
      </c>
      <c r="BB227" t="s">
        <v>64</v>
      </c>
      <c r="BC227" t="s">
        <v>4358</v>
      </c>
      <c r="BD227">
        <v>1.6</v>
      </c>
      <c r="BE227">
        <v>36</v>
      </c>
      <c r="BF227" t="s">
        <v>9</v>
      </c>
      <c r="BG227" t="s">
        <v>4359</v>
      </c>
      <c r="BI227">
        <v>213.57</v>
      </c>
      <c r="BJ227">
        <v>498.42</v>
      </c>
      <c r="BK227" t="s">
        <v>4360</v>
      </c>
      <c r="BL227">
        <v>10035.99</v>
      </c>
      <c r="BM227">
        <v>9324</v>
      </c>
      <c r="BN227">
        <v>10035.99</v>
      </c>
      <c r="BO227" t="s">
        <v>280</v>
      </c>
      <c r="BP227">
        <v>0</v>
      </c>
      <c r="BQ227" t="s">
        <v>1816</v>
      </c>
      <c r="BR227" t="s">
        <v>4361</v>
      </c>
      <c r="BS227" t="s">
        <v>9</v>
      </c>
      <c r="BT227" t="s">
        <v>9</v>
      </c>
      <c r="BU227" t="s">
        <v>38</v>
      </c>
      <c r="BV227" t="s">
        <v>4362</v>
      </c>
      <c r="BW227" t="s">
        <v>4355</v>
      </c>
      <c r="BX227" t="s">
        <v>4363</v>
      </c>
      <c r="BY227" t="s">
        <v>4356</v>
      </c>
      <c r="BZ227" t="s">
        <v>40</v>
      </c>
      <c r="CA227" t="s">
        <v>4364</v>
      </c>
      <c r="CB227" t="s">
        <v>2985</v>
      </c>
      <c r="CD227" t="s">
        <v>164</v>
      </c>
      <c r="CE227" t="s">
        <v>493</v>
      </c>
      <c r="CG227" t="s">
        <v>830</v>
      </c>
      <c r="CI227" t="s">
        <v>4334</v>
      </c>
      <c r="CJ227">
        <v>115</v>
      </c>
      <c r="CK227" t="s">
        <v>45</v>
      </c>
      <c r="CL227" s="1">
        <v>42239</v>
      </c>
      <c r="CM227" t="s">
        <v>4357</v>
      </c>
      <c r="CQ227">
        <v>1</v>
      </c>
      <c r="CR227" s="8"/>
      <c r="CS227">
        <v>1</v>
      </c>
      <c r="CU227" s="8">
        <v>9324</v>
      </c>
      <c r="CV227">
        <v>1</v>
      </c>
      <c r="CX227" t="s">
        <v>4365</v>
      </c>
      <c r="CY227">
        <v>6.7</v>
      </c>
    </row>
    <row r="228" spans="1:103" x14ac:dyDescent="0.35">
      <c r="A228" t="s">
        <v>4366</v>
      </c>
      <c r="B228" s="19" t="s">
        <v>4334</v>
      </c>
      <c r="C228" t="s">
        <v>9</v>
      </c>
      <c r="D228">
        <v>100</v>
      </c>
      <c r="E228">
        <v>36</v>
      </c>
      <c r="F228" t="s">
        <v>4334</v>
      </c>
      <c r="G228">
        <v>1170</v>
      </c>
      <c r="H228" t="s">
        <v>148</v>
      </c>
      <c r="I228">
        <v>30</v>
      </c>
      <c r="J228" t="s">
        <v>1805</v>
      </c>
      <c r="K228" t="s">
        <v>4367</v>
      </c>
      <c r="L228" s="1"/>
      <c r="M228" s="1">
        <v>42235</v>
      </c>
      <c r="N228" s="1">
        <v>42061</v>
      </c>
      <c r="O228" t="s">
        <v>13</v>
      </c>
      <c r="P228" s="1"/>
      <c r="Q228" t="s">
        <v>1047</v>
      </c>
      <c r="R228" t="s">
        <v>9</v>
      </c>
      <c r="S228" t="s">
        <v>4336</v>
      </c>
      <c r="T228" t="s">
        <v>13</v>
      </c>
      <c r="U228" t="s">
        <v>16</v>
      </c>
      <c r="X228" s="8">
        <v>45</v>
      </c>
      <c r="Y228" s="8">
        <v>25</v>
      </c>
      <c r="Z228" s="8">
        <v>59</v>
      </c>
      <c r="AA228" s="8">
        <v>9654.5400000000009</v>
      </c>
      <c r="AB228" t="s">
        <v>151</v>
      </c>
      <c r="AC228" t="s">
        <v>664</v>
      </c>
      <c r="AD228" t="s">
        <v>19</v>
      </c>
      <c r="AE228" t="s">
        <v>1805</v>
      </c>
      <c r="AF228" t="s">
        <v>20</v>
      </c>
      <c r="AH228" t="s">
        <v>1049</v>
      </c>
      <c r="AI228" t="s">
        <v>635</v>
      </c>
      <c r="AJ228" t="s">
        <v>100</v>
      </c>
      <c r="AK228" t="s">
        <v>763</v>
      </c>
      <c r="AL228" s="2">
        <v>42061.602673611109</v>
      </c>
      <c r="AM228" t="s">
        <v>4368</v>
      </c>
      <c r="AN228" t="s">
        <v>4368</v>
      </c>
      <c r="AO228">
        <v>1</v>
      </c>
      <c r="AP228" t="s">
        <v>1811</v>
      </c>
      <c r="AQ228" t="s">
        <v>824</v>
      </c>
      <c r="AR228">
        <v>50</v>
      </c>
      <c r="AT228" t="s">
        <v>1812</v>
      </c>
      <c r="AU228" t="s">
        <v>1811</v>
      </c>
      <c r="AV228" t="s">
        <v>104</v>
      </c>
      <c r="AW228" s="8">
        <v>8970</v>
      </c>
      <c r="AX228" s="8">
        <v>8970</v>
      </c>
      <c r="AY228" s="8">
        <v>9654.5400000000009</v>
      </c>
      <c r="BB228" t="s">
        <v>3717</v>
      </c>
      <c r="BD228">
        <v>1.6</v>
      </c>
      <c r="BE228">
        <v>36</v>
      </c>
      <c r="BF228" t="s">
        <v>9</v>
      </c>
      <c r="BG228" t="s">
        <v>4369</v>
      </c>
      <c r="BI228">
        <v>204.88</v>
      </c>
      <c r="BJ228">
        <v>479.66</v>
      </c>
      <c r="BK228" t="s">
        <v>4370</v>
      </c>
      <c r="BL228">
        <v>5792.72</v>
      </c>
      <c r="BM228">
        <v>8970</v>
      </c>
      <c r="BN228">
        <v>9654.5400000000009</v>
      </c>
      <c r="BO228" t="s">
        <v>768</v>
      </c>
      <c r="BP228">
        <v>0</v>
      </c>
      <c r="BQ228" t="s">
        <v>1816</v>
      </c>
      <c r="BR228" t="s">
        <v>4371</v>
      </c>
      <c r="BS228" t="s">
        <v>9</v>
      </c>
      <c r="BT228" t="s">
        <v>9</v>
      </c>
      <c r="BU228" t="s">
        <v>38</v>
      </c>
      <c r="BV228" t="s">
        <v>4372</v>
      </c>
      <c r="BW228" t="s">
        <v>4368</v>
      </c>
      <c r="BX228" t="s">
        <v>4373</v>
      </c>
      <c r="BY228" t="s">
        <v>4368</v>
      </c>
      <c r="BZ228" t="s">
        <v>72</v>
      </c>
      <c r="CC228" t="s">
        <v>4374</v>
      </c>
      <c r="CE228" t="s">
        <v>2482</v>
      </c>
      <c r="CF228">
        <v>264</v>
      </c>
      <c r="CG228" t="s">
        <v>165</v>
      </c>
      <c r="CI228" t="s">
        <v>4334</v>
      </c>
      <c r="CJ228">
        <v>115</v>
      </c>
      <c r="CK228" t="s">
        <v>45</v>
      </c>
      <c r="CL228" s="1">
        <v>42235</v>
      </c>
      <c r="CM228" t="s">
        <v>4375</v>
      </c>
      <c r="CO228" t="s">
        <v>4374</v>
      </c>
      <c r="CP228" t="s">
        <v>4374</v>
      </c>
      <c r="CQ228">
        <v>1</v>
      </c>
      <c r="CR228" s="8"/>
      <c r="CS228">
        <v>2</v>
      </c>
      <c r="CU228" s="8">
        <v>8970</v>
      </c>
      <c r="CV228">
        <v>1</v>
      </c>
      <c r="CX228" t="s">
        <v>4376</v>
      </c>
      <c r="CY228">
        <v>6.7</v>
      </c>
    </row>
    <row r="229" spans="1:103" x14ac:dyDescent="0.35">
      <c r="A229" t="s">
        <v>4447</v>
      </c>
      <c r="B229" s="19" t="s">
        <v>4421</v>
      </c>
      <c r="C229" t="s">
        <v>9</v>
      </c>
      <c r="D229">
        <v>100</v>
      </c>
      <c r="E229">
        <v>24</v>
      </c>
      <c r="F229" t="s">
        <v>4421</v>
      </c>
      <c r="G229">
        <v>1167</v>
      </c>
      <c r="H229" t="s">
        <v>50</v>
      </c>
      <c r="I229">
        <v>20</v>
      </c>
      <c r="J229" t="s">
        <v>1805</v>
      </c>
      <c r="K229" t="s">
        <v>4448</v>
      </c>
      <c r="L229" s="1"/>
      <c r="M229" s="1">
        <v>42235</v>
      </c>
      <c r="N229" s="1">
        <v>42061</v>
      </c>
      <c r="O229" t="s">
        <v>13</v>
      </c>
      <c r="P229" s="1"/>
      <c r="Q229" t="s">
        <v>1047</v>
      </c>
      <c r="R229" t="s">
        <v>9</v>
      </c>
      <c r="S229" t="s">
        <v>4423</v>
      </c>
      <c r="T229" t="s">
        <v>13</v>
      </c>
      <c r="U229" t="s">
        <v>53</v>
      </c>
      <c r="X229" s="8">
        <v>28</v>
      </c>
      <c r="Y229" s="8">
        <v>21</v>
      </c>
      <c r="Z229" s="8">
        <v>41</v>
      </c>
      <c r="AA229" s="8">
        <v>4578.1400000000003</v>
      </c>
      <c r="AB229" t="s">
        <v>697</v>
      </c>
      <c r="AC229" t="s">
        <v>54</v>
      </c>
      <c r="AD229" t="s">
        <v>438</v>
      </c>
      <c r="AE229" t="s">
        <v>1805</v>
      </c>
      <c r="AF229" t="s">
        <v>20</v>
      </c>
      <c r="AG229" t="s">
        <v>1674</v>
      </c>
      <c r="AH229" t="s">
        <v>1049</v>
      </c>
      <c r="AI229" t="s">
        <v>635</v>
      </c>
      <c r="AJ229" t="s">
        <v>100</v>
      </c>
      <c r="AK229" t="s">
        <v>3485</v>
      </c>
      <c r="AL229" s="2">
        <v>42061.595509259256</v>
      </c>
      <c r="AM229" t="s">
        <v>4449</v>
      </c>
      <c r="AN229" t="s">
        <v>4450</v>
      </c>
      <c r="AO229">
        <v>2</v>
      </c>
      <c r="AP229" t="s">
        <v>2015</v>
      </c>
      <c r="AQ229" t="s">
        <v>27</v>
      </c>
      <c r="AR229">
        <v>40</v>
      </c>
      <c r="AT229" t="s">
        <v>2016</v>
      </c>
      <c r="AU229" t="s">
        <v>2015</v>
      </c>
      <c r="AV229" t="s">
        <v>104</v>
      </c>
      <c r="AW229" s="8">
        <v>4231.6499999999996</v>
      </c>
      <c r="AX229" s="8">
        <v>4231.6499999999996</v>
      </c>
      <c r="AY229" s="8">
        <v>4578.1400000000003</v>
      </c>
      <c r="BA229" t="s">
        <v>4451</v>
      </c>
      <c r="BB229" t="s">
        <v>4452</v>
      </c>
      <c r="BC229" t="s">
        <v>4453</v>
      </c>
      <c r="BE229">
        <v>28</v>
      </c>
      <c r="BF229" t="s">
        <v>69</v>
      </c>
      <c r="BG229" t="s">
        <v>4454</v>
      </c>
      <c r="BI229">
        <v>118.78</v>
      </c>
      <c r="BJ229">
        <v>216.86</v>
      </c>
      <c r="BK229" t="s">
        <v>4455</v>
      </c>
      <c r="BL229">
        <v>2709.38</v>
      </c>
      <c r="BM229">
        <v>4180</v>
      </c>
      <c r="BN229">
        <v>4515.6400000000003</v>
      </c>
      <c r="BO229" t="s">
        <v>304</v>
      </c>
      <c r="BP229">
        <v>0</v>
      </c>
      <c r="BQ229" t="s">
        <v>1816</v>
      </c>
      <c r="BR229" t="s">
        <v>4456</v>
      </c>
      <c r="BS229" t="s">
        <v>9</v>
      </c>
      <c r="BT229" t="s">
        <v>9</v>
      </c>
      <c r="BU229" t="s">
        <v>38</v>
      </c>
      <c r="BV229" t="s">
        <v>4457</v>
      </c>
      <c r="BW229" t="s">
        <v>4449</v>
      </c>
      <c r="BX229" t="s">
        <v>4458</v>
      </c>
      <c r="BY229" t="s">
        <v>4449</v>
      </c>
      <c r="BZ229" t="s">
        <v>40</v>
      </c>
      <c r="CB229" t="s">
        <v>4459</v>
      </c>
      <c r="CE229" t="s">
        <v>338</v>
      </c>
      <c r="CF229">
        <v>204</v>
      </c>
      <c r="CG229" t="s">
        <v>1654</v>
      </c>
      <c r="CI229" t="s">
        <v>4421</v>
      </c>
      <c r="CJ229">
        <v>124</v>
      </c>
      <c r="CK229" t="s">
        <v>45</v>
      </c>
      <c r="CL229" s="1">
        <v>42235</v>
      </c>
      <c r="CM229" t="s">
        <v>4451</v>
      </c>
      <c r="CO229" t="s">
        <v>1685</v>
      </c>
      <c r="CQ229">
        <v>1</v>
      </c>
      <c r="CR229" s="8"/>
      <c r="CS229">
        <v>2</v>
      </c>
      <c r="CU229" s="8">
        <v>4231.6499999999996</v>
      </c>
      <c r="CV229">
        <v>3</v>
      </c>
      <c r="CX229" t="s">
        <v>4460</v>
      </c>
    </row>
    <row r="230" spans="1:103" x14ac:dyDescent="0.35">
      <c r="A230" t="s">
        <v>4474</v>
      </c>
      <c r="B230" s="19" t="s">
        <v>4421</v>
      </c>
      <c r="C230" t="s">
        <v>9</v>
      </c>
      <c r="D230">
        <v>100</v>
      </c>
      <c r="E230">
        <v>24</v>
      </c>
      <c r="F230" t="s">
        <v>4421</v>
      </c>
      <c r="G230">
        <v>1131</v>
      </c>
      <c r="H230" t="s">
        <v>10</v>
      </c>
      <c r="I230">
        <v>24</v>
      </c>
      <c r="J230" t="s">
        <v>1805</v>
      </c>
      <c r="K230" t="s">
        <v>4475</v>
      </c>
      <c r="L230" s="1"/>
      <c r="M230" s="1">
        <v>42236</v>
      </c>
      <c r="N230" s="1">
        <v>42061</v>
      </c>
      <c r="O230" t="s">
        <v>13</v>
      </c>
      <c r="P230" s="1"/>
      <c r="Q230" t="s">
        <v>1047</v>
      </c>
      <c r="R230" t="s">
        <v>9</v>
      </c>
      <c r="S230" t="s">
        <v>4423</v>
      </c>
      <c r="T230" t="s">
        <v>13</v>
      </c>
      <c r="U230" t="s">
        <v>16</v>
      </c>
      <c r="X230" s="8">
        <v>34</v>
      </c>
      <c r="Y230" s="8">
        <v>20</v>
      </c>
      <c r="Z230" s="8">
        <v>41</v>
      </c>
      <c r="AA230" s="8">
        <v>4891.25</v>
      </c>
      <c r="AB230" t="s">
        <v>611</v>
      </c>
      <c r="AC230" t="s">
        <v>189</v>
      </c>
      <c r="AD230" t="s">
        <v>438</v>
      </c>
      <c r="AE230" t="s">
        <v>1805</v>
      </c>
      <c r="AF230" t="s">
        <v>20</v>
      </c>
      <c r="AH230" t="s">
        <v>1049</v>
      </c>
      <c r="AI230" t="s">
        <v>635</v>
      </c>
      <c r="AJ230" t="s">
        <v>80</v>
      </c>
      <c r="AK230" t="s">
        <v>3885</v>
      </c>
      <c r="AL230" s="2">
        <v>42061.434872685182</v>
      </c>
      <c r="AM230" t="s">
        <v>4476</v>
      </c>
      <c r="AN230" t="s">
        <v>4476</v>
      </c>
      <c r="AO230">
        <v>1</v>
      </c>
      <c r="AP230" t="s">
        <v>2015</v>
      </c>
      <c r="AQ230" t="s">
        <v>27</v>
      </c>
      <c r="AR230">
        <v>40</v>
      </c>
      <c r="AT230" t="s">
        <v>2016</v>
      </c>
      <c r="AU230" t="s">
        <v>2015</v>
      </c>
      <c r="AV230" t="s">
        <v>83</v>
      </c>
      <c r="AW230" s="8">
        <v>4536</v>
      </c>
      <c r="AX230" s="8">
        <v>4536</v>
      </c>
      <c r="AY230" s="8">
        <v>4891.25</v>
      </c>
      <c r="BA230" t="s">
        <v>4477</v>
      </c>
      <c r="BB230" t="s">
        <v>1613</v>
      </c>
      <c r="BC230" t="s">
        <v>4478</v>
      </c>
      <c r="BE230">
        <v>28</v>
      </c>
      <c r="BF230" t="s">
        <v>9</v>
      </c>
      <c r="BG230" t="s">
        <v>4479</v>
      </c>
      <c r="BI230">
        <v>116.32</v>
      </c>
      <c r="BJ230">
        <v>238.92</v>
      </c>
      <c r="BK230" t="s">
        <v>4480</v>
      </c>
      <c r="BL230">
        <v>2934.74</v>
      </c>
      <c r="BM230">
        <v>4536</v>
      </c>
      <c r="BN230">
        <v>4891.24</v>
      </c>
      <c r="BO230" t="s">
        <v>325</v>
      </c>
      <c r="BP230">
        <v>0</v>
      </c>
      <c r="BQ230" t="s">
        <v>1816</v>
      </c>
      <c r="BR230" t="s">
        <v>4481</v>
      </c>
      <c r="BS230" t="s">
        <v>9</v>
      </c>
      <c r="BT230" t="s">
        <v>9</v>
      </c>
      <c r="BU230" t="s">
        <v>38</v>
      </c>
      <c r="BV230" t="s">
        <v>4482</v>
      </c>
      <c r="BW230" t="s">
        <v>4476</v>
      </c>
      <c r="BX230" t="s">
        <v>4483</v>
      </c>
      <c r="BY230" t="s">
        <v>4476</v>
      </c>
      <c r="BZ230" t="s">
        <v>72</v>
      </c>
      <c r="CC230" t="s">
        <v>4484</v>
      </c>
      <c r="CE230" t="s">
        <v>473</v>
      </c>
      <c r="CF230">
        <v>184</v>
      </c>
      <c r="CG230" t="s">
        <v>449</v>
      </c>
      <c r="CI230" t="s">
        <v>4421</v>
      </c>
      <c r="CJ230">
        <v>124</v>
      </c>
      <c r="CK230" t="s">
        <v>45</v>
      </c>
      <c r="CL230" s="1">
        <v>42236</v>
      </c>
      <c r="CM230" t="s">
        <v>4477</v>
      </c>
      <c r="CO230" t="s">
        <v>4484</v>
      </c>
      <c r="CP230" t="s">
        <v>4484</v>
      </c>
      <c r="CQ230">
        <v>1</v>
      </c>
      <c r="CR230" s="8"/>
      <c r="CS230">
        <v>1</v>
      </c>
      <c r="CU230" s="8">
        <v>4536</v>
      </c>
      <c r="CV230">
        <v>3</v>
      </c>
      <c r="CX230" t="s">
        <v>4485</v>
      </c>
    </row>
    <row r="231" spans="1:103" x14ac:dyDescent="0.35">
      <c r="A231" t="s">
        <v>4486</v>
      </c>
      <c r="B231" s="19" t="s">
        <v>4421</v>
      </c>
      <c r="C231" t="s">
        <v>9</v>
      </c>
      <c r="D231">
        <v>100</v>
      </c>
      <c r="E231">
        <v>24</v>
      </c>
      <c r="F231" t="s">
        <v>4421</v>
      </c>
      <c r="G231">
        <v>1162</v>
      </c>
      <c r="H231" t="s">
        <v>50</v>
      </c>
      <c r="I231">
        <v>24</v>
      </c>
      <c r="J231" t="s">
        <v>1805</v>
      </c>
      <c r="K231" t="s">
        <v>4487</v>
      </c>
      <c r="L231" s="1"/>
      <c r="M231" s="1">
        <v>42236</v>
      </c>
      <c r="N231" s="1">
        <v>42061</v>
      </c>
      <c r="O231" t="s">
        <v>13</v>
      </c>
      <c r="P231" s="1"/>
      <c r="Q231" t="s">
        <v>1047</v>
      </c>
      <c r="R231" t="s">
        <v>9</v>
      </c>
      <c r="S231" t="s">
        <v>4423</v>
      </c>
      <c r="T231" t="s">
        <v>13</v>
      </c>
      <c r="U231" t="s">
        <v>16</v>
      </c>
      <c r="X231" s="8">
        <v>28</v>
      </c>
      <c r="Y231" s="8">
        <v>21</v>
      </c>
      <c r="Z231" s="8">
        <v>41</v>
      </c>
      <c r="AA231" s="8">
        <v>5418.77</v>
      </c>
      <c r="AB231" t="s">
        <v>697</v>
      </c>
      <c r="AC231" t="s">
        <v>54</v>
      </c>
      <c r="AD231" t="s">
        <v>438</v>
      </c>
      <c r="AE231" t="s">
        <v>1805</v>
      </c>
      <c r="AF231" t="s">
        <v>20</v>
      </c>
      <c r="AG231" t="s">
        <v>4488</v>
      </c>
      <c r="AH231" t="s">
        <v>1049</v>
      </c>
      <c r="AI231" t="s">
        <v>635</v>
      </c>
      <c r="AJ231" t="s">
        <v>80</v>
      </c>
      <c r="AK231" t="s">
        <v>3441</v>
      </c>
      <c r="AL231" s="2">
        <v>42061.587465277778</v>
      </c>
      <c r="AM231" t="s">
        <v>4489</v>
      </c>
      <c r="AN231" t="s">
        <v>4490</v>
      </c>
      <c r="AO231">
        <v>1</v>
      </c>
      <c r="AP231" t="s">
        <v>2015</v>
      </c>
      <c r="AQ231" t="s">
        <v>27</v>
      </c>
      <c r="AR231">
        <v>40</v>
      </c>
      <c r="AT231" t="s">
        <v>2016</v>
      </c>
      <c r="AU231" t="s">
        <v>2015</v>
      </c>
      <c r="AV231" t="s">
        <v>83</v>
      </c>
      <c r="AW231" s="8">
        <v>5016</v>
      </c>
      <c r="AX231" s="8">
        <v>5016</v>
      </c>
      <c r="AY231" s="8">
        <v>5418.77</v>
      </c>
      <c r="BA231" t="s">
        <v>4491</v>
      </c>
      <c r="BB231" t="s">
        <v>32</v>
      </c>
      <c r="BC231" t="s">
        <v>4492</v>
      </c>
      <c r="BE231">
        <v>28</v>
      </c>
      <c r="BF231" t="s">
        <v>9</v>
      </c>
      <c r="BG231" t="s">
        <v>4493</v>
      </c>
      <c r="BI231">
        <v>142.53</v>
      </c>
      <c r="BJ231">
        <v>260.24</v>
      </c>
      <c r="BK231" t="s">
        <v>4494</v>
      </c>
      <c r="BL231">
        <v>3251.26</v>
      </c>
      <c r="BM231">
        <v>5016</v>
      </c>
      <c r="BN231">
        <v>5418.77</v>
      </c>
      <c r="BO231" t="s">
        <v>304</v>
      </c>
      <c r="BP231">
        <v>0</v>
      </c>
      <c r="BQ231" t="s">
        <v>1816</v>
      </c>
      <c r="BR231" t="s">
        <v>4495</v>
      </c>
      <c r="BS231" t="s">
        <v>9</v>
      </c>
      <c r="BT231" t="s">
        <v>9</v>
      </c>
      <c r="BU231" t="s">
        <v>38</v>
      </c>
      <c r="BV231" t="s">
        <v>4496</v>
      </c>
      <c r="BW231" t="s">
        <v>4489</v>
      </c>
      <c r="BX231" t="s">
        <v>4497</v>
      </c>
      <c r="BY231" t="s">
        <v>4489</v>
      </c>
      <c r="BZ231" t="s">
        <v>40</v>
      </c>
      <c r="CB231" t="s">
        <v>4498</v>
      </c>
      <c r="CC231" t="s">
        <v>4499</v>
      </c>
      <c r="CE231" t="s">
        <v>338</v>
      </c>
      <c r="CF231">
        <v>204</v>
      </c>
      <c r="CG231" t="s">
        <v>1654</v>
      </c>
      <c r="CI231" t="s">
        <v>4421</v>
      </c>
      <c r="CJ231">
        <v>124</v>
      </c>
      <c r="CK231" t="s">
        <v>45</v>
      </c>
      <c r="CL231" s="1">
        <v>42236</v>
      </c>
      <c r="CM231" t="s">
        <v>4491</v>
      </c>
      <c r="CO231" t="s">
        <v>4500</v>
      </c>
      <c r="CP231" t="s">
        <v>4499</v>
      </c>
      <c r="CQ231">
        <v>1</v>
      </c>
      <c r="CR231" s="8"/>
      <c r="CS231">
        <v>1</v>
      </c>
      <c r="CU231" s="8">
        <v>5016</v>
      </c>
      <c r="CV231">
        <v>3</v>
      </c>
      <c r="CX231" t="s">
        <v>4501</v>
      </c>
    </row>
    <row r="232" spans="1:103" x14ac:dyDescent="0.35">
      <c r="A232" t="s">
        <v>5764</v>
      </c>
      <c r="B232" s="19" t="s">
        <v>5730</v>
      </c>
      <c r="C232" t="s">
        <v>9</v>
      </c>
      <c r="D232">
        <v>100</v>
      </c>
      <c r="E232">
        <v>90</v>
      </c>
      <c r="F232" t="s">
        <v>5730</v>
      </c>
      <c r="G232">
        <v>1143</v>
      </c>
      <c r="H232" t="s">
        <v>10</v>
      </c>
      <c r="I232">
        <v>90</v>
      </c>
      <c r="J232" t="s">
        <v>1805</v>
      </c>
      <c r="K232" t="s">
        <v>5765</v>
      </c>
      <c r="L232" s="1"/>
      <c r="M232" s="1">
        <v>42238</v>
      </c>
      <c r="N232" s="1">
        <v>42061</v>
      </c>
      <c r="O232" t="s">
        <v>13</v>
      </c>
      <c r="P232" s="1"/>
      <c r="Q232" t="s">
        <v>1047</v>
      </c>
      <c r="R232" t="s">
        <v>9</v>
      </c>
      <c r="S232" t="s">
        <v>5732</v>
      </c>
      <c r="T232" t="s">
        <v>13</v>
      </c>
      <c r="U232" t="s">
        <v>53</v>
      </c>
      <c r="X232" s="8">
        <v>35</v>
      </c>
      <c r="Y232" s="8">
        <v>21</v>
      </c>
      <c r="Z232" s="8">
        <v>45</v>
      </c>
      <c r="AA232" s="8">
        <v>24147.99</v>
      </c>
      <c r="AB232" t="s">
        <v>611</v>
      </c>
      <c r="AC232" t="s">
        <v>189</v>
      </c>
      <c r="AD232" t="s">
        <v>19</v>
      </c>
      <c r="AE232" t="s">
        <v>1805</v>
      </c>
      <c r="AF232" t="s">
        <v>20</v>
      </c>
      <c r="AG232" t="s">
        <v>5766</v>
      </c>
      <c r="AH232" t="s">
        <v>1049</v>
      </c>
      <c r="AI232" t="s">
        <v>635</v>
      </c>
      <c r="AJ232" t="s">
        <v>59</v>
      </c>
      <c r="AK232" t="s">
        <v>2905</v>
      </c>
      <c r="AL232" s="2">
        <v>42061.510127314818</v>
      </c>
      <c r="AM232" t="s">
        <v>5767</v>
      </c>
      <c r="AN232" t="s">
        <v>5767</v>
      </c>
      <c r="AO232">
        <v>1</v>
      </c>
      <c r="AP232" t="s">
        <v>5343</v>
      </c>
      <c r="AQ232" t="s">
        <v>702</v>
      </c>
      <c r="AR232">
        <v>60</v>
      </c>
      <c r="AT232" t="s">
        <v>5735</v>
      </c>
      <c r="AU232" t="s">
        <v>5343</v>
      </c>
      <c r="AV232" t="s">
        <v>62</v>
      </c>
      <c r="AW232" s="8">
        <v>22410</v>
      </c>
      <c r="AX232" s="8">
        <v>22410</v>
      </c>
      <c r="AY232" s="8">
        <v>24147.99</v>
      </c>
      <c r="BA232" t="s">
        <v>5768</v>
      </c>
      <c r="BB232" t="s">
        <v>1071</v>
      </c>
      <c r="BC232" t="s">
        <v>5769</v>
      </c>
      <c r="BE232">
        <v>48</v>
      </c>
      <c r="BF232" t="s">
        <v>9</v>
      </c>
      <c r="BG232" t="s">
        <v>5770</v>
      </c>
      <c r="BI232">
        <v>550.75</v>
      </c>
      <c r="BJ232">
        <v>1187.24</v>
      </c>
      <c r="BK232" t="s">
        <v>5771</v>
      </c>
      <c r="BL232">
        <v>14488.8</v>
      </c>
      <c r="BM232">
        <v>22410</v>
      </c>
      <c r="BN232">
        <v>24147.99</v>
      </c>
      <c r="BO232" t="s">
        <v>325</v>
      </c>
      <c r="BP232">
        <v>0</v>
      </c>
      <c r="BQ232" t="s">
        <v>1816</v>
      </c>
      <c r="BR232" t="s">
        <v>5772</v>
      </c>
      <c r="BS232" t="s">
        <v>9</v>
      </c>
      <c r="BT232" t="s">
        <v>9</v>
      </c>
      <c r="BU232" t="s">
        <v>38</v>
      </c>
      <c r="BV232" t="s">
        <v>5773</v>
      </c>
      <c r="BW232" t="s">
        <v>5767</v>
      </c>
      <c r="BX232" t="s">
        <v>5774</v>
      </c>
      <c r="BY232" t="s">
        <v>5767</v>
      </c>
      <c r="BZ232" t="s">
        <v>40</v>
      </c>
      <c r="CB232" t="s">
        <v>1618</v>
      </c>
      <c r="CC232" t="s">
        <v>5775</v>
      </c>
      <c r="CE232" t="s">
        <v>43</v>
      </c>
      <c r="CF232">
        <v>214</v>
      </c>
      <c r="CG232" t="s">
        <v>449</v>
      </c>
      <c r="CI232" t="s">
        <v>5730</v>
      </c>
      <c r="CJ232">
        <v>105</v>
      </c>
      <c r="CK232" t="s">
        <v>45</v>
      </c>
      <c r="CL232" s="1">
        <v>42238</v>
      </c>
      <c r="CM232" t="s">
        <v>5768</v>
      </c>
      <c r="CO232" t="s">
        <v>5776</v>
      </c>
      <c r="CP232" t="s">
        <v>5775</v>
      </c>
      <c r="CQ232">
        <v>1</v>
      </c>
      <c r="CR232" s="8"/>
      <c r="CS232">
        <v>3</v>
      </c>
      <c r="CU232" s="8">
        <v>22410</v>
      </c>
      <c r="CV232">
        <v>3</v>
      </c>
      <c r="CX232" t="s">
        <v>5777</v>
      </c>
    </row>
    <row r="233" spans="1:103" x14ac:dyDescent="0.35">
      <c r="A233" t="s">
        <v>3079</v>
      </c>
      <c r="B233" s="19" t="s">
        <v>3080</v>
      </c>
      <c r="C233" t="s">
        <v>9</v>
      </c>
      <c r="D233">
        <v>100</v>
      </c>
      <c r="E233">
        <v>60</v>
      </c>
      <c r="F233" t="s">
        <v>3080</v>
      </c>
      <c r="G233">
        <v>1658</v>
      </c>
      <c r="H233" t="s">
        <v>50</v>
      </c>
      <c r="I233">
        <v>60</v>
      </c>
      <c r="J233" t="s">
        <v>791</v>
      </c>
      <c r="K233" t="s">
        <v>3081</v>
      </c>
      <c r="L233" s="1"/>
      <c r="M233" s="1">
        <v>42236</v>
      </c>
      <c r="N233" s="1">
        <v>42115</v>
      </c>
      <c r="O233" t="s">
        <v>13</v>
      </c>
      <c r="P233" s="1"/>
      <c r="Q233" t="s">
        <v>173</v>
      </c>
      <c r="R233" t="s">
        <v>9</v>
      </c>
      <c r="S233" t="s">
        <v>3082</v>
      </c>
      <c r="T233" t="s">
        <v>13</v>
      </c>
      <c r="U233" t="s">
        <v>53</v>
      </c>
      <c r="X233" s="8">
        <v>48.87</v>
      </c>
      <c r="Y233" s="8">
        <v>26.13</v>
      </c>
      <c r="Z233" s="8">
        <v>30.02</v>
      </c>
      <c r="AA233" s="8">
        <v>14587.87</v>
      </c>
      <c r="AB233" t="s">
        <v>215</v>
      </c>
      <c r="AC233" t="s">
        <v>830</v>
      </c>
      <c r="AD233" t="s">
        <v>438</v>
      </c>
      <c r="AE233" t="s">
        <v>791</v>
      </c>
      <c r="AF233" t="s">
        <v>177</v>
      </c>
      <c r="AG233" t="s">
        <v>3083</v>
      </c>
      <c r="AH233" t="s">
        <v>3084</v>
      </c>
      <c r="AI233" t="s">
        <v>564</v>
      </c>
      <c r="AJ233" t="s">
        <v>80</v>
      </c>
      <c r="AK233" t="s">
        <v>1863</v>
      </c>
      <c r="AL233" s="2">
        <v>42115.619583333333</v>
      </c>
      <c r="AN233" t="s">
        <v>3085</v>
      </c>
      <c r="AO233">
        <v>3</v>
      </c>
      <c r="AP233" t="s">
        <v>1611</v>
      </c>
      <c r="AQ233" t="s">
        <v>818</v>
      </c>
      <c r="AR233">
        <v>50</v>
      </c>
      <c r="AT233" t="s">
        <v>3086</v>
      </c>
      <c r="AU233" t="s">
        <v>3087</v>
      </c>
      <c r="AV233" t="s">
        <v>83</v>
      </c>
      <c r="AW233" s="8">
        <v>13449.9</v>
      </c>
      <c r="AX233" s="8">
        <v>13449.9</v>
      </c>
      <c r="AY233" s="8">
        <v>14587.87</v>
      </c>
      <c r="BA233" t="s">
        <v>3088</v>
      </c>
      <c r="BB233" t="s">
        <v>32</v>
      </c>
      <c r="BC233" t="s">
        <v>3089</v>
      </c>
      <c r="BD233">
        <v>1</v>
      </c>
      <c r="BE233">
        <v>41</v>
      </c>
      <c r="BF233" t="s">
        <v>9</v>
      </c>
      <c r="BG233" t="s">
        <v>3090</v>
      </c>
      <c r="BO233" t="s">
        <v>828</v>
      </c>
      <c r="BP233">
        <v>0</v>
      </c>
      <c r="BQ233" t="s">
        <v>36</v>
      </c>
      <c r="BR233" t="s">
        <v>3091</v>
      </c>
      <c r="BS233" t="s">
        <v>9</v>
      </c>
      <c r="BT233" t="s">
        <v>9</v>
      </c>
      <c r="BU233" t="s">
        <v>38</v>
      </c>
      <c r="BV233" t="s">
        <v>3092</v>
      </c>
      <c r="BX233" t="s">
        <v>3083</v>
      </c>
      <c r="BY233" t="s">
        <v>3085</v>
      </c>
      <c r="BZ233" t="s">
        <v>72</v>
      </c>
      <c r="CC233" t="s">
        <v>3093</v>
      </c>
      <c r="CE233" t="s">
        <v>473</v>
      </c>
      <c r="CF233">
        <v>219</v>
      </c>
      <c r="CG233" t="s">
        <v>220</v>
      </c>
      <c r="CI233" t="s">
        <v>3080</v>
      </c>
      <c r="CJ233">
        <v>76</v>
      </c>
      <c r="CK233" t="s">
        <v>45</v>
      </c>
      <c r="CL233" s="1">
        <v>42236</v>
      </c>
      <c r="CM233" t="s">
        <v>3088</v>
      </c>
      <c r="CO233" t="s">
        <v>3094</v>
      </c>
      <c r="CP233" t="s">
        <v>3093</v>
      </c>
      <c r="CQ233">
        <v>2</v>
      </c>
      <c r="CR233" s="8"/>
      <c r="CS233">
        <v>1</v>
      </c>
      <c r="CU233" s="8">
        <v>13449.9</v>
      </c>
      <c r="CV233">
        <v>1</v>
      </c>
      <c r="CX233" t="s">
        <v>3095</v>
      </c>
      <c r="CY233">
        <v>6.5</v>
      </c>
    </row>
    <row r="234" spans="1:103" ht="29" x14ac:dyDescent="0.35">
      <c r="A234" t="s">
        <v>3096</v>
      </c>
      <c r="B234" s="19" t="s">
        <v>3080</v>
      </c>
      <c r="C234" t="s">
        <v>9</v>
      </c>
      <c r="D234">
        <v>100</v>
      </c>
      <c r="E234">
        <v>60</v>
      </c>
      <c r="F234" t="s">
        <v>3080</v>
      </c>
      <c r="G234">
        <v>146</v>
      </c>
      <c r="H234" t="s">
        <v>148</v>
      </c>
      <c r="I234">
        <v>60</v>
      </c>
      <c r="J234" t="s">
        <v>791</v>
      </c>
      <c r="K234" t="s">
        <v>3097</v>
      </c>
      <c r="L234" s="1"/>
      <c r="M234" s="1">
        <v>42235</v>
      </c>
      <c r="N234" s="1">
        <v>41872</v>
      </c>
      <c r="O234" t="s">
        <v>13</v>
      </c>
      <c r="P234" s="1">
        <v>41877</v>
      </c>
      <c r="Q234" t="s">
        <v>758</v>
      </c>
      <c r="R234" t="s">
        <v>9</v>
      </c>
      <c r="S234" t="s">
        <v>3082</v>
      </c>
      <c r="T234" t="s">
        <v>13</v>
      </c>
      <c r="U234" t="s">
        <v>302</v>
      </c>
      <c r="X234" s="8">
        <v>42.5</v>
      </c>
      <c r="Y234" s="8">
        <v>22.5</v>
      </c>
      <c r="Z234" s="8">
        <v>30.02</v>
      </c>
      <c r="AA234" s="8">
        <v>21185.79</v>
      </c>
      <c r="AB234" t="s">
        <v>412</v>
      </c>
      <c r="AC234" t="s">
        <v>412</v>
      </c>
      <c r="AD234" t="s">
        <v>438</v>
      </c>
      <c r="AE234" t="s">
        <v>791</v>
      </c>
      <c r="AF234" t="s">
        <v>177</v>
      </c>
      <c r="AG234" t="s">
        <v>3098</v>
      </c>
      <c r="AH234" t="s">
        <v>1303</v>
      </c>
      <c r="AI234" t="s">
        <v>58</v>
      </c>
      <c r="AJ234" t="s">
        <v>100</v>
      </c>
      <c r="AK234" t="s">
        <v>797</v>
      </c>
      <c r="AL234" s="2">
        <v>41872.46603009259</v>
      </c>
      <c r="AM234" t="s">
        <v>3099</v>
      </c>
      <c r="AN234" t="s">
        <v>3099</v>
      </c>
      <c r="AO234">
        <v>8</v>
      </c>
      <c r="AP234" t="s">
        <v>3087</v>
      </c>
      <c r="AQ234" t="s">
        <v>818</v>
      </c>
      <c r="AR234">
        <v>50</v>
      </c>
      <c r="AS234" s="6" t="s">
        <v>3100</v>
      </c>
      <c r="AT234" t="s">
        <v>3086</v>
      </c>
      <c r="AU234" t="s">
        <v>819</v>
      </c>
      <c r="AV234" t="s">
        <v>104</v>
      </c>
      <c r="AW234" s="8">
        <v>19106.599999999999</v>
      </c>
      <c r="AX234" s="8">
        <v>19106.599999999999</v>
      </c>
      <c r="AY234" s="8">
        <v>21185.79</v>
      </c>
      <c r="BA234" t="s">
        <v>3101</v>
      </c>
      <c r="BB234" t="s">
        <v>485</v>
      </c>
      <c r="BC234" t="s">
        <v>3102</v>
      </c>
      <c r="BD234">
        <v>1</v>
      </c>
      <c r="BE234">
        <v>41</v>
      </c>
      <c r="BF234" t="s">
        <v>9</v>
      </c>
      <c r="BG234" t="s">
        <v>3103</v>
      </c>
      <c r="BO234" t="s">
        <v>423</v>
      </c>
      <c r="BP234">
        <v>0</v>
      </c>
      <c r="BQ234" t="s">
        <v>1311</v>
      </c>
      <c r="BR234" t="s">
        <v>3104</v>
      </c>
      <c r="BS234" t="s">
        <v>9</v>
      </c>
      <c r="BT234" t="s">
        <v>9</v>
      </c>
      <c r="BU234" t="s">
        <v>38</v>
      </c>
      <c r="BV234" t="s">
        <v>3105</v>
      </c>
      <c r="BW234" t="s">
        <v>3099</v>
      </c>
      <c r="BX234" t="s">
        <v>3106</v>
      </c>
      <c r="BY234" t="s">
        <v>3099</v>
      </c>
      <c r="BZ234" t="s">
        <v>40</v>
      </c>
      <c r="CB234" t="s">
        <v>3107</v>
      </c>
      <c r="CC234" t="s">
        <v>3108</v>
      </c>
      <c r="CD234" t="s">
        <v>2268</v>
      </c>
      <c r="CE234" t="s">
        <v>338</v>
      </c>
      <c r="CF234">
        <v>249</v>
      </c>
      <c r="CG234" t="s">
        <v>600</v>
      </c>
      <c r="CI234" t="s">
        <v>3080</v>
      </c>
      <c r="CJ234">
        <v>76</v>
      </c>
      <c r="CK234" t="s">
        <v>45</v>
      </c>
      <c r="CL234" s="1">
        <v>42235</v>
      </c>
      <c r="CM234" t="s">
        <v>3101</v>
      </c>
      <c r="CN234" t="s">
        <v>3109</v>
      </c>
      <c r="CO234" t="s">
        <v>3110</v>
      </c>
      <c r="CP234" t="s">
        <v>3108</v>
      </c>
      <c r="CQ234">
        <v>3</v>
      </c>
      <c r="CR234" s="8">
        <v>18077.400000000001</v>
      </c>
      <c r="CS234">
        <v>9</v>
      </c>
      <c r="CT234" t="s">
        <v>9</v>
      </c>
      <c r="CU234" s="8">
        <v>19106.599999999999</v>
      </c>
      <c r="CV234">
        <v>1</v>
      </c>
      <c r="CX234" t="s">
        <v>3111</v>
      </c>
      <c r="CY234">
        <v>6.5</v>
      </c>
    </row>
    <row r="235" spans="1:103" x14ac:dyDescent="0.35">
      <c r="A235" t="s">
        <v>3112</v>
      </c>
      <c r="B235" s="19" t="s">
        <v>3080</v>
      </c>
      <c r="C235" t="s">
        <v>9</v>
      </c>
      <c r="D235">
        <v>100</v>
      </c>
      <c r="E235">
        <v>60</v>
      </c>
      <c r="F235" t="s">
        <v>3080</v>
      </c>
      <c r="G235">
        <v>476</v>
      </c>
      <c r="H235" t="s">
        <v>50</v>
      </c>
      <c r="I235">
        <v>60</v>
      </c>
      <c r="J235" t="s">
        <v>791</v>
      </c>
      <c r="K235" t="s">
        <v>3113</v>
      </c>
      <c r="L235" s="1"/>
      <c r="M235" s="1">
        <v>42237</v>
      </c>
      <c r="N235" s="1">
        <v>41900</v>
      </c>
      <c r="O235" t="s">
        <v>13</v>
      </c>
      <c r="P235" s="1">
        <v>41906</v>
      </c>
      <c r="Q235" t="s">
        <v>436</v>
      </c>
      <c r="R235" t="s">
        <v>9</v>
      </c>
      <c r="S235" t="s">
        <v>3082</v>
      </c>
      <c r="T235" t="s">
        <v>13</v>
      </c>
      <c r="U235" t="s">
        <v>53</v>
      </c>
      <c r="V235" t="s">
        <v>3114</v>
      </c>
      <c r="X235" s="8">
        <v>48.87</v>
      </c>
      <c r="Y235" s="8">
        <v>26.13</v>
      </c>
      <c r="Z235" s="8">
        <v>30.02</v>
      </c>
      <c r="AA235" s="8">
        <v>14575.36</v>
      </c>
      <c r="AB235" t="s">
        <v>215</v>
      </c>
      <c r="AC235" t="s">
        <v>830</v>
      </c>
      <c r="AD235" t="s">
        <v>438</v>
      </c>
      <c r="AE235" t="s">
        <v>791</v>
      </c>
      <c r="AF235" t="s">
        <v>177</v>
      </c>
      <c r="AG235" t="s">
        <v>3114</v>
      </c>
      <c r="AH235" t="s">
        <v>3115</v>
      </c>
      <c r="AI235" t="s">
        <v>3116</v>
      </c>
      <c r="AJ235" t="s">
        <v>23</v>
      </c>
      <c r="AK235" t="s">
        <v>1878</v>
      </c>
      <c r="AL235" s="2">
        <v>41900.778136574074</v>
      </c>
      <c r="AM235" t="s">
        <v>3117</v>
      </c>
      <c r="AN235" t="s">
        <v>3117</v>
      </c>
      <c r="AO235">
        <v>6</v>
      </c>
      <c r="AP235" t="s">
        <v>1611</v>
      </c>
      <c r="AQ235" t="s">
        <v>818</v>
      </c>
      <c r="AR235">
        <v>50</v>
      </c>
      <c r="AT235" t="s">
        <v>3086</v>
      </c>
      <c r="AU235" t="s">
        <v>3087</v>
      </c>
      <c r="AV235" t="s">
        <v>29</v>
      </c>
      <c r="AW235" s="8">
        <v>13439.57</v>
      </c>
      <c r="AX235" s="8">
        <v>13439.57</v>
      </c>
      <c r="AY235" s="8">
        <v>14575.36</v>
      </c>
      <c r="AZ235" t="s">
        <v>210</v>
      </c>
      <c r="BA235" t="s">
        <v>3118</v>
      </c>
      <c r="BB235" t="s">
        <v>1613</v>
      </c>
      <c r="BC235" t="s">
        <v>3119</v>
      </c>
      <c r="BD235">
        <v>1</v>
      </c>
      <c r="BE235">
        <v>41</v>
      </c>
      <c r="BF235" t="s">
        <v>9</v>
      </c>
      <c r="BG235" t="s">
        <v>3120</v>
      </c>
      <c r="BO235" t="s">
        <v>828</v>
      </c>
      <c r="BP235">
        <v>0</v>
      </c>
      <c r="BQ235" t="s">
        <v>36</v>
      </c>
      <c r="BR235" t="s">
        <v>2023</v>
      </c>
      <c r="BS235" t="s">
        <v>69</v>
      </c>
      <c r="BT235" t="s">
        <v>9</v>
      </c>
      <c r="BU235" t="s">
        <v>38</v>
      </c>
      <c r="BV235" t="s">
        <v>847</v>
      </c>
      <c r="BW235" t="s">
        <v>3117</v>
      </c>
      <c r="BX235" t="s">
        <v>3114</v>
      </c>
      <c r="BY235" t="s">
        <v>3117</v>
      </c>
      <c r="BZ235" t="s">
        <v>72</v>
      </c>
      <c r="CB235" t="s">
        <v>3121</v>
      </c>
      <c r="CE235" t="s">
        <v>1153</v>
      </c>
      <c r="CF235">
        <v>219</v>
      </c>
      <c r="CG235" t="s">
        <v>220</v>
      </c>
      <c r="CI235" t="s">
        <v>3080</v>
      </c>
      <c r="CJ235">
        <v>76</v>
      </c>
      <c r="CK235" t="s">
        <v>45</v>
      </c>
      <c r="CL235" s="1">
        <v>42237</v>
      </c>
      <c r="CM235" t="s">
        <v>3118</v>
      </c>
      <c r="CN235" t="s">
        <v>3122</v>
      </c>
      <c r="CO235" t="s">
        <v>3123</v>
      </c>
      <c r="CQ235">
        <v>3</v>
      </c>
      <c r="CR235" s="8">
        <v>15899.4</v>
      </c>
      <c r="CS235">
        <v>1</v>
      </c>
      <c r="CU235" s="8">
        <v>13439.57</v>
      </c>
      <c r="CV235">
        <v>1</v>
      </c>
      <c r="CX235" t="s">
        <v>3124</v>
      </c>
      <c r="CY235">
        <v>6.5</v>
      </c>
    </row>
    <row r="236" spans="1:103" x14ac:dyDescent="0.35">
      <c r="A236" t="s">
        <v>3112</v>
      </c>
      <c r="B236" s="19" t="s">
        <v>3080</v>
      </c>
      <c r="C236" t="s">
        <v>9</v>
      </c>
      <c r="D236">
        <v>100</v>
      </c>
      <c r="E236">
        <v>60</v>
      </c>
      <c r="F236" t="s">
        <v>3080</v>
      </c>
      <c r="G236">
        <v>679</v>
      </c>
      <c r="H236" t="s">
        <v>50</v>
      </c>
      <c r="I236">
        <v>60</v>
      </c>
      <c r="J236" t="s">
        <v>791</v>
      </c>
      <c r="K236" t="s">
        <v>3113</v>
      </c>
      <c r="L236" s="1"/>
      <c r="M236" s="1">
        <v>42238</v>
      </c>
      <c r="N236" s="1">
        <v>41957</v>
      </c>
      <c r="O236" t="s">
        <v>13</v>
      </c>
      <c r="P236" s="1"/>
      <c r="Q236" t="s">
        <v>436</v>
      </c>
      <c r="R236" t="s">
        <v>9</v>
      </c>
      <c r="S236" t="s">
        <v>3082</v>
      </c>
      <c r="T236" t="s">
        <v>13</v>
      </c>
      <c r="U236" t="s">
        <v>53</v>
      </c>
      <c r="X236" s="8">
        <v>48.87</v>
      </c>
      <c r="Y236" s="8">
        <v>26.13</v>
      </c>
      <c r="Z236" s="8">
        <v>30.02</v>
      </c>
      <c r="AA236" s="8">
        <v>14525.36</v>
      </c>
      <c r="AB236" t="s">
        <v>215</v>
      </c>
      <c r="AC236" t="s">
        <v>830</v>
      </c>
      <c r="AD236" t="s">
        <v>438</v>
      </c>
      <c r="AE236" t="s">
        <v>791</v>
      </c>
      <c r="AF236" t="s">
        <v>177</v>
      </c>
      <c r="AG236" t="s">
        <v>3114</v>
      </c>
      <c r="AH236" t="s">
        <v>3125</v>
      </c>
      <c r="AI236" t="s">
        <v>1162</v>
      </c>
      <c r="AJ236" t="s">
        <v>59</v>
      </c>
      <c r="AK236" t="s">
        <v>3126</v>
      </c>
      <c r="AL236" s="2">
        <v>41957.409814814811</v>
      </c>
      <c r="AM236" t="s">
        <v>3117</v>
      </c>
      <c r="AN236" t="s">
        <v>3117</v>
      </c>
      <c r="AO236">
        <v>6</v>
      </c>
      <c r="AP236" t="s">
        <v>1611</v>
      </c>
      <c r="AQ236" t="s">
        <v>818</v>
      </c>
      <c r="AR236">
        <v>50</v>
      </c>
      <c r="AT236" t="s">
        <v>3086</v>
      </c>
      <c r="AU236" t="s">
        <v>3087</v>
      </c>
      <c r="AV236" t="s">
        <v>62</v>
      </c>
      <c r="AW236" s="8">
        <v>13398.25</v>
      </c>
      <c r="AX236" s="8">
        <v>13398.25</v>
      </c>
      <c r="AY236" s="8">
        <v>14525.36</v>
      </c>
      <c r="BA236" t="s">
        <v>3118</v>
      </c>
      <c r="BB236" t="s">
        <v>1613</v>
      </c>
      <c r="BC236" t="s">
        <v>3119</v>
      </c>
      <c r="BD236">
        <v>1</v>
      </c>
      <c r="BE236">
        <v>41</v>
      </c>
      <c r="BF236" t="s">
        <v>9</v>
      </c>
      <c r="BG236" t="s">
        <v>3120</v>
      </c>
      <c r="BO236" t="s">
        <v>828</v>
      </c>
      <c r="BP236">
        <v>0</v>
      </c>
      <c r="BQ236" t="s">
        <v>36</v>
      </c>
      <c r="BR236" t="s">
        <v>2023</v>
      </c>
      <c r="BS236" t="s">
        <v>69</v>
      </c>
      <c r="BT236" t="s">
        <v>9</v>
      </c>
      <c r="BU236" t="s">
        <v>38</v>
      </c>
      <c r="BV236" t="s">
        <v>847</v>
      </c>
      <c r="BW236" t="s">
        <v>3117</v>
      </c>
      <c r="BX236" t="s">
        <v>3114</v>
      </c>
      <c r="BY236" t="s">
        <v>3117</v>
      </c>
      <c r="BZ236" t="s">
        <v>72</v>
      </c>
      <c r="CB236" t="s">
        <v>3121</v>
      </c>
      <c r="CE236" t="s">
        <v>1153</v>
      </c>
      <c r="CF236">
        <v>219</v>
      </c>
      <c r="CG236" t="s">
        <v>220</v>
      </c>
      <c r="CI236" t="s">
        <v>3080</v>
      </c>
      <c r="CJ236">
        <v>76</v>
      </c>
      <c r="CK236" t="s">
        <v>45</v>
      </c>
      <c r="CL236" s="1">
        <v>42238</v>
      </c>
      <c r="CM236" t="s">
        <v>3118</v>
      </c>
      <c r="CO236" t="s">
        <v>3123</v>
      </c>
      <c r="CQ236">
        <v>3</v>
      </c>
      <c r="CR236" s="8">
        <v>15899.4</v>
      </c>
      <c r="CS236">
        <v>1</v>
      </c>
      <c r="CU236" s="8">
        <v>13398.25</v>
      </c>
      <c r="CV236">
        <v>1</v>
      </c>
      <c r="CX236" t="s">
        <v>3127</v>
      </c>
      <c r="CY236">
        <v>6.5</v>
      </c>
    </row>
    <row r="237" spans="1:103" x14ac:dyDescent="0.35">
      <c r="A237" t="s">
        <v>3128</v>
      </c>
      <c r="B237" s="19" t="s">
        <v>3129</v>
      </c>
      <c r="C237" t="s">
        <v>69</v>
      </c>
      <c r="E237">
        <v>100</v>
      </c>
      <c r="F237" t="s">
        <v>3129</v>
      </c>
      <c r="G237">
        <v>2371</v>
      </c>
      <c r="H237" t="s">
        <v>148</v>
      </c>
      <c r="I237">
        <v>100</v>
      </c>
      <c r="J237" t="s">
        <v>1433</v>
      </c>
      <c r="K237" t="s">
        <v>3130</v>
      </c>
      <c r="L237" s="1">
        <v>42204</v>
      </c>
      <c r="M237" s="1">
        <v>42235</v>
      </c>
      <c r="N237" s="1">
        <v>42204</v>
      </c>
      <c r="O237" t="s">
        <v>990</v>
      </c>
      <c r="P237" s="1"/>
      <c r="R237" t="s">
        <v>69</v>
      </c>
      <c r="S237" t="s">
        <v>3131</v>
      </c>
      <c r="T237" t="s">
        <v>1414</v>
      </c>
      <c r="X237" s="8">
        <v>54.29</v>
      </c>
      <c r="Y237" s="8">
        <v>23.22</v>
      </c>
      <c r="Z237" s="8">
        <v>40</v>
      </c>
      <c r="AA237" s="8">
        <v>0</v>
      </c>
      <c r="AB237" t="s">
        <v>664</v>
      </c>
      <c r="AC237" t="s">
        <v>664</v>
      </c>
      <c r="AD237" t="s">
        <v>1436</v>
      </c>
      <c r="AE237" t="s">
        <v>1433</v>
      </c>
      <c r="AF237" t="s">
        <v>177</v>
      </c>
      <c r="AH237" t="s">
        <v>3132</v>
      </c>
      <c r="AI237" t="s">
        <v>1416</v>
      </c>
      <c r="AJ237" t="s">
        <v>100</v>
      </c>
      <c r="AK237" t="s">
        <v>763</v>
      </c>
      <c r="AL237" s="2">
        <v>42204.912256944444</v>
      </c>
      <c r="AO237">
        <v>1</v>
      </c>
      <c r="AP237" t="s">
        <v>3133</v>
      </c>
      <c r="AU237" t="s">
        <v>1472</v>
      </c>
      <c r="AV237" t="s">
        <v>104</v>
      </c>
      <c r="AW237" s="8">
        <v>34900</v>
      </c>
      <c r="AX237" s="8">
        <v>3490</v>
      </c>
      <c r="AY237" s="8">
        <v>3759.41</v>
      </c>
      <c r="BA237" t="s">
        <v>3134</v>
      </c>
      <c r="BB237" t="s">
        <v>32</v>
      </c>
      <c r="BC237" t="s">
        <v>3135</v>
      </c>
      <c r="BF237" t="s">
        <v>69</v>
      </c>
      <c r="BG237" t="s">
        <v>3136</v>
      </c>
      <c r="BO237" t="s">
        <v>768</v>
      </c>
      <c r="BP237">
        <v>3759.41</v>
      </c>
      <c r="BQ237" t="s">
        <v>3137</v>
      </c>
      <c r="BR237" t="s">
        <v>2350</v>
      </c>
      <c r="BS237" t="s">
        <v>69</v>
      </c>
      <c r="BV237" t="s">
        <v>3138</v>
      </c>
      <c r="BX237" t="s">
        <v>3139</v>
      </c>
      <c r="BZ237" t="s">
        <v>40</v>
      </c>
      <c r="CA237" t="s">
        <v>3140</v>
      </c>
      <c r="CB237" t="s">
        <v>3141</v>
      </c>
      <c r="CD237" t="s">
        <v>254</v>
      </c>
      <c r="CE237" t="s">
        <v>608</v>
      </c>
      <c r="CF237">
        <v>349</v>
      </c>
      <c r="CG237" t="s">
        <v>814</v>
      </c>
      <c r="CI237" t="s">
        <v>3129</v>
      </c>
      <c r="CJ237">
        <v>318</v>
      </c>
      <c r="CK237" t="s">
        <v>1450</v>
      </c>
      <c r="CL237" s="1">
        <v>42235</v>
      </c>
      <c r="CM237" t="s">
        <v>3134</v>
      </c>
      <c r="CQ237">
        <v>1</v>
      </c>
      <c r="CR237" s="8"/>
      <c r="CS237">
        <v>0</v>
      </c>
      <c r="CU237" s="8">
        <v>34900</v>
      </c>
      <c r="CV237"/>
      <c r="CX237" t="s">
        <v>3142</v>
      </c>
    </row>
    <row r="238" spans="1:103" x14ac:dyDescent="0.35">
      <c r="A238" t="s">
        <v>3143</v>
      </c>
      <c r="B238" s="19" t="s">
        <v>3144</v>
      </c>
      <c r="C238" t="s">
        <v>69</v>
      </c>
      <c r="E238">
        <v>50</v>
      </c>
      <c r="F238" t="s">
        <v>3144</v>
      </c>
      <c r="G238">
        <v>1446</v>
      </c>
      <c r="H238" t="s">
        <v>148</v>
      </c>
      <c r="I238">
        <v>50</v>
      </c>
      <c r="J238" t="s">
        <v>1433</v>
      </c>
      <c r="K238" t="s">
        <v>3145</v>
      </c>
      <c r="L238" s="1"/>
      <c r="M238" s="1">
        <v>42235</v>
      </c>
      <c r="N238" s="1">
        <v>42094</v>
      </c>
      <c r="O238" t="s">
        <v>13</v>
      </c>
      <c r="P238" s="1">
        <v>42095</v>
      </c>
      <c r="Q238" t="s">
        <v>758</v>
      </c>
      <c r="S238" t="s">
        <v>3146</v>
      </c>
      <c r="T238" t="s">
        <v>13</v>
      </c>
      <c r="U238" t="s">
        <v>657</v>
      </c>
      <c r="X238" s="8">
        <v>54.29</v>
      </c>
      <c r="Y238" s="8">
        <v>23.22</v>
      </c>
      <c r="Z238" s="8">
        <v>40</v>
      </c>
      <c r="AA238" s="8">
        <v>0</v>
      </c>
      <c r="AB238" t="s">
        <v>2412</v>
      </c>
      <c r="AC238" t="s">
        <v>2412</v>
      </c>
      <c r="AD238" t="s">
        <v>1436</v>
      </c>
      <c r="AE238" t="s">
        <v>1433</v>
      </c>
      <c r="AF238" t="s">
        <v>177</v>
      </c>
      <c r="AH238" t="s">
        <v>3147</v>
      </c>
      <c r="AI238" t="s">
        <v>507</v>
      </c>
      <c r="AJ238" t="s">
        <v>100</v>
      </c>
      <c r="AK238" t="s">
        <v>2414</v>
      </c>
      <c r="AL238" s="2">
        <v>42094.522106481483</v>
      </c>
      <c r="AN238" t="s">
        <v>3148</v>
      </c>
      <c r="AO238">
        <v>2</v>
      </c>
      <c r="AP238" t="s">
        <v>1471</v>
      </c>
      <c r="AU238" t="s">
        <v>1472</v>
      </c>
      <c r="AV238" t="s">
        <v>104</v>
      </c>
      <c r="AW238" s="8">
        <v>18896.5</v>
      </c>
      <c r="AX238" s="8">
        <v>1446.5</v>
      </c>
      <c r="AY238" s="8">
        <v>1750.27</v>
      </c>
      <c r="BA238" t="s">
        <v>3149</v>
      </c>
      <c r="BB238" t="s">
        <v>247</v>
      </c>
      <c r="BC238" t="s">
        <v>3150</v>
      </c>
      <c r="BF238" t="s">
        <v>69</v>
      </c>
      <c r="BG238" t="s">
        <v>3151</v>
      </c>
      <c r="BO238" t="s">
        <v>2860</v>
      </c>
      <c r="BP238">
        <v>1750.27</v>
      </c>
      <c r="BQ238" t="s">
        <v>1476</v>
      </c>
      <c r="BR238" t="s">
        <v>966</v>
      </c>
      <c r="BS238" t="s">
        <v>69</v>
      </c>
      <c r="BT238" t="s">
        <v>69</v>
      </c>
      <c r="BU238" t="s">
        <v>38</v>
      </c>
      <c r="BV238" t="s">
        <v>3152</v>
      </c>
      <c r="BW238" t="s">
        <v>3153</v>
      </c>
      <c r="BX238" t="s">
        <v>3154</v>
      </c>
      <c r="BY238" t="s">
        <v>3153</v>
      </c>
      <c r="BZ238" t="s">
        <v>40</v>
      </c>
      <c r="CB238" t="s">
        <v>3155</v>
      </c>
      <c r="CE238" t="s">
        <v>589</v>
      </c>
      <c r="CF238">
        <v>349</v>
      </c>
      <c r="CG238" t="s">
        <v>259</v>
      </c>
      <c r="CI238" t="s">
        <v>3144</v>
      </c>
      <c r="CJ238">
        <v>307</v>
      </c>
      <c r="CK238" t="s">
        <v>1450</v>
      </c>
      <c r="CL238" s="1">
        <v>42235</v>
      </c>
      <c r="CM238" t="s">
        <v>3149</v>
      </c>
      <c r="CQ238">
        <v>1</v>
      </c>
      <c r="CR238" s="8"/>
      <c r="CS238">
        <v>1</v>
      </c>
      <c r="CU238" s="8">
        <v>18896.5</v>
      </c>
      <c r="CV238"/>
      <c r="CX238" t="s">
        <v>3156</v>
      </c>
    </row>
    <row r="239" spans="1:103" ht="43.5" x14ac:dyDescent="0.35">
      <c r="A239" t="s">
        <v>3143</v>
      </c>
      <c r="B239" s="19" t="s">
        <v>3144</v>
      </c>
      <c r="C239" t="s">
        <v>69</v>
      </c>
      <c r="E239">
        <v>50</v>
      </c>
      <c r="F239" t="s">
        <v>3144</v>
      </c>
      <c r="G239">
        <v>1447</v>
      </c>
      <c r="H239" t="s">
        <v>50</v>
      </c>
      <c r="I239">
        <v>50</v>
      </c>
      <c r="J239" t="s">
        <v>1433</v>
      </c>
      <c r="K239" t="s">
        <v>3157</v>
      </c>
      <c r="L239" s="1"/>
      <c r="M239" s="1">
        <v>42235</v>
      </c>
      <c r="N239" s="1">
        <v>42094</v>
      </c>
      <c r="O239" t="s">
        <v>13</v>
      </c>
      <c r="P239" s="1">
        <v>42095</v>
      </c>
      <c r="Q239" t="s">
        <v>758</v>
      </c>
      <c r="S239" t="s">
        <v>3146</v>
      </c>
      <c r="T239" t="s">
        <v>13</v>
      </c>
      <c r="U239" t="s">
        <v>657</v>
      </c>
      <c r="X239" s="8">
        <v>58.52</v>
      </c>
      <c r="Y239" s="8">
        <v>18.989999999999998</v>
      </c>
      <c r="Z239" s="8">
        <v>40</v>
      </c>
      <c r="AA239" s="8">
        <v>0</v>
      </c>
      <c r="AB239" t="s">
        <v>316</v>
      </c>
      <c r="AC239" t="s">
        <v>316</v>
      </c>
      <c r="AD239" t="s">
        <v>1436</v>
      </c>
      <c r="AE239" t="s">
        <v>1433</v>
      </c>
      <c r="AF239" t="s">
        <v>177</v>
      </c>
      <c r="AH239" t="s">
        <v>3147</v>
      </c>
      <c r="AI239" t="s">
        <v>507</v>
      </c>
      <c r="AJ239" t="s">
        <v>100</v>
      </c>
      <c r="AK239" t="s">
        <v>2073</v>
      </c>
      <c r="AL239" s="2">
        <v>42094.524201388886</v>
      </c>
      <c r="AN239" t="s">
        <v>3148</v>
      </c>
      <c r="AO239">
        <v>2</v>
      </c>
      <c r="AP239" t="s">
        <v>1440</v>
      </c>
      <c r="AS239" s="6" t="s">
        <v>3158</v>
      </c>
      <c r="AU239" t="s">
        <v>1440</v>
      </c>
      <c r="AV239" t="s">
        <v>104</v>
      </c>
      <c r="AW239" s="8">
        <v>16646.5</v>
      </c>
      <c r="AX239" s="8">
        <v>1446.5</v>
      </c>
      <c r="AY239" s="8">
        <v>1750.27</v>
      </c>
      <c r="BA239" t="s">
        <v>3149</v>
      </c>
      <c r="BB239" t="s">
        <v>247</v>
      </c>
      <c r="BC239" t="s">
        <v>3150</v>
      </c>
      <c r="BF239" t="s">
        <v>69</v>
      </c>
      <c r="BG239" t="s">
        <v>3151</v>
      </c>
      <c r="BO239" t="s">
        <v>259</v>
      </c>
      <c r="BP239">
        <v>1750.27</v>
      </c>
      <c r="BQ239" t="s">
        <v>1444</v>
      </c>
      <c r="BR239" t="s">
        <v>966</v>
      </c>
      <c r="BS239" t="s">
        <v>69</v>
      </c>
      <c r="BT239" t="s">
        <v>69</v>
      </c>
      <c r="BU239" t="s">
        <v>38</v>
      </c>
      <c r="BV239" t="s">
        <v>3152</v>
      </c>
      <c r="BW239" t="s">
        <v>3153</v>
      </c>
      <c r="BX239" t="s">
        <v>3154</v>
      </c>
      <c r="BY239" t="s">
        <v>3153</v>
      </c>
      <c r="BZ239" t="s">
        <v>40</v>
      </c>
      <c r="CB239" t="s">
        <v>3155</v>
      </c>
      <c r="CE239" t="s">
        <v>589</v>
      </c>
      <c r="CF239">
        <v>279</v>
      </c>
      <c r="CG239" t="s">
        <v>320</v>
      </c>
      <c r="CH239" t="s">
        <v>1449</v>
      </c>
      <c r="CI239" t="s">
        <v>3144</v>
      </c>
      <c r="CJ239">
        <v>307</v>
      </c>
      <c r="CK239" t="s">
        <v>1450</v>
      </c>
      <c r="CL239" s="1">
        <v>42235</v>
      </c>
      <c r="CM239" t="s">
        <v>3149</v>
      </c>
      <c r="CQ239">
        <v>1</v>
      </c>
      <c r="CR239" s="8"/>
      <c r="CS239">
        <v>2</v>
      </c>
      <c r="CT239" t="s">
        <v>9</v>
      </c>
      <c r="CU239" s="8">
        <v>16646.5</v>
      </c>
      <c r="CV239"/>
      <c r="CX239" t="s">
        <v>3159</v>
      </c>
    </row>
    <row r="240" spans="1:103" x14ac:dyDescent="0.35">
      <c r="A240" t="s">
        <v>3143</v>
      </c>
      <c r="B240" s="19" t="s">
        <v>3144</v>
      </c>
      <c r="C240" t="s">
        <v>69</v>
      </c>
      <c r="E240">
        <v>50</v>
      </c>
      <c r="F240" t="s">
        <v>3144</v>
      </c>
      <c r="G240">
        <v>1448</v>
      </c>
      <c r="H240" t="s">
        <v>50</v>
      </c>
      <c r="I240">
        <v>50</v>
      </c>
      <c r="J240" t="s">
        <v>1433</v>
      </c>
      <c r="K240" t="s">
        <v>3157</v>
      </c>
      <c r="L240" s="1"/>
      <c r="M240" s="1">
        <v>42236</v>
      </c>
      <c r="N240" s="1">
        <v>42094</v>
      </c>
      <c r="O240" t="s">
        <v>13</v>
      </c>
      <c r="P240" s="1">
        <v>42095</v>
      </c>
      <c r="Q240" t="s">
        <v>758</v>
      </c>
      <c r="S240" t="s">
        <v>3146</v>
      </c>
      <c r="T240" t="s">
        <v>13</v>
      </c>
      <c r="U240" t="s">
        <v>657</v>
      </c>
      <c r="X240" s="8">
        <v>58.52</v>
      </c>
      <c r="Y240" s="8">
        <v>18.989999999999998</v>
      </c>
      <c r="Z240" s="8">
        <v>40</v>
      </c>
      <c r="AA240" s="8">
        <v>0</v>
      </c>
      <c r="AB240" t="s">
        <v>259</v>
      </c>
      <c r="AC240" t="s">
        <v>259</v>
      </c>
      <c r="AD240" t="s">
        <v>1436</v>
      </c>
      <c r="AE240" t="s">
        <v>1433</v>
      </c>
      <c r="AF240" t="s">
        <v>177</v>
      </c>
      <c r="AH240" t="s">
        <v>3147</v>
      </c>
      <c r="AI240" t="s">
        <v>507</v>
      </c>
      <c r="AJ240" t="s">
        <v>80</v>
      </c>
      <c r="AK240" t="s">
        <v>3160</v>
      </c>
      <c r="AL240" s="2">
        <v>42094.525277777779</v>
      </c>
      <c r="AN240" t="s">
        <v>3148</v>
      </c>
      <c r="AO240">
        <v>2</v>
      </c>
      <c r="AP240" t="s">
        <v>1440</v>
      </c>
      <c r="AU240" t="s">
        <v>1440</v>
      </c>
      <c r="AV240" t="s">
        <v>83</v>
      </c>
      <c r="AW240" s="8">
        <v>16646.5</v>
      </c>
      <c r="AX240" s="8">
        <v>1446.5</v>
      </c>
      <c r="AY240" s="8">
        <v>1750.27</v>
      </c>
      <c r="BA240" t="s">
        <v>3149</v>
      </c>
      <c r="BB240" t="s">
        <v>247</v>
      </c>
      <c r="BC240" t="s">
        <v>3150</v>
      </c>
      <c r="BF240" t="s">
        <v>69</v>
      </c>
      <c r="BG240" t="s">
        <v>3151</v>
      </c>
      <c r="BO240" t="s">
        <v>227</v>
      </c>
      <c r="BP240">
        <v>1750.27</v>
      </c>
      <c r="BQ240" t="s">
        <v>1444</v>
      </c>
      <c r="BR240" t="s">
        <v>966</v>
      </c>
      <c r="BS240" t="s">
        <v>69</v>
      </c>
      <c r="BT240" t="s">
        <v>69</v>
      </c>
      <c r="BU240" t="s">
        <v>38</v>
      </c>
      <c r="BV240" t="s">
        <v>3152</v>
      </c>
      <c r="BW240" t="s">
        <v>3153</v>
      </c>
      <c r="BX240" t="s">
        <v>3154</v>
      </c>
      <c r="BY240" t="s">
        <v>3153</v>
      </c>
      <c r="BZ240" t="s">
        <v>40</v>
      </c>
      <c r="CB240" t="s">
        <v>3155</v>
      </c>
      <c r="CE240" t="s">
        <v>589</v>
      </c>
      <c r="CF240">
        <v>279</v>
      </c>
      <c r="CG240" t="s">
        <v>320</v>
      </c>
      <c r="CH240" t="s">
        <v>1449</v>
      </c>
      <c r="CI240" t="s">
        <v>3144</v>
      </c>
      <c r="CJ240">
        <v>307</v>
      </c>
      <c r="CK240" t="s">
        <v>1450</v>
      </c>
      <c r="CL240" s="1">
        <v>42236</v>
      </c>
      <c r="CM240" t="s">
        <v>3149</v>
      </c>
      <c r="CQ240">
        <v>1</v>
      </c>
      <c r="CR240" s="8"/>
      <c r="CS240">
        <v>2</v>
      </c>
      <c r="CU240" s="8">
        <v>16646.5</v>
      </c>
      <c r="CV240"/>
      <c r="CX240" t="s">
        <v>3161</v>
      </c>
    </row>
    <row r="241" spans="1:103" x14ac:dyDescent="0.35">
      <c r="A241" t="s">
        <v>3143</v>
      </c>
      <c r="B241" s="19" t="s">
        <v>3144</v>
      </c>
      <c r="C241" t="s">
        <v>69</v>
      </c>
      <c r="E241">
        <v>50</v>
      </c>
      <c r="F241" t="s">
        <v>3144</v>
      </c>
      <c r="G241">
        <v>1449</v>
      </c>
      <c r="H241" t="s">
        <v>50</v>
      </c>
      <c r="I241">
        <v>50</v>
      </c>
      <c r="J241" t="s">
        <v>1433</v>
      </c>
      <c r="K241" t="s">
        <v>3157</v>
      </c>
      <c r="L241" s="1"/>
      <c r="M241" s="1">
        <v>42237</v>
      </c>
      <c r="N241" s="1">
        <v>42094</v>
      </c>
      <c r="O241" t="s">
        <v>13</v>
      </c>
      <c r="P241" s="1">
        <v>42095</v>
      </c>
      <c r="Q241" t="s">
        <v>758</v>
      </c>
      <c r="S241" t="s">
        <v>3146</v>
      </c>
      <c r="T241" t="s">
        <v>13</v>
      </c>
      <c r="U241" t="s">
        <v>657</v>
      </c>
      <c r="X241" s="8">
        <v>58.52</v>
      </c>
      <c r="Y241" s="8">
        <v>18.989999999999998</v>
      </c>
      <c r="Z241" s="8">
        <v>40</v>
      </c>
      <c r="AA241" s="8">
        <v>0</v>
      </c>
      <c r="AB241" t="s">
        <v>316</v>
      </c>
      <c r="AC241" t="s">
        <v>316</v>
      </c>
      <c r="AD241" t="s">
        <v>1436</v>
      </c>
      <c r="AE241" t="s">
        <v>1433</v>
      </c>
      <c r="AF241" t="s">
        <v>177</v>
      </c>
      <c r="AH241" t="s">
        <v>3147</v>
      </c>
      <c r="AI241" t="s">
        <v>507</v>
      </c>
      <c r="AJ241" t="s">
        <v>23</v>
      </c>
      <c r="AK241" t="s">
        <v>3162</v>
      </c>
      <c r="AL241" s="2">
        <v>42094.526087962964</v>
      </c>
      <c r="AN241" t="s">
        <v>3148</v>
      </c>
      <c r="AO241">
        <v>3</v>
      </c>
      <c r="AP241" t="s">
        <v>1440</v>
      </c>
      <c r="AU241" t="s">
        <v>1440</v>
      </c>
      <c r="AV241" t="s">
        <v>29</v>
      </c>
      <c r="AW241" s="8">
        <v>16119.75</v>
      </c>
      <c r="AX241" s="8">
        <v>2169.75</v>
      </c>
      <c r="AY241" s="8">
        <v>2625.4</v>
      </c>
      <c r="BA241" t="s">
        <v>3149</v>
      </c>
      <c r="BB241" t="s">
        <v>247</v>
      </c>
      <c r="BC241" t="s">
        <v>3150</v>
      </c>
      <c r="BF241" t="s">
        <v>69</v>
      </c>
      <c r="BG241" t="s">
        <v>3151</v>
      </c>
      <c r="BO241" t="s">
        <v>259</v>
      </c>
      <c r="BP241">
        <v>2625.4</v>
      </c>
      <c r="BQ241" t="s">
        <v>1444</v>
      </c>
      <c r="BR241" t="s">
        <v>966</v>
      </c>
      <c r="BS241" t="s">
        <v>69</v>
      </c>
      <c r="BT241" t="s">
        <v>69</v>
      </c>
      <c r="BU241" t="s">
        <v>38</v>
      </c>
      <c r="BV241" t="s">
        <v>3152</v>
      </c>
      <c r="BW241" t="s">
        <v>3153</v>
      </c>
      <c r="BX241" t="s">
        <v>3154</v>
      </c>
      <c r="BY241" t="s">
        <v>3153</v>
      </c>
      <c r="BZ241" t="s">
        <v>40</v>
      </c>
      <c r="CB241" t="s">
        <v>3155</v>
      </c>
      <c r="CE241" t="s">
        <v>589</v>
      </c>
      <c r="CF241">
        <v>279</v>
      </c>
      <c r="CG241" t="s">
        <v>320</v>
      </c>
      <c r="CH241" t="s">
        <v>1449</v>
      </c>
      <c r="CI241" t="s">
        <v>3144</v>
      </c>
      <c r="CJ241">
        <v>307</v>
      </c>
      <c r="CK241" t="s">
        <v>1450</v>
      </c>
      <c r="CL241" s="1">
        <v>42237</v>
      </c>
      <c r="CM241" t="s">
        <v>3149</v>
      </c>
      <c r="CQ241">
        <v>1</v>
      </c>
      <c r="CR241" s="8"/>
      <c r="CS241">
        <v>2</v>
      </c>
      <c r="CT241" t="s">
        <v>69</v>
      </c>
      <c r="CU241" s="8">
        <v>16119.75</v>
      </c>
      <c r="CV241"/>
      <c r="CX241" t="s">
        <v>3163</v>
      </c>
    </row>
    <row r="242" spans="1:103" x14ac:dyDescent="0.35">
      <c r="A242" t="s">
        <v>3143</v>
      </c>
      <c r="B242" s="19" t="s">
        <v>3144</v>
      </c>
      <c r="C242" t="s">
        <v>69</v>
      </c>
      <c r="E242">
        <v>50</v>
      </c>
      <c r="F242" t="s">
        <v>3144</v>
      </c>
      <c r="G242">
        <v>1450</v>
      </c>
      <c r="H242" t="s">
        <v>50</v>
      </c>
      <c r="I242">
        <v>50</v>
      </c>
      <c r="J242" t="s">
        <v>1433</v>
      </c>
      <c r="K242" t="s">
        <v>3157</v>
      </c>
      <c r="L242" s="1"/>
      <c r="M242" s="1">
        <v>42238</v>
      </c>
      <c r="N242" s="1">
        <v>42094</v>
      </c>
      <c r="O242" t="s">
        <v>13</v>
      </c>
      <c r="P242" s="1">
        <v>42095</v>
      </c>
      <c r="Q242" t="s">
        <v>758</v>
      </c>
      <c r="S242" t="s">
        <v>3146</v>
      </c>
      <c r="T242" t="s">
        <v>13</v>
      </c>
      <c r="U242" t="s">
        <v>657</v>
      </c>
      <c r="X242" s="8">
        <v>58.52</v>
      </c>
      <c r="Y242" s="8">
        <v>18.989999999999998</v>
      </c>
      <c r="Z242" s="8">
        <v>40</v>
      </c>
      <c r="AA242" s="8">
        <v>0</v>
      </c>
      <c r="AB242" t="s">
        <v>259</v>
      </c>
      <c r="AC242" t="s">
        <v>259</v>
      </c>
      <c r="AD242" t="s">
        <v>1436</v>
      </c>
      <c r="AE242" t="s">
        <v>1433</v>
      </c>
      <c r="AF242" t="s">
        <v>177</v>
      </c>
      <c r="AH242" t="s">
        <v>3147</v>
      </c>
      <c r="AI242" t="s">
        <v>507</v>
      </c>
      <c r="AJ242" t="s">
        <v>59</v>
      </c>
      <c r="AK242" t="s">
        <v>3164</v>
      </c>
      <c r="AL242" s="2">
        <v>42094.526643518519</v>
      </c>
      <c r="AN242" t="s">
        <v>3148</v>
      </c>
      <c r="AO242">
        <v>3</v>
      </c>
      <c r="AP242" t="s">
        <v>1440</v>
      </c>
      <c r="AU242" t="s">
        <v>1440</v>
      </c>
      <c r="AV242" t="s">
        <v>62</v>
      </c>
      <c r="AW242" s="8">
        <v>16119.75</v>
      </c>
      <c r="AX242" s="8">
        <v>2169.75</v>
      </c>
      <c r="AY242" s="8">
        <v>2625.4</v>
      </c>
      <c r="BA242" t="s">
        <v>3149</v>
      </c>
      <c r="BB242" t="s">
        <v>247</v>
      </c>
      <c r="BC242" t="s">
        <v>3150</v>
      </c>
      <c r="BF242" t="s">
        <v>69</v>
      </c>
      <c r="BG242" t="s">
        <v>3151</v>
      </c>
      <c r="BO242" t="s">
        <v>227</v>
      </c>
      <c r="BP242">
        <v>2625.4</v>
      </c>
      <c r="BQ242" t="s">
        <v>1444</v>
      </c>
      <c r="BR242" t="s">
        <v>966</v>
      </c>
      <c r="BS242" t="s">
        <v>69</v>
      </c>
      <c r="BT242" t="s">
        <v>69</v>
      </c>
      <c r="BU242" t="s">
        <v>38</v>
      </c>
      <c r="BV242" t="s">
        <v>3152</v>
      </c>
      <c r="BW242" t="s">
        <v>3153</v>
      </c>
      <c r="BX242" t="s">
        <v>3154</v>
      </c>
      <c r="BY242" t="s">
        <v>3153</v>
      </c>
      <c r="BZ242" t="s">
        <v>40</v>
      </c>
      <c r="CB242" t="s">
        <v>3155</v>
      </c>
      <c r="CE242" t="s">
        <v>589</v>
      </c>
      <c r="CF242">
        <v>279</v>
      </c>
      <c r="CG242" t="s">
        <v>320</v>
      </c>
      <c r="CH242" t="s">
        <v>1449</v>
      </c>
      <c r="CI242" t="s">
        <v>3144</v>
      </c>
      <c r="CJ242">
        <v>307</v>
      </c>
      <c r="CK242" t="s">
        <v>1450</v>
      </c>
      <c r="CL242" s="1">
        <v>42238</v>
      </c>
      <c r="CM242" t="s">
        <v>3149</v>
      </c>
      <c r="CQ242">
        <v>1</v>
      </c>
      <c r="CR242" s="8"/>
      <c r="CS242">
        <v>2</v>
      </c>
      <c r="CU242" s="8">
        <v>16119.75</v>
      </c>
      <c r="CV242"/>
      <c r="CX242" t="s">
        <v>3165</v>
      </c>
    </row>
    <row r="243" spans="1:103" x14ac:dyDescent="0.35">
      <c r="A243" t="s">
        <v>3143</v>
      </c>
      <c r="B243" s="19" t="s">
        <v>3144</v>
      </c>
      <c r="C243" t="s">
        <v>69</v>
      </c>
      <c r="E243">
        <v>50</v>
      </c>
      <c r="F243" t="s">
        <v>3144</v>
      </c>
      <c r="G243">
        <v>2389</v>
      </c>
      <c r="H243" t="s">
        <v>686</v>
      </c>
      <c r="I243">
        <v>50</v>
      </c>
      <c r="J243" t="s">
        <v>1433</v>
      </c>
      <c r="K243" t="s">
        <v>3157</v>
      </c>
      <c r="L243" s="1">
        <v>42206</v>
      </c>
      <c r="M243" s="1">
        <v>42239</v>
      </c>
      <c r="N243" s="1">
        <v>42206</v>
      </c>
      <c r="O243" t="s">
        <v>1455</v>
      </c>
      <c r="P243" s="1"/>
      <c r="S243" t="s">
        <v>3146</v>
      </c>
      <c r="T243" t="s">
        <v>3166</v>
      </c>
      <c r="X243" s="8">
        <v>58.52</v>
      </c>
      <c r="Y243" s="8">
        <v>18.989999999999998</v>
      </c>
      <c r="Z243" s="8">
        <v>40</v>
      </c>
      <c r="AA243" s="8">
        <v>0</v>
      </c>
      <c r="AB243" t="s">
        <v>429</v>
      </c>
      <c r="AC243" t="s">
        <v>429</v>
      </c>
      <c r="AD243" t="s">
        <v>1436</v>
      </c>
      <c r="AE243" t="s">
        <v>1433</v>
      </c>
      <c r="AF243" t="s">
        <v>177</v>
      </c>
      <c r="AH243" t="s">
        <v>657</v>
      </c>
      <c r="AI243" t="s">
        <v>658</v>
      </c>
      <c r="AJ243" t="s">
        <v>688</v>
      </c>
      <c r="AK243" t="s">
        <v>2579</v>
      </c>
      <c r="AL243" s="2">
        <v>42206.963773148149</v>
      </c>
      <c r="AN243" t="s">
        <v>3148</v>
      </c>
      <c r="AO243">
        <v>1</v>
      </c>
      <c r="AP243" t="s">
        <v>1440</v>
      </c>
      <c r="AU243" t="s">
        <v>1440</v>
      </c>
      <c r="AV243" t="s">
        <v>690</v>
      </c>
      <c r="AW243" s="8">
        <v>15396.5</v>
      </c>
      <c r="AX243" s="8">
        <v>0</v>
      </c>
      <c r="AY243" s="8">
        <v>0</v>
      </c>
      <c r="BA243" t="s">
        <v>3149</v>
      </c>
      <c r="BB243" t="s">
        <v>247</v>
      </c>
      <c r="BC243" t="s">
        <v>3150</v>
      </c>
      <c r="BF243" t="s">
        <v>69</v>
      </c>
      <c r="BG243" t="s">
        <v>3151</v>
      </c>
      <c r="BO243" t="s">
        <v>691</v>
      </c>
      <c r="BQ243" t="s">
        <v>1444</v>
      </c>
      <c r="BR243" t="s">
        <v>966</v>
      </c>
      <c r="BS243" t="s">
        <v>69</v>
      </c>
      <c r="BT243" t="s">
        <v>69</v>
      </c>
      <c r="BU243" t="s">
        <v>38</v>
      </c>
      <c r="BV243" t="s">
        <v>3152</v>
      </c>
      <c r="BW243" t="s">
        <v>3153</v>
      </c>
      <c r="BX243" t="s">
        <v>3154</v>
      </c>
      <c r="BY243" t="s">
        <v>3153</v>
      </c>
      <c r="BZ243" t="s">
        <v>40</v>
      </c>
      <c r="CB243" t="s">
        <v>3155</v>
      </c>
      <c r="CE243" t="s">
        <v>589</v>
      </c>
      <c r="CF243">
        <v>279</v>
      </c>
      <c r="CG243" t="s">
        <v>215</v>
      </c>
      <c r="CH243" t="s">
        <v>1449</v>
      </c>
      <c r="CI243" t="s">
        <v>3144</v>
      </c>
      <c r="CJ243">
        <v>307</v>
      </c>
      <c r="CK243" t="s">
        <v>1450</v>
      </c>
      <c r="CL243" s="1">
        <v>42239</v>
      </c>
      <c r="CM243" t="s">
        <v>3149</v>
      </c>
      <c r="CQ243">
        <v>1</v>
      </c>
      <c r="CR243" s="8"/>
      <c r="CS243">
        <v>1</v>
      </c>
      <c r="CT243" t="s">
        <v>9</v>
      </c>
      <c r="CU243" s="8">
        <v>15396.5</v>
      </c>
      <c r="CV243"/>
      <c r="CX243" t="s">
        <v>3167</v>
      </c>
    </row>
    <row r="244" spans="1:103" x14ac:dyDescent="0.35">
      <c r="A244" t="s">
        <v>3168</v>
      </c>
      <c r="B244" s="19" t="s">
        <v>3169</v>
      </c>
      <c r="C244" t="s">
        <v>9</v>
      </c>
      <c r="D244">
        <v>100</v>
      </c>
      <c r="E244">
        <v>50</v>
      </c>
      <c r="F244" t="s">
        <v>3169</v>
      </c>
      <c r="G244">
        <v>188</v>
      </c>
      <c r="H244" t="s">
        <v>148</v>
      </c>
      <c r="I244">
        <v>50</v>
      </c>
      <c r="J244" t="s">
        <v>791</v>
      </c>
      <c r="K244" t="s">
        <v>3170</v>
      </c>
      <c r="L244" s="1"/>
      <c r="M244" s="1">
        <v>42235</v>
      </c>
      <c r="N244" s="1">
        <v>41873</v>
      </c>
      <c r="O244" t="s">
        <v>13</v>
      </c>
      <c r="P244" s="1"/>
      <c r="Q244" t="s">
        <v>436</v>
      </c>
      <c r="R244" t="s">
        <v>9</v>
      </c>
      <c r="S244" t="s">
        <v>3171</v>
      </c>
      <c r="T244" t="s">
        <v>13</v>
      </c>
      <c r="U244" t="s">
        <v>53</v>
      </c>
      <c r="X244" s="8">
        <v>46</v>
      </c>
      <c r="Y244" s="8">
        <v>23</v>
      </c>
      <c r="Z244" s="8">
        <v>42.43</v>
      </c>
      <c r="AA244" s="8">
        <v>15576.5</v>
      </c>
      <c r="AB244" t="s">
        <v>1558</v>
      </c>
      <c r="AC244" t="s">
        <v>151</v>
      </c>
      <c r="AD244" t="s">
        <v>19</v>
      </c>
      <c r="AE244" t="s">
        <v>791</v>
      </c>
      <c r="AF244" t="s">
        <v>177</v>
      </c>
      <c r="AG244" t="s">
        <v>3170</v>
      </c>
      <c r="AH244" t="s">
        <v>1559</v>
      </c>
      <c r="AI244" t="s">
        <v>58</v>
      </c>
      <c r="AJ244" t="s">
        <v>100</v>
      </c>
      <c r="AK244" t="s">
        <v>153</v>
      </c>
      <c r="AL244" s="2">
        <v>41873.582928240743</v>
      </c>
      <c r="AM244" t="s">
        <v>3172</v>
      </c>
      <c r="AN244" t="s">
        <v>3173</v>
      </c>
      <c r="AO244">
        <v>3</v>
      </c>
      <c r="AP244" t="s">
        <v>1493</v>
      </c>
      <c r="AQ244" t="s">
        <v>311</v>
      </c>
      <c r="AR244">
        <v>50</v>
      </c>
      <c r="AT244" t="s">
        <v>3174</v>
      </c>
      <c r="AU244" t="s">
        <v>1493</v>
      </c>
      <c r="AV244" t="s">
        <v>104</v>
      </c>
      <c r="AW244" s="8">
        <v>14450</v>
      </c>
      <c r="AX244" s="8">
        <v>14450</v>
      </c>
      <c r="AY244" s="8">
        <v>15576.5</v>
      </c>
      <c r="BA244" t="s">
        <v>3175</v>
      </c>
      <c r="BB244" t="s">
        <v>32</v>
      </c>
      <c r="BC244" t="s">
        <v>3176</v>
      </c>
      <c r="BD244">
        <v>1.3</v>
      </c>
      <c r="BE244">
        <v>42</v>
      </c>
      <c r="BF244" t="s">
        <v>9</v>
      </c>
      <c r="BG244" t="s">
        <v>3177</v>
      </c>
      <c r="BO244" t="s">
        <v>158</v>
      </c>
      <c r="BP244">
        <v>0</v>
      </c>
      <c r="BQ244" t="s">
        <v>1311</v>
      </c>
      <c r="BR244" t="s">
        <v>3178</v>
      </c>
      <c r="BS244" t="s">
        <v>9</v>
      </c>
      <c r="BV244" t="s">
        <v>3179</v>
      </c>
      <c r="BW244" t="s">
        <v>3173</v>
      </c>
      <c r="BX244" t="s">
        <v>3170</v>
      </c>
      <c r="BY244" t="s">
        <v>3173</v>
      </c>
      <c r="BZ244" t="s">
        <v>72</v>
      </c>
      <c r="CA244" t="s">
        <v>3180</v>
      </c>
      <c r="CB244" t="s">
        <v>3181</v>
      </c>
      <c r="CC244" t="s">
        <v>3182</v>
      </c>
      <c r="CF244">
        <v>289</v>
      </c>
      <c r="CG244" t="s">
        <v>165</v>
      </c>
      <c r="CH244" t="s">
        <v>1316</v>
      </c>
      <c r="CI244" t="s">
        <v>3169</v>
      </c>
      <c r="CJ244">
        <v>80</v>
      </c>
      <c r="CK244" t="s">
        <v>45</v>
      </c>
      <c r="CL244" s="1">
        <v>42235</v>
      </c>
      <c r="CM244" t="s">
        <v>3175</v>
      </c>
      <c r="CN244" t="s">
        <v>3183</v>
      </c>
      <c r="CO244" t="s">
        <v>3180</v>
      </c>
      <c r="CP244" t="s">
        <v>3182</v>
      </c>
      <c r="CQ244">
        <v>1</v>
      </c>
      <c r="CR244" s="8">
        <v>17484.5</v>
      </c>
      <c r="CS244">
        <v>0</v>
      </c>
      <c r="CU244" s="8">
        <v>14450</v>
      </c>
      <c r="CV244">
        <v>3</v>
      </c>
      <c r="CX244" t="s">
        <v>3184</v>
      </c>
      <c r="CY244">
        <v>6.2</v>
      </c>
    </row>
    <row r="245" spans="1:103" x14ac:dyDescent="0.35">
      <c r="A245" t="s">
        <v>3185</v>
      </c>
      <c r="B245" s="19" t="s">
        <v>3169</v>
      </c>
      <c r="C245" t="s">
        <v>9</v>
      </c>
      <c r="D245">
        <v>100</v>
      </c>
      <c r="E245">
        <v>50</v>
      </c>
      <c r="F245" t="s">
        <v>3169</v>
      </c>
      <c r="G245">
        <v>1815</v>
      </c>
      <c r="H245" t="s">
        <v>50</v>
      </c>
      <c r="I245">
        <v>50</v>
      </c>
      <c r="J245" t="s">
        <v>791</v>
      </c>
      <c r="K245" t="s">
        <v>3186</v>
      </c>
      <c r="L245" s="1"/>
      <c r="M245" s="1">
        <v>42237</v>
      </c>
      <c r="N245" s="1">
        <v>42139</v>
      </c>
      <c r="O245" t="s">
        <v>13</v>
      </c>
      <c r="P245" s="1"/>
      <c r="Q245" t="s">
        <v>173</v>
      </c>
      <c r="R245" t="s">
        <v>9</v>
      </c>
      <c r="S245" t="s">
        <v>3171</v>
      </c>
      <c r="T245" t="s">
        <v>13</v>
      </c>
      <c r="U245" t="s">
        <v>53</v>
      </c>
      <c r="X245" s="8">
        <v>48.87</v>
      </c>
      <c r="Y245" s="8">
        <v>26.13</v>
      </c>
      <c r="Z245" s="8">
        <v>42.43</v>
      </c>
      <c r="AA245" s="8">
        <v>13438.13</v>
      </c>
      <c r="AB245" t="s">
        <v>205</v>
      </c>
      <c r="AC245" t="s">
        <v>3187</v>
      </c>
      <c r="AD245" t="s">
        <v>19</v>
      </c>
      <c r="AE245" t="s">
        <v>791</v>
      </c>
      <c r="AF245" t="s">
        <v>177</v>
      </c>
      <c r="AG245" t="s">
        <v>3188</v>
      </c>
      <c r="AH245" t="s">
        <v>3189</v>
      </c>
      <c r="AI245" t="s">
        <v>2950</v>
      </c>
      <c r="AJ245" t="s">
        <v>23</v>
      </c>
      <c r="AK245" t="s">
        <v>3190</v>
      </c>
      <c r="AL245" s="2">
        <v>42139.525208333333</v>
      </c>
      <c r="AM245" t="s">
        <v>3191</v>
      </c>
      <c r="AN245" t="s">
        <v>3192</v>
      </c>
      <c r="AO245">
        <v>1</v>
      </c>
      <c r="AP245" t="s">
        <v>310</v>
      </c>
      <c r="AQ245" t="s">
        <v>311</v>
      </c>
      <c r="AR245">
        <v>50</v>
      </c>
      <c r="AT245" t="s">
        <v>3174</v>
      </c>
      <c r="AU245" t="s">
        <v>1493</v>
      </c>
      <c r="AV245" t="s">
        <v>29</v>
      </c>
      <c r="AW245" s="8">
        <v>12450</v>
      </c>
      <c r="AX245" s="8">
        <v>12450</v>
      </c>
      <c r="AY245" s="8">
        <v>13438.13</v>
      </c>
      <c r="BA245" t="s">
        <v>3193</v>
      </c>
      <c r="BB245" t="s">
        <v>3194</v>
      </c>
      <c r="BC245" t="s">
        <v>3195</v>
      </c>
      <c r="BD245">
        <v>1.3</v>
      </c>
      <c r="BE245">
        <v>42</v>
      </c>
      <c r="BF245" t="s">
        <v>9</v>
      </c>
      <c r="BG245" t="s">
        <v>3196</v>
      </c>
      <c r="BH245" t="s">
        <v>3197</v>
      </c>
      <c r="BO245" t="s">
        <v>304</v>
      </c>
      <c r="BP245">
        <v>0</v>
      </c>
      <c r="BQ245" t="s">
        <v>36</v>
      </c>
      <c r="BR245" t="s">
        <v>3198</v>
      </c>
      <c r="BS245" t="s">
        <v>9</v>
      </c>
      <c r="BV245" t="s">
        <v>3199</v>
      </c>
      <c r="BW245" t="s">
        <v>3191</v>
      </c>
      <c r="BX245" t="s">
        <v>3200</v>
      </c>
      <c r="BY245" t="s">
        <v>3192</v>
      </c>
      <c r="BZ245" t="s">
        <v>40</v>
      </c>
      <c r="CB245" t="s">
        <v>3201</v>
      </c>
      <c r="CC245" t="s">
        <v>3202</v>
      </c>
      <c r="CD245" t="s">
        <v>254</v>
      </c>
      <c r="CE245" t="s">
        <v>608</v>
      </c>
      <c r="CF245">
        <v>249</v>
      </c>
      <c r="CG245" t="s">
        <v>1501</v>
      </c>
      <c r="CI245" t="s">
        <v>3169</v>
      </c>
      <c r="CJ245">
        <v>80</v>
      </c>
      <c r="CK245" t="s">
        <v>45</v>
      </c>
      <c r="CL245" s="1">
        <v>42237</v>
      </c>
      <c r="CM245" t="s">
        <v>3193</v>
      </c>
      <c r="CO245" t="s">
        <v>3203</v>
      </c>
      <c r="CP245" t="s">
        <v>3202</v>
      </c>
      <c r="CQ245">
        <v>1</v>
      </c>
      <c r="CR245" s="8">
        <v>15064.5</v>
      </c>
      <c r="CS245">
        <v>2</v>
      </c>
      <c r="CU245" s="8">
        <v>12450</v>
      </c>
      <c r="CV245">
        <v>3</v>
      </c>
      <c r="CX245" t="s">
        <v>3204</v>
      </c>
      <c r="CY245">
        <v>6.2</v>
      </c>
    </row>
    <row r="246" spans="1:103" x14ac:dyDescent="0.35">
      <c r="A246" t="s">
        <v>3205</v>
      </c>
      <c r="B246" s="19" t="s">
        <v>3169</v>
      </c>
      <c r="C246" t="s">
        <v>9</v>
      </c>
      <c r="D246">
        <v>100</v>
      </c>
      <c r="E246">
        <v>50</v>
      </c>
      <c r="F246" t="s">
        <v>3169</v>
      </c>
      <c r="G246">
        <v>1678</v>
      </c>
      <c r="H246" t="s">
        <v>10</v>
      </c>
      <c r="I246">
        <v>50</v>
      </c>
      <c r="J246" t="s">
        <v>791</v>
      </c>
      <c r="K246" t="s">
        <v>3206</v>
      </c>
      <c r="L246" s="1"/>
      <c r="M246" s="1">
        <v>42237</v>
      </c>
      <c r="N246" s="1">
        <v>42117</v>
      </c>
      <c r="O246" t="s">
        <v>13</v>
      </c>
      <c r="P246" s="1">
        <v>42124</v>
      </c>
      <c r="Q246" t="s">
        <v>14</v>
      </c>
      <c r="R246" t="s">
        <v>9</v>
      </c>
      <c r="S246" t="s">
        <v>3171</v>
      </c>
      <c r="T246" t="s">
        <v>13</v>
      </c>
      <c r="U246" t="s">
        <v>16</v>
      </c>
      <c r="X246" s="8">
        <v>38.15</v>
      </c>
      <c r="Y246" s="8">
        <v>22.85</v>
      </c>
      <c r="Z246" s="8">
        <v>42.43</v>
      </c>
      <c r="AA246" s="8">
        <v>12419.55</v>
      </c>
      <c r="AB246" t="s">
        <v>600</v>
      </c>
      <c r="AC246" t="s">
        <v>600</v>
      </c>
      <c r="AD246" t="s">
        <v>19</v>
      </c>
      <c r="AE246" t="s">
        <v>791</v>
      </c>
      <c r="AF246" t="s">
        <v>177</v>
      </c>
      <c r="AG246" t="s">
        <v>3207</v>
      </c>
      <c r="AH246" t="s">
        <v>563</v>
      </c>
      <c r="AI246" t="s">
        <v>564</v>
      </c>
      <c r="AJ246" t="s">
        <v>23</v>
      </c>
      <c r="AK246" t="s">
        <v>3208</v>
      </c>
      <c r="AL246" s="2">
        <v>42117.667361111111</v>
      </c>
      <c r="AM246" t="s">
        <v>3209</v>
      </c>
      <c r="AN246" t="s">
        <v>3209</v>
      </c>
      <c r="AO246">
        <v>3</v>
      </c>
      <c r="AP246" t="s">
        <v>310</v>
      </c>
      <c r="AQ246" t="s">
        <v>311</v>
      </c>
      <c r="AR246">
        <v>50</v>
      </c>
      <c r="AT246" t="s">
        <v>3174</v>
      </c>
      <c r="AU246" t="s">
        <v>1493</v>
      </c>
      <c r="AV246" t="s">
        <v>29</v>
      </c>
      <c r="AW246" s="8">
        <v>11501.65</v>
      </c>
      <c r="AX246" s="8">
        <v>11501.65</v>
      </c>
      <c r="AY246" s="8">
        <v>12419.55</v>
      </c>
      <c r="BA246" t="s">
        <v>3210</v>
      </c>
      <c r="BB246" t="s">
        <v>2201</v>
      </c>
      <c r="BC246" t="s">
        <v>3211</v>
      </c>
      <c r="BD246">
        <v>1.3</v>
      </c>
      <c r="BE246">
        <v>42</v>
      </c>
      <c r="BF246" t="s">
        <v>69</v>
      </c>
      <c r="BG246" t="s">
        <v>3212</v>
      </c>
      <c r="BO246" t="s">
        <v>1097</v>
      </c>
      <c r="BP246">
        <v>0</v>
      </c>
      <c r="BQ246" t="s">
        <v>36</v>
      </c>
      <c r="BR246" t="s">
        <v>3213</v>
      </c>
      <c r="BS246" t="s">
        <v>9</v>
      </c>
      <c r="BT246" t="s">
        <v>9</v>
      </c>
      <c r="BU246" t="s">
        <v>38</v>
      </c>
      <c r="BV246" t="s">
        <v>3214</v>
      </c>
      <c r="BW246" t="s">
        <v>3209</v>
      </c>
      <c r="BX246" t="s">
        <v>3215</v>
      </c>
      <c r="BY246" t="s">
        <v>3209</v>
      </c>
      <c r="BZ246" t="s">
        <v>40</v>
      </c>
      <c r="CB246" t="s">
        <v>3216</v>
      </c>
      <c r="CC246" t="s">
        <v>3217</v>
      </c>
      <c r="CE246" t="s">
        <v>112</v>
      </c>
      <c r="CF246">
        <v>229</v>
      </c>
      <c r="CG246" t="s">
        <v>55</v>
      </c>
      <c r="CI246" t="s">
        <v>3169</v>
      </c>
      <c r="CJ246">
        <v>80</v>
      </c>
      <c r="CK246" t="s">
        <v>45</v>
      </c>
      <c r="CL246" s="1">
        <v>42237</v>
      </c>
      <c r="CM246" t="s">
        <v>3210</v>
      </c>
      <c r="CO246" t="s">
        <v>3218</v>
      </c>
      <c r="CP246" t="s">
        <v>3217</v>
      </c>
      <c r="CQ246">
        <v>2</v>
      </c>
      <c r="CR246" s="8"/>
      <c r="CS246">
        <v>1</v>
      </c>
      <c r="CU246" s="8">
        <v>11501.65</v>
      </c>
      <c r="CV246">
        <v>3</v>
      </c>
      <c r="CX246" t="s">
        <v>3219</v>
      </c>
      <c r="CY246">
        <v>6.2</v>
      </c>
    </row>
    <row r="247" spans="1:103" x14ac:dyDescent="0.35">
      <c r="A247" t="s">
        <v>3220</v>
      </c>
      <c r="B247" s="19" t="s">
        <v>3169</v>
      </c>
      <c r="C247" t="s">
        <v>9</v>
      </c>
      <c r="D247">
        <v>95.73</v>
      </c>
      <c r="E247">
        <v>50</v>
      </c>
      <c r="F247" t="s">
        <v>3169</v>
      </c>
      <c r="G247">
        <v>1684</v>
      </c>
      <c r="H247" t="s">
        <v>50</v>
      </c>
      <c r="I247">
        <v>50</v>
      </c>
      <c r="J247" t="s">
        <v>11</v>
      </c>
      <c r="K247" t="s">
        <v>3221</v>
      </c>
      <c r="L247" s="1"/>
      <c r="M247" s="1">
        <v>42235</v>
      </c>
      <c r="N247" s="1">
        <v>42117</v>
      </c>
      <c r="O247" t="s">
        <v>13</v>
      </c>
      <c r="P247" s="1"/>
      <c r="Q247" t="s">
        <v>173</v>
      </c>
      <c r="R247" t="s">
        <v>9</v>
      </c>
      <c r="S247" t="s">
        <v>3171</v>
      </c>
      <c r="T247" t="s">
        <v>13</v>
      </c>
      <c r="U247" t="s">
        <v>226</v>
      </c>
      <c r="X247" s="8">
        <v>48.87</v>
      </c>
      <c r="Y247" s="8">
        <v>26.13</v>
      </c>
      <c r="Z247" s="8">
        <v>42.43</v>
      </c>
      <c r="AA247" s="8">
        <v>13438.13</v>
      </c>
      <c r="AB247" t="s">
        <v>54</v>
      </c>
      <c r="AC247" t="s">
        <v>303</v>
      </c>
      <c r="AD247" t="s">
        <v>19</v>
      </c>
      <c r="AE247" t="s">
        <v>11</v>
      </c>
      <c r="AF247" t="s">
        <v>177</v>
      </c>
      <c r="AG247" t="s">
        <v>3222</v>
      </c>
      <c r="AH247" t="s">
        <v>563</v>
      </c>
      <c r="AI247" t="s">
        <v>564</v>
      </c>
      <c r="AJ247" t="s">
        <v>100</v>
      </c>
      <c r="AK247" t="s">
        <v>2073</v>
      </c>
      <c r="AL247" s="2">
        <v>42117.740717592591</v>
      </c>
      <c r="AN247" t="s">
        <v>3223</v>
      </c>
      <c r="AO247">
        <v>2</v>
      </c>
      <c r="AP247" t="s">
        <v>310</v>
      </c>
      <c r="AQ247" t="s">
        <v>311</v>
      </c>
      <c r="AR247">
        <v>50</v>
      </c>
      <c r="AT247" t="s">
        <v>3174</v>
      </c>
      <c r="AU247" t="s">
        <v>1493</v>
      </c>
      <c r="AV247" t="s">
        <v>104</v>
      </c>
      <c r="AW247" s="8">
        <v>12945.84</v>
      </c>
      <c r="AX247" s="8">
        <v>12945.84</v>
      </c>
      <c r="AY247" s="8">
        <v>14038.1</v>
      </c>
      <c r="BB247" t="s">
        <v>511</v>
      </c>
      <c r="BD247">
        <v>1.3</v>
      </c>
      <c r="BE247">
        <v>42</v>
      </c>
      <c r="BF247" t="s">
        <v>69</v>
      </c>
      <c r="BG247" t="s">
        <v>3224</v>
      </c>
      <c r="BO247" t="s">
        <v>828</v>
      </c>
      <c r="BP247">
        <v>599.97</v>
      </c>
      <c r="BQ247" t="s">
        <v>36</v>
      </c>
      <c r="BR247" t="s">
        <v>3225</v>
      </c>
      <c r="BS247" t="s">
        <v>9</v>
      </c>
      <c r="BT247" t="s">
        <v>69</v>
      </c>
      <c r="BU247" t="s">
        <v>38</v>
      </c>
      <c r="BV247" t="s">
        <v>3226</v>
      </c>
      <c r="BX247" t="s">
        <v>3222</v>
      </c>
      <c r="BY247" t="s">
        <v>3223</v>
      </c>
      <c r="BZ247" t="s">
        <v>72</v>
      </c>
      <c r="CB247" t="s">
        <v>3227</v>
      </c>
      <c r="CC247" t="s">
        <v>3228</v>
      </c>
      <c r="CD247" t="s">
        <v>2268</v>
      </c>
      <c r="CE247" t="s">
        <v>112</v>
      </c>
      <c r="CF247">
        <v>249</v>
      </c>
      <c r="CG247" t="s">
        <v>74</v>
      </c>
      <c r="CI247" t="s">
        <v>3169</v>
      </c>
      <c r="CJ247">
        <v>80</v>
      </c>
      <c r="CK247" t="s">
        <v>45</v>
      </c>
      <c r="CL247" s="1">
        <v>42235</v>
      </c>
      <c r="CM247" t="s">
        <v>3229</v>
      </c>
      <c r="CO247" t="s">
        <v>3230</v>
      </c>
      <c r="CP247" t="s">
        <v>3228</v>
      </c>
      <c r="CQ247">
        <v>1</v>
      </c>
      <c r="CR247" s="8"/>
      <c r="CS247">
        <v>1</v>
      </c>
      <c r="CU247" s="8">
        <v>12945.84</v>
      </c>
      <c r="CV247">
        <v>3</v>
      </c>
      <c r="CX247" t="s">
        <v>3231</v>
      </c>
      <c r="CY247">
        <v>6.2</v>
      </c>
    </row>
    <row r="248" spans="1:103" x14ac:dyDescent="0.35">
      <c r="A248" t="s">
        <v>3232</v>
      </c>
      <c r="B248" s="19" t="s">
        <v>3169</v>
      </c>
      <c r="C248" t="s">
        <v>9</v>
      </c>
      <c r="D248">
        <v>100</v>
      </c>
      <c r="E248">
        <v>50</v>
      </c>
      <c r="F248" t="s">
        <v>3169</v>
      </c>
      <c r="G248">
        <v>479</v>
      </c>
      <c r="H248" t="s">
        <v>10</v>
      </c>
      <c r="I248">
        <v>50</v>
      </c>
      <c r="J248" t="s">
        <v>791</v>
      </c>
      <c r="K248" t="s">
        <v>3233</v>
      </c>
      <c r="L248" s="1"/>
      <c r="M248" s="1">
        <v>42236</v>
      </c>
      <c r="N248" s="1">
        <v>41901</v>
      </c>
      <c r="O248" t="s">
        <v>13</v>
      </c>
      <c r="P248" s="1">
        <v>41907</v>
      </c>
      <c r="Q248" t="s">
        <v>436</v>
      </c>
      <c r="R248" t="s">
        <v>9</v>
      </c>
      <c r="S248" t="s">
        <v>3171</v>
      </c>
      <c r="T248" t="s">
        <v>13</v>
      </c>
      <c r="U248" t="s">
        <v>302</v>
      </c>
      <c r="V248" t="s">
        <v>3234</v>
      </c>
      <c r="X248" s="8">
        <v>38.15</v>
      </c>
      <c r="Y248" s="8">
        <v>22.85</v>
      </c>
      <c r="Z248" s="8">
        <v>42.43</v>
      </c>
      <c r="AA248" s="8">
        <v>12919.52</v>
      </c>
      <c r="AB248" t="s">
        <v>600</v>
      </c>
      <c r="AC248" t="s">
        <v>600</v>
      </c>
      <c r="AD248" t="s">
        <v>19</v>
      </c>
      <c r="AE248" t="s">
        <v>791</v>
      </c>
      <c r="AF248" t="s">
        <v>177</v>
      </c>
      <c r="AH248" t="s">
        <v>3235</v>
      </c>
      <c r="AI248" t="s">
        <v>3116</v>
      </c>
      <c r="AJ248" t="s">
        <v>80</v>
      </c>
      <c r="AK248" t="s">
        <v>3236</v>
      </c>
      <c r="AL248" s="2">
        <v>41901.576701388891</v>
      </c>
      <c r="AM248" t="s">
        <v>3237</v>
      </c>
      <c r="AN248" t="s">
        <v>3238</v>
      </c>
      <c r="AO248">
        <v>6</v>
      </c>
      <c r="AP248" t="s">
        <v>310</v>
      </c>
      <c r="AQ248" t="s">
        <v>311</v>
      </c>
      <c r="AR248">
        <v>50</v>
      </c>
      <c r="AT248" t="s">
        <v>3174</v>
      </c>
      <c r="AU248" t="s">
        <v>1493</v>
      </c>
      <c r="AV248" t="s">
        <v>83</v>
      </c>
      <c r="AW248" s="8">
        <v>11914.85</v>
      </c>
      <c r="AX248" s="8">
        <v>11914.85</v>
      </c>
      <c r="AY248" s="8">
        <v>12919.52</v>
      </c>
      <c r="AZ248" t="s">
        <v>30</v>
      </c>
      <c r="BA248" t="s">
        <v>3239</v>
      </c>
      <c r="BB248" t="s">
        <v>32</v>
      </c>
      <c r="BC248" t="s">
        <v>3240</v>
      </c>
      <c r="BD248">
        <v>1.3</v>
      </c>
      <c r="BE248">
        <v>42</v>
      </c>
      <c r="BF248" t="s">
        <v>9</v>
      </c>
      <c r="BG248" t="s">
        <v>3241</v>
      </c>
      <c r="BO248" t="s">
        <v>1097</v>
      </c>
      <c r="BP248">
        <v>0</v>
      </c>
      <c r="BQ248" t="s">
        <v>36</v>
      </c>
      <c r="BR248" t="s">
        <v>3242</v>
      </c>
      <c r="BS248" t="s">
        <v>9</v>
      </c>
      <c r="BT248" t="s">
        <v>9</v>
      </c>
      <c r="BU248" t="s">
        <v>38</v>
      </c>
      <c r="BV248" t="s">
        <v>3243</v>
      </c>
      <c r="BW248" t="s">
        <v>3244</v>
      </c>
      <c r="BX248" t="s">
        <v>3234</v>
      </c>
      <c r="BY248" t="s">
        <v>3244</v>
      </c>
      <c r="BZ248" t="s">
        <v>40</v>
      </c>
      <c r="CE248" t="s">
        <v>91</v>
      </c>
      <c r="CF248">
        <v>229</v>
      </c>
      <c r="CG248" t="s">
        <v>55</v>
      </c>
      <c r="CI248" t="s">
        <v>3169</v>
      </c>
      <c r="CJ248">
        <v>80</v>
      </c>
      <c r="CK248" t="s">
        <v>45</v>
      </c>
      <c r="CL248" s="1">
        <v>42236</v>
      </c>
      <c r="CM248" t="s">
        <v>3239</v>
      </c>
      <c r="CN248" t="s">
        <v>3245</v>
      </c>
      <c r="CQ248">
        <v>3</v>
      </c>
      <c r="CR248" s="8">
        <v>13854.5</v>
      </c>
      <c r="CS248">
        <v>1</v>
      </c>
      <c r="CU248" s="8">
        <v>11914.85</v>
      </c>
      <c r="CV248">
        <v>3</v>
      </c>
      <c r="CX248" t="s">
        <v>3246</v>
      </c>
      <c r="CY248">
        <v>6.2</v>
      </c>
    </row>
    <row r="249" spans="1:103" x14ac:dyDescent="0.35">
      <c r="A249" t="s">
        <v>5963</v>
      </c>
      <c r="B249" s="19" t="s">
        <v>5920</v>
      </c>
      <c r="C249" t="s">
        <v>9</v>
      </c>
      <c r="D249">
        <v>100</v>
      </c>
      <c r="E249">
        <v>75</v>
      </c>
      <c r="F249" t="s">
        <v>5920</v>
      </c>
      <c r="G249">
        <v>1142</v>
      </c>
      <c r="H249" t="s">
        <v>50</v>
      </c>
      <c r="I249">
        <v>74</v>
      </c>
      <c r="J249" t="s">
        <v>1805</v>
      </c>
      <c r="K249" t="s">
        <v>5964</v>
      </c>
      <c r="L249" s="1"/>
      <c r="M249" s="1">
        <v>42237</v>
      </c>
      <c r="N249" s="1">
        <v>42061</v>
      </c>
      <c r="O249" t="s">
        <v>13</v>
      </c>
      <c r="P249" s="1"/>
      <c r="Q249" t="s">
        <v>1047</v>
      </c>
      <c r="R249" t="s">
        <v>9</v>
      </c>
      <c r="S249" t="s">
        <v>5922</v>
      </c>
      <c r="T249" t="s">
        <v>13</v>
      </c>
      <c r="U249" t="s">
        <v>53</v>
      </c>
      <c r="X249" s="8">
        <v>28</v>
      </c>
      <c r="Y249" s="8">
        <v>21</v>
      </c>
      <c r="Z249" s="8">
        <v>41</v>
      </c>
      <c r="AA249" s="8">
        <v>16707.87</v>
      </c>
      <c r="AB249" t="s">
        <v>55</v>
      </c>
      <c r="AC249" t="s">
        <v>303</v>
      </c>
      <c r="AD249" t="s">
        <v>438</v>
      </c>
      <c r="AE249" t="s">
        <v>1805</v>
      </c>
      <c r="AF249" t="s">
        <v>20</v>
      </c>
      <c r="AG249" t="s">
        <v>5965</v>
      </c>
      <c r="AH249" t="s">
        <v>1049</v>
      </c>
      <c r="AI249" t="s">
        <v>635</v>
      </c>
      <c r="AJ249" t="s">
        <v>23</v>
      </c>
      <c r="AK249" t="s">
        <v>2045</v>
      </c>
      <c r="AL249" s="2">
        <v>42061.456574074073</v>
      </c>
      <c r="AM249" t="s">
        <v>5966</v>
      </c>
      <c r="AN249" t="s">
        <v>5966</v>
      </c>
      <c r="AO249">
        <v>2</v>
      </c>
      <c r="AP249" t="s">
        <v>3730</v>
      </c>
      <c r="AQ249" t="s">
        <v>702</v>
      </c>
      <c r="AR249">
        <v>60</v>
      </c>
      <c r="AT249" t="s">
        <v>5925</v>
      </c>
      <c r="AU249" t="s">
        <v>3730</v>
      </c>
      <c r="AV249" t="s">
        <v>29</v>
      </c>
      <c r="AW249" s="8">
        <v>14630</v>
      </c>
      <c r="AX249" s="8">
        <v>15466</v>
      </c>
      <c r="AY249" s="8">
        <v>16707.87</v>
      </c>
      <c r="BB249" t="s">
        <v>5967</v>
      </c>
      <c r="BD249">
        <v>1.2</v>
      </c>
      <c r="BE249">
        <v>62</v>
      </c>
      <c r="BF249" t="s">
        <v>9</v>
      </c>
      <c r="BG249" t="s">
        <v>5968</v>
      </c>
      <c r="BI249">
        <v>415.72</v>
      </c>
      <c r="BJ249">
        <v>759.02</v>
      </c>
      <c r="BK249" t="s">
        <v>5969</v>
      </c>
      <c r="BL249">
        <v>15804.74</v>
      </c>
      <c r="BM249">
        <v>14630</v>
      </c>
      <c r="BN249">
        <v>15804.74</v>
      </c>
      <c r="BO249" t="s">
        <v>828</v>
      </c>
      <c r="BP249">
        <v>0</v>
      </c>
      <c r="BQ249" t="s">
        <v>1816</v>
      </c>
      <c r="BR249" t="s">
        <v>5970</v>
      </c>
      <c r="BS249" t="s">
        <v>69</v>
      </c>
      <c r="BT249" t="s">
        <v>9</v>
      </c>
      <c r="BU249" t="s">
        <v>38</v>
      </c>
      <c r="BV249" t="s">
        <v>5971</v>
      </c>
      <c r="BW249" t="s">
        <v>5966</v>
      </c>
      <c r="BX249" t="s">
        <v>5972</v>
      </c>
      <c r="BY249" t="s">
        <v>5966</v>
      </c>
      <c r="BZ249" t="s">
        <v>40</v>
      </c>
      <c r="CB249" t="s">
        <v>4334</v>
      </c>
      <c r="CC249" t="s">
        <v>5973</v>
      </c>
      <c r="CE249" t="s">
        <v>1124</v>
      </c>
      <c r="CF249">
        <v>209</v>
      </c>
      <c r="CG249" t="s">
        <v>1501</v>
      </c>
      <c r="CI249" t="s">
        <v>5920</v>
      </c>
      <c r="CJ249">
        <v>117</v>
      </c>
      <c r="CK249" t="s">
        <v>45</v>
      </c>
      <c r="CL249" s="1">
        <v>42237</v>
      </c>
      <c r="CM249" t="s">
        <v>5974</v>
      </c>
      <c r="CO249" t="s">
        <v>5975</v>
      </c>
      <c r="CP249" t="s">
        <v>5973</v>
      </c>
      <c r="CQ249">
        <v>2</v>
      </c>
      <c r="CR249" s="8">
        <v>1011.56</v>
      </c>
      <c r="CS249">
        <v>3</v>
      </c>
      <c r="CU249" s="8">
        <v>14630</v>
      </c>
      <c r="CV249">
        <v>1</v>
      </c>
      <c r="CX249" t="s">
        <v>5976</v>
      </c>
      <c r="CY249">
        <v>6.6</v>
      </c>
    </row>
    <row r="250" spans="1:103" x14ac:dyDescent="0.35">
      <c r="A250" t="s">
        <v>5991</v>
      </c>
      <c r="B250" s="19" t="s">
        <v>5920</v>
      </c>
      <c r="C250" t="s">
        <v>9</v>
      </c>
      <c r="D250">
        <v>100</v>
      </c>
      <c r="E250">
        <v>75</v>
      </c>
      <c r="F250" t="s">
        <v>5920</v>
      </c>
      <c r="G250">
        <v>1130</v>
      </c>
      <c r="H250" t="s">
        <v>50</v>
      </c>
      <c r="I250">
        <v>75</v>
      </c>
      <c r="J250" t="s">
        <v>1805</v>
      </c>
      <c r="K250" t="s">
        <v>5992</v>
      </c>
      <c r="L250" s="1"/>
      <c r="M250" s="1">
        <v>42238</v>
      </c>
      <c r="N250" s="1">
        <v>42061</v>
      </c>
      <c r="O250" t="s">
        <v>13</v>
      </c>
      <c r="P250" s="1"/>
      <c r="Q250" t="s">
        <v>1047</v>
      </c>
      <c r="R250" t="s">
        <v>9</v>
      </c>
      <c r="S250" t="s">
        <v>5922</v>
      </c>
      <c r="T250" t="s">
        <v>13</v>
      </c>
      <c r="U250" t="s">
        <v>53</v>
      </c>
      <c r="X250" s="8">
        <v>28</v>
      </c>
      <c r="Y250" s="8">
        <v>21</v>
      </c>
      <c r="Z250" s="8">
        <v>41</v>
      </c>
      <c r="AA250" s="8">
        <v>17204.73</v>
      </c>
      <c r="AB250" t="s">
        <v>55</v>
      </c>
      <c r="AC250" t="s">
        <v>303</v>
      </c>
      <c r="AD250" t="s">
        <v>438</v>
      </c>
      <c r="AE250" t="s">
        <v>1805</v>
      </c>
      <c r="AF250" t="s">
        <v>20</v>
      </c>
      <c r="AG250" t="s">
        <v>5993</v>
      </c>
      <c r="AH250" t="s">
        <v>1049</v>
      </c>
      <c r="AI250" t="s">
        <v>635</v>
      </c>
      <c r="AJ250" t="s">
        <v>59</v>
      </c>
      <c r="AK250" t="s">
        <v>2030</v>
      </c>
      <c r="AL250" s="2">
        <v>42061.432766203703</v>
      </c>
      <c r="AM250" t="s">
        <v>5994</v>
      </c>
      <c r="AN250" t="s">
        <v>5995</v>
      </c>
      <c r="AO250">
        <v>2</v>
      </c>
      <c r="AP250" t="s">
        <v>3730</v>
      </c>
      <c r="AQ250" t="s">
        <v>702</v>
      </c>
      <c r="AR250">
        <v>60</v>
      </c>
      <c r="AT250" t="s">
        <v>5925</v>
      </c>
      <c r="AU250" t="s">
        <v>3730</v>
      </c>
      <c r="AV250" t="s">
        <v>62</v>
      </c>
      <c r="AW250" s="8">
        <v>13585</v>
      </c>
      <c r="AX250" s="8">
        <v>15675</v>
      </c>
      <c r="AY250" s="8">
        <v>17204.73</v>
      </c>
      <c r="BA250" t="s">
        <v>5996</v>
      </c>
      <c r="BB250" t="s">
        <v>84</v>
      </c>
      <c r="BC250" t="s">
        <v>5997</v>
      </c>
      <c r="BD250">
        <v>1.2</v>
      </c>
      <c r="BE250">
        <v>62</v>
      </c>
      <c r="BF250" t="s">
        <v>9</v>
      </c>
      <c r="BG250" t="s">
        <v>5998</v>
      </c>
      <c r="BI250">
        <v>386.02</v>
      </c>
      <c r="BJ250">
        <v>704.81</v>
      </c>
      <c r="BK250" t="s">
        <v>5999</v>
      </c>
      <c r="BL250">
        <v>8805.5</v>
      </c>
      <c r="BM250">
        <v>13585</v>
      </c>
      <c r="BN250">
        <v>14675.83</v>
      </c>
      <c r="BO250" t="s">
        <v>828</v>
      </c>
      <c r="BP250">
        <v>0</v>
      </c>
      <c r="BQ250" t="s">
        <v>1816</v>
      </c>
      <c r="BR250" t="s">
        <v>6000</v>
      </c>
      <c r="BS250" t="s">
        <v>9</v>
      </c>
      <c r="BT250" t="s">
        <v>9</v>
      </c>
      <c r="BU250" t="s">
        <v>38</v>
      </c>
      <c r="BV250" t="s">
        <v>6001</v>
      </c>
      <c r="BW250" t="s">
        <v>5994</v>
      </c>
      <c r="BX250" t="s">
        <v>5993</v>
      </c>
      <c r="BY250" t="s">
        <v>5995</v>
      </c>
      <c r="BZ250" t="s">
        <v>72</v>
      </c>
      <c r="CB250" t="s">
        <v>629</v>
      </c>
      <c r="CC250" t="s">
        <v>6002</v>
      </c>
      <c r="CE250" t="s">
        <v>294</v>
      </c>
      <c r="CF250">
        <v>209</v>
      </c>
      <c r="CG250" t="s">
        <v>1501</v>
      </c>
      <c r="CI250" t="s">
        <v>5920</v>
      </c>
      <c r="CJ250">
        <v>117</v>
      </c>
      <c r="CK250" t="s">
        <v>45</v>
      </c>
      <c r="CL250" s="1">
        <v>42238</v>
      </c>
      <c r="CM250" t="s">
        <v>5996</v>
      </c>
      <c r="CO250" t="s">
        <v>6003</v>
      </c>
      <c r="CP250" t="s">
        <v>6002</v>
      </c>
      <c r="CQ250">
        <v>2</v>
      </c>
      <c r="CR250" s="8">
        <v>2528.9</v>
      </c>
      <c r="CS250">
        <v>1</v>
      </c>
      <c r="CU250" s="8">
        <v>13585</v>
      </c>
      <c r="CV250">
        <v>1</v>
      </c>
      <c r="CX250" t="s">
        <v>6004</v>
      </c>
      <c r="CY250">
        <v>6.6</v>
      </c>
    </row>
    <row r="251" spans="1:103" x14ac:dyDescent="0.35">
      <c r="A251" t="s">
        <v>6319</v>
      </c>
      <c r="B251" s="19" t="s">
        <v>6289</v>
      </c>
      <c r="C251" t="s">
        <v>9</v>
      </c>
      <c r="D251">
        <v>100</v>
      </c>
      <c r="E251">
        <v>140</v>
      </c>
      <c r="F251" t="s">
        <v>6289</v>
      </c>
      <c r="G251">
        <v>1147</v>
      </c>
      <c r="H251" t="s">
        <v>10</v>
      </c>
      <c r="I251">
        <v>130</v>
      </c>
      <c r="J251" t="s">
        <v>1805</v>
      </c>
      <c r="K251" t="s">
        <v>6320</v>
      </c>
      <c r="L251" s="1"/>
      <c r="M251" s="1">
        <v>42238</v>
      </c>
      <c r="N251" s="1">
        <v>42061</v>
      </c>
      <c r="O251" t="s">
        <v>13</v>
      </c>
      <c r="P251" s="1"/>
      <c r="Q251" t="s">
        <v>1047</v>
      </c>
      <c r="R251" t="s">
        <v>9</v>
      </c>
      <c r="S251" t="s">
        <v>6291</v>
      </c>
      <c r="T251" t="s">
        <v>13</v>
      </c>
      <c r="U251" t="s">
        <v>302</v>
      </c>
      <c r="X251" s="8">
        <v>35</v>
      </c>
      <c r="Y251" s="8">
        <v>21</v>
      </c>
      <c r="Z251" s="8">
        <v>55</v>
      </c>
      <c r="AA251" s="8">
        <v>32046.23</v>
      </c>
      <c r="AB251" t="s">
        <v>611</v>
      </c>
      <c r="AC251" t="s">
        <v>189</v>
      </c>
      <c r="AD251" t="s">
        <v>794</v>
      </c>
      <c r="AE251" t="s">
        <v>1805</v>
      </c>
      <c r="AF251" t="s">
        <v>20</v>
      </c>
      <c r="AG251" t="s">
        <v>6321</v>
      </c>
      <c r="AH251" t="s">
        <v>1049</v>
      </c>
      <c r="AI251" t="s">
        <v>635</v>
      </c>
      <c r="AJ251" t="s">
        <v>59</v>
      </c>
      <c r="AK251" t="s">
        <v>2905</v>
      </c>
      <c r="AL251" s="2">
        <v>42061.516284722224</v>
      </c>
      <c r="AM251" t="s">
        <v>6322</v>
      </c>
      <c r="AN251" t="s">
        <v>6322</v>
      </c>
      <c r="AO251">
        <v>2</v>
      </c>
      <c r="AP251" t="s">
        <v>3730</v>
      </c>
      <c r="AQ251" t="s">
        <v>702</v>
      </c>
      <c r="AR251">
        <v>60</v>
      </c>
      <c r="AT251" t="s">
        <v>5925</v>
      </c>
      <c r="AU251" t="s">
        <v>3730</v>
      </c>
      <c r="AV251" t="s">
        <v>62</v>
      </c>
      <c r="AW251" s="8">
        <v>25190</v>
      </c>
      <c r="AX251" s="8">
        <v>29770</v>
      </c>
      <c r="AY251" s="8">
        <v>32046.23</v>
      </c>
      <c r="BA251" t="s">
        <v>6323</v>
      </c>
      <c r="BB251" t="s">
        <v>511</v>
      </c>
      <c r="BC251" t="s">
        <v>6324</v>
      </c>
      <c r="BD251">
        <v>1.5</v>
      </c>
      <c r="BE251">
        <v>50</v>
      </c>
      <c r="BF251" t="s">
        <v>9</v>
      </c>
      <c r="BG251" t="s">
        <v>6325</v>
      </c>
      <c r="BI251">
        <v>580.5</v>
      </c>
      <c r="BJ251">
        <v>1345.54</v>
      </c>
      <c r="BK251" t="s">
        <v>6326</v>
      </c>
      <c r="BL251">
        <v>16269.62</v>
      </c>
      <c r="BM251">
        <v>25190</v>
      </c>
      <c r="BN251">
        <v>27116.04</v>
      </c>
      <c r="BO251" t="s">
        <v>325</v>
      </c>
      <c r="BP251">
        <v>0</v>
      </c>
      <c r="BQ251" t="s">
        <v>1816</v>
      </c>
      <c r="BR251" t="s">
        <v>6327</v>
      </c>
      <c r="BS251" t="s">
        <v>9</v>
      </c>
      <c r="BT251" t="s">
        <v>9</v>
      </c>
      <c r="BU251" t="s">
        <v>38</v>
      </c>
      <c r="BV251" t="s">
        <v>6328</v>
      </c>
      <c r="BW251" t="s">
        <v>6322</v>
      </c>
      <c r="BX251" t="s">
        <v>2542</v>
      </c>
      <c r="BY251" t="s">
        <v>6322</v>
      </c>
      <c r="BZ251" t="s">
        <v>72</v>
      </c>
      <c r="CC251" t="s">
        <v>6329</v>
      </c>
      <c r="CE251" t="s">
        <v>294</v>
      </c>
      <c r="CF251">
        <v>229</v>
      </c>
      <c r="CG251" t="s">
        <v>449</v>
      </c>
      <c r="CI251" t="s">
        <v>6289</v>
      </c>
      <c r="CJ251">
        <v>102</v>
      </c>
      <c r="CK251" t="s">
        <v>45</v>
      </c>
      <c r="CL251" s="1">
        <v>42238</v>
      </c>
      <c r="CM251" t="s">
        <v>6323</v>
      </c>
      <c r="CO251" t="s">
        <v>6330</v>
      </c>
      <c r="CP251" t="s">
        <v>6329</v>
      </c>
      <c r="CQ251">
        <v>2</v>
      </c>
      <c r="CR251" s="8">
        <v>5541.8</v>
      </c>
      <c r="CS251">
        <v>2</v>
      </c>
      <c r="CU251" s="8">
        <v>25190</v>
      </c>
      <c r="CV251">
        <v>3</v>
      </c>
      <c r="CX251" t="s">
        <v>6331</v>
      </c>
      <c r="CY251">
        <v>7.5</v>
      </c>
    </row>
    <row r="252" spans="1:103" x14ac:dyDescent="0.35">
      <c r="A252" t="s">
        <v>6345</v>
      </c>
      <c r="B252" s="19" t="s">
        <v>6289</v>
      </c>
      <c r="C252" t="s">
        <v>9</v>
      </c>
      <c r="D252">
        <v>100</v>
      </c>
      <c r="E252">
        <v>140</v>
      </c>
      <c r="F252" t="s">
        <v>6289</v>
      </c>
      <c r="G252">
        <v>1128</v>
      </c>
      <c r="H252" t="s">
        <v>50</v>
      </c>
      <c r="I252">
        <v>140</v>
      </c>
      <c r="J252" t="s">
        <v>1805</v>
      </c>
      <c r="K252" t="s">
        <v>6346</v>
      </c>
      <c r="L252" s="1"/>
      <c r="M252" s="1">
        <v>42238</v>
      </c>
      <c r="N252" s="1">
        <v>42061</v>
      </c>
      <c r="O252" t="s">
        <v>13</v>
      </c>
      <c r="P252" s="1"/>
      <c r="Q252" t="s">
        <v>1047</v>
      </c>
      <c r="R252" t="s">
        <v>9</v>
      </c>
      <c r="S252" t="s">
        <v>6291</v>
      </c>
      <c r="T252" t="s">
        <v>13</v>
      </c>
      <c r="U252" t="s">
        <v>302</v>
      </c>
      <c r="X252" s="8">
        <v>40</v>
      </c>
      <c r="Y252" s="8">
        <v>22</v>
      </c>
      <c r="Z252" s="8">
        <v>55</v>
      </c>
      <c r="AA252" s="8">
        <v>42042.42</v>
      </c>
      <c r="AB252" t="s">
        <v>697</v>
      </c>
      <c r="AC252" t="s">
        <v>54</v>
      </c>
      <c r="AD252" t="s">
        <v>794</v>
      </c>
      <c r="AE252" t="s">
        <v>1805</v>
      </c>
      <c r="AF252" t="s">
        <v>20</v>
      </c>
      <c r="AG252" t="s">
        <v>6346</v>
      </c>
      <c r="AH252" t="s">
        <v>1049</v>
      </c>
      <c r="AI252" t="s">
        <v>635</v>
      </c>
      <c r="AJ252" t="s">
        <v>59</v>
      </c>
      <c r="AK252" t="s">
        <v>3457</v>
      </c>
      <c r="AL252" s="2">
        <v>42061.429293981484</v>
      </c>
      <c r="AM252" t="s">
        <v>6347</v>
      </c>
      <c r="AN252" t="s">
        <v>6348</v>
      </c>
      <c r="AO252">
        <v>1</v>
      </c>
      <c r="AP252" t="s">
        <v>3730</v>
      </c>
      <c r="AQ252" t="s">
        <v>702</v>
      </c>
      <c r="AR252">
        <v>60</v>
      </c>
      <c r="AT252" t="s">
        <v>5925</v>
      </c>
      <c r="AU252" t="s">
        <v>3730</v>
      </c>
      <c r="AV252" t="s">
        <v>62</v>
      </c>
      <c r="AW252" s="8">
        <v>39060</v>
      </c>
      <c r="AX252" s="8">
        <v>39060</v>
      </c>
      <c r="AY252" s="8">
        <v>42042.42</v>
      </c>
      <c r="BB252" t="s">
        <v>803</v>
      </c>
      <c r="BD252">
        <v>1.5</v>
      </c>
      <c r="BE252">
        <v>50</v>
      </c>
      <c r="BF252" t="s">
        <v>69</v>
      </c>
      <c r="BG252" t="s">
        <v>6349</v>
      </c>
      <c r="BH252" t="s">
        <v>6350</v>
      </c>
      <c r="BI252">
        <v>894.35</v>
      </c>
      <c r="BJ252">
        <v>2088.0700000000002</v>
      </c>
      <c r="BK252" t="s">
        <v>6351</v>
      </c>
      <c r="BL252">
        <v>25225.45</v>
      </c>
      <c r="BM252">
        <v>39060</v>
      </c>
      <c r="BN252">
        <v>42042.42</v>
      </c>
      <c r="BO252" t="s">
        <v>304</v>
      </c>
      <c r="BP252">
        <v>0</v>
      </c>
      <c r="BQ252" t="s">
        <v>1816</v>
      </c>
      <c r="BR252" t="s">
        <v>6352</v>
      </c>
      <c r="BS252" t="s">
        <v>9</v>
      </c>
      <c r="BT252" t="s">
        <v>9</v>
      </c>
      <c r="BU252" t="s">
        <v>38</v>
      </c>
      <c r="BV252" t="s">
        <v>6353</v>
      </c>
      <c r="BW252" t="s">
        <v>6347</v>
      </c>
      <c r="BX252" t="s">
        <v>6354</v>
      </c>
      <c r="BY252" t="s">
        <v>6348</v>
      </c>
      <c r="BZ252" t="s">
        <v>40</v>
      </c>
      <c r="CB252" t="s">
        <v>2985</v>
      </c>
      <c r="CC252" t="s">
        <v>6355</v>
      </c>
      <c r="CE252" t="s">
        <v>493</v>
      </c>
      <c r="CF252">
        <v>244</v>
      </c>
      <c r="CG252" t="s">
        <v>1654</v>
      </c>
      <c r="CI252" t="s">
        <v>6289</v>
      </c>
      <c r="CJ252">
        <v>102</v>
      </c>
      <c r="CK252" t="s">
        <v>45</v>
      </c>
      <c r="CL252" s="1">
        <v>42238</v>
      </c>
      <c r="CM252" t="s">
        <v>6356</v>
      </c>
      <c r="CO252" t="s">
        <v>6355</v>
      </c>
      <c r="CP252" t="s">
        <v>6355</v>
      </c>
      <c r="CQ252">
        <v>1</v>
      </c>
      <c r="CR252" s="8"/>
      <c r="CS252">
        <v>4</v>
      </c>
      <c r="CU252" s="8">
        <v>39060</v>
      </c>
      <c r="CV252">
        <v>3</v>
      </c>
      <c r="CX252" t="s">
        <v>6357</v>
      </c>
      <c r="CY252">
        <v>7.5</v>
      </c>
    </row>
    <row r="253" spans="1:103" x14ac:dyDescent="0.35">
      <c r="A253" t="s">
        <v>6358</v>
      </c>
      <c r="B253" s="19" t="s">
        <v>6289</v>
      </c>
      <c r="C253" t="s">
        <v>69</v>
      </c>
      <c r="D253">
        <v>80.010000000000005</v>
      </c>
      <c r="E253">
        <v>140</v>
      </c>
      <c r="F253" t="s">
        <v>6289</v>
      </c>
      <c r="G253">
        <v>1140</v>
      </c>
      <c r="H253" t="s">
        <v>686</v>
      </c>
      <c r="I253">
        <v>125</v>
      </c>
      <c r="J253" t="s">
        <v>1805</v>
      </c>
      <c r="K253" t="s">
        <v>6359</v>
      </c>
      <c r="L253" s="1">
        <v>42163</v>
      </c>
      <c r="M253" s="1">
        <v>42239</v>
      </c>
      <c r="N253" s="1">
        <v>42061</v>
      </c>
      <c r="O253" t="s">
        <v>990</v>
      </c>
      <c r="P253" s="1"/>
      <c r="Q253" t="s">
        <v>1047</v>
      </c>
      <c r="R253" t="s">
        <v>9</v>
      </c>
      <c r="S253" t="s">
        <v>6291</v>
      </c>
      <c r="T253" t="s">
        <v>6360</v>
      </c>
      <c r="U253" t="s">
        <v>53</v>
      </c>
      <c r="X253" s="8">
        <v>43</v>
      </c>
      <c r="Y253" s="8">
        <v>23</v>
      </c>
      <c r="Z253" s="8">
        <v>70</v>
      </c>
      <c r="AA253" s="8">
        <v>32154.05</v>
      </c>
      <c r="AB253" t="s">
        <v>429</v>
      </c>
      <c r="AC253" t="s">
        <v>785</v>
      </c>
      <c r="AD253" t="s">
        <v>794</v>
      </c>
      <c r="AE253" t="s">
        <v>1805</v>
      </c>
      <c r="AF253" t="s">
        <v>20</v>
      </c>
      <c r="AG253" t="s">
        <v>6361</v>
      </c>
      <c r="AH253" t="s">
        <v>1049</v>
      </c>
      <c r="AI253" t="s">
        <v>635</v>
      </c>
      <c r="AJ253" t="s">
        <v>688</v>
      </c>
      <c r="AK253" t="s">
        <v>786</v>
      </c>
      <c r="AL253" s="2">
        <v>42061.453182870369</v>
      </c>
      <c r="AN253" t="s">
        <v>6362</v>
      </c>
      <c r="AO253">
        <v>4</v>
      </c>
      <c r="AP253" t="s">
        <v>3730</v>
      </c>
      <c r="AQ253" t="s">
        <v>702</v>
      </c>
      <c r="AR253">
        <v>60</v>
      </c>
      <c r="AT253" t="s">
        <v>5925</v>
      </c>
      <c r="AU253" t="s">
        <v>3730</v>
      </c>
      <c r="AV253" t="s">
        <v>690</v>
      </c>
      <c r="AW253" s="8">
        <v>29900</v>
      </c>
      <c r="AX253" s="8">
        <v>37375</v>
      </c>
      <c r="AY253" s="8">
        <v>40187.54</v>
      </c>
      <c r="BB253" t="s">
        <v>84</v>
      </c>
      <c r="BD253">
        <v>1.5</v>
      </c>
      <c r="BE253">
        <v>50</v>
      </c>
      <c r="BF253" t="s">
        <v>9</v>
      </c>
      <c r="BG253" t="s">
        <v>6363</v>
      </c>
      <c r="BI253">
        <v>644.07000000000005</v>
      </c>
      <c r="BJ253">
        <v>1609.98</v>
      </c>
      <c r="BK253" t="s">
        <v>6364</v>
      </c>
      <c r="BL253">
        <v>19292.43</v>
      </c>
      <c r="BM253">
        <v>29900</v>
      </c>
      <c r="BN253">
        <v>32154.05</v>
      </c>
      <c r="BO253" t="s">
        <v>787</v>
      </c>
      <c r="BP253">
        <v>8033.49</v>
      </c>
      <c r="BQ253" t="s">
        <v>1816</v>
      </c>
      <c r="BR253" t="s">
        <v>6365</v>
      </c>
      <c r="BS253" t="s">
        <v>9</v>
      </c>
      <c r="BT253" t="s">
        <v>9</v>
      </c>
      <c r="BU253" t="s">
        <v>38</v>
      </c>
      <c r="BV253" t="s">
        <v>6366</v>
      </c>
      <c r="BX253" t="s">
        <v>6367</v>
      </c>
      <c r="BY253" t="s">
        <v>6362</v>
      </c>
      <c r="BZ253" t="s">
        <v>40</v>
      </c>
      <c r="CB253" t="s">
        <v>1682</v>
      </c>
      <c r="CC253" t="s">
        <v>6368</v>
      </c>
      <c r="CE253" t="s">
        <v>473</v>
      </c>
      <c r="CF253">
        <v>299</v>
      </c>
      <c r="CG253" t="s">
        <v>3187</v>
      </c>
      <c r="CI253" t="s">
        <v>6289</v>
      </c>
      <c r="CJ253">
        <v>102</v>
      </c>
      <c r="CK253" t="s">
        <v>45</v>
      </c>
      <c r="CL253" s="1">
        <v>42239</v>
      </c>
      <c r="CM253" t="s">
        <v>6369</v>
      </c>
      <c r="CO253" t="s">
        <v>6368</v>
      </c>
      <c r="CP253" t="s">
        <v>6368</v>
      </c>
      <c r="CQ253">
        <v>3</v>
      </c>
      <c r="CR253" s="8">
        <v>23516.35</v>
      </c>
      <c r="CS253">
        <v>3</v>
      </c>
      <c r="CU253" s="8">
        <v>29900</v>
      </c>
      <c r="CV253">
        <v>3</v>
      </c>
      <c r="CX253" t="s">
        <v>6370</v>
      </c>
      <c r="CY253">
        <v>7.5</v>
      </c>
    </row>
    <row r="254" spans="1:103" x14ac:dyDescent="0.35">
      <c r="A254" t="s">
        <v>3324</v>
      </c>
      <c r="B254" s="19" t="s">
        <v>3325</v>
      </c>
      <c r="C254" t="s">
        <v>9</v>
      </c>
      <c r="D254">
        <v>100</v>
      </c>
      <c r="E254">
        <v>75</v>
      </c>
      <c r="F254" t="s">
        <v>3325</v>
      </c>
      <c r="G254">
        <v>459</v>
      </c>
      <c r="H254" t="s">
        <v>148</v>
      </c>
      <c r="I254">
        <v>75</v>
      </c>
      <c r="J254" t="s">
        <v>791</v>
      </c>
      <c r="K254" t="s">
        <v>3326</v>
      </c>
      <c r="L254" s="1"/>
      <c r="M254" s="1">
        <v>42235</v>
      </c>
      <c r="N254" s="1">
        <v>41898</v>
      </c>
      <c r="O254" t="s">
        <v>13</v>
      </c>
      <c r="P254" s="1">
        <v>41904</v>
      </c>
      <c r="Q254" t="s">
        <v>202</v>
      </c>
      <c r="R254" t="s">
        <v>9</v>
      </c>
      <c r="S254" t="s">
        <v>3327</v>
      </c>
      <c r="T254" t="s">
        <v>13</v>
      </c>
      <c r="U254" t="s">
        <v>16</v>
      </c>
      <c r="X254" s="8">
        <v>46</v>
      </c>
      <c r="Y254" s="8">
        <v>23</v>
      </c>
      <c r="Z254" s="8">
        <v>37.630000000000003</v>
      </c>
      <c r="AA254" s="8">
        <v>24132.26</v>
      </c>
      <c r="AB254" t="s">
        <v>664</v>
      </c>
      <c r="AC254" t="s">
        <v>664</v>
      </c>
      <c r="AD254" t="s">
        <v>19</v>
      </c>
      <c r="AE254" t="s">
        <v>791</v>
      </c>
      <c r="AF254" t="s">
        <v>177</v>
      </c>
      <c r="AG254" t="s">
        <v>3328</v>
      </c>
      <c r="AH254" t="s">
        <v>3329</v>
      </c>
      <c r="AI254" t="s">
        <v>3116</v>
      </c>
      <c r="AJ254" t="s">
        <v>100</v>
      </c>
      <c r="AK254" t="s">
        <v>763</v>
      </c>
      <c r="AL254" s="2">
        <v>41898.50309027778</v>
      </c>
      <c r="AM254" t="s">
        <v>3330</v>
      </c>
      <c r="AN254" t="s">
        <v>3330</v>
      </c>
      <c r="AO254">
        <v>6</v>
      </c>
      <c r="AP254" t="s">
        <v>3087</v>
      </c>
      <c r="AQ254" t="s">
        <v>818</v>
      </c>
      <c r="AR254">
        <v>60</v>
      </c>
      <c r="AT254" t="s">
        <v>3331</v>
      </c>
      <c r="AU254" t="s">
        <v>3087</v>
      </c>
      <c r="AV254" t="s">
        <v>104</v>
      </c>
      <c r="AW254" s="8">
        <v>22294.799999999999</v>
      </c>
      <c r="AX254" s="8">
        <v>22294.799999999999</v>
      </c>
      <c r="AY254" s="8">
        <v>24132.26</v>
      </c>
      <c r="BA254" t="s">
        <v>3332</v>
      </c>
      <c r="BB254" t="s">
        <v>3333</v>
      </c>
      <c r="BC254" t="s">
        <v>3334</v>
      </c>
      <c r="BD254">
        <v>1.6</v>
      </c>
      <c r="BE254">
        <v>45</v>
      </c>
      <c r="BF254" t="s">
        <v>9</v>
      </c>
      <c r="BG254" t="s">
        <v>3335</v>
      </c>
      <c r="BH254" t="s">
        <v>3336</v>
      </c>
      <c r="BO254" t="s">
        <v>768</v>
      </c>
      <c r="BP254">
        <v>0</v>
      </c>
      <c r="BQ254" t="s">
        <v>1311</v>
      </c>
      <c r="BR254" t="s">
        <v>3337</v>
      </c>
      <c r="BS254" t="s">
        <v>69</v>
      </c>
      <c r="BT254" t="s">
        <v>9</v>
      </c>
      <c r="BU254" t="s">
        <v>38</v>
      </c>
      <c r="BV254" t="s">
        <v>3338</v>
      </c>
      <c r="BW254" t="s">
        <v>3330</v>
      </c>
      <c r="BX254" t="s">
        <v>3328</v>
      </c>
      <c r="BY254" t="s">
        <v>3330</v>
      </c>
      <c r="BZ254" t="s">
        <v>40</v>
      </c>
      <c r="CB254" t="s">
        <v>1122</v>
      </c>
      <c r="CE254" t="s">
        <v>1124</v>
      </c>
      <c r="CF254">
        <v>289</v>
      </c>
      <c r="CG254" t="s">
        <v>429</v>
      </c>
      <c r="CH254" t="s">
        <v>1316</v>
      </c>
      <c r="CI254" t="s">
        <v>3325</v>
      </c>
      <c r="CJ254">
        <v>77</v>
      </c>
      <c r="CK254" t="s">
        <v>45</v>
      </c>
      <c r="CL254" s="1">
        <v>42235</v>
      </c>
      <c r="CM254" t="s">
        <v>3332</v>
      </c>
      <c r="CN254" t="s">
        <v>3339</v>
      </c>
      <c r="CO254" t="s">
        <v>3340</v>
      </c>
      <c r="CQ254">
        <v>3</v>
      </c>
      <c r="CR254" s="8">
        <v>26226.75</v>
      </c>
      <c r="CS254">
        <v>3</v>
      </c>
      <c r="CU254" s="8">
        <v>22294.799999999999</v>
      </c>
      <c r="CV254">
        <v>2</v>
      </c>
      <c r="CX254" t="s">
        <v>3341</v>
      </c>
      <c r="CY254">
        <v>6.5</v>
      </c>
    </row>
    <row r="255" spans="1:103" x14ac:dyDescent="0.35">
      <c r="A255" t="s">
        <v>3342</v>
      </c>
      <c r="B255" s="19" t="s">
        <v>3325</v>
      </c>
      <c r="C255" t="s">
        <v>9</v>
      </c>
      <c r="D255">
        <v>100</v>
      </c>
      <c r="E255">
        <v>75</v>
      </c>
      <c r="F255" t="s">
        <v>3325</v>
      </c>
      <c r="G255">
        <v>644</v>
      </c>
      <c r="H255" t="s">
        <v>50</v>
      </c>
      <c r="I255">
        <v>75</v>
      </c>
      <c r="J255" t="s">
        <v>791</v>
      </c>
      <c r="K255" t="s">
        <v>3343</v>
      </c>
      <c r="L255" s="1"/>
      <c r="M255" s="1">
        <v>42236</v>
      </c>
      <c r="N255" s="1">
        <v>41947</v>
      </c>
      <c r="O255" t="s">
        <v>13</v>
      </c>
      <c r="P255" s="1">
        <v>41954</v>
      </c>
      <c r="Q255" t="s">
        <v>202</v>
      </c>
      <c r="R255" t="s">
        <v>9</v>
      </c>
      <c r="S255" t="s">
        <v>3327</v>
      </c>
      <c r="T255" t="s">
        <v>13</v>
      </c>
      <c r="U255" t="s">
        <v>16</v>
      </c>
      <c r="X255" s="8">
        <v>48.87</v>
      </c>
      <c r="Y255" s="8">
        <v>26.13</v>
      </c>
      <c r="Z255" s="8">
        <v>37.630000000000003</v>
      </c>
      <c r="AA255" s="8">
        <v>20647.57</v>
      </c>
      <c r="AB255" t="s">
        <v>215</v>
      </c>
      <c r="AC255" t="s">
        <v>215</v>
      </c>
      <c r="AD255" t="s">
        <v>19</v>
      </c>
      <c r="AE255" t="s">
        <v>791</v>
      </c>
      <c r="AF255" t="s">
        <v>177</v>
      </c>
      <c r="AG255" t="s">
        <v>3344</v>
      </c>
      <c r="AH255" t="s">
        <v>2346</v>
      </c>
      <c r="AI255" t="s">
        <v>1931</v>
      </c>
      <c r="AJ255" t="s">
        <v>80</v>
      </c>
      <c r="AK255" t="s">
        <v>1324</v>
      </c>
      <c r="AL255" s="2">
        <v>41947.58184027778</v>
      </c>
      <c r="AM255" t="s">
        <v>3345</v>
      </c>
      <c r="AN255" t="s">
        <v>3345</v>
      </c>
      <c r="AO255">
        <v>6</v>
      </c>
      <c r="AP255" t="s">
        <v>1611</v>
      </c>
      <c r="AQ255" t="s">
        <v>818</v>
      </c>
      <c r="AR255">
        <v>60</v>
      </c>
      <c r="AT255" t="s">
        <v>3331</v>
      </c>
      <c r="AU255" t="s">
        <v>3087</v>
      </c>
      <c r="AV255" t="s">
        <v>83</v>
      </c>
      <c r="AW255" s="8">
        <v>19067.54</v>
      </c>
      <c r="AX255" s="8">
        <v>19067.54</v>
      </c>
      <c r="AY255" s="8">
        <v>20647.57</v>
      </c>
      <c r="BA255" t="s">
        <v>3346</v>
      </c>
      <c r="BB255" t="s">
        <v>1898</v>
      </c>
      <c r="BC255" t="s">
        <v>3347</v>
      </c>
      <c r="BD255">
        <v>1.6</v>
      </c>
      <c r="BE255">
        <v>45</v>
      </c>
      <c r="BF255" t="s">
        <v>9</v>
      </c>
      <c r="BG255" t="s">
        <v>3348</v>
      </c>
      <c r="BO255" t="s">
        <v>67</v>
      </c>
      <c r="BP255">
        <v>0</v>
      </c>
      <c r="BQ255" t="s">
        <v>36</v>
      </c>
      <c r="BR255" t="s">
        <v>3349</v>
      </c>
      <c r="BS255" t="s">
        <v>69</v>
      </c>
      <c r="BT255" t="s">
        <v>9</v>
      </c>
      <c r="BU255" t="s">
        <v>38</v>
      </c>
      <c r="BV255" t="s">
        <v>3350</v>
      </c>
      <c r="BW255" t="s">
        <v>3345</v>
      </c>
      <c r="BX255" t="s">
        <v>3344</v>
      </c>
      <c r="BY255" t="s">
        <v>3345</v>
      </c>
      <c r="BZ255" t="s">
        <v>72</v>
      </c>
      <c r="CA255" t="s">
        <v>3351</v>
      </c>
      <c r="CB255" t="s">
        <v>3352</v>
      </c>
      <c r="CE255" t="s">
        <v>3353</v>
      </c>
      <c r="CF255">
        <v>249</v>
      </c>
      <c r="CG255" t="s">
        <v>220</v>
      </c>
      <c r="CI255" t="s">
        <v>3325</v>
      </c>
      <c r="CJ255">
        <v>77</v>
      </c>
      <c r="CK255" t="s">
        <v>45</v>
      </c>
      <c r="CL255" s="1">
        <v>42236</v>
      </c>
      <c r="CM255" t="s">
        <v>3346</v>
      </c>
      <c r="CO255" t="s">
        <v>3354</v>
      </c>
      <c r="CQ255">
        <v>3</v>
      </c>
      <c r="CR255" s="8">
        <v>22596.75</v>
      </c>
      <c r="CS255">
        <v>1</v>
      </c>
      <c r="CU255" s="8">
        <v>19067.54</v>
      </c>
      <c r="CV255">
        <v>2</v>
      </c>
      <c r="CX255" t="s">
        <v>3355</v>
      </c>
      <c r="CY255">
        <v>6.5</v>
      </c>
    </row>
    <row r="256" spans="1:103" x14ac:dyDescent="0.35">
      <c r="A256" t="s">
        <v>3356</v>
      </c>
      <c r="B256" s="19" t="s">
        <v>3357</v>
      </c>
      <c r="C256" t="s">
        <v>9</v>
      </c>
      <c r="D256">
        <v>100</v>
      </c>
      <c r="E256">
        <v>75</v>
      </c>
      <c r="F256" t="s">
        <v>3357</v>
      </c>
      <c r="G256">
        <v>1614</v>
      </c>
      <c r="H256" t="s">
        <v>10</v>
      </c>
      <c r="I256">
        <v>75</v>
      </c>
      <c r="J256" t="s">
        <v>791</v>
      </c>
      <c r="K256" t="s">
        <v>3358</v>
      </c>
      <c r="L256" s="1"/>
      <c r="M256" s="1">
        <v>42238</v>
      </c>
      <c r="N256" s="1">
        <v>42110</v>
      </c>
      <c r="O256" t="s">
        <v>13</v>
      </c>
      <c r="P256" s="1">
        <v>42117</v>
      </c>
      <c r="Q256" t="s">
        <v>202</v>
      </c>
      <c r="R256" t="s">
        <v>9</v>
      </c>
      <c r="S256" t="s">
        <v>3359</v>
      </c>
      <c r="T256" t="s">
        <v>13</v>
      </c>
      <c r="U256" t="s">
        <v>53</v>
      </c>
      <c r="X256" s="8">
        <v>38.15</v>
      </c>
      <c r="Y256" s="8">
        <v>22.85</v>
      </c>
      <c r="Z256" s="8">
        <v>22.5</v>
      </c>
      <c r="AA256" s="8">
        <v>15737.87</v>
      </c>
      <c r="AB256" t="s">
        <v>600</v>
      </c>
      <c r="AC256" t="s">
        <v>600</v>
      </c>
      <c r="AD256" t="s">
        <v>3360</v>
      </c>
      <c r="AE256" t="s">
        <v>791</v>
      </c>
      <c r="AF256" t="s">
        <v>177</v>
      </c>
      <c r="AG256" t="s">
        <v>3361</v>
      </c>
      <c r="AH256" t="s">
        <v>1809</v>
      </c>
      <c r="AI256" t="s">
        <v>527</v>
      </c>
      <c r="AJ256" t="s">
        <v>59</v>
      </c>
      <c r="AK256" t="s">
        <v>3362</v>
      </c>
      <c r="AL256" s="2">
        <v>42110.443923611114</v>
      </c>
      <c r="AM256" t="s">
        <v>3363</v>
      </c>
      <c r="AN256" t="s">
        <v>3364</v>
      </c>
      <c r="AO256">
        <v>3</v>
      </c>
      <c r="AP256" t="s">
        <v>1326</v>
      </c>
      <c r="AQ256" t="s">
        <v>311</v>
      </c>
      <c r="AR256">
        <v>40</v>
      </c>
      <c r="AT256" t="s">
        <v>3365</v>
      </c>
      <c r="AU256" t="s">
        <v>1305</v>
      </c>
      <c r="AV256" t="s">
        <v>62</v>
      </c>
      <c r="AW256" s="8">
        <v>14484.9</v>
      </c>
      <c r="AX256" s="8">
        <v>14484.9</v>
      </c>
      <c r="AY256" s="8">
        <v>15737.87</v>
      </c>
      <c r="BA256" t="s">
        <v>3366</v>
      </c>
      <c r="BB256" t="s">
        <v>247</v>
      </c>
      <c r="BC256" t="s">
        <v>3367</v>
      </c>
      <c r="BE256">
        <v>25</v>
      </c>
      <c r="BF256" t="s">
        <v>9</v>
      </c>
      <c r="BG256" t="s">
        <v>3368</v>
      </c>
      <c r="BO256" t="s">
        <v>1097</v>
      </c>
      <c r="BP256">
        <v>0</v>
      </c>
      <c r="BQ256" t="s">
        <v>36</v>
      </c>
      <c r="BR256" t="s">
        <v>3369</v>
      </c>
      <c r="BS256" t="s">
        <v>69</v>
      </c>
      <c r="BT256" t="s">
        <v>9</v>
      </c>
      <c r="BU256" t="s">
        <v>38</v>
      </c>
      <c r="BV256" t="s">
        <v>3370</v>
      </c>
      <c r="BW256" t="s">
        <v>3363</v>
      </c>
      <c r="BX256" t="s">
        <v>3371</v>
      </c>
      <c r="BY256" t="s">
        <v>3364</v>
      </c>
      <c r="BZ256" t="s">
        <v>40</v>
      </c>
      <c r="CB256" t="s">
        <v>3141</v>
      </c>
      <c r="CC256" t="s">
        <v>3372</v>
      </c>
      <c r="CE256" t="s">
        <v>608</v>
      </c>
      <c r="CF256">
        <v>189</v>
      </c>
      <c r="CG256" t="s">
        <v>55</v>
      </c>
      <c r="CI256" t="s">
        <v>3357</v>
      </c>
      <c r="CJ256">
        <v>55</v>
      </c>
      <c r="CK256" t="s">
        <v>45</v>
      </c>
      <c r="CL256" s="1">
        <v>42238</v>
      </c>
      <c r="CM256" t="s">
        <v>3366</v>
      </c>
      <c r="CO256" t="s">
        <v>3373</v>
      </c>
      <c r="CP256" t="s">
        <v>3372</v>
      </c>
      <c r="CQ256">
        <v>2</v>
      </c>
      <c r="CR256" s="8"/>
      <c r="CS256">
        <v>1</v>
      </c>
      <c r="CU256" s="8">
        <v>14484.9</v>
      </c>
      <c r="CV256">
        <v>3</v>
      </c>
      <c r="CX256" t="s">
        <v>3374</v>
      </c>
      <c r="CY256">
        <v>4.5</v>
      </c>
    </row>
    <row r="257" spans="1:103" x14ac:dyDescent="0.35">
      <c r="A257" t="s">
        <v>3375</v>
      </c>
      <c r="B257" s="19" t="s">
        <v>3357</v>
      </c>
      <c r="C257" t="s">
        <v>9</v>
      </c>
      <c r="D257">
        <v>100</v>
      </c>
      <c r="E257">
        <v>75</v>
      </c>
      <c r="F257" t="s">
        <v>3357</v>
      </c>
      <c r="G257">
        <v>1055</v>
      </c>
      <c r="H257" t="s">
        <v>50</v>
      </c>
      <c r="I257">
        <v>75</v>
      </c>
      <c r="J257" t="s">
        <v>791</v>
      </c>
      <c r="K257" t="s">
        <v>3376</v>
      </c>
      <c r="L257" s="1"/>
      <c r="M257" s="1">
        <v>42237</v>
      </c>
      <c r="N257" s="1">
        <v>42052</v>
      </c>
      <c r="O257" t="s">
        <v>13</v>
      </c>
      <c r="P257" s="1">
        <v>42062</v>
      </c>
      <c r="Q257" t="s">
        <v>14</v>
      </c>
      <c r="R257" t="s">
        <v>9</v>
      </c>
      <c r="S257" t="s">
        <v>3359</v>
      </c>
      <c r="T257" t="s">
        <v>13</v>
      </c>
      <c r="U257" t="s">
        <v>302</v>
      </c>
      <c r="X257" s="8">
        <v>48.87</v>
      </c>
      <c r="Y257" s="8">
        <v>26.13</v>
      </c>
      <c r="Z257" s="8">
        <v>22.5</v>
      </c>
      <c r="AA257" s="8">
        <v>18231.060000000001</v>
      </c>
      <c r="AB257" t="s">
        <v>205</v>
      </c>
      <c r="AC257" t="s">
        <v>3187</v>
      </c>
      <c r="AD257" t="s">
        <v>3360</v>
      </c>
      <c r="AE257" t="s">
        <v>791</v>
      </c>
      <c r="AF257" t="s">
        <v>177</v>
      </c>
      <c r="AG257" t="s">
        <v>3377</v>
      </c>
      <c r="AH257" t="s">
        <v>3378</v>
      </c>
      <c r="AI257" t="s">
        <v>2383</v>
      </c>
      <c r="AJ257" t="s">
        <v>23</v>
      </c>
      <c r="AK257" t="s">
        <v>3190</v>
      </c>
      <c r="AL257" s="2">
        <v>42052.50403935185</v>
      </c>
      <c r="AM257" t="s">
        <v>3379</v>
      </c>
      <c r="AN257" t="s">
        <v>3379</v>
      </c>
      <c r="AO257">
        <v>5</v>
      </c>
      <c r="AP257" t="s">
        <v>1326</v>
      </c>
      <c r="AQ257" t="s">
        <v>311</v>
      </c>
      <c r="AR257">
        <v>40</v>
      </c>
      <c r="AT257" t="s">
        <v>3365</v>
      </c>
      <c r="AU257" t="s">
        <v>1305</v>
      </c>
      <c r="AV257" t="s">
        <v>29</v>
      </c>
      <c r="AW257" s="8">
        <v>16708</v>
      </c>
      <c r="AX257" s="8">
        <v>16708</v>
      </c>
      <c r="AY257" s="8">
        <v>18231.060000000001</v>
      </c>
      <c r="BA257" t="s">
        <v>3380</v>
      </c>
      <c r="BB257" t="s">
        <v>32</v>
      </c>
      <c r="BC257" t="s">
        <v>3381</v>
      </c>
      <c r="BE257">
        <v>25</v>
      </c>
      <c r="BF257" t="s">
        <v>9</v>
      </c>
      <c r="BG257" t="s">
        <v>3382</v>
      </c>
      <c r="BO257" t="s">
        <v>304</v>
      </c>
      <c r="BP257">
        <v>0</v>
      </c>
      <c r="BQ257" t="s">
        <v>36</v>
      </c>
      <c r="BR257" t="s">
        <v>3383</v>
      </c>
      <c r="BS257" t="s">
        <v>9</v>
      </c>
      <c r="BT257" t="s">
        <v>9</v>
      </c>
      <c r="BU257" t="s">
        <v>38</v>
      </c>
      <c r="BV257" t="s">
        <v>3384</v>
      </c>
      <c r="BW257" t="s">
        <v>3379</v>
      </c>
      <c r="BX257" t="s">
        <v>3377</v>
      </c>
      <c r="BY257" t="s">
        <v>3379</v>
      </c>
      <c r="BZ257" t="s">
        <v>72</v>
      </c>
      <c r="CA257" t="s">
        <v>3385</v>
      </c>
      <c r="CB257" t="s">
        <v>3386</v>
      </c>
      <c r="CC257" t="s">
        <v>3387</v>
      </c>
      <c r="CE257" t="s">
        <v>112</v>
      </c>
      <c r="CF257">
        <v>209</v>
      </c>
      <c r="CG257" t="s">
        <v>1501</v>
      </c>
      <c r="CI257" t="s">
        <v>3357</v>
      </c>
      <c r="CJ257">
        <v>55</v>
      </c>
      <c r="CK257" t="s">
        <v>45</v>
      </c>
      <c r="CL257" s="1">
        <v>42237</v>
      </c>
      <c r="CM257" t="s">
        <v>3380</v>
      </c>
      <c r="CO257" t="s">
        <v>3388</v>
      </c>
      <c r="CP257" t="s">
        <v>3387</v>
      </c>
      <c r="CQ257">
        <v>2</v>
      </c>
      <c r="CR257" s="8">
        <v>18966.75</v>
      </c>
      <c r="CS257">
        <v>1</v>
      </c>
      <c r="CU257" s="8">
        <v>16708</v>
      </c>
      <c r="CV257">
        <v>3</v>
      </c>
      <c r="CX257" t="s">
        <v>3389</v>
      </c>
      <c r="CY257">
        <v>4.5</v>
      </c>
    </row>
    <row r="258" spans="1:103" x14ac:dyDescent="0.35">
      <c r="A258" t="s">
        <v>3390</v>
      </c>
      <c r="B258" s="19" t="s">
        <v>3357</v>
      </c>
      <c r="C258" t="s">
        <v>69</v>
      </c>
      <c r="D258">
        <v>23.19</v>
      </c>
      <c r="E258">
        <v>75</v>
      </c>
      <c r="F258" t="s">
        <v>3357</v>
      </c>
      <c r="G258">
        <v>1583</v>
      </c>
      <c r="H258" t="s">
        <v>148</v>
      </c>
      <c r="I258">
        <v>75</v>
      </c>
      <c r="J258" t="s">
        <v>791</v>
      </c>
      <c r="K258" t="s">
        <v>3391</v>
      </c>
      <c r="L258" s="1">
        <v>42124</v>
      </c>
      <c r="M258" s="1">
        <v>42235</v>
      </c>
      <c r="N258" s="1">
        <v>42109</v>
      </c>
      <c r="O258" t="s">
        <v>990</v>
      </c>
      <c r="P258" s="1">
        <v>42123</v>
      </c>
      <c r="Q258" t="s">
        <v>202</v>
      </c>
      <c r="R258" t="s">
        <v>9</v>
      </c>
      <c r="S258" t="s">
        <v>3359</v>
      </c>
      <c r="T258" t="s">
        <v>991</v>
      </c>
      <c r="X258" s="8">
        <v>48.5</v>
      </c>
      <c r="Y258" s="8">
        <v>25</v>
      </c>
      <c r="Z258" s="8">
        <v>22.5</v>
      </c>
      <c r="AA258" s="8">
        <v>4500</v>
      </c>
      <c r="AB258" t="s">
        <v>1558</v>
      </c>
      <c r="AC258" t="s">
        <v>151</v>
      </c>
      <c r="AD258" t="s">
        <v>3360</v>
      </c>
      <c r="AE258" t="s">
        <v>791</v>
      </c>
      <c r="AF258" t="s">
        <v>177</v>
      </c>
      <c r="AH258" t="s">
        <v>526</v>
      </c>
      <c r="AI258" t="s">
        <v>527</v>
      </c>
      <c r="AJ258" t="s">
        <v>100</v>
      </c>
      <c r="AK258" t="s">
        <v>153</v>
      </c>
      <c r="AL258" s="2">
        <v>42108.46980324074</v>
      </c>
      <c r="AM258" t="s">
        <v>3392</v>
      </c>
      <c r="AO258">
        <v>3</v>
      </c>
      <c r="AP258" t="s">
        <v>1305</v>
      </c>
      <c r="AQ258" t="s">
        <v>311</v>
      </c>
      <c r="AR258">
        <v>40</v>
      </c>
      <c r="AT258" t="s">
        <v>3365</v>
      </c>
      <c r="AU258" t="s">
        <v>1305</v>
      </c>
      <c r="AV258" t="s">
        <v>104</v>
      </c>
      <c r="AW258" s="8">
        <v>17925</v>
      </c>
      <c r="AX258" s="8">
        <v>17925</v>
      </c>
      <c r="AY258" s="8">
        <v>19406.63</v>
      </c>
      <c r="BA258" t="s">
        <v>3393</v>
      </c>
      <c r="BB258" t="s">
        <v>2309</v>
      </c>
      <c r="BC258" t="s">
        <v>3394</v>
      </c>
      <c r="BE258">
        <v>25</v>
      </c>
      <c r="BF258" t="s">
        <v>69</v>
      </c>
      <c r="BG258" t="s">
        <v>3395</v>
      </c>
      <c r="BO258" t="s">
        <v>158</v>
      </c>
      <c r="BP258">
        <v>14906.63</v>
      </c>
      <c r="BQ258" t="s">
        <v>1311</v>
      </c>
      <c r="BR258" t="s">
        <v>3396</v>
      </c>
      <c r="BS258" t="s">
        <v>9</v>
      </c>
      <c r="BV258" t="s">
        <v>3397</v>
      </c>
      <c r="BW258" t="s">
        <v>3392</v>
      </c>
      <c r="BX258" t="s">
        <v>3398</v>
      </c>
      <c r="BY258" t="s">
        <v>3399</v>
      </c>
      <c r="BZ258" t="s">
        <v>72</v>
      </c>
      <c r="CC258" t="s">
        <v>3400</v>
      </c>
      <c r="CE258" t="s">
        <v>3401</v>
      </c>
      <c r="CF258">
        <v>239</v>
      </c>
      <c r="CG258" t="s">
        <v>165</v>
      </c>
      <c r="CH258" t="s">
        <v>1316</v>
      </c>
      <c r="CI258" t="s">
        <v>3357</v>
      </c>
      <c r="CJ258">
        <v>55</v>
      </c>
      <c r="CK258" t="s">
        <v>45</v>
      </c>
      <c r="CL258" s="1">
        <v>42235</v>
      </c>
      <c r="CM258" t="s">
        <v>3393</v>
      </c>
      <c r="CN258" t="s">
        <v>3402</v>
      </c>
      <c r="CO258" t="s">
        <v>3400</v>
      </c>
      <c r="CP258" t="s">
        <v>3400</v>
      </c>
      <c r="CQ258">
        <v>3</v>
      </c>
      <c r="CR258" s="8">
        <v>21689.25</v>
      </c>
      <c r="CS258">
        <v>0</v>
      </c>
      <c r="CU258" s="8">
        <v>17925</v>
      </c>
      <c r="CV258">
        <v>3</v>
      </c>
      <c r="CX258" t="s">
        <v>3403</v>
      </c>
      <c r="CY258">
        <v>4.5</v>
      </c>
    </row>
    <row r="259" spans="1:103" x14ac:dyDescent="0.35">
      <c r="A259" t="s">
        <v>3404</v>
      </c>
      <c r="B259" s="19" t="s">
        <v>3357</v>
      </c>
      <c r="C259" t="s">
        <v>69</v>
      </c>
      <c r="E259">
        <v>75</v>
      </c>
      <c r="F259" t="s">
        <v>3357</v>
      </c>
      <c r="G259">
        <v>1002</v>
      </c>
      <c r="H259" t="s">
        <v>10</v>
      </c>
      <c r="I259">
        <v>75</v>
      </c>
      <c r="J259" t="s">
        <v>791</v>
      </c>
      <c r="K259" t="s">
        <v>3405</v>
      </c>
      <c r="L259" s="1"/>
      <c r="M259" s="1">
        <v>42237</v>
      </c>
      <c r="N259" s="1">
        <v>42039</v>
      </c>
      <c r="O259" t="s">
        <v>13</v>
      </c>
      <c r="P259" s="1"/>
      <c r="Q259" t="s">
        <v>758</v>
      </c>
      <c r="R259" t="s">
        <v>9</v>
      </c>
      <c r="S259" t="s">
        <v>3359</v>
      </c>
      <c r="T259" t="s">
        <v>13</v>
      </c>
      <c r="U259" t="s">
        <v>1267</v>
      </c>
      <c r="X259" s="8">
        <v>38.15</v>
      </c>
      <c r="Y259" s="8">
        <v>22.85</v>
      </c>
      <c r="Z259" s="8">
        <v>22.5</v>
      </c>
      <c r="AA259" s="8">
        <v>0</v>
      </c>
      <c r="AB259" t="s">
        <v>600</v>
      </c>
      <c r="AC259" t="s">
        <v>600</v>
      </c>
      <c r="AD259" t="s">
        <v>3360</v>
      </c>
      <c r="AE259" t="s">
        <v>791</v>
      </c>
      <c r="AF259" t="s">
        <v>177</v>
      </c>
      <c r="AG259" t="s">
        <v>3406</v>
      </c>
      <c r="AH259" t="s">
        <v>3407</v>
      </c>
      <c r="AI259" t="s">
        <v>441</v>
      </c>
      <c r="AJ259" t="s">
        <v>23</v>
      </c>
      <c r="AK259" t="s">
        <v>3208</v>
      </c>
      <c r="AL259" s="2">
        <v>42039.736319444448</v>
      </c>
      <c r="AM259" t="s">
        <v>3408</v>
      </c>
      <c r="AN259" t="s">
        <v>3409</v>
      </c>
      <c r="AO259">
        <v>2</v>
      </c>
      <c r="AP259" t="s">
        <v>1326</v>
      </c>
      <c r="AQ259" t="s">
        <v>311</v>
      </c>
      <c r="AR259">
        <v>40</v>
      </c>
      <c r="AT259" t="s">
        <v>3365</v>
      </c>
      <c r="AU259" t="s">
        <v>1305</v>
      </c>
      <c r="AV259" t="s">
        <v>29</v>
      </c>
      <c r="AW259" s="8">
        <v>14949.75</v>
      </c>
      <c r="AX259" s="8">
        <v>774.75</v>
      </c>
      <c r="AY259" s="8">
        <v>937.45</v>
      </c>
      <c r="BA259" t="s">
        <v>3410</v>
      </c>
      <c r="BB259" t="s">
        <v>32</v>
      </c>
      <c r="BC259" t="s">
        <v>3411</v>
      </c>
      <c r="BE259">
        <v>25</v>
      </c>
      <c r="BF259" t="s">
        <v>69</v>
      </c>
      <c r="BG259" t="s">
        <v>3412</v>
      </c>
      <c r="BO259" t="s">
        <v>1097</v>
      </c>
      <c r="BP259">
        <v>937.45</v>
      </c>
      <c r="BQ259" t="s">
        <v>36</v>
      </c>
      <c r="BR259" t="s">
        <v>3413</v>
      </c>
      <c r="BS259" t="s">
        <v>9</v>
      </c>
      <c r="BT259" t="s">
        <v>69</v>
      </c>
      <c r="BU259" t="s">
        <v>38</v>
      </c>
      <c r="BV259" t="s">
        <v>3414</v>
      </c>
      <c r="BW259" t="s">
        <v>3408</v>
      </c>
      <c r="BX259" t="s">
        <v>3415</v>
      </c>
      <c r="BY259" t="s">
        <v>3409</v>
      </c>
      <c r="BZ259" t="s">
        <v>40</v>
      </c>
      <c r="CA259" t="s">
        <v>3416</v>
      </c>
      <c r="CB259" t="s">
        <v>3417</v>
      </c>
      <c r="CC259" t="s">
        <v>3418</v>
      </c>
      <c r="CE259" t="s">
        <v>940</v>
      </c>
      <c r="CF259">
        <v>189</v>
      </c>
      <c r="CG259" t="s">
        <v>55</v>
      </c>
      <c r="CI259" t="s">
        <v>3357</v>
      </c>
      <c r="CJ259">
        <v>55</v>
      </c>
      <c r="CK259" t="s">
        <v>45</v>
      </c>
      <c r="CL259" s="1">
        <v>42237</v>
      </c>
      <c r="CM259" t="s">
        <v>3410</v>
      </c>
      <c r="CO259" t="s">
        <v>3419</v>
      </c>
      <c r="CP259" t="s">
        <v>3418</v>
      </c>
      <c r="CQ259">
        <v>1</v>
      </c>
      <c r="CR259" s="8"/>
      <c r="CS259">
        <v>1</v>
      </c>
      <c r="CU259" s="8">
        <v>14949.75</v>
      </c>
      <c r="CV259">
        <v>3</v>
      </c>
      <c r="CX259" t="s">
        <v>3420</v>
      </c>
      <c r="CY259">
        <v>4.5</v>
      </c>
    </row>
    <row r="260" spans="1:103" x14ac:dyDescent="0.35">
      <c r="A260" t="s">
        <v>3421</v>
      </c>
      <c r="B260" s="19" t="s">
        <v>3357</v>
      </c>
      <c r="C260" t="s">
        <v>9</v>
      </c>
      <c r="D260">
        <v>97.28</v>
      </c>
      <c r="E260">
        <v>75</v>
      </c>
      <c r="F260" t="s">
        <v>3357</v>
      </c>
      <c r="G260">
        <v>1582</v>
      </c>
      <c r="H260" t="s">
        <v>50</v>
      </c>
      <c r="I260">
        <v>75</v>
      </c>
      <c r="J260" t="s">
        <v>791</v>
      </c>
      <c r="K260" t="s">
        <v>3422</v>
      </c>
      <c r="L260" s="1"/>
      <c r="M260" s="1">
        <v>42236</v>
      </c>
      <c r="N260" s="1">
        <v>42108</v>
      </c>
      <c r="O260" t="s">
        <v>13</v>
      </c>
      <c r="P260" s="1"/>
      <c r="Q260" t="s">
        <v>173</v>
      </c>
      <c r="R260" t="s">
        <v>9</v>
      </c>
      <c r="S260" t="s">
        <v>3359</v>
      </c>
      <c r="T260" t="s">
        <v>13</v>
      </c>
      <c r="U260" t="s">
        <v>657</v>
      </c>
      <c r="X260" s="8">
        <v>48.87</v>
      </c>
      <c r="Y260" s="8">
        <v>26.13</v>
      </c>
      <c r="Z260" s="8">
        <v>22.5</v>
      </c>
      <c r="AA260" s="8">
        <v>16981.13</v>
      </c>
      <c r="AB260" t="s">
        <v>205</v>
      </c>
      <c r="AC260" t="s">
        <v>3187</v>
      </c>
      <c r="AD260" t="s">
        <v>3360</v>
      </c>
      <c r="AE260" t="s">
        <v>791</v>
      </c>
      <c r="AF260" t="s">
        <v>177</v>
      </c>
      <c r="AG260" t="s">
        <v>3423</v>
      </c>
      <c r="AH260" t="s">
        <v>526</v>
      </c>
      <c r="AI260" t="s">
        <v>527</v>
      </c>
      <c r="AJ260" t="s">
        <v>80</v>
      </c>
      <c r="AK260" t="s">
        <v>3424</v>
      </c>
      <c r="AL260" s="2">
        <v>42108.460057870368</v>
      </c>
      <c r="AM260" t="s">
        <v>3425</v>
      </c>
      <c r="AN260" t="s">
        <v>3426</v>
      </c>
      <c r="AO260">
        <v>3</v>
      </c>
      <c r="AP260" t="s">
        <v>1326</v>
      </c>
      <c r="AQ260" t="s">
        <v>311</v>
      </c>
      <c r="AR260">
        <v>40</v>
      </c>
      <c r="AT260" t="s">
        <v>3365</v>
      </c>
      <c r="AU260" t="s">
        <v>1305</v>
      </c>
      <c r="AV260" t="s">
        <v>83</v>
      </c>
      <c r="AW260" s="8">
        <v>16067.54</v>
      </c>
      <c r="AX260" s="8">
        <v>16067.54</v>
      </c>
      <c r="AY260" s="8">
        <v>17456.099999999999</v>
      </c>
      <c r="BA260" t="s">
        <v>3427</v>
      </c>
      <c r="BB260" t="s">
        <v>32</v>
      </c>
      <c r="BC260" t="s">
        <v>3428</v>
      </c>
      <c r="BE260">
        <v>25</v>
      </c>
      <c r="BF260" t="s">
        <v>9</v>
      </c>
      <c r="BG260" t="s">
        <v>3429</v>
      </c>
      <c r="BO260" t="s">
        <v>304</v>
      </c>
      <c r="BP260">
        <v>474.97</v>
      </c>
      <c r="BQ260" t="s">
        <v>36</v>
      </c>
      <c r="BR260" t="s">
        <v>3430</v>
      </c>
      <c r="BS260" t="s">
        <v>9</v>
      </c>
      <c r="BT260" t="s">
        <v>69</v>
      </c>
      <c r="BU260" t="s">
        <v>38</v>
      </c>
      <c r="BV260" t="s">
        <v>3431</v>
      </c>
      <c r="BW260" t="s">
        <v>3425</v>
      </c>
      <c r="BX260" t="s">
        <v>3423</v>
      </c>
      <c r="BY260" t="s">
        <v>3426</v>
      </c>
      <c r="BZ260" t="s">
        <v>40</v>
      </c>
      <c r="CB260" t="s">
        <v>3432</v>
      </c>
      <c r="CC260" t="s">
        <v>3433</v>
      </c>
      <c r="CE260" t="s">
        <v>556</v>
      </c>
      <c r="CF260">
        <v>209</v>
      </c>
      <c r="CG260" t="s">
        <v>1501</v>
      </c>
      <c r="CI260" t="s">
        <v>3357</v>
      </c>
      <c r="CJ260">
        <v>55</v>
      </c>
      <c r="CK260" t="s">
        <v>45</v>
      </c>
      <c r="CL260" s="1">
        <v>42236</v>
      </c>
      <c r="CM260" t="s">
        <v>3427</v>
      </c>
      <c r="CO260" t="s">
        <v>3434</v>
      </c>
      <c r="CP260" t="s">
        <v>3433</v>
      </c>
      <c r="CQ260">
        <v>2</v>
      </c>
      <c r="CR260" s="8"/>
      <c r="CS260">
        <v>1</v>
      </c>
      <c r="CU260" s="8">
        <v>16067.54</v>
      </c>
      <c r="CV260">
        <v>3</v>
      </c>
      <c r="CX260" t="s">
        <v>3435</v>
      </c>
      <c r="CY260">
        <v>4.5</v>
      </c>
    </row>
    <row r="261" spans="1:103" x14ac:dyDescent="0.35">
      <c r="A261" t="s">
        <v>6977</v>
      </c>
      <c r="B261" s="19" t="s">
        <v>6978</v>
      </c>
      <c r="C261" t="s">
        <v>9</v>
      </c>
      <c r="D261">
        <v>100</v>
      </c>
      <c r="E261">
        <v>225</v>
      </c>
      <c r="F261" t="s">
        <v>6978</v>
      </c>
      <c r="G261">
        <v>1125</v>
      </c>
      <c r="H261" t="s">
        <v>148</v>
      </c>
      <c r="I261">
        <v>170</v>
      </c>
      <c r="J261" t="s">
        <v>1805</v>
      </c>
      <c r="K261" t="s">
        <v>6979</v>
      </c>
      <c r="L261" s="1"/>
      <c r="M261" s="1">
        <v>42235</v>
      </c>
      <c r="N261" s="1">
        <v>42061</v>
      </c>
      <c r="O261" t="s">
        <v>13</v>
      </c>
      <c r="P261" s="1"/>
      <c r="Q261" t="s">
        <v>1047</v>
      </c>
      <c r="R261" t="s">
        <v>9</v>
      </c>
      <c r="S261" t="s">
        <v>6980</v>
      </c>
      <c r="T261" t="s">
        <v>13</v>
      </c>
      <c r="U261" t="s">
        <v>302</v>
      </c>
      <c r="X261" s="8">
        <v>42</v>
      </c>
      <c r="Y261" s="8">
        <v>23</v>
      </c>
      <c r="Z261" s="8">
        <v>18</v>
      </c>
      <c r="AA261" s="8">
        <v>38623.699999999997</v>
      </c>
      <c r="AB261" t="s">
        <v>151</v>
      </c>
      <c r="AC261" t="s">
        <v>151</v>
      </c>
      <c r="AD261" t="s">
        <v>760</v>
      </c>
      <c r="AE261" t="s">
        <v>1805</v>
      </c>
      <c r="AF261" t="s">
        <v>20</v>
      </c>
      <c r="AG261" t="s">
        <v>6981</v>
      </c>
      <c r="AH261" t="s">
        <v>1049</v>
      </c>
      <c r="AI261" t="s">
        <v>635</v>
      </c>
      <c r="AJ261" t="s">
        <v>100</v>
      </c>
      <c r="AK261" t="s">
        <v>153</v>
      </c>
      <c r="AL261" s="2">
        <v>42061.423310185186</v>
      </c>
      <c r="AM261" t="s">
        <v>6982</v>
      </c>
      <c r="AN261" t="s">
        <v>6982</v>
      </c>
      <c r="AO261">
        <v>3</v>
      </c>
      <c r="AP261" t="s">
        <v>5343</v>
      </c>
      <c r="AQ261" t="s">
        <v>702</v>
      </c>
      <c r="AR261">
        <v>60</v>
      </c>
      <c r="AT261" t="s">
        <v>5735</v>
      </c>
      <c r="AU261" t="s">
        <v>5343</v>
      </c>
      <c r="AV261" t="s">
        <v>104</v>
      </c>
      <c r="AW261" s="8">
        <v>29332.31</v>
      </c>
      <c r="AX261" s="8">
        <v>35602.31</v>
      </c>
      <c r="AY261" s="8">
        <v>38623.699999999997</v>
      </c>
      <c r="BA261" t="s">
        <v>6983</v>
      </c>
      <c r="BB261" t="s">
        <v>84</v>
      </c>
      <c r="BC261" t="s">
        <v>6984</v>
      </c>
      <c r="BD261">
        <v>1.6</v>
      </c>
      <c r="BE261">
        <v>49</v>
      </c>
      <c r="BF261" t="s">
        <v>9</v>
      </c>
      <c r="BG261" t="s">
        <v>6985</v>
      </c>
      <c r="BI261">
        <v>1012.54</v>
      </c>
      <c r="BJ261">
        <v>1466.3</v>
      </c>
      <c r="BK261" t="s">
        <v>6986</v>
      </c>
      <c r="BL261">
        <v>19043.3</v>
      </c>
      <c r="BM261">
        <v>29260</v>
      </c>
      <c r="BN261">
        <v>31738.84</v>
      </c>
      <c r="BO261" t="s">
        <v>158</v>
      </c>
      <c r="BP261">
        <v>0</v>
      </c>
      <c r="BQ261" t="s">
        <v>1816</v>
      </c>
      <c r="BR261" t="s">
        <v>6987</v>
      </c>
      <c r="BS261" t="s">
        <v>9</v>
      </c>
      <c r="BT261" t="s">
        <v>9</v>
      </c>
      <c r="BU261" t="s">
        <v>38</v>
      </c>
      <c r="BV261" t="s">
        <v>6988</v>
      </c>
      <c r="BW261" t="s">
        <v>6982</v>
      </c>
      <c r="BX261" t="s">
        <v>491</v>
      </c>
      <c r="BY261" t="s">
        <v>6982</v>
      </c>
      <c r="BZ261" t="s">
        <v>72</v>
      </c>
      <c r="CC261" t="s">
        <v>6989</v>
      </c>
      <c r="CD261" t="s">
        <v>164</v>
      </c>
      <c r="CE261" t="s">
        <v>6990</v>
      </c>
      <c r="CF261">
        <v>209</v>
      </c>
      <c r="CG261" t="s">
        <v>165</v>
      </c>
      <c r="CI261" t="s">
        <v>6978</v>
      </c>
      <c r="CJ261">
        <v>126</v>
      </c>
      <c r="CK261" t="s">
        <v>45</v>
      </c>
      <c r="CL261" s="1">
        <v>42235</v>
      </c>
      <c r="CM261" t="s">
        <v>6983</v>
      </c>
      <c r="CO261" t="s">
        <v>6991</v>
      </c>
      <c r="CP261" t="s">
        <v>6989</v>
      </c>
      <c r="CQ261">
        <v>2</v>
      </c>
      <c r="CR261" s="8">
        <v>7586.7</v>
      </c>
      <c r="CS261">
        <v>3</v>
      </c>
      <c r="CU261" s="8">
        <v>29332.31</v>
      </c>
      <c r="CV261">
        <v>2</v>
      </c>
      <c r="CX261" t="s">
        <v>6992</v>
      </c>
      <c r="CY261">
        <v>7.2</v>
      </c>
    </row>
    <row r="262" spans="1:103" x14ac:dyDescent="0.35">
      <c r="A262" t="s">
        <v>3309</v>
      </c>
      <c r="B262" s="19" t="s">
        <v>6978</v>
      </c>
      <c r="C262" t="s">
        <v>9</v>
      </c>
      <c r="D262">
        <v>100</v>
      </c>
      <c r="E262">
        <v>225</v>
      </c>
      <c r="F262" t="s">
        <v>6978</v>
      </c>
      <c r="G262">
        <v>1154</v>
      </c>
      <c r="H262" t="s">
        <v>10</v>
      </c>
      <c r="I262">
        <v>154</v>
      </c>
      <c r="J262" t="s">
        <v>1805</v>
      </c>
      <c r="K262" t="s">
        <v>3310</v>
      </c>
      <c r="L262" s="1"/>
      <c r="M262" s="1">
        <v>42238</v>
      </c>
      <c r="N262" s="1">
        <v>42061</v>
      </c>
      <c r="O262" t="s">
        <v>13</v>
      </c>
      <c r="P262" s="1"/>
      <c r="Q262" t="s">
        <v>1047</v>
      </c>
      <c r="R262" t="s">
        <v>9</v>
      </c>
      <c r="S262" t="s">
        <v>6980</v>
      </c>
      <c r="T262" t="s">
        <v>13</v>
      </c>
      <c r="U262" t="s">
        <v>16</v>
      </c>
      <c r="X262" s="8">
        <v>34</v>
      </c>
      <c r="Y262" s="8">
        <v>20</v>
      </c>
      <c r="Z262" s="8">
        <v>13.95</v>
      </c>
      <c r="AA262" s="8">
        <v>26718.22</v>
      </c>
      <c r="AB262" t="s">
        <v>18</v>
      </c>
      <c r="AC262" t="s">
        <v>18</v>
      </c>
      <c r="AD262" t="s">
        <v>760</v>
      </c>
      <c r="AE262" t="s">
        <v>1805</v>
      </c>
      <c r="AF262" t="s">
        <v>20</v>
      </c>
      <c r="AG262" t="s">
        <v>3311</v>
      </c>
      <c r="AH262" t="s">
        <v>1049</v>
      </c>
      <c r="AI262" t="s">
        <v>635</v>
      </c>
      <c r="AJ262" t="s">
        <v>59</v>
      </c>
      <c r="AK262" t="s">
        <v>120</v>
      </c>
      <c r="AL262" s="2">
        <v>42061.575011574074</v>
      </c>
      <c r="AM262" t="s">
        <v>3313</v>
      </c>
      <c r="AN262" t="s">
        <v>3313</v>
      </c>
      <c r="AO262">
        <v>3</v>
      </c>
      <c r="AP262" t="s">
        <v>5343</v>
      </c>
      <c r="AQ262" t="s">
        <v>702</v>
      </c>
      <c r="AR262">
        <v>60</v>
      </c>
      <c r="AT262" t="s">
        <v>5735</v>
      </c>
      <c r="AU262" t="s">
        <v>5343</v>
      </c>
      <c r="AV262" t="s">
        <v>62</v>
      </c>
      <c r="AW262" s="8">
        <v>21568.3</v>
      </c>
      <c r="AX262" s="8">
        <v>24589.3</v>
      </c>
      <c r="AY262" s="8">
        <v>26718.22</v>
      </c>
      <c r="BB262" t="s">
        <v>3314</v>
      </c>
      <c r="BD262">
        <v>1.6</v>
      </c>
      <c r="BE262">
        <v>49</v>
      </c>
      <c r="BF262" t="s">
        <v>9</v>
      </c>
      <c r="BG262" t="s">
        <v>3315</v>
      </c>
      <c r="BI262">
        <v>785.01</v>
      </c>
      <c r="BJ262">
        <v>1063.6099999999999</v>
      </c>
      <c r="BK262" t="s">
        <v>6993</v>
      </c>
      <c r="BL262">
        <v>13988.17</v>
      </c>
      <c r="BM262">
        <v>21465</v>
      </c>
      <c r="BN262">
        <v>23313.62</v>
      </c>
      <c r="BO262" t="s">
        <v>35</v>
      </c>
      <c r="BP262">
        <v>0</v>
      </c>
      <c r="BQ262" t="s">
        <v>1816</v>
      </c>
      <c r="BR262" t="s">
        <v>3317</v>
      </c>
      <c r="BS262" t="s">
        <v>9</v>
      </c>
      <c r="BT262" t="s">
        <v>9</v>
      </c>
      <c r="BU262" t="s">
        <v>38</v>
      </c>
      <c r="BV262" t="s">
        <v>3318</v>
      </c>
      <c r="BW262" t="s">
        <v>3313</v>
      </c>
      <c r="BX262" t="s">
        <v>3319</v>
      </c>
      <c r="BY262" t="s">
        <v>3313</v>
      </c>
      <c r="BZ262" t="s">
        <v>40</v>
      </c>
      <c r="CB262" t="s">
        <v>2985</v>
      </c>
      <c r="CC262" t="s">
        <v>3320</v>
      </c>
      <c r="CE262" t="s">
        <v>493</v>
      </c>
      <c r="CF262">
        <v>159</v>
      </c>
      <c r="CG262" t="s">
        <v>44</v>
      </c>
      <c r="CI262" t="s">
        <v>6978</v>
      </c>
      <c r="CJ262">
        <v>126</v>
      </c>
      <c r="CK262" t="s">
        <v>45</v>
      </c>
      <c r="CL262" s="1">
        <v>42238</v>
      </c>
      <c r="CM262" t="s">
        <v>3321</v>
      </c>
      <c r="CO262" t="s">
        <v>3322</v>
      </c>
      <c r="CP262" t="s">
        <v>3320</v>
      </c>
      <c r="CQ262">
        <v>2</v>
      </c>
      <c r="CR262" s="8">
        <v>3655.41</v>
      </c>
      <c r="CS262">
        <v>3</v>
      </c>
      <c r="CU262" s="8">
        <v>21568.3</v>
      </c>
      <c r="CV262">
        <v>2</v>
      </c>
      <c r="CX262" t="s">
        <v>6994</v>
      </c>
      <c r="CY262">
        <v>7.2</v>
      </c>
    </row>
    <row r="263" spans="1:103" x14ac:dyDescent="0.35">
      <c r="A263" t="s">
        <v>7908</v>
      </c>
      <c r="B263" s="19" t="s">
        <v>7836</v>
      </c>
      <c r="C263" t="s">
        <v>9</v>
      </c>
      <c r="D263">
        <v>100</v>
      </c>
      <c r="E263">
        <v>40</v>
      </c>
      <c r="F263" t="s">
        <v>7836</v>
      </c>
      <c r="G263">
        <v>1152</v>
      </c>
      <c r="H263" t="s">
        <v>50</v>
      </c>
      <c r="I263">
        <v>35</v>
      </c>
      <c r="J263" t="s">
        <v>1805</v>
      </c>
      <c r="K263" t="s">
        <v>7909</v>
      </c>
      <c r="L263" s="1"/>
      <c r="M263" s="1">
        <v>42237</v>
      </c>
      <c r="N263" s="1">
        <v>42061</v>
      </c>
      <c r="O263" t="s">
        <v>13</v>
      </c>
      <c r="P263" s="1"/>
      <c r="Q263" t="s">
        <v>1047</v>
      </c>
      <c r="R263" t="s">
        <v>9</v>
      </c>
      <c r="S263" t="s">
        <v>7838</v>
      </c>
      <c r="T263" t="s">
        <v>13</v>
      </c>
      <c r="U263" t="s">
        <v>53</v>
      </c>
      <c r="X263" s="8">
        <v>40</v>
      </c>
      <c r="Y263" s="8">
        <v>22</v>
      </c>
      <c r="Z263" s="8">
        <v>45</v>
      </c>
      <c r="AA263" s="8">
        <v>9016.5300000000007</v>
      </c>
      <c r="AB263" t="s">
        <v>697</v>
      </c>
      <c r="AC263" t="s">
        <v>54</v>
      </c>
      <c r="AD263" t="s">
        <v>19</v>
      </c>
      <c r="AE263" t="s">
        <v>1805</v>
      </c>
      <c r="AF263" t="s">
        <v>20</v>
      </c>
      <c r="AH263" t="s">
        <v>1049</v>
      </c>
      <c r="AI263" t="s">
        <v>635</v>
      </c>
      <c r="AJ263" t="s">
        <v>23</v>
      </c>
      <c r="AK263" t="s">
        <v>3453</v>
      </c>
      <c r="AL263" s="2">
        <v>42061.566631944443</v>
      </c>
      <c r="AM263" t="s">
        <v>7910</v>
      </c>
      <c r="AN263" t="s">
        <v>7910</v>
      </c>
      <c r="AO263">
        <v>1</v>
      </c>
      <c r="AP263" t="s">
        <v>7840</v>
      </c>
      <c r="AQ263" t="s">
        <v>818</v>
      </c>
      <c r="AR263">
        <v>35</v>
      </c>
      <c r="AT263" t="s">
        <v>7841</v>
      </c>
      <c r="AU263" t="s">
        <v>7840</v>
      </c>
      <c r="AV263" t="s">
        <v>29</v>
      </c>
      <c r="AW263" s="8">
        <v>8365</v>
      </c>
      <c r="AX263" s="8">
        <v>8365</v>
      </c>
      <c r="AY263" s="8">
        <v>9016.5300000000007</v>
      </c>
      <c r="BB263" t="s">
        <v>84</v>
      </c>
      <c r="BD263">
        <v>1.4</v>
      </c>
      <c r="BE263">
        <v>24</v>
      </c>
      <c r="BF263" t="s">
        <v>9</v>
      </c>
      <c r="BG263" t="s">
        <v>7911</v>
      </c>
      <c r="BI263">
        <v>209.48</v>
      </c>
      <c r="BJ263">
        <v>442.05</v>
      </c>
      <c r="BK263" t="s">
        <v>7912</v>
      </c>
      <c r="BL263">
        <v>5409.92</v>
      </c>
      <c r="BM263">
        <v>8365</v>
      </c>
      <c r="BN263">
        <v>9016.5300000000007</v>
      </c>
      <c r="BO263" t="s">
        <v>304</v>
      </c>
      <c r="BP263">
        <v>0</v>
      </c>
      <c r="BQ263" t="s">
        <v>1816</v>
      </c>
      <c r="BR263" t="s">
        <v>7913</v>
      </c>
      <c r="BS263" t="s">
        <v>9</v>
      </c>
      <c r="BT263" t="s">
        <v>9</v>
      </c>
      <c r="BU263" t="s">
        <v>38</v>
      </c>
      <c r="BV263" t="s">
        <v>37</v>
      </c>
      <c r="BW263" t="s">
        <v>7910</v>
      </c>
      <c r="BX263" t="s">
        <v>7914</v>
      </c>
      <c r="BY263" t="s">
        <v>7910</v>
      </c>
      <c r="BZ263" t="s">
        <v>40</v>
      </c>
      <c r="CC263" t="s">
        <v>7915</v>
      </c>
      <c r="CE263" t="s">
        <v>1153</v>
      </c>
      <c r="CF263">
        <v>234</v>
      </c>
      <c r="CG263" t="s">
        <v>1654</v>
      </c>
      <c r="CI263" t="s">
        <v>7836</v>
      </c>
      <c r="CJ263">
        <v>113</v>
      </c>
      <c r="CK263" t="s">
        <v>45</v>
      </c>
      <c r="CL263" s="1">
        <v>42237</v>
      </c>
      <c r="CM263" t="s">
        <v>7916</v>
      </c>
      <c r="CO263" t="s">
        <v>7915</v>
      </c>
      <c r="CP263" t="s">
        <v>7915</v>
      </c>
      <c r="CQ263">
        <v>1</v>
      </c>
      <c r="CR263" s="8"/>
      <c r="CS263">
        <v>2</v>
      </c>
      <c r="CU263" s="8">
        <v>8365</v>
      </c>
      <c r="CV263">
        <v>3</v>
      </c>
      <c r="CX263" t="s">
        <v>7917</v>
      </c>
      <c r="CY263">
        <v>5</v>
      </c>
    </row>
    <row r="264" spans="1:103" x14ac:dyDescent="0.35">
      <c r="A264" t="s">
        <v>8178</v>
      </c>
      <c r="B264" s="19" t="s">
        <v>8179</v>
      </c>
      <c r="C264" t="s">
        <v>9</v>
      </c>
      <c r="D264">
        <v>100</v>
      </c>
      <c r="E264">
        <v>45</v>
      </c>
      <c r="F264" t="s">
        <v>8179</v>
      </c>
      <c r="G264">
        <v>1135</v>
      </c>
      <c r="H264" t="s">
        <v>50</v>
      </c>
      <c r="I264">
        <v>36</v>
      </c>
      <c r="J264" t="s">
        <v>1805</v>
      </c>
      <c r="K264" t="s">
        <v>8180</v>
      </c>
      <c r="L264" s="1"/>
      <c r="M264" s="1">
        <v>42235</v>
      </c>
      <c r="N264" s="1">
        <v>42061</v>
      </c>
      <c r="O264" t="s">
        <v>13</v>
      </c>
      <c r="P264" s="1"/>
      <c r="Q264" t="s">
        <v>1047</v>
      </c>
      <c r="R264" t="s">
        <v>9</v>
      </c>
      <c r="S264" t="s">
        <v>8181</v>
      </c>
      <c r="T264" t="s">
        <v>13</v>
      </c>
      <c r="U264" t="s">
        <v>53</v>
      </c>
      <c r="X264" s="8">
        <v>28</v>
      </c>
      <c r="Y264" s="8">
        <v>21</v>
      </c>
      <c r="Z264" s="8">
        <v>41</v>
      </c>
      <c r="AA264" s="8">
        <v>8353.14</v>
      </c>
      <c r="AB264" t="s">
        <v>697</v>
      </c>
      <c r="AC264" t="s">
        <v>54</v>
      </c>
      <c r="AD264" t="s">
        <v>438</v>
      </c>
      <c r="AE264" t="s">
        <v>1805</v>
      </c>
      <c r="AF264" t="s">
        <v>20</v>
      </c>
      <c r="AG264" t="s">
        <v>8182</v>
      </c>
      <c r="AH264" t="s">
        <v>1049</v>
      </c>
      <c r="AI264" t="s">
        <v>635</v>
      </c>
      <c r="AJ264" t="s">
        <v>100</v>
      </c>
      <c r="AK264" t="s">
        <v>3485</v>
      </c>
      <c r="AL264" s="2">
        <v>42061.440162037034</v>
      </c>
      <c r="AM264" t="s">
        <v>8183</v>
      </c>
      <c r="AN264" t="s">
        <v>8183</v>
      </c>
      <c r="AO264">
        <v>2</v>
      </c>
      <c r="AP264" t="s">
        <v>2935</v>
      </c>
      <c r="AQ264" t="s">
        <v>311</v>
      </c>
      <c r="AR264">
        <v>40</v>
      </c>
      <c r="AT264" t="s">
        <v>2936</v>
      </c>
      <c r="AU264" t="s">
        <v>2935</v>
      </c>
      <c r="AV264" t="s">
        <v>104</v>
      </c>
      <c r="AW264" s="8">
        <v>7709.94</v>
      </c>
      <c r="AX264" s="8">
        <v>7709.94</v>
      </c>
      <c r="AY264" s="8">
        <v>8353.14</v>
      </c>
      <c r="BB264" t="s">
        <v>8184</v>
      </c>
      <c r="BD264">
        <v>2</v>
      </c>
      <c r="BE264">
        <v>31</v>
      </c>
      <c r="BF264" t="s">
        <v>9</v>
      </c>
      <c r="BG264" t="s">
        <v>8185</v>
      </c>
      <c r="BI264">
        <v>213.8</v>
      </c>
      <c r="BJ264">
        <v>390.36</v>
      </c>
      <c r="BK264" t="s">
        <v>8186</v>
      </c>
      <c r="BL264">
        <v>8128.16</v>
      </c>
      <c r="BM264">
        <v>7524</v>
      </c>
      <c r="BN264">
        <v>8128.16</v>
      </c>
      <c r="BO264" t="s">
        <v>304</v>
      </c>
      <c r="BP264">
        <v>0</v>
      </c>
      <c r="BQ264" t="s">
        <v>1816</v>
      </c>
      <c r="BR264" t="s">
        <v>8187</v>
      </c>
      <c r="BS264" t="s">
        <v>9</v>
      </c>
      <c r="BT264" t="s">
        <v>9</v>
      </c>
      <c r="BU264" t="s">
        <v>38</v>
      </c>
      <c r="BV264" t="s">
        <v>8188</v>
      </c>
      <c r="BW264" t="s">
        <v>8183</v>
      </c>
      <c r="BX264" t="s">
        <v>8189</v>
      </c>
      <c r="BY264" t="s">
        <v>8183</v>
      </c>
      <c r="BZ264" t="s">
        <v>72</v>
      </c>
      <c r="CB264" t="s">
        <v>588</v>
      </c>
      <c r="CC264" t="s">
        <v>8190</v>
      </c>
      <c r="CD264" t="s">
        <v>374</v>
      </c>
      <c r="CE264" t="s">
        <v>589</v>
      </c>
      <c r="CF264">
        <v>204</v>
      </c>
      <c r="CG264" t="s">
        <v>1654</v>
      </c>
      <c r="CI264" t="s">
        <v>8179</v>
      </c>
      <c r="CJ264">
        <v>122</v>
      </c>
      <c r="CK264" t="s">
        <v>45</v>
      </c>
      <c r="CL264" s="1">
        <v>42235</v>
      </c>
      <c r="CM264" t="s">
        <v>8191</v>
      </c>
      <c r="CO264" t="s">
        <v>8190</v>
      </c>
      <c r="CP264" t="s">
        <v>8190</v>
      </c>
      <c r="CQ264">
        <v>1</v>
      </c>
      <c r="CR264" s="8"/>
      <c r="CS264">
        <v>2</v>
      </c>
      <c r="CU264" s="8">
        <v>7709.94</v>
      </c>
      <c r="CV264">
        <v>3</v>
      </c>
      <c r="CX264" t="s">
        <v>8192</v>
      </c>
      <c r="CY264">
        <v>5.5</v>
      </c>
    </row>
    <row r="265" spans="1:103" x14ac:dyDescent="0.35">
      <c r="A265" t="s">
        <v>8207</v>
      </c>
      <c r="B265" s="19" t="s">
        <v>8179</v>
      </c>
      <c r="C265" t="s">
        <v>9</v>
      </c>
      <c r="D265">
        <v>100</v>
      </c>
      <c r="E265">
        <v>45</v>
      </c>
      <c r="F265" t="s">
        <v>8179</v>
      </c>
      <c r="G265">
        <v>1134</v>
      </c>
      <c r="H265" t="s">
        <v>148</v>
      </c>
      <c r="I265">
        <v>55</v>
      </c>
      <c r="J265" t="s">
        <v>1805</v>
      </c>
      <c r="K265" t="s">
        <v>8208</v>
      </c>
      <c r="L265" s="1"/>
      <c r="M265" s="1">
        <v>42235</v>
      </c>
      <c r="N265" s="1">
        <v>42061</v>
      </c>
      <c r="O265" t="s">
        <v>13</v>
      </c>
      <c r="P265" s="1"/>
      <c r="Q265" t="s">
        <v>1047</v>
      </c>
      <c r="R265" t="s">
        <v>9</v>
      </c>
      <c r="S265" t="s">
        <v>8181</v>
      </c>
      <c r="T265" t="s">
        <v>13</v>
      </c>
      <c r="U265" t="s">
        <v>16</v>
      </c>
      <c r="X265" s="8">
        <v>42</v>
      </c>
      <c r="Y265" s="8">
        <v>23</v>
      </c>
      <c r="Z265" s="8">
        <v>54</v>
      </c>
      <c r="AA265" s="8">
        <v>14404.71</v>
      </c>
      <c r="AB265" t="s">
        <v>654</v>
      </c>
      <c r="AC265" t="s">
        <v>1558</v>
      </c>
      <c r="AD265" t="s">
        <v>438</v>
      </c>
      <c r="AE265" t="s">
        <v>1805</v>
      </c>
      <c r="AF265" t="s">
        <v>20</v>
      </c>
      <c r="AG265" t="s">
        <v>8209</v>
      </c>
      <c r="AH265" t="s">
        <v>1049</v>
      </c>
      <c r="AI265" t="s">
        <v>635</v>
      </c>
      <c r="AJ265" t="s">
        <v>100</v>
      </c>
      <c r="AK265" t="s">
        <v>1560</v>
      </c>
      <c r="AL265" s="2">
        <v>42061.438761574071</v>
      </c>
      <c r="AM265" t="s">
        <v>8210</v>
      </c>
      <c r="AN265" t="s">
        <v>8210</v>
      </c>
      <c r="AO265">
        <v>3</v>
      </c>
      <c r="AP265" t="s">
        <v>2935</v>
      </c>
      <c r="AQ265" t="s">
        <v>311</v>
      </c>
      <c r="AR265">
        <v>40</v>
      </c>
      <c r="AT265" t="s">
        <v>2936</v>
      </c>
      <c r="AU265" t="s">
        <v>2935</v>
      </c>
      <c r="AV265" t="s">
        <v>104</v>
      </c>
      <c r="AW265" s="8">
        <v>9766.6</v>
      </c>
      <c r="AX265" s="8">
        <v>13351.6</v>
      </c>
      <c r="AY265" s="8">
        <v>14404.71</v>
      </c>
      <c r="BA265" t="s">
        <v>8211</v>
      </c>
      <c r="BB265" t="s">
        <v>84</v>
      </c>
      <c r="BC265" t="s">
        <v>7370</v>
      </c>
      <c r="BD265">
        <v>2</v>
      </c>
      <c r="BE265">
        <v>31</v>
      </c>
      <c r="BF265" t="s">
        <v>9</v>
      </c>
      <c r="BG265" t="s">
        <v>8212</v>
      </c>
      <c r="BI265">
        <v>225.04</v>
      </c>
      <c r="BJ265">
        <v>509.3</v>
      </c>
      <c r="BK265" t="s">
        <v>8213</v>
      </c>
      <c r="BL265">
        <v>6176.6</v>
      </c>
      <c r="BM265">
        <v>9560</v>
      </c>
      <c r="BN265">
        <v>10294.34</v>
      </c>
      <c r="BO265" t="s">
        <v>412</v>
      </c>
      <c r="BP265">
        <v>0</v>
      </c>
      <c r="BQ265" t="s">
        <v>1816</v>
      </c>
      <c r="BR265" t="s">
        <v>8214</v>
      </c>
      <c r="BS265" t="s">
        <v>9</v>
      </c>
      <c r="BT265" t="s">
        <v>9</v>
      </c>
      <c r="BU265" t="s">
        <v>38</v>
      </c>
      <c r="BV265" t="s">
        <v>8215</v>
      </c>
      <c r="BW265" t="s">
        <v>8210</v>
      </c>
      <c r="BX265" t="s">
        <v>8216</v>
      </c>
      <c r="BY265" t="s">
        <v>8210</v>
      </c>
      <c r="BZ265" t="s">
        <v>72</v>
      </c>
      <c r="CC265" t="s">
        <v>8217</v>
      </c>
      <c r="CE265" t="s">
        <v>8218</v>
      </c>
      <c r="CF265">
        <v>239</v>
      </c>
      <c r="CG265" t="s">
        <v>672</v>
      </c>
      <c r="CI265" t="s">
        <v>8179</v>
      </c>
      <c r="CJ265">
        <v>122</v>
      </c>
      <c r="CK265" t="s">
        <v>45</v>
      </c>
      <c r="CL265" s="1">
        <v>42235</v>
      </c>
      <c r="CM265" t="s">
        <v>8211</v>
      </c>
      <c r="CO265" t="s">
        <v>8217</v>
      </c>
      <c r="CP265" t="s">
        <v>8217</v>
      </c>
      <c r="CQ265">
        <v>2</v>
      </c>
      <c r="CR265" s="8">
        <v>4337.8500000000004</v>
      </c>
      <c r="CS265">
        <v>3</v>
      </c>
      <c r="CU265" s="8">
        <v>9766.6</v>
      </c>
      <c r="CV265">
        <v>3</v>
      </c>
      <c r="CX265" t="s">
        <v>8219</v>
      </c>
      <c r="CY265">
        <v>5.5</v>
      </c>
    </row>
    <row r="266" spans="1:103" x14ac:dyDescent="0.35">
      <c r="A266" t="s">
        <v>3498</v>
      </c>
      <c r="B266" s="19" t="s">
        <v>3499</v>
      </c>
      <c r="C266" t="s">
        <v>9</v>
      </c>
      <c r="D266">
        <v>102.99</v>
      </c>
      <c r="E266">
        <v>64</v>
      </c>
      <c r="F266" t="s">
        <v>3499</v>
      </c>
      <c r="G266">
        <v>1041</v>
      </c>
      <c r="H266" t="s">
        <v>148</v>
      </c>
      <c r="I266">
        <v>64</v>
      </c>
      <c r="J266" t="s">
        <v>1433</v>
      </c>
      <c r="K266" t="s">
        <v>3500</v>
      </c>
      <c r="L266" s="1"/>
      <c r="M266" s="1">
        <v>42235</v>
      </c>
      <c r="N266" s="1">
        <v>42048</v>
      </c>
      <c r="O266" t="s">
        <v>13</v>
      </c>
      <c r="P266" s="1">
        <v>42055</v>
      </c>
      <c r="Q266" t="s">
        <v>436</v>
      </c>
      <c r="R266" t="s">
        <v>9</v>
      </c>
      <c r="S266" t="s">
        <v>3501</v>
      </c>
      <c r="T266" t="s">
        <v>13</v>
      </c>
      <c r="U266" t="s">
        <v>302</v>
      </c>
      <c r="X266" s="8">
        <v>54.29</v>
      </c>
      <c r="Y266" s="8">
        <v>23.22</v>
      </c>
      <c r="Z266" s="8">
        <v>40</v>
      </c>
      <c r="AA266" s="8">
        <v>25551.18</v>
      </c>
      <c r="AB266" t="s">
        <v>664</v>
      </c>
      <c r="AC266" t="s">
        <v>664</v>
      </c>
      <c r="AD266" t="s">
        <v>1436</v>
      </c>
      <c r="AE266" t="s">
        <v>1433</v>
      </c>
      <c r="AF266" t="s">
        <v>177</v>
      </c>
      <c r="AG266" t="s">
        <v>3502</v>
      </c>
      <c r="AH266" t="s">
        <v>3503</v>
      </c>
      <c r="AI266" t="s">
        <v>22</v>
      </c>
      <c r="AJ266" t="s">
        <v>100</v>
      </c>
      <c r="AK266" t="s">
        <v>763</v>
      </c>
      <c r="AL266" s="2">
        <v>42048.629837962966</v>
      </c>
      <c r="AM266" t="s">
        <v>3504</v>
      </c>
      <c r="AN266" t="s">
        <v>3504</v>
      </c>
      <c r="AO266">
        <v>5</v>
      </c>
      <c r="AP266" t="s">
        <v>1471</v>
      </c>
      <c r="AU266" t="s">
        <v>1472</v>
      </c>
      <c r="AV266" t="s">
        <v>104</v>
      </c>
      <c r="AW266" s="8">
        <v>22955.8</v>
      </c>
      <c r="AX266" s="8">
        <v>22955.8</v>
      </c>
      <c r="AY266" s="8">
        <v>24810.22</v>
      </c>
      <c r="BB266" t="s">
        <v>32</v>
      </c>
      <c r="BF266" t="s">
        <v>69</v>
      </c>
      <c r="BG266" t="s">
        <v>3505</v>
      </c>
      <c r="BO266" t="s">
        <v>768</v>
      </c>
      <c r="BP266">
        <v>-740.96</v>
      </c>
      <c r="BQ266" t="s">
        <v>1476</v>
      </c>
      <c r="BR266" t="s">
        <v>3506</v>
      </c>
      <c r="BS266" t="s">
        <v>69</v>
      </c>
      <c r="BT266" t="s">
        <v>9</v>
      </c>
      <c r="BU266" t="s">
        <v>38</v>
      </c>
      <c r="BV266" t="s">
        <v>3507</v>
      </c>
      <c r="BW266" t="s">
        <v>3504</v>
      </c>
      <c r="BX266" t="s">
        <v>3502</v>
      </c>
      <c r="BY266" t="s">
        <v>3504</v>
      </c>
      <c r="BZ266" t="s">
        <v>40</v>
      </c>
      <c r="CA266" t="s">
        <v>3508</v>
      </c>
      <c r="CB266" t="s">
        <v>3509</v>
      </c>
      <c r="CE266" t="s">
        <v>338</v>
      </c>
      <c r="CF266">
        <v>349</v>
      </c>
      <c r="CG266" t="s">
        <v>672</v>
      </c>
      <c r="CI266" t="s">
        <v>3499</v>
      </c>
      <c r="CJ266">
        <v>319</v>
      </c>
      <c r="CK266" t="s">
        <v>1450</v>
      </c>
      <c r="CL266" s="1">
        <v>42235</v>
      </c>
      <c r="CM266" t="s">
        <v>3510</v>
      </c>
      <c r="CN266" t="s">
        <v>3511</v>
      </c>
      <c r="CO266" t="s">
        <v>3512</v>
      </c>
      <c r="CQ266">
        <v>2</v>
      </c>
      <c r="CR266" s="8">
        <v>27026.560000000001</v>
      </c>
      <c r="CS266">
        <v>1</v>
      </c>
      <c r="CU266" s="8">
        <v>22955.8</v>
      </c>
      <c r="CV266"/>
      <c r="CX266" t="s">
        <v>3513</v>
      </c>
    </row>
    <row r="267" spans="1:103" x14ac:dyDescent="0.35">
      <c r="A267" t="s">
        <v>3514</v>
      </c>
      <c r="B267" s="19" t="s">
        <v>3515</v>
      </c>
      <c r="C267" t="s">
        <v>69</v>
      </c>
      <c r="E267">
        <v>55</v>
      </c>
      <c r="F267" t="s">
        <v>3515</v>
      </c>
      <c r="G267">
        <v>1098</v>
      </c>
      <c r="H267" t="s">
        <v>148</v>
      </c>
      <c r="I267">
        <v>55</v>
      </c>
      <c r="J267" t="s">
        <v>11</v>
      </c>
      <c r="K267" t="s">
        <v>3516</v>
      </c>
      <c r="L267" s="1">
        <v>42111</v>
      </c>
      <c r="M267" s="1">
        <v>42235</v>
      </c>
      <c r="N267" s="1">
        <v>42060</v>
      </c>
      <c r="O267" t="s">
        <v>990</v>
      </c>
      <c r="P267" s="1">
        <v>42102</v>
      </c>
      <c r="Q267" t="s">
        <v>758</v>
      </c>
      <c r="R267" t="s">
        <v>9</v>
      </c>
      <c r="S267" t="s">
        <v>3515</v>
      </c>
      <c r="T267" t="s">
        <v>3517</v>
      </c>
      <c r="X267" s="8">
        <v>42.5</v>
      </c>
      <c r="Y267" s="8">
        <v>22.5</v>
      </c>
      <c r="Z267" s="8">
        <v>33.479999999999997</v>
      </c>
      <c r="AA267" s="8">
        <v>0</v>
      </c>
      <c r="AB267" t="s">
        <v>654</v>
      </c>
      <c r="AC267" t="s">
        <v>1558</v>
      </c>
      <c r="AD267" t="s">
        <v>438</v>
      </c>
      <c r="AE267" t="s">
        <v>11</v>
      </c>
      <c r="AF267" t="s">
        <v>20</v>
      </c>
      <c r="AH267" t="s">
        <v>634</v>
      </c>
      <c r="AI267" t="s">
        <v>635</v>
      </c>
      <c r="AJ267" t="s">
        <v>100</v>
      </c>
      <c r="AK267" t="s">
        <v>1560</v>
      </c>
      <c r="AL267" s="2">
        <v>42060.506620370368</v>
      </c>
      <c r="AM267" t="s">
        <v>3518</v>
      </c>
      <c r="AO267">
        <v>2</v>
      </c>
      <c r="AP267" t="s">
        <v>817</v>
      </c>
      <c r="AQ267" t="s">
        <v>818</v>
      </c>
      <c r="AR267">
        <v>60</v>
      </c>
      <c r="AT267" t="s">
        <v>1147</v>
      </c>
      <c r="AU267" t="s">
        <v>817</v>
      </c>
      <c r="AV267" t="s">
        <v>104</v>
      </c>
      <c r="AW267" s="8">
        <v>18901.32</v>
      </c>
      <c r="AX267" s="8">
        <v>15477.57</v>
      </c>
      <c r="AY267" s="8">
        <v>17391.36</v>
      </c>
      <c r="BA267" t="s">
        <v>3519</v>
      </c>
      <c r="BB267" t="s">
        <v>32</v>
      </c>
      <c r="BC267" t="s">
        <v>3520</v>
      </c>
      <c r="BD267">
        <v>1.2</v>
      </c>
      <c r="BE267">
        <v>44</v>
      </c>
      <c r="BF267" t="s">
        <v>69</v>
      </c>
      <c r="BG267" t="s">
        <v>3521</v>
      </c>
      <c r="BO267" t="s">
        <v>412</v>
      </c>
      <c r="BP267">
        <v>17391.36</v>
      </c>
      <c r="BQ267" t="s">
        <v>36</v>
      </c>
      <c r="BR267" t="s">
        <v>3522</v>
      </c>
      <c r="BS267" t="s">
        <v>9</v>
      </c>
      <c r="BT267" t="s">
        <v>69</v>
      </c>
      <c r="BU267" t="s">
        <v>38</v>
      </c>
      <c r="BV267" t="s">
        <v>3523</v>
      </c>
      <c r="BW267" t="s">
        <v>3518</v>
      </c>
      <c r="BX267" t="s">
        <v>3524</v>
      </c>
      <c r="BY267" t="s">
        <v>3518</v>
      </c>
      <c r="BZ267" t="s">
        <v>72</v>
      </c>
      <c r="CB267" t="s">
        <v>2667</v>
      </c>
      <c r="CE267" t="s">
        <v>456</v>
      </c>
      <c r="CF267">
        <v>249</v>
      </c>
      <c r="CG267" t="s">
        <v>672</v>
      </c>
      <c r="CI267" t="s">
        <v>3515</v>
      </c>
      <c r="CJ267">
        <v>10</v>
      </c>
      <c r="CK267" t="s">
        <v>45</v>
      </c>
      <c r="CL267" s="1">
        <v>42235</v>
      </c>
      <c r="CM267" t="s">
        <v>3519</v>
      </c>
      <c r="CQ267">
        <v>1</v>
      </c>
      <c r="CR267" s="8"/>
      <c r="CS267">
        <v>3</v>
      </c>
      <c r="CT267" t="s">
        <v>69</v>
      </c>
      <c r="CU267" s="8">
        <v>18901.32</v>
      </c>
      <c r="CV267">
        <v>5</v>
      </c>
      <c r="CX267" t="s">
        <v>3525</v>
      </c>
      <c r="CY267">
        <v>6</v>
      </c>
    </row>
    <row r="268" spans="1:103" x14ac:dyDescent="0.35">
      <c r="A268" t="s">
        <v>3526</v>
      </c>
      <c r="B268" s="19" t="s">
        <v>3515</v>
      </c>
      <c r="C268" t="s">
        <v>9</v>
      </c>
      <c r="D268">
        <v>100</v>
      </c>
      <c r="E268">
        <v>55</v>
      </c>
      <c r="F268" t="s">
        <v>3515</v>
      </c>
      <c r="G268">
        <v>2229</v>
      </c>
      <c r="H268" t="s">
        <v>50</v>
      </c>
      <c r="I268">
        <v>55</v>
      </c>
      <c r="J268" t="s">
        <v>11</v>
      </c>
      <c r="K268" t="s">
        <v>3527</v>
      </c>
      <c r="L268" s="1"/>
      <c r="M268" s="1">
        <v>42237</v>
      </c>
      <c r="N268" s="1">
        <v>42181</v>
      </c>
      <c r="O268" t="s">
        <v>13</v>
      </c>
      <c r="P268" s="1">
        <v>42185</v>
      </c>
      <c r="Q268" t="s">
        <v>14</v>
      </c>
      <c r="R268" t="s">
        <v>9</v>
      </c>
      <c r="S268" t="s">
        <v>3515</v>
      </c>
      <c r="T268" t="s">
        <v>13</v>
      </c>
      <c r="U268" t="s">
        <v>203</v>
      </c>
      <c r="X268" s="8">
        <v>41</v>
      </c>
      <c r="Y268" s="8">
        <v>21</v>
      </c>
      <c r="Z268" s="8">
        <v>33.479999999999997</v>
      </c>
      <c r="AA268" s="8">
        <v>13348.19</v>
      </c>
      <c r="AB268" t="s">
        <v>274</v>
      </c>
      <c r="AC268" t="s">
        <v>54</v>
      </c>
      <c r="AD268" t="s">
        <v>438</v>
      </c>
      <c r="AE268" t="s">
        <v>11</v>
      </c>
      <c r="AF268" t="s">
        <v>20</v>
      </c>
      <c r="AG268" t="s">
        <v>3528</v>
      </c>
      <c r="AH268" t="s">
        <v>1457</v>
      </c>
      <c r="AI268" t="s">
        <v>1031</v>
      </c>
      <c r="AJ268" t="s">
        <v>23</v>
      </c>
      <c r="AK268" t="s">
        <v>3453</v>
      </c>
      <c r="AL268" s="2">
        <v>42181.475358796299</v>
      </c>
      <c r="AN268" t="s">
        <v>3529</v>
      </c>
      <c r="AO268">
        <v>2</v>
      </c>
      <c r="AP268" t="s">
        <v>817</v>
      </c>
      <c r="AQ268" t="s">
        <v>818</v>
      </c>
      <c r="AR268">
        <v>60</v>
      </c>
      <c r="AT268" t="s">
        <v>1147</v>
      </c>
      <c r="AU268" t="s">
        <v>817</v>
      </c>
      <c r="AV268" t="s">
        <v>29</v>
      </c>
      <c r="AW268" s="8">
        <v>12334.24</v>
      </c>
      <c r="AX268" s="8">
        <v>12334.24</v>
      </c>
      <c r="AY268" s="8">
        <v>13348.19</v>
      </c>
      <c r="BA268" t="s">
        <v>3530</v>
      </c>
      <c r="BB268" t="s">
        <v>948</v>
      </c>
      <c r="BC268" t="s">
        <v>3531</v>
      </c>
      <c r="BD268">
        <v>1.2</v>
      </c>
      <c r="BE268">
        <v>44</v>
      </c>
      <c r="BF268" t="s">
        <v>9</v>
      </c>
      <c r="BG268" t="s">
        <v>3532</v>
      </c>
      <c r="BO268" t="s">
        <v>304</v>
      </c>
      <c r="BP268">
        <v>0</v>
      </c>
      <c r="BQ268" t="s">
        <v>36</v>
      </c>
      <c r="BR268" t="s">
        <v>3533</v>
      </c>
      <c r="BS268" t="s">
        <v>9</v>
      </c>
      <c r="BT268" t="s">
        <v>9</v>
      </c>
      <c r="BU268" t="s">
        <v>38</v>
      </c>
      <c r="BV268" t="s">
        <v>3534</v>
      </c>
      <c r="BX268" t="s">
        <v>3528</v>
      </c>
      <c r="BY268" t="s">
        <v>3529</v>
      </c>
      <c r="BZ268" t="s">
        <v>40</v>
      </c>
      <c r="CA268" t="s">
        <v>3535</v>
      </c>
      <c r="CB268" t="s">
        <v>3536</v>
      </c>
      <c r="CC268" t="s">
        <v>3537</v>
      </c>
      <c r="CD268" t="s">
        <v>164</v>
      </c>
      <c r="CE268" t="s">
        <v>129</v>
      </c>
      <c r="CF268">
        <v>219</v>
      </c>
      <c r="CG268" t="s">
        <v>710</v>
      </c>
      <c r="CI268" t="s">
        <v>3515</v>
      </c>
      <c r="CJ268">
        <v>10</v>
      </c>
      <c r="CK268" t="s">
        <v>45</v>
      </c>
      <c r="CL268" s="1">
        <v>42237</v>
      </c>
      <c r="CM268" t="s">
        <v>3530</v>
      </c>
      <c r="CO268" t="s">
        <v>3538</v>
      </c>
      <c r="CP268" t="s">
        <v>3537</v>
      </c>
      <c r="CQ268">
        <v>1</v>
      </c>
      <c r="CR268" s="8"/>
      <c r="CS268">
        <v>3</v>
      </c>
      <c r="CU268" s="8">
        <v>12334.24</v>
      </c>
      <c r="CV268">
        <v>5</v>
      </c>
      <c r="CX268" t="s">
        <v>3539</v>
      </c>
      <c r="CY268">
        <v>6</v>
      </c>
    </row>
    <row r="269" spans="1:103" x14ac:dyDescent="0.35">
      <c r="A269" t="s">
        <v>3540</v>
      </c>
      <c r="B269" s="19" t="s">
        <v>3515</v>
      </c>
      <c r="C269" t="s">
        <v>9</v>
      </c>
      <c r="D269">
        <v>97.38</v>
      </c>
      <c r="E269">
        <v>55</v>
      </c>
      <c r="F269" t="s">
        <v>3515</v>
      </c>
      <c r="G269">
        <v>1901</v>
      </c>
      <c r="H269" t="s">
        <v>50</v>
      </c>
      <c r="I269">
        <v>55</v>
      </c>
      <c r="J269" t="s">
        <v>11</v>
      </c>
      <c r="K269" t="s">
        <v>3541</v>
      </c>
      <c r="L269" s="1"/>
      <c r="M269" s="1">
        <v>42236</v>
      </c>
      <c r="N269" s="1">
        <v>42152</v>
      </c>
      <c r="O269" t="s">
        <v>13</v>
      </c>
      <c r="P269" s="1">
        <v>42160</v>
      </c>
      <c r="Q269" t="s">
        <v>52</v>
      </c>
      <c r="R269" t="s">
        <v>9</v>
      </c>
      <c r="S269" t="s">
        <v>3515</v>
      </c>
      <c r="T269" t="s">
        <v>13</v>
      </c>
      <c r="U269" t="s">
        <v>16</v>
      </c>
      <c r="X269" s="8">
        <v>41</v>
      </c>
      <c r="Y269" s="8">
        <v>21</v>
      </c>
      <c r="Z269" s="8">
        <v>33.479999999999997</v>
      </c>
      <c r="AA269" s="8">
        <v>12998.21</v>
      </c>
      <c r="AB269" t="s">
        <v>274</v>
      </c>
      <c r="AC269" t="s">
        <v>54</v>
      </c>
      <c r="AD269" t="s">
        <v>438</v>
      </c>
      <c r="AE269" t="s">
        <v>11</v>
      </c>
      <c r="AF269" t="s">
        <v>20</v>
      </c>
      <c r="AG269" t="s">
        <v>3542</v>
      </c>
      <c r="AH269" t="s">
        <v>729</v>
      </c>
      <c r="AI269" t="s">
        <v>730</v>
      </c>
      <c r="AJ269" t="s">
        <v>80</v>
      </c>
      <c r="AK269" t="s">
        <v>3441</v>
      </c>
      <c r="AL269" s="2">
        <v>42152.596921296295</v>
      </c>
      <c r="AM269" t="s">
        <v>3543</v>
      </c>
      <c r="AN269" t="s">
        <v>3543</v>
      </c>
      <c r="AO269">
        <v>2</v>
      </c>
      <c r="AP269" t="s">
        <v>817</v>
      </c>
      <c r="AQ269" t="s">
        <v>818</v>
      </c>
      <c r="AR269">
        <v>60</v>
      </c>
      <c r="AT269" t="s">
        <v>1147</v>
      </c>
      <c r="AU269" t="s">
        <v>817</v>
      </c>
      <c r="AV269" t="s">
        <v>83</v>
      </c>
      <c r="AW269" s="8">
        <v>12334.24</v>
      </c>
      <c r="AX269" s="8">
        <v>12334.24</v>
      </c>
      <c r="AY269" s="8">
        <v>13348.19</v>
      </c>
      <c r="BA269" t="s">
        <v>3544</v>
      </c>
      <c r="BB269" t="s">
        <v>803</v>
      </c>
      <c r="BC269" t="s">
        <v>3545</v>
      </c>
      <c r="BD269">
        <v>1.2</v>
      </c>
      <c r="BE269">
        <v>44</v>
      </c>
      <c r="BF269" t="s">
        <v>69</v>
      </c>
      <c r="BG269" t="s">
        <v>3546</v>
      </c>
      <c r="BO269" t="s">
        <v>304</v>
      </c>
      <c r="BP269">
        <v>349.98</v>
      </c>
      <c r="BQ269" t="s">
        <v>36</v>
      </c>
      <c r="BR269" t="s">
        <v>3547</v>
      </c>
      <c r="BS269" t="s">
        <v>9</v>
      </c>
      <c r="BT269" t="s">
        <v>69</v>
      </c>
      <c r="BU269" t="s">
        <v>38</v>
      </c>
      <c r="BV269" t="s">
        <v>3548</v>
      </c>
      <c r="BW269" t="s">
        <v>3543</v>
      </c>
      <c r="BX269" t="s">
        <v>3542</v>
      </c>
      <c r="BY269" t="s">
        <v>3543</v>
      </c>
      <c r="BZ269" t="s">
        <v>72</v>
      </c>
      <c r="CE269" t="s">
        <v>43</v>
      </c>
      <c r="CF269">
        <v>219</v>
      </c>
      <c r="CG269" t="s">
        <v>710</v>
      </c>
      <c r="CI269" t="s">
        <v>3515</v>
      </c>
      <c r="CJ269">
        <v>10</v>
      </c>
      <c r="CK269" t="s">
        <v>45</v>
      </c>
      <c r="CL269" s="1">
        <v>42236</v>
      </c>
      <c r="CM269" t="s">
        <v>3544</v>
      </c>
      <c r="CO269" t="s">
        <v>3549</v>
      </c>
      <c r="CQ269">
        <v>1</v>
      </c>
      <c r="CR269" s="8"/>
      <c r="CS269">
        <v>1</v>
      </c>
      <c r="CU269" s="8">
        <v>12334.24</v>
      </c>
      <c r="CV269">
        <v>5</v>
      </c>
      <c r="CX269" t="s">
        <v>3550</v>
      </c>
      <c r="CY269">
        <v>6</v>
      </c>
    </row>
    <row r="270" spans="1:103" x14ac:dyDescent="0.35">
      <c r="A270" t="s">
        <v>3551</v>
      </c>
      <c r="B270" s="19" t="s">
        <v>3552</v>
      </c>
      <c r="C270" t="s">
        <v>9</v>
      </c>
      <c r="D270">
        <v>100</v>
      </c>
      <c r="E270">
        <v>250</v>
      </c>
      <c r="F270" t="s">
        <v>3552</v>
      </c>
      <c r="G270">
        <v>8</v>
      </c>
      <c r="H270" t="s">
        <v>50</v>
      </c>
      <c r="I270">
        <v>200</v>
      </c>
      <c r="J270" t="s">
        <v>11</v>
      </c>
      <c r="K270" t="s">
        <v>3553</v>
      </c>
      <c r="L270" s="1"/>
      <c r="M270" s="1">
        <v>42235</v>
      </c>
      <c r="N270" s="1">
        <v>41870</v>
      </c>
      <c r="O270" t="s">
        <v>13</v>
      </c>
      <c r="P270" s="1"/>
      <c r="Q270" t="s">
        <v>758</v>
      </c>
      <c r="R270" t="s">
        <v>9</v>
      </c>
      <c r="S270" t="s">
        <v>3554</v>
      </c>
      <c r="T270" t="s">
        <v>13</v>
      </c>
      <c r="U270" t="s">
        <v>226</v>
      </c>
      <c r="X270" s="8">
        <v>44</v>
      </c>
      <c r="Y270" s="8">
        <v>22</v>
      </c>
      <c r="Z270" s="8">
        <v>22.54</v>
      </c>
      <c r="AA270" s="8">
        <v>35783.599999999999</v>
      </c>
      <c r="AB270" t="s">
        <v>274</v>
      </c>
      <c r="AC270" t="s">
        <v>697</v>
      </c>
      <c r="AD270" t="s">
        <v>3360</v>
      </c>
      <c r="AE270" t="s">
        <v>11</v>
      </c>
      <c r="AF270" t="s">
        <v>20</v>
      </c>
      <c r="AG270" t="s">
        <v>3555</v>
      </c>
      <c r="AH270" t="s">
        <v>57</v>
      </c>
      <c r="AI270" t="s">
        <v>58</v>
      </c>
      <c r="AJ270" t="s">
        <v>100</v>
      </c>
      <c r="AK270" t="s">
        <v>1293</v>
      </c>
      <c r="AL270" s="2">
        <v>41870.632789351854</v>
      </c>
      <c r="AN270" t="s">
        <v>3556</v>
      </c>
      <c r="AO270">
        <v>3</v>
      </c>
      <c r="AP270" t="s">
        <v>310</v>
      </c>
      <c r="AQ270" t="s">
        <v>311</v>
      </c>
      <c r="AR270">
        <v>60</v>
      </c>
      <c r="AT270" t="s">
        <v>3557</v>
      </c>
      <c r="AU270" t="s">
        <v>310</v>
      </c>
      <c r="AV270" t="s">
        <v>104</v>
      </c>
      <c r="AW270" s="8">
        <v>43349.5</v>
      </c>
      <c r="AX270" s="8">
        <v>32899.5</v>
      </c>
      <c r="AY270" s="8">
        <v>35783.599999999999</v>
      </c>
      <c r="BA270" t="s">
        <v>3558</v>
      </c>
      <c r="BB270" t="s">
        <v>32</v>
      </c>
      <c r="BC270" t="s">
        <v>3559</v>
      </c>
      <c r="BD270">
        <v>1.35</v>
      </c>
      <c r="BE270">
        <v>50</v>
      </c>
      <c r="BF270" t="s">
        <v>69</v>
      </c>
      <c r="BG270" t="s">
        <v>3560</v>
      </c>
      <c r="BO270" t="s">
        <v>303</v>
      </c>
      <c r="BP270">
        <v>0</v>
      </c>
      <c r="BQ270" t="s">
        <v>36</v>
      </c>
      <c r="BR270" t="s">
        <v>3561</v>
      </c>
      <c r="BS270" t="s">
        <v>9</v>
      </c>
      <c r="BT270" t="s">
        <v>9</v>
      </c>
      <c r="BU270" t="s">
        <v>38</v>
      </c>
      <c r="BV270" t="s">
        <v>3562</v>
      </c>
      <c r="BW270" t="s">
        <v>3556</v>
      </c>
      <c r="BX270" t="s">
        <v>3555</v>
      </c>
      <c r="BY270" t="s">
        <v>3556</v>
      </c>
      <c r="BZ270" t="s">
        <v>40</v>
      </c>
      <c r="CA270" t="s">
        <v>3563</v>
      </c>
      <c r="CB270" t="s">
        <v>3564</v>
      </c>
      <c r="CE270" t="s">
        <v>43</v>
      </c>
      <c r="CF270">
        <v>209</v>
      </c>
      <c r="CG270" t="s">
        <v>710</v>
      </c>
      <c r="CI270" t="s">
        <v>3552</v>
      </c>
      <c r="CJ270">
        <v>36</v>
      </c>
      <c r="CK270" t="s">
        <v>45</v>
      </c>
      <c r="CL270" s="1">
        <v>42235</v>
      </c>
      <c r="CM270" t="s">
        <v>3558</v>
      </c>
      <c r="CO270" t="s">
        <v>3565</v>
      </c>
      <c r="CQ270">
        <v>2</v>
      </c>
      <c r="CR270" s="8">
        <v>37933.5</v>
      </c>
      <c r="CS270">
        <v>1</v>
      </c>
      <c r="CU270" s="8">
        <v>43349.5</v>
      </c>
      <c r="CV270">
        <v>6</v>
      </c>
      <c r="CX270" t="s">
        <v>3566</v>
      </c>
      <c r="CY270">
        <v>8.4</v>
      </c>
    </row>
    <row r="271" spans="1:103" x14ac:dyDescent="0.35">
      <c r="A271" t="s">
        <v>3551</v>
      </c>
      <c r="B271" s="19" t="s">
        <v>3552</v>
      </c>
      <c r="C271" t="s">
        <v>9</v>
      </c>
      <c r="D271">
        <v>100</v>
      </c>
      <c r="E271">
        <v>250</v>
      </c>
      <c r="F271" t="s">
        <v>3552</v>
      </c>
      <c r="G271">
        <v>9</v>
      </c>
      <c r="H271" t="s">
        <v>50</v>
      </c>
      <c r="I271">
        <v>200</v>
      </c>
      <c r="J271" t="s">
        <v>11</v>
      </c>
      <c r="K271" t="s">
        <v>3553</v>
      </c>
      <c r="L271" s="1"/>
      <c r="M271" s="1">
        <v>42236</v>
      </c>
      <c r="N271" s="1">
        <v>41870</v>
      </c>
      <c r="O271" t="s">
        <v>13</v>
      </c>
      <c r="P271" s="1"/>
      <c r="Q271" t="s">
        <v>758</v>
      </c>
      <c r="R271" t="s">
        <v>9</v>
      </c>
      <c r="S271" t="s">
        <v>3554</v>
      </c>
      <c r="T271" t="s">
        <v>13</v>
      </c>
      <c r="U271" t="s">
        <v>226</v>
      </c>
      <c r="X271" s="8">
        <v>44</v>
      </c>
      <c r="Y271" s="8">
        <v>22</v>
      </c>
      <c r="Z271" s="8">
        <v>22.54</v>
      </c>
      <c r="AA271" s="8">
        <v>35783.599999999999</v>
      </c>
      <c r="AB271" t="s">
        <v>274</v>
      </c>
      <c r="AC271" t="s">
        <v>697</v>
      </c>
      <c r="AD271" t="s">
        <v>3360</v>
      </c>
      <c r="AE271" t="s">
        <v>11</v>
      </c>
      <c r="AF271" t="s">
        <v>20</v>
      </c>
      <c r="AG271" t="s">
        <v>3555</v>
      </c>
      <c r="AH271" t="s">
        <v>57</v>
      </c>
      <c r="AI271" t="s">
        <v>58</v>
      </c>
      <c r="AJ271" t="s">
        <v>80</v>
      </c>
      <c r="AK271" t="s">
        <v>699</v>
      </c>
      <c r="AL271" s="2">
        <v>41870.633055555554</v>
      </c>
      <c r="AN271" t="s">
        <v>3556</v>
      </c>
      <c r="AO271">
        <v>3</v>
      </c>
      <c r="AP271" t="s">
        <v>310</v>
      </c>
      <c r="AQ271" t="s">
        <v>311</v>
      </c>
      <c r="AR271">
        <v>60</v>
      </c>
      <c r="AT271" t="s">
        <v>3557</v>
      </c>
      <c r="AU271" t="s">
        <v>310</v>
      </c>
      <c r="AV271" t="s">
        <v>83</v>
      </c>
      <c r="AW271" s="8">
        <v>43349.5</v>
      </c>
      <c r="AX271" s="8">
        <v>32899.5</v>
      </c>
      <c r="AY271" s="8">
        <v>35783.599999999999</v>
      </c>
      <c r="BA271" t="s">
        <v>3558</v>
      </c>
      <c r="BB271" t="s">
        <v>32</v>
      </c>
      <c r="BC271" t="s">
        <v>3559</v>
      </c>
      <c r="BD271">
        <v>1.35</v>
      </c>
      <c r="BE271">
        <v>50</v>
      </c>
      <c r="BF271" t="s">
        <v>69</v>
      </c>
      <c r="BG271" t="s">
        <v>3560</v>
      </c>
      <c r="BO271" t="s">
        <v>303</v>
      </c>
      <c r="BP271">
        <v>0</v>
      </c>
      <c r="BQ271" t="s">
        <v>36</v>
      </c>
      <c r="BR271" t="s">
        <v>3561</v>
      </c>
      <c r="BS271" t="s">
        <v>9</v>
      </c>
      <c r="BT271" t="s">
        <v>9</v>
      </c>
      <c r="BU271" t="s">
        <v>38</v>
      </c>
      <c r="BV271" t="s">
        <v>3562</v>
      </c>
      <c r="BW271" t="s">
        <v>3556</v>
      </c>
      <c r="BX271" t="s">
        <v>3555</v>
      </c>
      <c r="BY271" t="s">
        <v>3556</v>
      </c>
      <c r="BZ271" t="s">
        <v>40</v>
      </c>
      <c r="CA271" t="s">
        <v>3563</v>
      </c>
      <c r="CB271" t="s">
        <v>3564</v>
      </c>
      <c r="CE271" t="s">
        <v>43</v>
      </c>
      <c r="CF271">
        <v>209</v>
      </c>
      <c r="CG271" t="s">
        <v>710</v>
      </c>
      <c r="CI271" t="s">
        <v>3552</v>
      </c>
      <c r="CJ271">
        <v>36</v>
      </c>
      <c r="CK271" t="s">
        <v>45</v>
      </c>
      <c r="CL271" s="1">
        <v>42236</v>
      </c>
      <c r="CM271" t="s">
        <v>3558</v>
      </c>
      <c r="CO271" t="s">
        <v>3565</v>
      </c>
      <c r="CQ271">
        <v>2</v>
      </c>
      <c r="CR271" s="8">
        <v>37933.5</v>
      </c>
      <c r="CS271">
        <v>1</v>
      </c>
      <c r="CU271" s="8">
        <v>43349.5</v>
      </c>
      <c r="CV271">
        <v>6</v>
      </c>
      <c r="CX271" t="s">
        <v>3567</v>
      </c>
      <c r="CY271">
        <v>8.4</v>
      </c>
    </row>
    <row r="272" spans="1:103" x14ac:dyDescent="0.35">
      <c r="A272" t="s">
        <v>3568</v>
      </c>
      <c r="B272" s="19" t="s">
        <v>3552</v>
      </c>
      <c r="C272" t="s">
        <v>9</v>
      </c>
      <c r="D272">
        <v>100</v>
      </c>
      <c r="E272">
        <v>250</v>
      </c>
      <c r="F272" t="s">
        <v>3552</v>
      </c>
      <c r="G272">
        <v>533</v>
      </c>
      <c r="H272" t="s">
        <v>50</v>
      </c>
      <c r="I272">
        <v>160</v>
      </c>
      <c r="J272" t="s">
        <v>11</v>
      </c>
      <c r="K272" t="s">
        <v>3569</v>
      </c>
      <c r="L272" s="1"/>
      <c r="M272" s="1">
        <v>42238</v>
      </c>
      <c r="N272" s="1">
        <v>41914</v>
      </c>
      <c r="O272" t="s">
        <v>13</v>
      </c>
      <c r="P272" s="1"/>
      <c r="Q272" t="s">
        <v>758</v>
      </c>
      <c r="R272" t="s">
        <v>9</v>
      </c>
      <c r="S272" t="s">
        <v>3554</v>
      </c>
      <c r="T272" t="s">
        <v>13</v>
      </c>
      <c r="U272" t="s">
        <v>203</v>
      </c>
      <c r="X272" s="8">
        <v>44</v>
      </c>
      <c r="Y272" s="8">
        <v>22</v>
      </c>
      <c r="Z272" s="8">
        <v>22.54</v>
      </c>
      <c r="AA272" s="8">
        <v>36481.769999999997</v>
      </c>
      <c r="AB272" t="s">
        <v>274</v>
      </c>
      <c r="AC272" t="s">
        <v>697</v>
      </c>
      <c r="AD272" t="s">
        <v>3360</v>
      </c>
      <c r="AE272" t="s">
        <v>11</v>
      </c>
      <c r="AF272" t="s">
        <v>20</v>
      </c>
      <c r="AG272" t="s">
        <v>3570</v>
      </c>
      <c r="AH272" t="s">
        <v>3571</v>
      </c>
      <c r="AI272" t="s">
        <v>3572</v>
      </c>
      <c r="AJ272" t="s">
        <v>59</v>
      </c>
      <c r="AK272" t="s">
        <v>745</v>
      </c>
      <c r="AL272" s="2">
        <v>41914.4843287037</v>
      </c>
      <c r="AM272" t="s">
        <v>3573</v>
      </c>
      <c r="AN272" t="s">
        <v>3573</v>
      </c>
      <c r="AO272">
        <v>7</v>
      </c>
      <c r="AP272" t="s">
        <v>310</v>
      </c>
      <c r="AQ272" t="s">
        <v>311</v>
      </c>
      <c r="AR272">
        <v>60</v>
      </c>
      <c r="AT272" t="s">
        <v>3557</v>
      </c>
      <c r="AU272" t="s">
        <v>310</v>
      </c>
      <c r="AV272" t="s">
        <v>62</v>
      </c>
      <c r="AW272" s="8">
        <v>33698.25</v>
      </c>
      <c r="AX272" s="8">
        <v>33698.25</v>
      </c>
      <c r="AY272" s="8">
        <v>36481.769999999997</v>
      </c>
      <c r="BA272" t="s">
        <v>3574</v>
      </c>
      <c r="BB272" t="s">
        <v>3575</v>
      </c>
      <c r="BC272" t="s">
        <v>3576</v>
      </c>
      <c r="BD272">
        <v>1.35</v>
      </c>
      <c r="BE272">
        <v>50</v>
      </c>
      <c r="BF272" t="s">
        <v>9</v>
      </c>
      <c r="BG272" t="s">
        <v>3577</v>
      </c>
      <c r="BO272" t="s">
        <v>303</v>
      </c>
      <c r="BP272">
        <v>0</v>
      </c>
      <c r="BQ272" t="s">
        <v>36</v>
      </c>
      <c r="BR272" t="s">
        <v>2108</v>
      </c>
      <c r="BS272" t="s">
        <v>69</v>
      </c>
      <c r="BT272" t="s">
        <v>9</v>
      </c>
      <c r="BU272" t="s">
        <v>38</v>
      </c>
      <c r="BV272" t="s">
        <v>3578</v>
      </c>
      <c r="BW272" t="s">
        <v>3573</v>
      </c>
      <c r="BX272" t="s">
        <v>3570</v>
      </c>
      <c r="BY272" t="s">
        <v>3573</v>
      </c>
      <c r="BZ272" t="s">
        <v>40</v>
      </c>
      <c r="CB272" t="s">
        <v>3579</v>
      </c>
      <c r="CE272" t="s">
        <v>112</v>
      </c>
      <c r="CF272">
        <v>209</v>
      </c>
      <c r="CG272" t="s">
        <v>710</v>
      </c>
      <c r="CI272" t="s">
        <v>3552</v>
      </c>
      <c r="CJ272">
        <v>36</v>
      </c>
      <c r="CK272" t="s">
        <v>45</v>
      </c>
      <c r="CL272" s="1">
        <v>42238</v>
      </c>
      <c r="CM272" t="s">
        <v>3574</v>
      </c>
      <c r="CO272" t="s">
        <v>3580</v>
      </c>
      <c r="CQ272">
        <v>4</v>
      </c>
      <c r="CR272" s="8">
        <v>40462.400000000001</v>
      </c>
      <c r="CS272">
        <v>3</v>
      </c>
      <c r="CU272" s="8">
        <v>33698.25</v>
      </c>
      <c r="CV272">
        <v>6</v>
      </c>
      <c r="CX272" t="s">
        <v>3581</v>
      </c>
      <c r="CY272">
        <v>8.4</v>
      </c>
    </row>
    <row r="273" spans="1:103" x14ac:dyDescent="0.35">
      <c r="A273" t="s">
        <v>3582</v>
      </c>
      <c r="B273" s="19" t="s">
        <v>3552</v>
      </c>
      <c r="C273" t="s">
        <v>9</v>
      </c>
      <c r="D273">
        <v>100</v>
      </c>
      <c r="E273">
        <v>250</v>
      </c>
      <c r="F273" t="s">
        <v>3552</v>
      </c>
      <c r="G273">
        <v>978</v>
      </c>
      <c r="H273" t="s">
        <v>50</v>
      </c>
      <c r="I273">
        <v>250</v>
      </c>
      <c r="J273" t="s">
        <v>11</v>
      </c>
      <c r="K273" t="s">
        <v>3583</v>
      </c>
      <c r="L273" s="1"/>
      <c r="M273" s="1">
        <v>42237</v>
      </c>
      <c r="N273" s="1">
        <v>42030</v>
      </c>
      <c r="O273" t="s">
        <v>13</v>
      </c>
      <c r="P273" s="1">
        <v>42044</v>
      </c>
      <c r="Q273" t="s">
        <v>436</v>
      </c>
      <c r="R273" t="s">
        <v>9</v>
      </c>
      <c r="S273" t="s">
        <v>3554</v>
      </c>
      <c r="T273" t="s">
        <v>13</v>
      </c>
      <c r="U273" t="s">
        <v>16</v>
      </c>
      <c r="X273" s="8">
        <v>44</v>
      </c>
      <c r="Y273" s="8">
        <v>22</v>
      </c>
      <c r="Z273" s="8">
        <v>22.54</v>
      </c>
      <c r="AA273" s="8">
        <v>58389.4</v>
      </c>
      <c r="AB273" t="s">
        <v>274</v>
      </c>
      <c r="AC273" t="s">
        <v>697</v>
      </c>
      <c r="AD273" t="s">
        <v>3360</v>
      </c>
      <c r="AE273" t="s">
        <v>11</v>
      </c>
      <c r="AF273" t="s">
        <v>20</v>
      </c>
      <c r="AG273" t="s">
        <v>3584</v>
      </c>
      <c r="AH273" t="s">
        <v>1626</v>
      </c>
      <c r="AI273" t="s">
        <v>441</v>
      </c>
      <c r="AJ273" t="s">
        <v>23</v>
      </c>
      <c r="AK273" t="s">
        <v>731</v>
      </c>
      <c r="AL273" s="2">
        <v>42037.705428240741</v>
      </c>
      <c r="AM273" t="s">
        <v>3585</v>
      </c>
      <c r="AN273" t="s">
        <v>3585</v>
      </c>
      <c r="AO273">
        <v>6</v>
      </c>
      <c r="AP273" t="s">
        <v>310</v>
      </c>
      <c r="AQ273" t="s">
        <v>311</v>
      </c>
      <c r="AR273">
        <v>60</v>
      </c>
      <c r="AT273" t="s">
        <v>3557</v>
      </c>
      <c r="AU273" t="s">
        <v>310</v>
      </c>
      <c r="AV273" t="s">
        <v>29</v>
      </c>
      <c r="AW273" s="8">
        <v>53799.5</v>
      </c>
      <c r="AX273" s="8">
        <v>53799.5</v>
      </c>
      <c r="AY273" s="8">
        <v>58389.4</v>
      </c>
      <c r="BB273" t="s">
        <v>212</v>
      </c>
      <c r="BD273">
        <v>1.35</v>
      </c>
      <c r="BE273">
        <v>50</v>
      </c>
      <c r="BF273" t="s">
        <v>69</v>
      </c>
      <c r="BG273" t="s">
        <v>3586</v>
      </c>
      <c r="BO273" t="s">
        <v>303</v>
      </c>
      <c r="BP273">
        <v>0</v>
      </c>
      <c r="BQ273" t="s">
        <v>36</v>
      </c>
      <c r="BR273" t="s">
        <v>3587</v>
      </c>
      <c r="BS273" t="s">
        <v>69</v>
      </c>
      <c r="BT273" t="s">
        <v>9</v>
      </c>
      <c r="BU273" t="s">
        <v>38</v>
      </c>
      <c r="BV273" t="s">
        <v>3588</v>
      </c>
      <c r="BW273" t="s">
        <v>3585</v>
      </c>
      <c r="BX273" t="s">
        <v>3584</v>
      </c>
      <c r="BY273" t="s">
        <v>3585</v>
      </c>
      <c r="BZ273" t="s">
        <v>72</v>
      </c>
      <c r="CB273" t="s">
        <v>3589</v>
      </c>
      <c r="CC273" t="s">
        <v>3590</v>
      </c>
      <c r="CE273" t="s">
        <v>493</v>
      </c>
      <c r="CF273">
        <v>209</v>
      </c>
      <c r="CG273" t="s">
        <v>710</v>
      </c>
      <c r="CI273" t="s">
        <v>3552</v>
      </c>
      <c r="CJ273">
        <v>36</v>
      </c>
      <c r="CK273" t="s">
        <v>45</v>
      </c>
      <c r="CL273" s="1">
        <v>42237</v>
      </c>
      <c r="CM273" t="s">
        <v>3591</v>
      </c>
      <c r="CN273" t="s">
        <v>3592</v>
      </c>
      <c r="CO273" t="s">
        <v>3593</v>
      </c>
      <c r="CP273" t="s">
        <v>3590</v>
      </c>
      <c r="CQ273">
        <v>3</v>
      </c>
      <c r="CR273" s="8">
        <v>63222.5</v>
      </c>
      <c r="CS273">
        <v>2</v>
      </c>
      <c r="CU273" s="8">
        <v>53799.5</v>
      </c>
      <c r="CV273">
        <v>6</v>
      </c>
      <c r="CX273" t="s">
        <v>3594</v>
      </c>
      <c r="CY273">
        <v>8.4</v>
      </c>
    </row>
    <row r="274" spans="1:103" x14ac:dyDescent="0.35">
      <c r="A274" t="s">
        <v>1095</v>
      </c>
      <c r="B274" s="19" t="s">
        <v>3552</v>
      </c>
      <c r="C274" t="s">
        <v>9</v>
      </c>
      <c r="D274">
        <v>100</v>
      </c>
      <c r="E274">
        <v>250</v>
      </c>
      <c r="F274" t="s">
        <v>3552</v>
      </c>
      <c r="G274">
        <v>886</v>
      </c>
      <c r="H274" t="s">
        <v>148</v>
      </c>
      <c r="I274">
        <v>200</v>
      </c>
      <c r="J274" t="s">
        <v>11</v>
      </c>
      <c r="K274" t="s">
        <v>1096</v>
      </c>
      <c r="L274" s="1"/>
      <c r="M274" s="1">
        <v>42235</v>
      </c>
      <c r="N274" s="1">
        <v>42024</v>
      </c>
      <c r="O274" t="s">
        <v>13</v>
      </c>
      <c r="P274" s="1">
        <v>42038</v>
      </c>
      <c r="Q274" t="s">
        <v>758</v>
      </c>
      <c r="R274" t="s">
        <v>9</v>
      </c>
      <c r="S274" t="s">
        <v>3554</v>
      </c>
      <c r="T274" t="s">
        <v>13</v>
      </c>
      <c r="U274" t="s">
        <v>657</v>
      </c>
      <c r="X274" s="8">
        <v>47.5</v>
      </c>
      <c r="Y274" s="8">
        <v>25</v>
      </c>
      <c r="Z274" s="8">
        <v>22.54</v>
      </c>
      <c r="AA274" s="8">
        <v>40196.269999999997</v>
      </c>
      <c r="AB274" t="s">
        <v>654</v>
      </c>
      <c r="AC274" t="s">
        <v>654</v>
      </c>
      <c r="AD274" t="s">
        <v>3360</v>
      </c>
      <c r="AE274" t="s">
        <v>11</v>
      </c>
      <c r="AF274" t="s">
        <v>20</v>
      </c>
      <c r="AG274" t="s">
        <v>1096</v>
      </c>
      <c r="AH274" t="s">
        <v>3595</v>
      </c>
      <c r="AI274" t="s">
        <v>328</v>
      </c>
      <c r="AJ274" t="s">
        <v>100</v>
      </c>
      <c r="AK274" t="s">
        <v>717</v>
      </c>
      <c r="AL274" s="2">
        <v>42024.58734953704</v>
      </c>
      <c r="AM274" t="s">
        <v>1910</v>
      </c>
      <c r="AO274">
        <v>3</v>
      </c>
      <c r="AP274" t="s">
        <v>310</v>
      </c>
      <c r="AQ274" t="s">
        <v>311</v>
      </c>
      <c r="AR274">
        <v>60</v>
      </c>
      <c r="AT274" t="s">
        <v>3557</v>
      </c>
      <c r="AU274" t="s">
        <v>310</v>
      </c>
      <c r="AV274" t="s">
        <v>104</v>
      </c>
      <c r="AW274" s="8">
        <v>48936.3</v>
      </c>
      <c r="AX274" s="8">
        <v>36986.300000000003</v>
      </c>
      <c r="AY274" s="8">
        <v>40196.269999999997</v>
      </c>
      <c r="BA274" t="s">
        <v>1100</v>
      </c>
      <c r="BB274" t="s">
        <v>32</v>
      </c>
      <c r="BC274" t="s">
        <v>1101</v>
      </c>
      <c r="BD274">
        <v>1.35</v>
      </c>
      <c r="BE274">
        <v>50</v>
      </c>
      <c r="BF274" t="s">
        <v>69</v>
      </c>
      <c r="BG274" t="s">
        <v>1102</v>
      </c>
      <c r="BO274" t="s">
        <v>664</v>
      </c>
      <c r="BP274">
        <v>0</v>
      </c>
      <c r="BQ274" t="s">
        <v>36</v>
      </c>
      <c r="BR274" t="s">
        <v>1103</v>
      </c>
      <c r="BS274" t="s">
        <v>9</v>
      </c>
      <c r="BT274" t="s">
        <v>9</v>
      </c>
      <c r="BU274" t="s">
        <v>38</v>
      </c>
      <c r="BV274" t="s">
        <v>1104</v>
      </c>
      <c r="BW274" t="s">
        <v>1910</v>
      </c>
      <c r="BX274" t="s">
        <v>1105</v>
      </c>
      <c r="BY274" t="s">
        <v>1106</v>
      </c>
      <c r="BZ274" t="s">
        <v>72</v>
      </c>
      <c r="CA274" t="s">
        <v>1107</v>
      </c>
      <c r="CB274" t="s">
        <v>1108</v>
      </c>
      <c r="CE274" t="s">
        <v>91</v>
      </c>
      <c r="CF274">
        <v>239</v>
      </c>
      <c r="CG274" t="s">
        <v>672</v>
      </c>
      <c r="CI274" t="s">
        <v>3552</v>
      </c>
      <c r="CJ274">
        <v>36</v>
      </c>
      <c r="CK274" t="s">
        <v>45</v>
      </c>
      <c r="CL274" s="1">
        <v>42235</v>
      </c>
      <c r="CM274" t="s">
        <v>1100</v>
      </c>
      <c r="CQ274">
        <v>2</v>
      </c>
      <c r="CR274" s="8"/>
      <c r="CS274">
        <v>1</v>
      </c>
      <c r="CU274" s="8">
        <v>48936.3</v>
      </c>
      <c r="CV274">
        <v>6</v>
      </c>
      <c r="CX274" t="s">
        <v>3596</v>
      </c>
      <c r="CY274">
        <v>8.4</v>
      </c>
    </row>
    <row r="275" spans="1:103" x14ac:dyDescent="0.35">
      <c r="A275" t="s">
        <v>3597</v>
      </c>
      <c r="B275" s="19" t="s">
        <v>3502</v>
      </c>
      <c r="C275" t="s">
        <v>69</v>
      </c>
      <c r="E275">
        <v>8</v>
      </c>
      <c r="F275" t="s">
        <v>3502</v>
      </c>
      <c r="G275">
        <v>2410</v>
      </c>
      <c r="H275" t="s">
        <v>278</v>
      </c>
      <c r="I275">
        <v>8</v>
      </c>
      <c r="J275" t="s">
        <v>171</v>
      </c>
      <c r="K275" t="s">
        <v>3598</v>
      </c>
      <c r="L275" s="1">
        <v>42219</v>
      </c>
      <c r="M275" s="1">
        <v>42235</v>
      </c>
      <c r="N275" s="1">
        <v>42214</v>
      </c>
      <c r="O275" t="s">
        <v>1455</v>
      </c>
      <c r="P275" s="1">
        <v>42216</v>
      </c>
      <c r="Q275" t="s">
        <v>14</v>
      </c>
      <c r="S275" t="s">
        <v>3502</v>
      </c>
      <c r="T275" t="s">
        <v>1455</v>
      </c>
      <c r="AB275" t="s">
        <v>280</v>
      </c>
      <c r="AC275" t="s">
        <v>280</v>
      </c>
      <c r="AD275" t="s">
        <v>176</v>
      </c>
      <c r="AE275" t="s">
        <v>171</v>
      </c>
      <c r="AF275" t="s">
        <v>177</v>
      </c>
      <c r="AH275" t="s">
        <v>3599</v>
      </c>
      <c r="AI275" t="s">
        <v>3600</v>
      </c>
      <c r="AJ275" t="s">
        <v>100</v>
      </c>
      <c r="AK275" t="s">
        <v>284</v>
      </c>
      <c r="AL275" s="2">
        <v>42214.405995370369</v>
      </c>
      <c r="AM275" t="s">
        <v>3601</v>
      </c>
      <c r="AN275" t="s">
        <v>3602</v>
      </c>
      <c r="AO275">
        <v>0</v>
      </c>
      <c r="AP275" t="s">
        <v>183</v>
      </c>
      <c r="AU275" t="s">
        <v>183</v>
      </c>
      <c r="AV275" t="s">
        <v>104</v>
      </c>
      <c r="AW275" s="8">
        <v>1832</v>
      </c>
      <c r="AX275" s="8"/>
      <c r="AY275" s="8"/>
      <c r="BA275" t="s">
        <v>3603</v>
      </c>
      <c r="BB275" t="s">
        <v>3604</v>
      </c>
      <c r="BC275" t="s">
        <v>3605</v>
      </c>
      <c r="BF275" t="s">
        <v>69</v>
      </c>
      <c r="BO275" t="s">
        <v>175</v>
      </c>
      <c r="BQ275" t="s">
        <v>190</v>
      </c>
      <c r="BR275" t="s">
        <v>3606</v>
      </c>
      <c r="BS275" t="s">
        <v>69</v>
      </c>
      <c r="BW275" t="s">
        <v>3601</v>
      </c>
      <c r="BY275" t="s">
        <v>3602</v>
      </c>
      <c r="CA275" t="s">
        <v>3607</v>
      </c>
      <c r="CC275" t="s">
        <v>3608</v>
      </c>
      <c r="CF275">
        <v>229</v>
      </c>
      <c r="CG275" t="s">
        <v>227</v>
      </c>
      <c r="CH275" t="s">
        <v>196</v>
      </c>
      <c r="CI275" t="s">
        <v>3502</v>
      </c>
      <c r="CK275" t="s">
        <v>45</v>
      </c>
      <c r="CL275" s="1">
        <v>42235</v>
      </c>
      <c r="CM275" t="s">
        <v>3603</v>
      </c>
      <c r="CO275" t="s">
        <v>3608</v>
      </c>
      <c r="CP275" t="s">
        <v>3608</v>
      </c>
      <c r="CQ275">
        <v>0</v>
      </c>
      <c r="CR275" s="8"/>
      <c r="CS275">
        <v>0</v>
      </c>
      <c r="CU275" s="8">
        <v>1832</v>
      </c>
      <c r="CV275"/>
      <c r="CX275" t="s">
        <v>3609</v>
      </c>
    </row>
    <row r="276" spans="1:103" x14ac:dyDescent="0.35">
      <c r="A276" t="s">
        <v>3610</v>
      </c>
      <c r="B276" s="19" t="s">
        <v>3502</v>
      </c>
      <c r="C276" t="s">
        <v>69</v>
      </c>
      <c r="E276">
        <v>10</v>
      </c>
      <c r="F276" t="s">
        <v>3502</v>
      </c>
      <c r="G276">
        <v>2408</v>
      </c>
      <c r="H276" t="s">
        <v>224</v>
      </c>
      <c r="I276">
        <v>10</v>
      </c>
      <c r="J276" t="s">
        <v>171</v>
      </c>
      <c r="K276" t="s">
        <v>3611</v>
      </c>
      <c r="L276" s="1">
        <v>42219</v>
      </c>
      <c r="M276" s="1">
        <v>42237</v>
      </c>
      <c r="N276" s="1">
        <v>42214</v>
      </c>
      <c r="O276" t="s">
        <v>1455</v>
      </c>
      <c r="P276" s="1">
        <v>42216</v>
      </c>
      <c r="Q276" t="s">
        <v>14</v>
      </c>
      <c r="R276" t="s">
        <v>9</v>
      </c>
      <c r="S276" t="s">
        <v>3502</v>
      </c>
      <c r="T276" t="s">
        <v>1455</v>
      </c>
      <c r="AB276" t="s">
        <v>227</v>
      </c>
      <c r="AC276" t="s">
        <v>227</v>
      </c>
      <c r="AD276" t="s">
        <v>176</v>
      </c>
      <c r="AE276" t="s">
        <v>171</v>
      </c>
      <c r="AF276" t="s">
        <v>177</v>
      </c>
      <c r="AG276" t="s">
        <v>3611</v>
      </c>
      <c r="AH276" t="s">
        <v>3599</v>
      </c>
      <c r="AI276" t="s">
        <v>3600</v>
      </c>
      <c r="AJ276" t="s">
        <v>23</v>
      </c>
      <c r="AK276" t="s">
        <v>593</v>
      </c>
      <c r="AL276" s="2">
        <v>42214.395972222221</v>
      </c>
      <c r="AM276" t="s">
        <v>3612</v>
      </c>
      <c r="AN276" t="s">
        <v>3613</v>
      </c>
      <c r="AO276">
        <v>0</v>
      </c>
      <c r="AP276" t="s">
        <v>183</v>
      </c>
      <c r="AU276" t="s">
        <v>183</v>
      </c>
      <c r="AV276" t="s">
        <v>29</v>
      </c>
      <c r="AW276" s="8">
        <v>1590</v>
      </c>
      <c r="AX276" s="8"/>
      <c r="AY276" s="8"/>
      <c r="BA276" t="s">
        <v>3614</v>
      </c>
      <c r="BB276" t="s">
        <v>3615</v>
      </c>
      <c r="BC276" t="s">
        <v>3616</v>
      </c>
      <c r="BF276" t="s">
        <v>69</v>
      </c>
      <c r="BG276" t="s">
        <v>3617</v>
      </c>
      <c r="BO276" t="s">
        <v>233</v>
      </c>
      <c r="BQ276" t="s">
        <v>190</v>
      </c>
      <c r="BR276" t="s">
        <v>3618</v>
      </c>
      <c r="BS276" t="s">
        <v>69</v>
      </c>
      <c r="BV276" t="s">
        <v>3619</v>
      </c>
      <c r="BW276" t="s">
        <v>3612</v>
      </c>
      <c r="BX276" t="s">
        <v>3620</v>
      </c>
      <c r="BY276" t="s">
        <v>3612</v>
      </c>
      <c r="BZ276" t="s">
        <v>72</v>
      </c>
      <c r="CA276" t="s">
        <v>3621</v>
      </c>
      <c r="CB276" t="s">
        <v>3622</v>
      </c>
      <c r="CC276" t="s">
        <v>3623</v>
      </c>
      <c r="CE276" t="s">
        <v>294</v>
      </c>
      <c r="CF276">
        <v>159</v>
      </c>
      <c r="CG276" t="s">
        <v>54</v>
      </c>
      <c r="CH276" t="s">
        <v>196</v>
      </c>
      <c r="CI276" t="s">
        <v>3502</v>
      </c>
      <c r="CK276" t="s">
        <v>45</v>
      </c>
      <c r="CL276" s="1">
        <v>42237</v>
      </c>
      <c r="CM276" t="s">
        <v>3614</v>
      </c>
      <c r="CO276" t="s">
        <v>3623</v>
      </c>
      <c r="CP276" t="s">
        <v>3623</v>
      </c>
      <c r="CQ276">
        <v>0</v>
      </c>
      <c r="CR276" s="8"/>
      <c r="CS276">
        <v>0</v>
      </c>
      <c r="CU276" s="8">
        <v>1590</v>
      </c>
      <c r="CV276"/>
      <c r="CX276" t="s">
        <v>3624</v>
      </c>
    </row>
    <row r="277" spans="1:103" x14ac:dyDescent="0.35">
      <c r="A277" t="s">
        <v>3625</v>
      </c>
      <c r="B277" s="19" t="s">
        <v>3502</v>
      </c>
      <c r="C277" t="s">
        <v>69</v>
      </c>
      <c r="E277">
        <v>10</v>
      </c>
      <c r="F277" t="s">
        <v>3502</v>
      </c>
      <c r="G277">
        <v>2407</v>
      </c>
      <c r="H277" t="s">
        <v>224</v>
      </c>
      <c r="I277">
        <v>10</v>
      </c>
      <c r="J277" t="s">
        <v>171</v>
      </c>
      <c r="K277" t="s">
        <v>3626</v>
      </c>
      <c r="L277" s="1">
        <v>42219</v>
      </c>
      <c r="M277" s="1">
        <v>42236</v>
      </c>
      <c r="N277" s="1">
        <v>42214</v>
      </c>
      <c r="O277" t="s">
        <v>1455</v>
      </c>
      <c r="P277" s="1">
        <v>42216</v>
      </c>
      <c r="Q277" t="s">
        <v>14</v>
      </c>
      <c r="S277" t="s">
        <v>3502</v>
      </c>
      <c r="T277" t="s">
        <v>1455</v>
      </c>
      <c r="AB277" t="s">
        <v>227</v>
      </c>
      <c r="AC277" t="s">
        <v>227</v>
      </c>
      <c r="AD277" t="s">
        <v>176</v>
      </c>
      <c r="AE277" t="s">
        <v>171</v>
      </c>
      <c r="AF277" t="s">
        <v>177</v>
      </c>
      <c r="AH277" t="s">
        <v>3599</v>
      </c>
      <c r="AI277" t="s">
        <v>3600</v>
      </c>
      <c r="AJ277" t="s">
        <v>80</v>
      </c>
      <c r="AK277" t="s">
        <v>228</v>
      </c>
      <c r="AL277" s="2">
        <v>42214.383645833332</v>
      </c>
      <c r="AM277" t="s">
        <v>3627</v>
      </c>
      <c r="AN277" t="s">
        <v>3627</v>
      </c>
      <c r="AO277">
        <v>0</v>
      </c>
      <c r="AP277" t="s">
        <v>183</v>
      </c>
      <c r="AU277" t="s">
        <v>183</v>
      </c>
      <c r="AV277" t="s">
        <v>83</v>
      </c>
      <c r="AW277" s="8">
        <v>1590</v>
      </c>
      <c r="AX277" s="8"/>
      <c r="AY277" s="8"/>
      <c r="BA277" t="s">
        <v>3628</v>
      </c>
      <c r="BB277" t="s">
        <v>139</v>
      </c>
      <c r="BC277" t="s">
        <v>3629</v>
      </c>
      <c r="BF277" t="s">
        <v>69</v>
      </c>
      <c r="BO277" t="s">
        <v>233</v>
      </c>
      <c r="BQ277" t="s">
        <v>190</v>
      </c>
      <c r="BR277" t="s">
        <v>3630</v>
      </c>
      <c r="BS277" t="s">
        <v>69</v>
      </c>
      <c r="BW277" t="s">
        <v>3627</v>
      </c>
      <c r="BY277" t="s">
        <v>3627</v>
      </c>
      <c r="CC277" t="s">
        <v>3631</v>
      </c>
      <c r="CF277">
        <v>159</v>
      </c>
      <c r="CG277" t="s">
        <v>54</v>
      </c>
      <c r="CH277" t="s">
        <v>196</v>
      </c>
      <c r="CI277" t="s">
        <v>3502</v>
      </c>
      <c r="CK277" t="s">
        <v>45</v>
      </c>
      <c r="CL277" s="1">
        <v>42236</v>
      </c>
      <c r="CM277" t="s">
        <v>3628</v>
      </c>
      <c r="CO277" t="s">
        <v>3631</v>
      </c>
      <c r="CP277" t="s">
        <v>3631</v>
      </c>
      <c r="CQ277">
        <v>0</v>
      </c>
      <c r="CR277" s="8"/>
      <c r="CS277">
        <v>0</v>
      </c>
      <c r="CU277" s="8">
        <v>1590</v>
      </c>
      <c r="CV277"/>
      <c r="CX277" t="s">
        <v>3632</v>
      </c>
    </row>
    <row r="278" spans="1:103" x14ac:dyDescent="0.35">
      <c r="A278" t="s">
        <v>3633</v>
      </c>
      <c r="B278" s="19" t="s">
        <v>3502</v>
      </c>
      <c r="C278" t="s">
        <v>69</v>
      </c>
      <c r="E278">
        <v>13</v>
      </c>
      <c r="F278" t="s">
        <v>3502</v>
      </c>
      <c r="G278">
        <v>2411</v>
      </c>
      <c r="H278" t="s">
        <v>200</v>
      </c>
      <c r="I278">
        <v>13</v>
      </c>
      <c r="J278" t="s">
        <v>171</v>
      </c>
      <c r="K278" t="s">
        <v>3634</v>
      </c>
      <c r="L278" s="1">
        <v>42219</v>
      </c>
      <c r="M278" s="1">
        <v>42236</v>
      </c>
      <c r="N278" s="1">
        <v>42214</v>
      </c>
      <c r="O278" t="s">
        <v>990</v>
      </c>
      <c r="P278" s="1">
        <v>42216</v>
      </c>
      <c r="Q278" t="s">
        <v>202</v>
      </c>
      <c r="S278" t="s">
        <v>3502</v>
      </c>
      <c r="T278" t="s">
        <v>1808</v>
      </c>
      <c r="AA278" s="8">
        <v>0</v>
      </c>
      <c r="AB278" t="s">
        <v>205</v>
      </c>
      <c r="AC278" t="s">
        <v>205</v>
      </c>
      <c r="AD278" t="s">
        <v>176</v>
      </c>
      <c r="AE278" t="s">
        <v>171</v>
      </c>
      <c r="AF278" t="s">
        <v>177</v>
      </c>
      <c r="AH278" t="s">
        <v>3599</v>
      </c>
      <c r="AI278" t="s">
        <v>3600</v>
      </c>
      <c r="AJ278" t="s">
        <v>80</v>
      </c>
      <c r="AK278" t="s">
        <v>619</v>
      </c>
      <c r="AL278" s="2">
        <v>42214.704594907409</v>
      </c>
      <c r="AM278" t="s">
        <v>3635</v>
      </c>
      <c r="AN278" t="s">
        <v>3635</v>
      </c>
      <c r="AO278">
        <v>2</v>
      </c>
      <c r="AP278" t="s">
        <v>183</v>
      </c>
      <c r="AU278" t="s">
        <v>183</v>
      </c>
      <c r="AV278" t="s">
        <v>83</v>
      </c>
      <c r="AW278" s="8">
        <v>2197</v>
      </c>
      <c r="AX278" s="8">
        <v>2197</v>
      </c>
      <c r="AY278" s="8">
        <v>2365.2600000000002</v>
      </c>
      <c r="BA278" t="s">
        <v>3636</v>
      </c>
      <c r="BB278" t="s">
        <v>2620</v>
      </c>
      <c r="BC278" t="s">
        <v>3637</v>
      </c>
      <c r="BF278" t="s">
        <v>69</v>
      </c>
      <c r="BG278" t="s">
        <v>3638</v>
      </c>
      <c r="BO278" t="s">
        <v>215</v>
      </c>
      <c r="BP278">
        <v>2365.2600000000002</v>
      </c>
      <c r="BQ278" t="s">
        <v>190</v>
      </c>
      <c r="BR278" t="s">
        <v>3639</v>
      </c>
      <c r="BS278" t="s">
        <v>9</v>
      </c>
      <c r="BV278" t="s">
        <v>3640</v>
      </c>
      <c r="BW278" t="s">
        <v>3635</v>
      </c>
      <c r="BX278" t="s">
        <v>3641</v>
      </c>
      <c r="BY278" t="s">
        <v>3635</v>
      </c>
      <c r="BZ278" t="s">
        <v>72</v>
      </c>
      <c r="CB278" t="s">
        <v>3020</v>
      </c>
      <c r="CC278" t="s">
        <v>3642</v>
      </c>
      <c r="CE278" t="s">
        <v>456</v>
      </c>
      <c r="CF278">
        <v>169</v>
      </c>
      <c r="CG278" t="s">
        <v>220</v>
      </c>
      <c r="CH278" t="s">
        <v>196</v>
      </c>
      <c r="CI278" t="s">
        <v>3502</v>
      </c>
      <c r="CK278" t="s">
        <v>45</v>
      </c>
      <c r="CL278" s="1">
        <v>42236</v>
      </c>
      <c r="CM278" t="s">
        <v>3636</v>
      </c>
      <c r="CO278" t="s">
        <v>3642</v>
      </c>
      <c r="CP278" t="s">
        <v>3642</v>
      </c>
      <c r="CQ278">
        <v>2</v>
      </c>
      <c r="CR278" s="8">
        <v>204.49</v>
      </c>
      <c r="CS278">
        <v>0</v>
      </c>
      <c r="CU278" s="8">
        <v>2197</v>
      </c>
      <c r="CV278"/>
      <c r="CX278" t="s">
        <v>3643</v>
      </c>
    </row>
    <row r="279" spans="1:103" x14ac:dyDescent="0.35">
      <c r="A279" t="s">
        <v>3644</v>
      </c>
      <c r="B279" s="19" t="s">
        <v>3502</v>
      </c>
      <c r="C279" t="s">
        <v>69</v>
      </c>
      <c r="E279">
        <v>10</v>
      </c>
      <c r="F279" t="s">
        <v>3502</v>
      </c>
      <c r="G279">
        <v>2406</v>
      </c>
      <c r="H279" t="s">
        <v>200</v>
      </c>
      <c r="I279">
        <v>10</v>
      </c>
      <c r="J279" t="s">
        <v>171</v>
      </c>
      <c r="K279" t="s">
        <v>3645</v>
      </c>
      <c r="L279" s="1">
        <v>42219</v>
      </c>
      <c r="M279" s="1">
        <v>42235</v>
      </c>
      <c r="N279" s="1">
        <v>42214</v>
      </c>
      <c r="O279" t="s">
        <v>1455</v>
      </c>
      <c r="P279" s="1">
        <v>42216</v>
      </c>
      <c r="Q279" t="s">
        <v>14</v>
      </c>
      <c r="S279" t="s">
        <v>3502</v>
      </c>
      <c r="T279" t="s">
        <v>1455</v>
      </c>
      <c r="AB279" t="s">
        <v>205</v>
      </c>
      <c r="AC279" t="s">
        <v>205</v>
      </c>
      <c r="AD279" t="s">
        <v>176</v>
      </c>
      <c r="AE279" t="s">
        <v>171</v>
      </c>
      <c r="AF279" t="s">
        <v>177</v>
      </c>
      <c r="AH279" t="s">
        <v>3599</v>
      </c>
      <c r="AI279" t="s">
        <v>3600</v>
      </c>
      <c r="AJ279" t="s">
        <v>100</v>
      </c>
      <c r="AK279" t="s">
        <v>579</v>
      </c>
      <c r="AL279" s="2">
        <v>42214.374351851853</v>
      </c>
      <c r="AM279" t="s">
        <v>3646</v>
      </c>
      <c r="AN279" t="s">
        <v>3646</v>
      </c>
      <c r="AO279">
        <v>0</v>
      </c>
      <c r="AP279" t="s">
        <v>183</v>
      </c>
      <c r="AU279" t="s">
        <v>183</v>
      </c>
      <c r="AV279" t="s">
        <v>104</v>
      </c>
      <c r="AW279" s="8">
        <v>1690</v>
      </c>
      <c r="AX279" s="8"/>
      <c r="AY279" s="8"/>
      <c r="BA279" t="s">
        <v>3647</v>
      </c>
      <c r="BB279" t="s">
        <v>3648</v>
      </c>
      <c r="BC279" t="s">
        <v>3649</v>
      </c>
      <c r="BF279" t="s">
        <v>69</v>
      </c>
      <c r="BO279" t="s">
        <v>215</v>
      </c>
      <c r="BQ279" t="s">
        <v>190</v>
      </c>
      <c r="BR279" t="s">
        <v>3650</v>
      </c>
      <c r="BS279" t="s">
        <v>69</v>
      </c>
      <c r="BW279" t="s">
        <v>3646</v>
      </c>
      <c r="BY279" t="s">
        <v>3646</v>
      </c>
      <c r="CA279" t="s">
        <v>3651</v>
      </c>
      <c r="CD279" t="s">
        <v>164</v>
      </c>
      <c r="CF279">
        <v>169</v>
      </c>
      <c r="CG279" t="s">
        <v>220</v>
      </c>
      <c r="CH279" t="s">
        <v>196</v>
      </c>
      <c r="CI279" t="s">
        <v>3502</v>
      </c>
      <c r="CK279" t="s">
        <v>45</v>
      </c>
      <c r="CL279" s="1">
        <v>42235</v>
      </c>
      <c r="CM279" t="s">
        <v>3647</v>
      </c>
      <c r="CP279" t="s">
        <v>3652</v>
      </c>
      <c r="CQ279">
        <v>0</v>
      </c>
      <c r="CR279" s="8"/>
      <c r="CS279">
        <v>0</v>
      </c>
      <c r="CU279" s="8">
        <v>1690</v>
      </c>
      <c r="CV279"/>
      <c r="CX279" t="s">
        <v>3653</v>
      </c>
    </row>
    <row r="280" spans="1:103" x14ac:dyDescent="0.35">
      <c r="A280" t="s">
        <v>3654</v>
      </c>
      <c r="B280" s="19" t="s">
        <v>3502</v>
      </c>
      <c r="C280" t="s">
        <v>69</v>
      </c>
      <c r="E280">
        <v>6</v>
      </c>
      <c r="F280" t="s">
        <v>3502</v>
      </c>
      <c r="G280">
        <v>2409</v>
      </c>
      <c r="H280" t="s">
        <v>200</v>
      </c>
      <c r="I280">
        <v>6</v>
      </c>
      <c r="J280" t="s">
        <v>171</v>
      </c>
      <c r="K280" t="s">
        <v>3655</v>
      </c>
      <c r="L280" s="1">
        <v>42219</v>
      </c>
      <c r="M280" s="1">
        <v>42237</v>
      </c>
      <c r="N280" s="1">
        <v>42214</v>
      </c>
      <c r="O280" t="s">
        <v>1455</v>
      </c>
      <c r="P280" s="1">
        <v>42216</v>
      </c>
      <c r="Q280" t="s">
        <v>14</v>
      </c>
      <c r="S280" t="s">
        <v>3502</v>
      </c>
      <c r="T280" t="s">
        <v>1455</v>
      </c>
      <c r="AB280" t="s">
        <v>205</v>
      </c>
      <c r="AC280" t="s">
        <v>205</v>
      </c>
      <c r="AD280" t="s">
        <v>176</v>
      </c>
      <c r="AE280" t="s">
        <v>171</v>
      </c>
      <c r="AF280" t="s">
        <v>177</v>
      </c>
      <c r="AG280" t="s">
        <v>3655</v>
      </c>
      <c r="AH280" t="s">
        <v>3599</v>
      </c>
      <c r="AI280" t="s">
        <v>3600</v>
      </c>
      <c r="AJ280" t="s">
        <v>23</v>
      </c>
      <c r="AK280" t="s">
        <v>208</v>
      </c>
      <c r="AL280" s="2">
        <v>42214.3981712963</v>
      </c>
      <c r="AM280" t="s">
        <v>3656</v>
      </c>
      <c r="AN280" t="s">
        <v>3656</v>
      </c>
      <c r="AO280">
        <v>0</v>
      </c>
      <c r="AP280" t="s">
        <v>183</v>
      </c>
      <c r="AU280" t="s">
        <v>183</v>
      </c>
      <c r="AV280" t="s">
        <v>29</v>
      </c>
      <c r="AW280" s="8">
        <v>1014</v>
      </c>
      <c r="AX280" s="8"/>
      <c r="AY280" s="8"/>
      <c r="BA280" t="s">
        <v>3657</v>
      </c>
      <c r="BB280" t="s">
        <v>3658</v>
      </c>
      <c r="BC280" t="s">
        <v>3659</v>
      </c>
      <c r="BF280" t="s">
        <v>69</v>
      </c>
      <c r="BG280" t="s">
        <v>3660</v>
      </c>
      <c r="BO280" t="s">
        <v>215</v>
      </c>
      <c r="BQ280" t="s">
        <v>190</v>
      </c>
      <c r="BR280" t="s">
        <v>3661</v>
      </c>
      <c r="BS280" t="s">
        <v>69</v>
      </c>
      <c r="BV280" t="s">
        <v>3662</v>
      </c>
      <c r="BW280" t="s">
        <v>3656</v>
      </c>
      <c r="BX280" t="s">
        <v>3663</v>
      </c>
      <c r="BY280" t="s">
        <v>3656</v>
      </c>
      <c r="BZ280" t="s">
        <v>72</v>
      </c>
      <c r="CA280" t="s">
        <v>3664</v>
      </c>
      <c r="CB280" t="s">
        <v>3665</v>
      </c>
      <c r="CE280" t="s">
        <v>43</v>
      </c>
      <c r="CF280">
        <v>169</v>
      </c>
      <c r="CG280" t="s">
        <v>220</v>
      </c>
      <c r="CH280" t="s">
        <v>196</v>
      </c>
      <c r="CI280" t="s">
        <v>3502</v>
      </c>
      <c r="CK280" t="s">
        <v>45</v>
      </c>
      <c r="CL280" s="1">
        <v>42237</v>
      </c>
      <c r="CM280" t="s">
        <v>3657</v>
      </c>
      <c r="CP280" t="s">
        <v>3666</v>
      </c>
      <c r="CQ280">
        <v>0</v>
      </c>
      <c r="CR280" s="8"/>
      <c r="CS280">
        <v>0</v>
      </c>
      <c r="CU280" s="8">
        <v>1014</v>
      </c>
      <c r="CV280"/>
      <c r="CX280" t="s">
        <v>3667</v>
      </c>
    </row>
    <row r="281" spans="1:103" x14ac:dyDescent="0.35">
      <c r="A281" t="s">
        <v>3668</v>
      </c>
      <c r="B281" s="19" t="s">
        <v>3502</v>
      </c>
      <c r="C281" t="s">
        <v>69</v>
      </c>
      <c r="E281">
        <v>10</v>
      </c>
      <c r="F281" t="s">
        <v>3502</v>
      </c>
      <c r="G281">
        <v>2440</v>
      </c>
      <c r="H281" t="s">
        <v>224</v>
      </c>
      <c r="I281">
        <v>10</v>
      </c>
      <c r="J281" t="s">
        <v>171</v>
      </c>
      <c r="K281" t="s">
        <v>3669</v>
      </c>
      <c r="L281" s="1">
        <v>42222</v>
      </c>
      <c r="M281" s="1">
        <v>42235</v>
      </c>
      <c r="N281" s="1">
        <v>42221</v>
      </c>
      <c r="O281" t="s">
        <v>990</v>
      </c>
      <c r="P281" s="1">
        <v>42235</v>
      </c>
      <c r="Q281" t="s">
        <v>202</v>
      </c>
      <c r="S281" t="s">
        <v>3502</v>
      </c>
      <c r="T281" t="s">
        <v>1414</v>
      </c>
      <c r="AA281" s="8">
        <v>0</v>
      </c>
      <c r="AB281" t="s">
        <v>259</v>
      </c>
      <c r="AC281" t="s">
        <v>259</v>
      </c>
      <c r="AD281" t="s">
        <v>176</v>
      </c>
      <c r="AE281" t="s">
        <v>171</v>
      </c>
      <c r="AF281" t="s">
        <v>177</v>
      </c>
      <c r="AH281" t="s">
        <v>3670</v>
      </c>
      <c r="AI281" t="s">
        <v>2578</v>
      </c>
      <c r="AJ281" t="s">
        <v>100</v>
      </c>
      <c r="AK281" t="s">
        <v>263</v>
      </c>
      <c r="AL281" s="2">
        <v>42221.486006944448</v>
      </c>
      <c r="AM281" t="s">
        <v>3671</v>
      </c>
      <c r="AN281" t="s">
        <v>3671</v>
      </c>
      <c r="AO281">
        <v>1</v>
      </c>
      <c r="AP281" t="s">
        <v>183</v>
      </c>
      <c r="AU281" t="s">
        <v>183</v>
      </c>
      <c r="AV281" t="s">
        <v>104</v>
      </c>
      <c r="AW281" s="8">
        <v>1590</v>
      </c>
      <c r="AX281" s="8">
        <v>1590</v>
      </c>
      <c r="AY281" s="8">
        <v>1708.11</v>
      </c>
      <c r="BA281" t="s">
        <v>3672</v>
      </c>
      <c r="BB281" t="s">
        <v>32</v>
      </c>
      <c r="BC281" t="s">
        <v>3673</v>
      </c>
      <c r="BF281" t="s">
        <v>69</v>
      </c>
      <c r="BO281" t="s">
        <v>227</v>
      </c>
      <c r="BP281">
        <v>1708.11</v>
      </c>
      <c r="BQ281" t="s">
        <v>190</v>
      </c>
      <c r="BR281" t="s">
        <v>3674</v>
      </c>
      <c r="BS281" t="s">
        <v>9</v>
      </c>
      <c r="BW281" t="s">
        <v>3671</v>
      </c>
      <c r="BY281" t="s">
        <v>3671</v>
      </c>
      <c r="CA281" t="s">
        <v>3675</v>
      </c>
      <c r="CF281">
        <v>159</v>
      </c>
      <c r="CG281" t="s">
        <v>274</v>
      </c>
      <c r="CH281" t="s">
        <v>196</v>
      </c>
      <c r="CI281" t="s">
        <v>3502</v>
      </c>
      <c r="CK281" t="s">
        <v>45</v>
      </c>
      <c r="CL281" s="1">
        <v>42235</v>
      </c>
      <c r="CM281" t="s">
        <v>3672</v>
      </c>
      <c r="CP281" t="s">
        <v>3676</v>
      </c>
      <c r="CQ281">
        <v>1</v>
      </c>
      <c r="CR281" s="8"/>
      <c r="CS281">
        <v>0</v>
      </c>
      <c r="CU281" s="8">
        <v>1590</v>
      </c>
      <c r="CV281"/>
      <c r="CX281" t="s">
        <v>3677</v>
      </c>
    </row>
    <row r="282" spans="1:103" x14ac:dyDescent="0.35">
      <c r="A282" t="s">
        <v>3678</v>
      </c>
      <c r="B282" s="19" t="s">
        <v>3679</v>
      </c>
      <c r="C282" t="s">
        <v>9</v>
      </c>
      <c r="D282">
        <v>97.83</v>
      </c>
      <c r="E282">
        <v>60</v>
      </c>
      <c r="F282" t="s">
        <v>3679</v>
      </c>
      <c r="G282">
        <v>192</v>
      </c>
      <c r="H282" t="s">
        <v>148</v>
      </c>
      <c r="I282">
        <v>60</v>
      </c>
      <c r="J282" t="s">
        <v>11</v>
      </c>
      <c r="K282" t="s">
        <v>3680</v>
      </c>
      <c r="L282" s="1"/>
      <c r="M282" s="1">
        <v>42235</v>
      </c>
      <c r="N282" s="1">
        <v>41873</v>
      </c>
      <c r="O282" t="s">
        <v>13</v>
      </c>
      <c r="P282" s="1">
        <v>41964</v>
      </c>
      <c r="Q282" t="s">
        <v>202</v>
      </c>
      <c r="R282" t="s">
        <v>9</v>
      </c>
      <c r="S282" t="s">
        <v>3681</v>
      </c>
      <c r="T282" t="s">
        <v>13</v>
      </c>
      <c r="U282" t="s">
        <v>53</v>
      </c>
      <c r="V282" t="s">
        <v>3682</v>
      </c>
      <c r="X282" s="8">
        <v>46</v>
      </c>
      <c r="Y282" s="8">
        <v>23</v>
      </c>
      <c r="Z282" s="8">
        <v>38.31</v>
      </c>
      <c r="AA282" s="8">
        <v>18703.77</v>
      </c>
      <c r="AB282" t="s">
        <v>654</v>
      </c>
      <c r="AC282" t="s">
        <v>1558</v>
      </c>
      <c r="AD282" t="s">
        <v>19</v>
      </c>
      <c r="AE282" t="s">
        <v>11</v>
      </c>
      <c r="AF282" t="s">
        <v>177</v>
      </c>
      <c r="AG282" t="s">
        <v>3682</v>
      </c>
      <c r="AH282" t="s">
        <v>1559</v>
      </c>
      <c r="AI282" t="s">
        <v>58</v>
      </c>
      <c r="AJ282" t="s">
        <v>100</v>
      </c>
      <c r="AK282" t="s">
        <v>1560</v>
      </c>
      <c r="AL282" s="2">
        <v>41873.632280092592</v>
      </c>
      <c r="AM282" t="s">
        <v>3683</v>
      </c>
      <c r="AN282" t="s">
        <v>3683</v>
      </c>
      <c r="AO282">
        <v>7</v>
      </c>
      <c r="AP282" t="s">
        <v>1015</v>
      </c>
      <c r="AQ282" t="s">
        <v>824</v>
      </c>
      <c r="AR282">
        <v>60</v>
      </c>
      <c r="AT282" t="s">
        <v>3684</v>
      </c>
      <c r="AU282" t="s">
        <v>1015</v>
      </c>
      <c r="AV282" t="s">
        <v>104</v>
      </c>
      <c r="AW282" s="8">
        <v>17730.330000000002</v>
      </c>
      <c r="AX282" s="8">
        <v>17730.330000000002</v>
      </c>
      <c r="AY282" s="8">
        <v>19119.07</v>
      </c>
      <c r="AZ282" t="s">
        <v>30</v>
      </c>
      <c r="BA282" t="s">
        <v>3685</v>
      </c>
      <c r="BB282" t="s">
        <v>511</v>
      </c>
      <c r="BC282" t="s">
        <v>3686</v>
      </c>
      <c r="BD282">
        <v>2</v>
      </c>
      <c r="BE282">
        <v>45</v>
      </c>
      <c r="BF282" t="s">
        <v>9</v>
      </c>
      <c r="BG282" t="s">
        <v>3687</v>
      </c>
      <c r="BO282" t="s">
        <v>412</v>
      </c>
      <c r="BP282">
        <v>415.3</v>
      </c>
      <c r="BQ282" t="s">
        <v>36</v>
      </c>
      <c r="BR282" t="s">
        <v>3688</v>
      </c>
      <c r="BS282" t="s">
        <v>9</v>
      </c>
      <c r="BT282" t="s">
        <v>69</v>
      </c>
      <c r="BU282" t="s">
        <v>38</v>
      </c>
      <c r="BV282" t="s">
        <v>3689</v>
      </c>
      <c r="BW282" t="s">
        <v>3683</v>
      </c>
      <c r="BX282" t="s">
        <v>3682</v>
      </c>
      <c r="BY282" t="s">
        <v>3683</v>
      </c>
      <c r="BZ282" t="s">
        <v>40</v>
      </c>
      <c r="CB282" t="s">
        <v>518</v>
      </c>
      <c r="CC282" t="s">
        <v>3690</v>
      </c>
      <c r="CE282" t="s">
        <v>129</v>
      </c>
      <c r="CF282">
        <v>289</v>
      </c>
      <c r="CG282" t="s">
        <v>672</v>
      </c>
      <c r="CI282" t="s">
        <v>3679</v>
      </c>
      <c r="CJ282">
        <v>91</v>
      </c>
      <c r="CK282" t="s">
        <v>45</v>
      </c>
      <c r="CL282" s="1">
        <v>42235</v>
      </c>
      <c r="CM282" t="s">
        <v>3685</v>
      </c>
      <c r="CN282" t="s">
        <v>3691</v>
      </c>
      <c r="CO282" t="s">
        <v>3692</v>
      </c>
      <c r="CP282" t="s">
        <v>3690</v>
      </c>
      <c r="CQ282">
        <v>3</v>
      </c>
      <c r="CR282" s="8">
        <v>20981.4</v>
      </c>
      <c r="CS282">
        <v>3</v>
      </c>
      <c r="CU282" s="8">
        <v>17730.330000000002</v>
      </c>
      <c r="CV282">
        <v>5</v>
      </c>
      <c r="CX282" t="s">
        <v>3693</v>
      </c>
      <c r="CY282">
        <v>7</v>
      </c>
    </row>
    <row r="283" spans="1:103" x14ac:dyDescent="0.35">
      <c r="A283" t="s">
        <v>3694</v>
      </c>
      <c r="B283" s="19" t="s">
        <v>3695</v>
      </c>
      <c r="C283" t="s">
        <v>69</v>
      </c>
      <c r="D283">
        <v>85.26</v>
      </c>
      <c r="E283">
        <v>200</v>
      </c>
      <c r="F283" t="s">
        <v>3695</v>
      </c>
      <c r="G283">
        <v>525</v>
      </c>
      <c r="H283" t="s">
        <v>50</v>
      </c>
      <c r="I283">
        <v>200</v>
      </c>
      <c r="J283" t="s">
        <v>11</v>
      </c>
      <c r="K283" t="s">
        <v>3696</v>
      </c>
      <c r="L283" s="1"/>
      <c r="M283" s="1">
        <v>42237</v>
      </c>
      <c r="N283" s="1">
        <v>41913</v>
      </c>
      <c r="O283" t="s">
        <v>13</v>
      </c>
      <c r="P283" s="1">
        <v>41939</v>
      </c>
      <c r="Q283" t="s">
        <v>436</v>
      </c>
      <c r="R283" t="s">
        <v>9</v>
      </c>
      <c r="S283" t="s">
        <v>3697</v>
      </c>
      <c r="T283" t="s">
        <v>13</v>
      </c>
      <c r="U283" t="s">
        <v>53</v>
      </c>
      <c r="V283" t="s">
        <v>3698</v>
      </c>
      <c r="X283" s="8">
        <v>44</v>
      </c>
      <c r="Y283" s="8">
        <v>22</v>
      </c>
      <c r="Z283" s="8">
        <v>51.75</v>
      </c>
      <c r="AA283" s="8">
        <v>52109.09</v>
      </c>
      <c r="AB283" t="s">
        <v>303</v>
      </c>
      <c r="AC283" t="s">
        <v>67</v>
      </c>
      <c r="AD283" t="s">
        <v>794</v>
      </c>
      <c r="AE283" t="s">
        <v>11</v>
      </c>
      <c r="AF283" t="s">
        <v>20</v>
      </c>
      <c r="AG283" t="s">
        <v>3699</v>
      </c>
      <c r="AH283" t="s">
        <v>3700</v>
      </c>
      <c r="AI283" t="s">
        <v>3572</v>
      </c>
      <c r="AJ283" t="s">
        <v>23</v>
      </c>
      <c r="AK283" t="s">
        <v>442</v>
      </c>
      <c r="AL283" s="2">
        <v>41913.523159722223</v>
      </c>
      <c r="AM283" t="s">
        <v>3701</v>
      </c>
      <c r="AN283" t="s">
        <v>3702</v>
      </c>
      <c r="AO283">
        <v>9</v>
      </c>
      <c r="AP283" t="s">
        <v>310</v>
      </c>
      <c r="AQ283" t="s">
        <v>311</v>
      </c>
      <c r="AR283">
        <v>80</v>
      </c>
      <c r="AT283" t="s">
        <v>3703</v>
      </c>
      <c r="AU283" t="s">
        <v>310</v>
      </c>
      <c r="AV283" t="s">
        <v>29</v>
      </c>
      <c r="AW283" s="8">
        <v>56678.05</v>
      </c>
      <c r="AX283" s="8">
        <v>56678.05</v>
      </c>
      <c r="AY283" s="8">
        <v>61117.33</v>
      </c>
      <c r="AZ283" t="s">
        <v>210</v>
      </c>
      <c r="BA283" t="s">
        <v>2246</v>
      </c>
      <c r="BB283" t="s">
        <v>32</v>
      </c>
      <c r="BC283" t="s">
        <v>3704</v>
      </c>
      <c r="BD283">
        <v>1.5</v>
      </c>
      <c r="BE283">
        <v>70</v>
      </c>
      <c r="BF283" t="s">
        <v>9</v>
      </c>
      <c r="BG283" t="s">
        <v>3705</v>
      </c>
      <c r="BO283" t="s">
        <v>449</v>
      </c>
      <c r="BP283">
        <v>9008.24</v>
      </c>
      <c r="BQ283" t="s">
        <v>36</v>
      </c>
      <c r="BR283" t="s">
        <v>3706</v>
      </c>
      <c r="BS283" t="s">
        <v>69</v>
      </c>
      <c r="BT283" t="s">
        <v>9</v>
      </c>
      <c r="BU283" t="s">
        <v>38</v>
      </c>
      <c r="BV283" t="s">
        <v>3707</v>
      </c>
      <c r="BW283" t="s">
        <v>3701</v>
      </c>
      <c r="BX283" t="s">
        <v>3698</v>
      </c>
      <c r="BY283" t="s">
        <v>3701</v>
      </c>
      <c r="BZ283" t="s">
        <v>72</v>
      </c>
      <c r="CA283" t="s">
        <v>3708</v>
      </c>
      <c r="CB283" t="s">
        <v>3709</v>
      </c>
      <c r="CD283" t="s">
        <v>164</v>
      </c>
      <c r="CE283" t="s">
        <v>43</v>
      </c>
      <c r="CF283">
        <v>279</v>
      </c>
      <c r="CG283" t="s">
        <v>320</v>
      </c>
      <c r="CI283" t="s">
        <v>3695</v>
      </c>
      <c r="CJ283">
        <v>37</v>
      </c>
      <c r="CK283" t="s">
        <v>45</v>
      </c>
      <c r="CL283" s="1">
        <v>42237</v>
      </c>
      <c r="CM283" t="s">
        <v>2246</v>
      </c>
      <c r="CN283" t="s">
        <v>3710</v>
      </c>
      <c r="CO283" t="s">
        <v>3711</v>
      </c>
      <c r="CQ283">
        <v>4</v>
      </c>
      <c r="CR283" s="8">
        <v>67518</v>
      </c>
      <c r="CS283">
        <v>1</v>
      </c>
      <c r="CU283" s="8">
        <v>56678.05</v>
      </c>
      <c r="CV283">
        <v>1</v>
      </c>
      <c r="CX283" t="s">
        <v>3712</v>
      </c>
      <c r="CY283">
        <v>8.5</v>
      </c>
    </row>
    <row r="284" spans="1:103" x14ac:dyDescent="0.35">
      <c r="A284" t="s">
        <v>3713</v>
      </c>
      <c r="B284" s="19" t="s">
        <v>3695</v>
      </c>
      <c r="C284" t="s">
        <v>69</v>
      </c>
      <c r="D284">
        <v>8.0500000000000007</v>
      </c>
      <c r="E284">
        <v>200</v>
      </c>
      <c r="F284" t="s">
        <v>3695</v>
      </c>
      <c r="G284">
        <v>78</v>
      </c>
      <c r="H284" t="s">
        <v>148</v>
      </c>
      <c r="I284">
        <v>170</v>
      </c>
      <c r="J284" t="s">
        <v>11</v>
      </c>
      <c r="K284" t="s">
        <v>3714</v>
      </c>
      <c r="L284" s="1">
        <v>41904</v>
      </c>
      <c r="M284" s="1">
        <v>42235</v>
      </c>
      <c r="N284" s="1">
        <v>41871</v>
      </c>
      <c r="O284" t="s">
        <v>990</v>
      </c>
      <c r="P284" s="1"/>
      <c r="Q284" t="s">
        <v>758</v>
      </c>
      <c r="R284" t="s">
        <v>9</v>
      </c>
      <c r="S284" t="s">
        <v>3697</v>
      </c>
      <c r="T284" t="s">
        <v>1808</v>
      </c>
      <c r="X284" s="8">
        <v>47.5</v>
      </c>
      <c r="Y284" s="8">
        <v>25</v>
      </c>
      <c r="Z284" s="8">
        <v>51.75</v>
      </c>
      <c r="AA284" s="8">
        <v>5000</v>
      </c>
      <c r="AB284" t="s">
        <v>664</v>
      </c>
      <c r="AC284" t="s">
        <v>664</v>
      </c>
      <c r="AD284" t="s">
        <v>794</v>
      </c>
      <c r="AE284" t="s">
        <v>11</v>
      </c>
      <c r="AF284" t="s">
        <v>20</v>
      </c>
      <c r="AH284" t="s">
        <v>796</v>
      </c>
      <c r="AI284" t="s">
        <v>58</v>
      </c>
      <c r="AJ284" t="s">
        <v>100</v>
      </c>
      <c r="AK284" t="s">
        <v>545</v>
      </c>
      <c r="AL284" s="2">
        <v>41871.381284722222</v>
      </c>
      <c r="AN284" t="s">
        <v>3715</v>
      </c>
      <c r="AO284">
        <v>4</v>
      </c>
      <c r="AP284" t="s">
        <v>1471</v>
      </c>
      <c r="AR284">
        <v>80</v>
      </c>
      <c r="AT284" t="s">
        <v>3703</v>
      </c>
      <c r="AU284" t="s">
        <v>310</v>
      </c>
      <c r="AV284" t="s">
        <v>104</v>
      </c>
      <c r="AW284" s="8">
        <v>57630</v>
      </c>
      <c r="AX284" s="8">
        <v>57630</v>
      </c>
      <c r="AY284" s="8">
        <v>62096.58</v>
      </c>
      <c r="BA284" t="s">
        <v>3716</v>
      </c>
      <c r="BB284" t="s">
        <v>3717</v>
      </c>
      <c r="BC284" t="s">
        <v>3718</v>
      </c>
      <c r="BD284">
        <v>1.5</v>
      </c>
      <c r="BE284">
        <v>70</v>
      </c>
      <c r="BF284" t="s">
        <v>69</v>
      </c>
      <c r="BG284" t="s">
        <v>3719</v>
      </c>
      <c r="BO284" t="s">
        <v>768</v>
      </c>
      <c r="BP284">
        <v>57096.58</v>
      </c>
      <c r="BQ284" t="s">
        <v>1476</v>
      </c>
      <c r="BR284" t="s">
        <v>3720</v>
      </c>
      <c r="BS284" t="s">
        <v>9</v>
      </c>
      <c r="BV284" t="s">
        <v>3721</v>
      </c>
      <c r="BW284" t="s">
        <v>3715</v>
      </c>
      <c r="BX284" t="s">
        <v>3722</v>
      </c>
      <c r="BY284" t="s">
        <v>3715</v>
      </c>
      <c r="BZ284" t="s">
        <v>40</v>
      </c>
      <c r="CB284" t="s">
        <v>3723</v>
      </c>
      <c r="CC284" t="s">
        <v>3724</v>
      </c>
      <c r="CE284" t="s">
        <v>43</v>
      </c>
      <c r="CF284">
        <v>339</v>
      </c>
      <c r="CG284" t="s">
        <v>429</v>
      </c>
      <c r="CI284" t="s">
        <v>3695</v>
      </c>
      <c r="CJ284">
        <v>37</v>
      </c>
      <c r="CK284" t="s">
        <v>45</v>
      </c>
      <c r="CL284" s="1">
        <v>42235</v>
      </c>
      <c r="CM284" t="s">
        <v>3716</v>
      </c>
      <c r="CO284" t="s">
        <v>3724</v>
      </c>
      <c r="CP284" t="s">
        <v>3724</v>
      </c>
      <c r="CQ284">
        <v>2</v>
      </c>
      <c r="CR284" s="8">
        <v>69732.3</v>
      </c>
      <c r="CS284">
        <v>1</v>
      </c>
      <c r="CT284" t="s">
        <v>9</v>
      </c>
      <c r="CU284" s="8">
        <v>57630</v>
      </c>
      <c r="CV284">
        <v>1</v>
      </c>
      <c r="CX284" t="s">
        <v>3725</v>
      </c>
      <c r="CY284">
        <v>8.5</v>
      </c>
    </row>
    <row r="285" spans="1:103" x14ac:dyDescent="0.35">
      <c r="A285" t="s">
        <v>3726</v>
      </c>
      <c r="B285" s="19" t="s">
        <v>3695</v>
      </c>
      <c r="C285" t="s">
        <v>9</v>
      </c>
      <c r="D285">
        <v>100</v>
      </c>
      <c r="E285">
        <v>200</v>
      </c>
      <c r="F285" t="s">
        <v>3695</v>
      </c>
      <c r="G285">
        <v>1947</v>
      </c>
      <c r="H285" t="s">
        <v>10</v>
      </c>
      <c r="I285">
        <v>200</v>
      </c>
      <c r="J285" t="s">
        <v>11</v>
      </c>
      <c r="K285" t="s">
        <v>3727</v>
      </c>
      <c r="L285" s="1"/>
      <c r="M285" s="1">
        <v>42238</v>
      </c>
      <c r="N285" s="1">
        <v>42156</v>
      </c>
      <c r="O285" t="s">
        <v>13</v>
      </c>
      <c r="P285" s="1">
        <v>42170</v>
      </c>
      <c r="Q285" t="s">
        <v>202</v>
      </c>
      <c r="R285" t="s">
        <v>9</v>
      </c>
      <c r="S285" t="s">
        <v>3697</v>
      </c>
      <c r="T285" t="s">
        <v>13</v>
      </c>
      <c r="U285" t="s">
        <v>226</v>
      </c>
      <c r="X285" s="8">
        <v>37</v>
      </c>
      <c r="Y285" s="8">
        <v>20</v>
      </c>
      <c r="Z285" s="8">
        <v>51.75</v>
      </c>
      <c r="AA285" s="8">
        <v>51413.14</v>
      </c>
      <c r="AB285" t="s">
        <v>175</v>
      </c>
      <c r="AC285" t="s">
        <v>611</v>
      </c>
      <c r="AD285" t="s">
        <v>794</v>
      </c>
      <c r="AE285" t="s">
        <v>11</v>
      </c>
      <c r="AF285" t="s">
        <v>20</v>
      </c>
      <c r="AH285" t="s">
        <v>2072</v>
      </c>
      <c r="AI285" t="s">
        <v>1725</v>
      </c>
      <c r="AJ285" t="s">
        <v>59</v>
      </c>
      <c r="AK285" t="s">
        <v>3728</v>
      </c>
      <c r="AL285" s="2">
        <v>42156.735937500001</v>
      </c>
      <c r="AM285" t="s">
        <v>3729</v>
      </c>
      <c r="AN285" t="s">
        <v>3729</v>
      </c>
      <c r="AO285">
        <v>3</v>
      </c>
      <c r="AP285" t="s">
        <v>3730</v>
      </c>
      <c r="AQ285" t="s">
        <v>702</v>
      </c>
      <c r="AR285">
        <v>80</v>
      </c>
      <c r="AT285" t="s">
        <v>3703</v>
      </c>
      <c r="AU285" t="s">
        <v>3730</v>
      </c>
      <c r="AV285" t="s">
        <v>62</v>
      </c>
      <c r="AW285" s="8">
        <v>52833</v>
      </c>
      <c r="AX285" s="8">
        <v>47653</v>
      </c>
      <c r="AY285" s="8">
        <v>51413.14</v>
      </c>
      <c r="BA285" t="s">
        <v>3731</v>
      </c>
      <c r="BB285" t="s">
        <v>511</v>
      </c>
      <c r="BC285" t="s">
        <v>3732</v>
      </c>
      <c r="BD285">
        <v>1.5</v>
      </c>
      <c r="BE285">
        <v>70</v>
      </c>
      <c r="BF285" t="s">
        <v>9</v>
      </c>
      <c r="BG285" t="s">
        <v>3733</v>
      </c>
      <c r="BO285" t="s">
        <v>777</v>
      </c>
      <c r="BP285">
        <v>0</v>
      </c>
      <c r="BQ285" t="s">
        <v>1816</v>
      </c>
      <c r="BR285" t="s">
        <v>3734</v>
      </c>
      <c r="BS285" t="s">
        <v>9</v>
      </c>
      <c r="BT285" t="s">
        <v>9</v>
      </c>
      <c r="BU285" t="s">
        <v>38</v>
      </c>
      <c r="BV285" t="s">
        <v>3735</v>
      </c>
      <c r="BW285" t="s">
        <v>3729</v>
      </c>
      <c r="BX285" t="s">
        <v>3736</v>
      </c>
      <c r="BY285" t="s">
        <v>3729</v>
      </c>
      <c r="BZ285" t="s">
        <v>72</v>
      </c>
      <c r="CA285" t="s">
        <v>3737</v>
      </c>
      <c r="CC285" t="s">
        <v>3738</v>
      </c>
      <c r="CE285" t="s">
        <v>3739</v>
      </c>
      <c r="CF285">
        <v>259</v>
      </c>
      <c r="CG285" t="s">
        <v>316</v>
      </c>
      <c r="CH285" t="s">
        <v>1816</v>
      </c>
      <c r="CI285" t="s">
        <v>3695</v>
      </c>
      <c r="CJ285">
        <v>37</v>
      </c>
      <c r="CK285" t="s">
        <v>45</v>
      </c>
      <c r="CL285" s="1">
        <v>42238</v>
      </c>
      <c r="CM285" t="s">
        <v>3731</v>
      </c>
      <c r="CQ285">
        <v>2</v>
      </c>
      <c r="CR285" s="8">
        <v>8461.5300000000007</v>
      </c>
      <c r="CS285">
        <v>3</v>
      </c>
      <c r="CT285" t="s">
        <v>9</v>
      </c>
      <c r="CU285" s="8">
        <v>52833</v>
      </c>
      <c r="CV285">
        <v>1</v>
      </c>
      <c r="CX285" t="s">
        <v>3740</v>
      </c>
      <c r="CY285">
        <v>8.5</v>
      </c>
    </row>
    <row r="286" spans="1:103" x14ac:dyDescent="0.35">
      <c r="A286" t="s">
        <v>3741</v>
      </c>
      <c r="B286" s="19" t="s">
        <v>3695</v>
      </c>
      <c r="C286" t="s">
        <v>69</v>
      </c>
      <c r="E286">
        <v>200</v>
      </c>
      <c r="F286" t="s">
        <v>3695</v>
      </c>
      <c r="G286">
        <v>856</v>
      </c>
      <c r="H286" t="s">
        <v>50</v>
      </c>
      <c r="I286">
        <v>200</v>
      </c>
      <c r="J286" t="s">
        <v>11</v>
      </c>
      <c r="K286" t="s">
        <v>3742</v>
      </c>
      <c r="L286" s="1">
        <v>42086</v>
      </c>
      <c r="M286" s="1">
        <v>42236</v>
      </c>
      <c r="N286" s="1">
        <v>42016</v>
      </c>
      <c r="O286" t="s">
        <v>990</v>
      </c>
      <c r="P286" s="1"/>
      <c r="Q286" t="s">
        <v>758</v>
      </c>
      <c r="R286" t="s">
        <v>9</v>
      </c>
      <c r="S286" t="s">
        <v>3697</v>
      </c>
      <c r="T286" t="s">
        <v>3517</v>
      </c>
      <c r="X286" s="8">
        <v>44</v>
      </c>
      <c r="Y286" s="8">
        <v>22</v>
      </c>
      <c r="Z286" s="8">
        <v>51.75</v>
      </c>
      <c r="AA286" s="8">
        <v>0</v>
      </c>
      <c r="AB286" t="s">
        <v>304</v>
      </c>
      <c r="AC286" t="s">
        <v>67</v>
      </c>
      <c r="AD286" t="s">
        <v>794</v>
      </c>
      <c r="AE286" t="s">
        <v>11</v>
      </c>
      <c r="AF286" t="s">
        <v>20</v>
      </c>
      <c r="AH286" t="s">
        <v>3743</v>
      </c>
      <c r="AI286" t="s">
        <v>929</v>
      </c>
      <c r="AJ286" t="s">
        <v>80</v>
      </c>
      <c r="AK286" t="s">
        <v>497</v>
      </c>
      <c r="AL286" s="2">
        <v>42016.674004629633</v>
      </c>
      <c r="AM286" t="s">
        <v>3744</v>
      </c>
      <c r="AO286">
        <v>1</v>
      </c>
      <c r="AP286" t="s">
        <v>310</v>
      </c>
      <c r="AQ286" t="s">
        <v>311</v>
      </c>
      <c r="AR286">
        <v>80</v>
      </c>
      <c r="AT286" t="s">
        <v>3703</v>
      </c>
      <c r="AU286" t="s">
        <v>310</v>
      </c>
      <c r="AV286" t="s">
        <v>83</v>
      </c>
      <c r="AW286" s="8">
        <v>55800</v>
      </c>
      <c r="AX286" s="8">
        <v>41850</v>
      </c>
      <c r="AY286" s="8">
        <v>45041.18</v>
      </c>
      <c r="BA286" t="s">
        <v>3745</v>
      </c>
      <c r="BB286" t="s">
        <v>32</v>
      </c>
      <c r="BC286" t="s">
        <v>3520</v>
      </c>
      <c r="BD286">
        <v>1.5</v>
      </c>
      <c r="BE286">
        <v>70</v>
      </c>
      <c r="BF286" t="s">
        <v>69</v>
      </c>
      <c r="BG286" t="s">
        <v>3746</v>
      </c>
      <c r="BO286" t="s">
        <v>449</v>
      </c>
      <c r="BP286">
        <v>45041.18</v>
      </c>
      <c r="BQ286" t="s">
        <v>36</v>
      </c>
      <c r="BR286" t="s">
        <v>3747</v>
      </c>
      <c r="BS286" t="s">
        <v>9</v>
      </c>
      <c r="BV286" t="s">
        <v>3748</v>
      </c>
      <c r="BW286" t="s">
        <v>3744</v>
      </c>
      <c r="BX286" t="s">
        <v>2002</v>
      </c>
      <c r="BY286" t="s">
        <v>3744</v>
      </c>
      <c r="BZ286" t="s">
        <v>72</v>
      </c>
      <c r="CD286" t="s">
        <v>254</v>
      </c>
      <c r="CE286" t="s">
        <v>3749</v>
      </c>
      <c r="CF286">
        <v>279</v>
      </c>
      <c r="CG286" t="s">
        <v>320</v>
      </c>
      <c r="CI286" t="s">
        <v>3695</v>
      </c>
      <c r="CJ286">
        <v>37</v>
      </c>
      <c r="CK286" t="s">
        <v>45</v>
      </c>
      <c r="CL286" s="1">
        <v>42236</v>
      </c>
      <c r="CM286" t="s">
        <v>3745</v>
      </c>
      <c r="CQ286">
        <v>1</v>
      </c>
      <c r="CR286" s="8"/>
      <c r="CS286">
        <v>0</v>
      </c>
      <c r="CU286" s="8">
        <v>55800</v>
      </c>
      <c r="CV286">
        <v>1</v>
      </c>
      <c r="CX286" t="s">
        <v>3750</v>
      </c>
      <c r="CY286">
        <v>8.5</v>
      </c>
    </row>
    <row r="287" spans="1:103" x14ac:dyDescent="0.35">
      <c r="A287" t="s">
        <v>3751</v>
      </c>
      <c r="B287" s="19" t="s">
        <v>3695</v>
      </c>
      <c r="C287" t="s">
        <v>9</v>
      </c>
      <c r="D287">
        <v>100</v>
      </c>
      <c r="E287">
        <v>200</v>
      </c>
      <c r="F287" t="s">
        <v>3695</v>
      </c>
      <c r="G287">
        <v>499</v>
      </c>
      <c r="H287" t="s">
        <v>50</v>
      </c>
      <c r="I287">
        <v>170</v>
      </c>
      <c r="J287" t="s">
        <v>11</v>
      </c>
      <c r="K287" t="s">
        <v>3752</v>
      </c>
      <c r="L287" s="1"/>
      <c r="M287" s="1">
        <v>42238</v>
      </c>
      <c r="N287" s="1">
        <v>41906</v>
      </c>
      <c r="O287" t="s">
        <v>13</v>
      </c>
      <c r="P287" s="1">
        <v>41967</v>
      </c>
      <c r="Q287" t="s">
        <v>202</v>
      </c>
      <c r="R287" t="s">
        <v>9</v>
      </c>
      <c r="S287" t="s">
        <v>3697</v>
      </c>
      <c r="T287" t="s">
        <v>13</v>
      </c>
      <c r="U287" t="s">
        <v>1283</v>
      </c>
      <c r="X287" s="8">
        <v>44</v>
      </c>
      <c r="Y287" s="8">
        <v>22</v>
      </c>
      <c r="Z287" s="8">
        <v>51.75</v>
      </c>
      <c r="AA287" s="8">
        <v>51671.63</v>
      </c>
      <c r="AB287" t="s">
        <v>274</v>
      </c>
      <c r="AC287" t="s">
        <v>697</v>
      </c>
      <c r="AD287" t="s">
        <v>794</v>
      </c>
      <c r="AE287" t="s">
        <v>11</v>
      </c>
      <c r="AF287" t="s">
        <v>20</v>
      </c>
      <c r="AH287" t="s">
        <v>306</v>
      </c>
      <c r="AI287" t="s">
        <v>99</v>
      </c>
      <c r="AJ287" t="s">
        <v>59</v>
      </c>
      <c r="AK287" t="s">
        <v>745</v>
      </c>
      <c r="AL287" s="2">
        <v>41906.626643518517</v>
      </c>
      <c r="AM287" t="s">
        <v>3753</v>
      </c>
      <c r="AN287" t="s">
        <v>3754</v>
      </c>
      <c r="AO287">
        <v>7</v>
      </c>
      <c r="AP287" t="s">
        <v>3730</v>
      </c>
      <c r="AQ287" t="s">
        <v>702</v>
      </c>
      <c r="AR287">
        <v>80</v>
      </c>
      <c r="AT287" t="s">
        <v>3703</v>
      </c>
      <c r="AU287" t="s">
        <v>3730</v>
      </c>
      <c r="AV287" t="s">
        <v>62</v>
      </c>
      <c r="AW287" s="8">
        <v>47946.5</v>
      </c>
      <c r="AX287" s="8">
        <v>47946.5</v>
      </c>
      <c r="AY287" s="8">
        <v>51671.63</v>
      </c>
      <c r="BA287" t="s">
        <v>3755</v>
      </c>
      <c r="BB287" t="s">
        <v>3756</v>
      </c>
      <c r="BC287" t="s">
        <v>3757</v>
      </c>
      <c r="BD287">
        <v>1.5</v>
      </c>
      <c r="BE287">
        <v>70</v>
      </c>
      <c r="BF287" t="s">
        <v>9</v>
      </c>
      <c r="BG287" t="s">
        <v>3758</v>
      </c>
      <c r="BO287" t="s">
        <v>303</v>
      </c>
      <c r="BP287">
        <v>0</v>
      </c>
      <c r="BQ287" t="s">
        <v>1816</v>
      </c>
      <c r="BR287" t="s">
        <v>3759</v>
      </c>
      <c r="BS287" t="s">
        <v>69</v>
      </c>
      <c r="BT287" t="s">
        <v>9</v>
      </c>
      <c r="BU287" t="s">
        <v>38</v>
      </c>
      <c r="BV287" t="s">
        <v>3760</v>
      </c>
      <c r="BW287" t="s">
        <v>3753</v>
      </c>
      <c r="BX287" t="s">
        <v>3761</v>
      </c>
      <c r="BY287" t="s">
        <v>3754</v>
      </c>
      <c r="BZ287" t="s">
        <v>72</v>
      </c>
      <c r="CB287" t="s">
        <v>3762</v>
      </c>
      <c r="CC287" t="s">
        <v>3763</v>
      </c>
      <c r="CE287" t="s">
        <v>1060</v>
      </c>
      <c r="CF287">
        <v>279</v>
      </c>
      <c r="CG287" t="s">
        <v>1501</v>
      </c>
      <c r="CH287" t="s">
        <v>1816</v>
      </c>
      <c r="CI287" t="s">
        <v>3695</v>
      </c>
      <c r="CJ287">
        <v>37</v>
      </c>
      <c r="CK287" t="s">
        <v>45</v>
      </c>
      <c r="CL287" s="1">
        <v>42238</v>
      </c>
      <c r="CM287" t="s">
        <v>3755</v>
      </c>
      <c r="CN287" t="s">
        <v>3764</v>
      </c>
      <c r="CO287" t="s">
        <v>3763</v>
      </c>
      <c r="CP287" t="s">
        <v>3763</v>
      </c>
      <c r="CQ287">
        <v>3</v>
      </c>
      <c r="CR287" s="8">
        <v>57390.3</v>
      </c>
      <c r="CS287">
        <v>4</v>
      </c>
      <c r="CT287" t="s">
        <v>9</v>
      </c>
      <c r="CU287" s="8">
        <v>47946.5</v>
      </c>
      <c r="CV287">
        <v>1</v>
      </c>
      <c r="CX287" t="s">
        <v>3765</v>
      </c>
      <c r="CY287">
        <v>8.5</v>
      </c>
    </row>
    <row r="288" spans="1:103" x14ac:dyDescent="0.35">
      <c r="A288" t="s">
        <v>3766</v>
      </c>
      <c r="B288" s="19" t="s">
        <v>3695</v>
      </c>
      <c r="C288" t="s">
        <v>9</v>
      </c>
      <c r="D288">
        <v>100</v>
      </c>
      <c r="E288">
        <v>200</v>
      </c>
      <c r="F288" t="s">
        <v>3695</v>
      </c>
      <c r="G288">
        <v>2108</v>
      </c>
      <c r="H288" t="s">
        <v>10</v>
      </c>
      <c r="I288">
        <v>180</v>
      </c>
      <c r="J288" t="s">
        <v>791</v>
      </c>
      <c r="K288" t="s">
        <v>3767</v>
      </c>
      <c r="L288" s="1"/>
      <c r="M288" s="1">
        <v>42237</v>
      </c>
      <c r="N288" s="1">
        <v>42170</v>
      </c>
      <c r="O288" t="s">
        <v>13</v>
      </c>
      <c r="P288" s="1">
        <v>42173</v>
      </c>
      <c r="Q288" t="s">
        <v>1359</v>
      </c>
      <c r="R288" t="s">
        <v>9</v>
      </c>
      <c r="S288" t="s">
        <v>3697</v>
      </c>
      <c r="T288" t="s">
        <v>13</v>
      </c>
      <c r="U288" t="s">
        <v>16</v>
      </c>
      <c r="X288" s="8">
        <v>37</v>
      </c>
      <c r="Y288" s="8">
        <v>20</v>
      </c>
      <c r="Z288" s="8">
        <v>51.75</v>
      </c>
      <c r="AA288" s="8">
        <v>51413.14</v>
      </c>
      <c r="AB288" t="s">
        <v>1097</v>
      </c>
      <c r="AC288" t="s">
        <v>787</v>
      </c>
      <c r="AD288" t="s">
        <v>794</v>
      </c>
      <c r="AE288" t="s">
        <v>791</v>
      </c>
      <c r="AF288" t="s">
        <v>177</v>
      </c>
      <c r="AH288" t="s">
        <v>1507</v>
      </c>
      <c r="AI288" t="s">
        <v>762</v>
      </c>
      <c r="AJ288" t="s">
        <v>23</v>
      </c>
      <c r="AK288" t="s">
        <v>3768</v>
      </c>
      <c r="AL288" s="2">
        <v>42170.665486111109</v>
      </c>
      <c r="AM288" t="s">
        <v>3769</v>
      </c>
      <c r="AN288" t="s">
        <v>3770</v>
      </c>
      <c r="AO288">
        <v>2</v>
      </c>
      <c r="AP288" t="s">
        <v>310</v>
      </c>
      <c r="AQ288" t="s">
        <v>311</v>
      </c>
      <c r="AR288">
        <v>80</v>
      </c>
      <c r="AT288" t="s">
        <v>3703</v>
      </c>
      <c r="AU288" t="s">
        <v>310</v>
      </c>
      <c r="AV288" t="s">
        <v>29</v>
      </c>
      <c r="AW288" s="8">
        <v>47653</v>
      </c>
      <c r="AX288" s="8">
        <v>47653</v>
      </c>
      <c r="AY288" s="8">
        <v>51413.14</v>
      </c>
      <c r="BA288" t="s">
        <v>3771</v>
      </c>
      <c r="BB288" t="s">
        <v>1576</v>
      </c>
      <c r="BC288" t="s">
        <v>3772</v>
      </c>
      <c r="BD288">
        <v>1.5</v>
      </c>
      <c r="BE288">
        <v>70</v>
      </c>
      <c r="BF288" t="s">
        <v>9</v>
      </c>
      <c r="BG288" t="s">
        <v>3773</v>
      </c>
      <c r="BO288" t="s">
        <v>18</v>
      </c>
      <c r="BP288">
        <v>0</v>
      </c>
      <c r="BQ288" t="s">
        <v>36</v>
      </c>
      <c r="BR288" t="s">
        <v>3774</v>
      </c>
      <c r="BS288" t="s">
        <v>9</v>
      </c>
      <c r="BT288" t="s">
        <v>9</v>
      </c>
      <c r="BU288" t="s">
        <v>38</v>
      </c>
      <c r="BV288" t="s">
        <v>3775</v>
      </c>
      <c r="BW288" t="s">
        <v>3769</v>
      </c>
      <c r="BX288" t="s">
        <v>3776</v>
      </c>
      <c r="BY288" t="s">
        <v>3770</v>
      </c>
      <c r="BZ288" t="s">
        <v>72</v>
      </c>
      <c r="CB288" t="s">
        <v>2667</v>
      </c>
      <c r="CC288" t="s">
        <v>3777</v>
      </c>
      <c r="CE288" t="s">
        <v>456</v>
      </c>
      <c r="CF288">
        <v>259</v>
      </c>
      <c r="CG288" t="s">
        <v>227</v>
      </c>
      <c r="CI288" t="s">
        <v>3695</v>
      </c>
      <c r="CJ288">
        <v>37</v>
      </c>
      <c r="CK288" t="s">
        <v>45</v>
      </c>
      <c r="CL288" s="1">
        <v>42237</v>
      </c>
      <c r="CM288" t="s">
        <v>3771</v>
      </c>
      <c r="CO288" t="s">
        <v>3777</v>
      </c>
      <c r="CP288" t="s">
        <v>3777</v>
      </c>
      <c r="CQ288">
        <v>1</v>
      </c>
      <c r="CR288" s="8"/>
      <c r="CS288">
        <v>2</v>
      </c>
      <c r="CT288" t="s">
        <v>9</v>
      </c>
      <c r="CU288" s="8">
        <v>47653</v>
      </c>
      <c r="CV288">
        <v>1</v>
      </c>
      <c r="CX288" t="s">
        <v>3778</v>
      </c>
      <c r="CY288">
        <v>8.5</v>
      </c>
    </row>
    <row r="289" spans="1:103" x14ac:dyDescent="0.35">
      <c r="A289" t="s">
        <v>3779</v>
      </c>
      <c r="B289" s="19" t="s">
        <v>3695</v>
      </c>
      <c r="C289" t="s">
        <v>69</v>
      </c>
      <c r="D289">
        <v>97.94</v>
      </c>
      <c r="E289">
        <v>200</v>
      </c>
      <c r="F289" t="s">
        <v>3695</v>
      </c>
      <c r="G289">
        <v>711</v>
      </c>
      <c r="H289" t="s">
        <v>50</v>
      </c>
      <c r="I289">
        <v>177</v>
      </c>
      <c r="J289" t="s">
        <v>11</v>
      </c>
      <c r="K289" t="s">
        <v>3780</v>
      </c>
      <c r="L289" s="1"/>
      <c r="M289" s="1">
        <v>42235</v>
      </c>
      <c r="N289" s="1">
        <v>41963</v>
      </c>
      <c r="O289" t="s">
        <v>13</v>
      </c>
      <c r="P289" s="1">
        <v>42106</v>
      </c>
      <c r="Q289" t="s">
        <v>758</v>
      </c>
      <c r="R289" t="s">
        <v>9</v>
      </c>
      <c r="S289" t="s">
        <v>3697</v>
      </c>
      <c r="T289" t="s">
        <v>13</v>
      </c>
      <c r="U289" t="s">
        <v>657</v>
      </c>
      <c r="X289" s="8">
        <v>44</v>
      </c>
      <c r="Y289" s="8">
        <v>22</v>
      </c>
      <c r="Z289" s="8">
        <v>51.75</v>
      </c>
      <c r="AA289" s="8">
        <v>62702.59</v>
      </c>
      <c r="AB289" t="s">
        <v>303</v>
      </c>
      <c r="AC289" t="s">
        <v>67</v>
      </c>
      <c r="AD289" t="s">
        <v>794</v>
      </c>
      <c r="AE289" t="s">
        <v>11</v>
      </c>
      <c r="AF289" t="s">
        <v>20</v>
      </c>
      <c r="AG289" t="s">
        <v>3781</v>
      </c>
      <c r="AH289" t="s">
        <v>3782</v>
      </c>
      <c r="AI289" t="s">
        <v>347</v>
      </c>
      <c r="AJ289" t="s">
        <v>100</v>
      </c>
      <c r="AK289" t="s">
        <v>482</v>
      </c>
      <c r="AL289" s="2">
        <v>41963.682199074072</v>
      </c>
      <c r="AM289" t="s">
        <v>3783</v>
      </c>
      <c r="AN289" t="s">
        <v>3783</v>
      </c>
      <c r="AO289">
        <v>4</v>
      </c>
      <c r="AP289" t="s">
        <v>310</v>
      </c>
      <c r="AQ289" t="s">
        <v>311</v>
      </c>
      <c r="AR289">
        <v>80</v>
      </c>
      <c r="AT289" t="s">
        <v>3703</v>
      </c>
      <c r="AU289" t="s">
        <v>310</v>
      </c>
      <c r="AV289" t="s">
        <v>104</v>
      </c>
      <c r="AW289" s="8">
        <v>59016</v>
      </c>
      <c r="AX289" s="8">
        <v>58288</v>
      </c>
      <c r="AY289" s="8">
        <v>64021</v>
      </c>
      <c r="BA289" t="s">
        <v>3784</v>
      </c>
      <c r="BB289" t="s">
        <v>32</v>
      </c>
      <c r="BC289" t="s">
        <v>1563</v>
      </c>
      <c r="BD289">
        <v>1.5</v>
      </c>
      <c r="BE289">
        <v>70</v>
      </c>
      <c r="BF289" t="s">
        <v>69</v>
      </c>
      <c r="BG289" t="s">
        <v>3785</v>
      </c>
      <c r="BO289" t="s">
        <v>449</v>
      </c>
      <c r="BP289">
        <v>1318.41</v>
      </c>
      <c r="BQ289" t="s">
        <v>36</v>
      </c>
      <c r="BR289" t="s">
        <v>3786</v>
      </c>
      <c r="BS289" t="s">
        <v>9</v>
      </c>
      <c r="BT289" t="s">
        <v>9</v>
      </c>
      <c r="BU289" t="s">
        <v>38</v>
      </c>
      <c r="BV289" t="s">
        <v>3787</v>
      </c>
      <c r="BW289" t="s">
        <v>3783</v>
      </c>
      <c r="BX289" t="s">
        <v>3788</v>
      </c>
      <c r="BY289" t="s">
        <v>3783</v>
      </c>
      <c r="BZ289" t="s">
        <v>72</v>
      </c>
      <c r="CB289" t="s">
        <v>3789</v>
      </c>
      <c r="CE289" t="s">
        <v>3790</v>
      </c>
      <c r="CF289">
        <v>279</v>
      </c>
      <c r="CG289" t="s">
        <v>320</v>
      </c>
      <c r="CI289" t="s">
        <v>3695</v>
      </c>
      <c r="CJ289">
        <v>37</v>
      </c>
      <c r="CK289" t="s">
        <v>45</v>
      </c>
      <c r="CL289" s="1">
        <v>42235</v>
      </c>
      <c r="CM289" t="s">
        <v>3784</v>
      </c>
      <c r="CN289" t="s">
        <v>3791</v>
      </c>
      <c r="CO289" t="s">
        <v>3792</v>
      </c>
      <c r="CQ289">
        <v>2</v>
      </c>
      <c r="CR289" s="8">
        <v>1482.25</v>
      </c>
      <c r="CS289">
        <v>7</v>
      </c>
      <c r="CU289" s="8">
        <v>59016</v>
      </c>
      <c r="CV289">
        <v>1</v>
      </c>
      <c r="CX289" t="s">
        <v>3793</v>
      </c>
      <c r="CY289">
        <v>8.5</v>
      </c>
    </row>
    <row r="290" spans="1:103" x14ac:dyDescent="0.35">
      <c r="A290" t="s">
        <v>3794</v>
      </c>
      <c r="B290" s="19" t="s">
        <v>3795</v>
      </c>
      <c r="C290" t="s">
        <v>69</v>
      </c>
      <c r="E290">
        <v>25</v>
      </c>
      <c r="F290" t="s">
        <v>3795</v>
      </c>
      <c r="G290">
        <v>2414</v>
      </c>
      <c r="H290" t="s">
        <v>50</v>
      </c>
      <c r="I290">
        <v>25</v>
      </c>
      <c r="J290" t="s">
        <v>1433</v>
      </c>
      <c r="K290" t="s">
        <v>3796</v>
      </c>
      <c r="L290" s="1"/>
      <c r="M290" s="1">
        <v>42235</v>
      </c>
      <c r="N290" s="1">
        <v>42214</v>
      </c>
      <c r="O290" t="s">
        <v>3797</v>
      </c>
      <c r="P290" s="1">
        <v>42215</v>
      </c>
      <c r="Q290" t="s">
        <v>1359</v>
      </c>
      <c r="R290" t="s">
        <v>9</v>
      </c>
      <c r="S290" t="s">
        <v>3798</v>
      </c>
      <c r="T290" t="s">
        <v>1641</v>
      </c>
      <c r="AA290" s="8">
        <v>0</v>
      </c>
      <c r="AD290" t="s">
        <v>1436</v>
      </c>
      <c r="AE290" t="s">
        <v>1433</v>
      </c>
      <c r="AF290" t="s">
        <v>177</v>
      </c>
      <c r="AH290" t="s">
        <v>3599</v>
      </c>
      <c r="AI290" t="s">
        <v>3600</v>
      </c>
      <c r="AJ290" t="s">
        <v>100</v>
      </c>
      <c r="AK290" t="s">
        <v>659</v>
      </c>
      <c r="AL290" s="2">
        <v>42214.770497685182</v>
      </c>
      <c r="AM290" t="s">
        <v>3799</v>
      </c>
      <c r="AO290">
        <v>1</v>
      </c>
      <c r="AP290" t="s">
        <v>1440</v>
      </c>
      <c r="AU290" t="s">
        <v>1440</v>
      </c>
      <c r="AV290" t="s">
        <v>104</v>
      </c>
      <c r="AW290" s="8">
        <v>2399</v>
      </c>
      <c r="AX290" s="8">
        <v>2399</v>
      </c>
      <c r="AY290" s="8">
        <v>2898.89</v>
      </c>
      <c r="BA290" t="s">
        <v>3800</v>
      </c>
      <c r="BB290" t="s">
        <v>1828</v>
      </c>
      <c r="BC290" t="s">
        <v>3801</v>
      </c>
      <c r="BF290" t="s">
        <v>69</v>
      </c>
      <c r="BP290">
        <v>2898.89</v>
      </c>
      <c r="BQ290" t="s">
        <v>1444</v>
      </c>
      <c r="BR290" t="s">
        <v>3802</v>
      </c>
      <c r="BS290" t="s">
        <v>69</v>
      </c>
      <c r="BW290" t="s">
        <v>3799</v>
      </c>
      <c r="BY290" t="s">
        <v>3799</v>
      </c>
      <c r="CG290" t="s">
        <v>320</v>
      </c>
      <c r="CH290" t="s">
        <v>1449</v>
      </c>
      <c r="CI290" t="s">
        <v>3795</v>
      </c>
      <c r="CK290" t="s">
        <v>1450</v>
      </c>
      <c r="CL290" s="1">
        <v>42235</v>
      </c>
      <c r="CM290" t="s">
        <v>3800</v>
      </c>
      <c r="CQ290">
        <v>0</v>
      </c>
      <c r="CR290" s="8"/>
      <c r="CS290">
        <v>3</v>
      </c>
      <c r="CU290" s="8">
        <v>2399</v>
      </c>
      <c r="CV290"/>
      <c r="CX290" t="s">
        <v>3803</v>
      </c>
    </row>
    <row r="291" spans="1:103" x14ac:dyDescent="0.35">
      <c r="A291" t="s">
        <v>3794</v>
      </c>
      <c r="B291" s="19" t="s">
        <v>3795</v>
      </c>
      <c r="C291" t="s">
        <v>69</v>
      </c>
      <c r="E291">
        <v>25</v>
      </c>
      <c r="F291" t="s">
        <v>3795</v>
      </c>
      <c r="G291">
        <v>2416</v>
      </c>
      <c r="H291" t="s">
        <v>50</v>
      </c>
      <c r="I291">
        <v>25</v>
      </c>
      <c r="J291" t="s">
        <v>1433</v>
      </c>
      <c r="K291" t="s">
        <v>3796</v>
      </c>
      <c r="L291" s="1">
        <v>42219</v>
      </c>
      <c r="M291" s="1"/>
      <c r="N291" s="1">
        <v>42214</v>
      </c>
      <c r="O291" t="s">
        <v>1455</v>
      </c>
      <c r="P291" s="1">
        <v>42215</v>
      </c>
      <c r="Q291" t="s">
        <v>1359</v>
      </c>
      <c r="R291" t="s">
        <v>9</v>
      </c>
      <c r="S291" t="s">
        <v>3798</v>
      </c>
      <c r="T291" t="s">
        <v>1641</v>
      </c>
      <c r="AA291" s="8">
        <v>0</v>
      </c>
      <c r="AD291" t="s">
        <v>1436</v>
      </c>
      <c r="AE291" t="s">
        <v>1433</v>
      </c>
      <c r="AF291" t="s">
        <v>177</v>
      </c>
      <c r="AH291" t="s">
        <v>3599</v>
      </c>
      <c r="AI291" t="s">
        <v>3600</v>
      </c>
      <c r="AJ291" t="s">
        <v>80</v>
      </c>
      <c r="AK291" t="s">
        <v>677</v>
      </c>
      <c r="AL291" s="2">
        <v>42214.783229166664</v>
      </c>
      <c r="AM291" t="s">
        <v>3799</v>
      </c>
      <c r="AO291">
        <v>1</v>
      </c>
      <c r="AP291" t="s">
        <v>1440</v>
      </c>
      <c r="AU291" t="s">
        <v>1440</v>
      </c>
      <c r="AV291" t="s">
        <v>3804</v>
      </c>
      <c r="AW291" s="8">
        <v>2484</v>
      </c>
      <c r="AX291" s="8">
        <v>2484</v>
      </c>
      <c r="AY291" s="8">
        <v>3005.64</v>
      </c>
      <c r="BA291" t="s">
        <v>3800</v>
      </c>
      <c r="BB291" t="s">
        <v>1828</v>
      </c>
      <c r="BC291" t="s">
        <v>3801</v>
      </c>
      <c r="BF291" t="s">
        <v>69</v>
      </c>
      <c r="BP291">
        <v>3005.64</v>
      </c>
      <c r="BQ291" t="s">
        <v>1444</v>
      </c>
      <c r="BR291" t="s">
        <v>3802</v>
      </c>
      <c r="BS291" t="s">
        <v>69</v>
      </c>
      <c r="BW291" t="s">
        <v>3799</v>
      </c>
      <c r="BY291" t="s">
        <v>3799</v>
      </c>
      <c r="CG291" t="s">
        <v>320</v>
      </c>
      <c r="CH291" t="s">
        <v>1449</v>
      </c>
      <c r="CI291" t="s">
        <v>3795</v>
      </c>
      <c r="CK291" t="s">
        <v>1450</v>
      </c>
      <c r="CL291" s="1">
        <v>42236</v>
      </c>
      <c r="CM291" t="s">
        <v>3800</v>
      </c>
      <c r="CQ291">
        <v>0</v>
      </c>
      <c r="CR291" s="8"/>
      <c r="CS291">
        <v>2</v>
      </c>
      <c r="CU291" s="8">
        <v>2484</v>
      </c>
      <c r="CV291"/>
      <c r="CX291" t="s">
        <v>3805</v>
      </c>
    </row>
    <row r="292" spans="1:103" x14ac:dyDescent="0.35">
      <c r="A292" t="s">
        <v>3794</v>
      </c>
      <c r="B292" s="19" t="s">
        <v>3795</v>
      </c>
      <c r="C292" t="s">
        <v>69</v>
      </c>
      <c r="E292">
        <v>25</v>
      </c>
      <c r="F292" t="s">
        <v>3795</v>
      </c>
      <c r="G292">
        <v>2417</v>
      </c>
      <c r="H292" t="s">
        <v>50</v>
      </c>
      <c r="I292">
        <v>25</v>
      </c>
      <c r="J292" t="s">
        <v>1433</v>
      </c>
      <c r="K292" t="s">
        <v>3796</v>
      </c>
      <c r="L292" s="1">
        <v>42219</v>
      </c>
      <c r="M292" s="1"/>
      <c r="N292" s="1">
        <v>42214</v>
      </c>
      <c r="O292" t="s">
        <v>1455</v>
      </c>
      <c r="P292" s="1"/>
      <c r="Q292" t="s">
        <v>1359</v>
      </c>
      <c r="R292" t="s">
        <v>9</v>
      </c>
      <c r="S292" t="s">
        <v>3798</v>
      </c>
      <c r="T292" t="s">
        <v>1641</v>
      </c>
      <c r="AA292" s="8">
        <v>0</v>
      </c>
      <c r="AD292" t="s">
        <v>1436</v>
      </c>
      <c r="AE292" t="s">
        <v>1433</v>
      </c>
      <c r="AF292" t="s">
        <v>177</v>
      </c>
      <c r="AH292" t="s">
        <v>3599</v>
      </c>
      <c r="AI292" t="s">
        <v>3600</v>
      </c>
      <c r="AJ292" t="s">
        <v>23</v>
      </c>
      <c r="AK292" t="s">
        <v>680</v>
      </c>
      <c r="AL292" s="2">
        <v>42214.784675925926</v>
      </c>
      <c r="AM292" t="s">
        <v>3799</v>
      </c>
      <c r="AO292">
        <v>1</v>
      </c>
      <c r="AP292" t="s">
        <v>1440</v>
      </c>
      <c r="AU292" t="s">
        <v>1440</v>
      </c>
      <c r="AV292" t="s">
        <v>3804</v>
      </c>
      <c r="AW292" s="8">
        <v>2225</v>
      </c>
      <c r="AX292" s="8">
        <v>2225</v>
      </c>
      <c r="AY292" s="8">
        <v>2692.25</v>
      </c>
      <c r="BA292" t="s">
        <v>3800</v>
      </c>
      <c r="BB292" t="s">
        <v>1828</v>
      </c>
      <c r="BC292" t="s">
        <v>3801</v>
      </c>
      <c r="BF292" t="s">
        <v>69</v>
      </c>
      <c r="BP292">
        <v>2692.25</v>
      </c>
      <c r="BQ292" t="s">
        <v>1444</v>
      </c>
      <c r="BR292" t="s">
        <v>3802</v>
      </c>
      <c r="BS292" t="s">
        <v>69</v>
      </c>
      <c r="BW292" t="s">
        <v>3799</v>
      </c>
      <c r="BY292" t="s">
        <v>3799</v>
      </c>
      <c r="CG292" t="s">
        <v>320</v>
      </c>
      <c r="CH292" t="s">
        <v>1449</v>
      </c>
      <c r="CI292" t="s">
        <v>3795</v>
      </c>
      <c r="CK292" t="s">
        <v>1450</v>
      </c>
      <c r="CL292" s="1">
        <v>42237</v>
      </c>
      <c r="CM292" t="s">
        <v>3800</v>
      </c>
      <c r="CQ292">
        <v>0</v>
      </c>
      <c r="CR292" s="8"/>
      <c r="CS292">
        <v>1</v>
      </c>
      <c r="CU292" s="8">
        <v>2225</v>
      </c>
      <c r="CV292"/>
      <c r="CX292" t="s">
        <v>3806</v>
      </c>
    </row>
    <row r="293" spans="1:103" x14ac:dyDescent="0.35">
      <c r="A293" t="s">
        <v>3794</v>
      </c>
      <c r="B293" s="19" t="s">
        <v>3795</v>
      </c>
      <c r="C293" t="s">
        <v>69</v>
      </c>
      <c r="E293">
        <v>25</v>
      </c>
      <c r="F293" t="s">
        <v>3795</v>
      </c>
      <c r="G293">
        <v>2418</v>
      </c>
      <c r="H293" t="s">
        <v>50</v>
      </c>
      <c r="I293">
        <v>25</v>
      </c>
      <c r="J293" t="s">
        <v>1433</v>
      </c>
      <c r="K293" t="s">
        <v>3796</v>
      </c>
      <c r="L293" s="1">
        <v>42214</v>
      </c>
      <c r="M293" s="1">
        <v>42238</v>
      </c>
      <c r="N293" s="1">
        <v>42214</v>
      </c>
      <c r="O293" t="s">
        <v>990</v>
      </c>
      <c r="P293" s="1">
        <v>42215</v>
      </c>
      <c r="Q293" t="s">
        <v>1359</v>
      </c>
      <c r="R293" t="s">
        <v>9</v>
      </c>
      <c r="S293" t="s">
        <v>3798</v>
      </c>
      <c r="T293" t="s">
        <v>1641</v>
      </c>
      <c r="AA293" s="8">
        <v>0</v>
      </c>
      <c r="AD293" t="s">
        <v>1436</v>
      </c>
      <c r="AE293" t="s">
        <v>1433</v>
      </c>
      <c r="AF293" t="s">
        <v>177</v>
      </c>
      <c r="AH293" t="s">
        <v>3599</v>
      </c>
      <c r="AI293" t="s">
        <v>3600</v>
      </c>
      <c r="AJ293" t="s">
        <v>59</v>
      </c>
      <c r="AK293" t="s">
        <v>683</v>
      </c>
      <c r="AL293" s="2">
        <v>42214.785439814812</v>
      </c>
      <c r="AM293" t="s">
        <v>3807</v>
      </c>
      <c r="AO293">
        <v>1</v>
      </c>
      <c r="AP293" t="s">
        <v>1440</v>
      </c>
      <c r="AU293" t="s">
        <v>1440</v>
      </c>
      <c r="AV293" t="s">
        <v>62</v>
      </c>
      <c r="AW293" s="8">
        <v>2225</v>
      </c>
      <c r="AX293" s="8">
        <v>2225</v>
      </c>
      <c r="AY293" s="8">
        <v>2692.25</v>
      </c>
      <c r="BA293" t="s">
        <v>3800</v>
      </c>
      <c r="BB293" t="s">
        <v>1828</v>
      </c>
      <c r="BC293" t="s">
        <v>3801</v>
      </c>
      <c r="BF293" t="s">
        <v>69</v>
      </c>
      <c r="BP293">
        <v>2692.25</v>
      </c>
      <c r="BQ293" t="s">
        <v>1444</v>
      </c>
      <c r="BR293" t="s">
        <v>3802</v>
      </c>
      <c r="BS293" t="s">
        <v>69</v>
      </c>
      <c r="BW293" t="s">
        <v>3807</v>
      </c>
      <c r="BY293" t="s">
        <v>3807</v>
      </c>
      <c r="CG293" t="s">
        <v>320</v>
      </c>
      <c r="CH293" t="s">
        <v>1449</v>
      </c>
      <c r="CI293" t="s">
        <v>3795</v>
      </c>
      <c r="CK293" t="s">
        <v>1450</v>
      </c>
      <c r="CL293" s="1">
        <v>42238</v>
      </c>
      <c r="CM293" t="s">
        <v>3800</v>
      </c>
      <c r="CQ293">
        <v>0</v>
      </c>
      <c r="CR293" s="8"/>
      <c r="CS293">
        <v>1</v>
      </c>
      <c r="CU293" s="8">
        <v>2225</v>
      </c>
      <c r="CV293"/>
      <c r="CX293" t="s">
        <v>3808</v>
      </c>
    </row>
    <row r="294" spans="1:103" x14ac:dyDescent="0.35">
      <c r="A294" t="s">
        <v>3794</v>
      </c>
      <c r="B294" s="19" t="s">
        <v>3795</v>
      </c>
      <c r="C294" t="s">
        <v>69</v>
      </c>
      <c r="E294">
        <v>25</v>
      </c>
      <c r="F294" t="s">
        <v>3795</v>
      </c>
      <c r="G294">
        <v>2419</v>
      </c>
      <c r="H294" t="s">
        <v>686</v>
      </c>
      <c r="I294">
        <v>25</v>
      </c>
      <c r="J294" t="s">
        <v>1433</v>
      </c>
      <c r="K294" t="s">
        <v>3796</v>
      </c>
      <c r="L294" s="1">
        <v>42214</v>
      </c>
      <c r="M294" s="1">
        <v>42239</v>
      </c>
      <c r="N294" s="1">
        <v>42214</v>
      </c>
      <c r="O294" t="s">
        <v>990</v>
      </c>
      <c r="P294" s="1">
        <v>42215</v>
      </c>
      <c r="Q294" t="s">
        <v>1359</v>
      </c>
      <c r="R294" t="s">
        <v>9</v>
      </c>
      <c r="S294" t="s">
        <v>3798</v>
      </c>
      <c r="T294" t="s">
        <v>1641</v>
      </c>
      <c r="AA294" s="8">
        <v>0</v>
      </c>
      <c r="AD294" t="s">
        <v>1436</v>
      </c>
      <c r="AE294" t="s">
        <v>1433</v>
      </c>
      <c r="AF294" t="s">
        <v>177</v>
      </c>
      <c r="AH294" t="s">
        <v>3599</v>
      </c>
      <c r="AI294" t="s">
        <v>3600</v>
      </c>
      <c r="AJ294" t="s">
        <v>688</v>
      </c>
      <c r="AK294" t="s">
        <v>3809</v>
      </c>
      <c r="AL294" s="2">
        <v>42214.787743055553</v>
      </c>
      <c r="AM294" t="s">
        <v>3810</v>
      </c>
      <c r="AO294">
        <v>1</v>
      </c>
      <c r="AV294" t="s">
        <v>690</v>
      </c>
      <c r="AW294" s="8">
        <v>2399</v>
      </c>
      <c r="AX294" s="8">
        <v>2399</v>
      </c>
      <c r="AY294" s="8">
        <v>2898.89</v>
      </c>
      <c r="BA294" t="s">
        <v>3800</v>
      </c>
      <c r="BB294" t="s">
        <v>1828</v>
      </c>
      <c r="BC294" t="s">
        <v>3801</v>
      </c>
      <c r="BF294" t="s">
        <v>69</v>
      </c>
      <c r="BP294">
        <v>2898.89</v>
      </c>
      <c r="BR294" t="s">
        <v>3802</v>
      </c>
      <c r="BS294" t="s">
        <v>69</v>
      </c>
      <c r="BW294" t="s">
        <v>3810</v>
      </c>
      <c r="BY294" t="s">
        <v>3810</v>
      </c>
      <c r="CI294" t="s">
        <v>3795</v>
      </c>
      <c r="CK294" t="s">
        <v>1450</v>
      </c>
      <c r="CL294" s="1">
        <v>42239</v>
      </c>
      <c r="CM294" t="s">
        <v>3800</v>
      </c>
      <c r="CQ294">
        <v>0</v>
      </c>
      <c r="CR294" s="8"/>
      <c r="CS294">
        <v>3</v>
      </c>
      <c r="CU294" s="8">
        <v>2399</v>
      </c>
      <c r="CV294"/>
      <c r="CX294" t="s">
        <v>3811</v>
      </c>
    </row>
    <row r="295" spans="1:103" x14ac:dyDescent="0.35">
      <c r="A295" t="s">
        <v>3794</v>
      </c>
      <c r="B295" s="19" t="s">
        <v>3795</v>
      </c>
      <c r="C295" t="s">
        <v>69</v>
      </c>
      <c r="E295">
        <v>25</v>
      </c>
      <c r="F295" t="s">
        <v>3795</v>
      </c>
      <c r="G295">
        <v>2420</v>
      </c>
      <c r="H295" t="s">
        <v>10</v>
      </c>
      <c r="I295">
        <v>25</v>
      </c>
      <c r="J295" t="s">
        <v>1433</v>
      </c>
      <c r="K295" t="s">
        <v>3796</v>
      </c>
      <c r="L295" s="1">
        <v>42214</v>
      </c>
      <c r="M295" s="1"/>
      <c r="N295" s="1">
        <v>42214</v>
      </c>
      <c r="O295" t="s">
        <v>990</v>
      </c>
      <c r="P295" s="1">
        <v>42238</v>
      </c>
      <c r="Q295" t="s">
        <v>1359</v>
      </c>
      <c r="R295" t="s">
        <v>9</v>
      </c>
      <c r="S295" t="s">
        <v>3798</v>
      </c>
      <c r="T295" t="s">
        <v>1641</v>
      </c>
      <c r="AA295" s="8">
        <v>0</v>
      </c>
      <c r="AD295" t="s">
        <v>1436</v>
      </c>
      <c r="AE295" t="s">
        <v>1433</v>
      </c>
      <c r="AF295" t="s">
        <v>177</v>
      </c>
      <c r="AH295" t="s">
        <v>3599</v>
      </c>
      <c r="AI295" t="s">
        <v>3600</v>
      </c>
      <c r="AJ295" t="s">
        <v>59</v>
      </c>
      <c r="AK295" t="s">
        <v>2432</v>
      </c>
      <c r="AL295" s="2">
        <v>42214.790162037039</v>
      </c>
      <c r="AM295" t="s">
        <v>3812</v>
      </c>
      <c r="AO295">
        <v>1</v>
      </c>
      <c r="AV295" t="s">
        <v>3804</v>
      </c>
      <c r="AW295" s="8">
        <v>1225</v>
      </c>
      <c r="AX295" s="8">
        <v>1225</v>
      </c>
      <c r="AY295" s="8">
        <v>1482.25</v>
      </c>
      <c r="BA295" t="s">
        <v>3800</v>
      </c>
      <c r="BB295" t="s">
        <v>1828</v>
      </c>
      <c r="BC295" t="s">
        <v>3801</v>
      </c>
      <c r="BF295" t="s">
        <v>69</v>
      </c>
      <c r="BP295">
        <v>1482.25</v>
      </c>
      <c r="BR295" t="s">
        <v>3802</v>
      </c>
      <c r="BS295" t="s">
        <v>69</v>
      </c>
      <c r="BW295" t="s">
        <v>3812</v>
      </c>
      <c r="BY295" t="s">
        <v>3812</v>
      </c>
      <c r="CI295" t="s">
        <v>3795</v>
      </c>
      <c r="CK295" t="s">
        <v>1450</v>
      </c>
      <c r="CL295" s="1">
        <v>42238</v>
      </c>
      <c r="CM295" t="s">
        <v>3800</v>
      </c>
      <c r="CQ295">
        <v>0</v>
      </c>
      <c r="CR295" s="8"/>
      <c r="CS295">
        <v>1</v>
      </c>
      <c r="CU295" s="8">
        <v>1225</v>
      </c>
      <c r="CV295"/>
      <c r="CX295" t="s">
        <v>3813</v>
      </c>
    </row>
    <row r="296" spans="1:103" x14ac:dyDescent="0.35">
      <c r="A296" t="s">
        <v>3794</v>
      </c>
      <c r="B296" s="19" t="s">
        <v>3795</v>
      </c>
      <c r="C296" t="s">
        <v>69</v>
      </c>
      <c r="E296">
        <v>25</v>
      </c>
      <c r="F296" t="s">
        <v>3795</v>
      </c>
      <c r="G296">
        <v>2421</v>
      </c>
      <c r="H296" t="s">
        <v>10</v>
      </c>
      <c r="I296">
        <v>25</v>
      </c>
      <c r="J296" t="s">
        <v>1433</v>
      </c>
      <c r="K296" t="s">
        <v>3796</v>
      </c>
      <c r="L296" s="1">
        <v>42214</v>
      </c>
      <c r="M296" s="1">
        <v>42237</v>
      </c>
      <c r="N296" s="1">
        <v>42214</v>
      </c>
      <c r="O296" t="s">
        <v>990</v>
      </c>
      <c r="P296" s="1">
        <v>42215</v>
      </c>
      <c r="Q296" t="s">
        <v>1359</v>
      </c>
      <c r="R296" t="s">
        <v>9</v>
      </c>
      <c r="S296" t="s">
        <v>3798</v>
      </c>
      <c r="T296" t="s">
        <v>1641</v>
      </c>
      <c r="AA296" s="8">
        <v>0</v>
      </c>
      <c r="AD296" t="s">
        <v>1436</v>
      </c>
      <c r="AE296" t="s">
        <v>1433</v>
      </c>
      <c r="AF296" t="s">
        <v>177</v>
      </c>
      <c r="AH296" t="s">
        <v>3599</v>
      </c>
      <c r="AI296" t="s">
        <v>3600</v>
      </c>
      <c r="AJ296" t="s">
        <v>23</v>
      </c>
      <c r="AK296" t="s">
        <v>593</v>
      </c>
      <c r="AL296" s="2">
        <v>42214.791539351849</v>
      </c>
      <c r="AM296" t="s">
        <v>3812</v>
      </c>
      <c r="AO296">
        <v>1</v>
      </c>
      <c r="AV296" t="s">
        <v>29</v>
      </c>
      <c r="AW296" s="8">
        <v>1225</v>
      </c>
      <c r="AX296" s="8">
        <v>1225</v>
      </c>
      <c r="AY296" s="8">
        <v>1482.25</v>
      </c>
      <c r="BA296" t="s">
        <v>3800</v>
      </c>
      <c r="BB296" t="s">
        <v>1828</v>
      </c>
      <c r="BC296" t="s">
        <v>3801</v>
      </c>
      <c r="BF296" t="s">
        <v>69</v>
      </c>
      <c r="BP296">
        <v>1482.25</v>
      </c>
      <c r="BR296" t="s">
        <v>3802</v>
      </c>
      <c r="BS296" t="s">
        <v>69</v>
      </c>
      <c r="BW296" t="s">
        <v>3812</v>
      </c>
      <c r="BY296" t="s">
        <v>3812</v>
      </c>
      <c r="CI296" t="s">
        <v>3795</v>
      </c>
      <c r="CK296" t="s">
        <v>1450</v>
      </c>
      <c r="CL296" s="1">
        <v>42237</v>
      </c>
      <c r="CM296" t="s">
        <v>3800</v>
      </c>
      <c r="CQ296">
        <v>0</v>
      </c>
      <c r="CR296" s="8"/>
      <c r="CS296">
        <v>1</v>
      </c>
      <c r="CU296" s="8">
        <v>1225</v>
      </c>
      <c r="CV296"/>
      <c r="CX296" t="s">
        <v>3814</v>
      </c>
    </row>
    <row r="297" spans="1:103" x14ac:dyDescent="0.35">
      <c r="A297" t="s">
        <v>8244</v>
      </c>
      <c r="B297" s="19" t="s">
        <v>8179</v>
      </c>
      <c r="C297" t="s">
        <v>9</v>
      </c>
      <c r="D297">
        <v>100</v>
      </c>
      <c r="E297">
        <v>45</v>
      </c>
      <c r="F297" t="s">
        <v>8179</v>
      </c>
      <c r="G297">
        <v>1138</v>
      </c>
      <c r="H297" t="s">
        <v>50</v>
      </c>
      <c r="I297">
        <v>34</v>
      </c>
      <c r="J297" t="s">
        <v>1805</v>
      </c>
      <c r="K297" t="s">
        <v>8245</v>
      </c>
      <c r="L297" s="1"/>
      <c r="M297" s="1">
        <v>42236</v>
      </c>
      <c r="N297" s="1">
        <v>42061</v>
      </c>
      <c r="O297" t="s">
        <v>13</v>
      </c>
      <c r="P297" s="1"/>
      <c r="Q297" t="s">
        <v>1047</v>
      </c>
      <c r="R297" t="s">
        <v>9</v>
      </c>
      <c r="S297" t="s">
        <v>8181</v>
      </c>
      <c r="T297" t="s">
        <v>13</v>
      </c>
      <c r="U297" t="s">
        <v>657</v>
      </c>
      <c r="X297" s="8">
        <v>28</v>
      </c>
      <c r="Y297" s="8">
        <v>21</v>
      </c>
      <c r="Z297" s="8">
        <v>41</v>
      </c>
      <c r="AA297" s="8">
        <v>7739.09</v>
      </c>
      <c r="AB297" t="s">
        <v>697</v>
      </c>
      <c r="AC297" t="s">
        <v>54</v>
      </c>
      <c r="AD297" t="s">
        <v>438</v>
      </c>
      <c r="AE297" t="s">
        <v>1805</v>
      </c>
      <c r="AF297" t="s">
        <v>20</v>
      </c>
      <c r="AG297" t="s">
        <v>8246</v>
      </c>
      <c r="AH297" t="s">
        <v>1049</v>
      </c>
      <c r="AI297" t="s">
        <v>635</v>
      </c>
      <c r="AJ297" t="s">
        <v>80</v>
      </c>
      <c r="AK297" t="s">
        <v>3441</v>
      </c>
      <c r="AL297" s="2">
        <v>42061.451273148145</v>
      </c>
      <c r="AM297" t="s">
        <v>8247</v>
      </c>
      <c r="AN297" t="s">
        <v>8247</v>
      </c>
      <c r="AO297">
        <v>3</v>
      </c>
      <c r="AP297" t="s">
        <v>2935</v>
      </c>
      <c r="AQ297" t="s">
        <v>311</v>
      </c>
      <c r="AR297">
        <v>40</v>
      </c>
      <c r="AT297" t="s">
        <v>2936</v>
      </c>
      <c r="AU297" t="s">
        <v>2935</v>
      </c>
      <c r="AV297" t="s">
        <v>83</v>
      </c>
      <c r="AW297" s="8">
        <v>6321.65</v>
      </c>
      <c r="AX297" s="8">
        <v>7157.65</v>
      </c>
      <c r="AY297" s="8">
        <v>7739.09</v>
      </c>
      <c r="BA297" t="s">
        <v>8248</v>
      </c>
      <c r="BB297" t="s">
        <v>8249</v>
      </c>
      <c r="BC297" t="s">
        <v>8250</v>
      </c>
      <c r="BD297">
        <v>2</v>
      </c>
      <c r="BE297">
        <v>31</v>
      </c>
      <c r="BF297" t="s">
        <v>9</v>
      </c>
      <c r="BG297" t="s">
        <v>8251</v>
      </c>
      <c r="BI297">
        <v>178.16</v>
      </c>
      <c r="BJ297">
        <v>325.3</v>
      </c>
      <c r="BK297" t="s">
        <v>8252</v>
      </c>
      <c r="BL297">
        <v>4064.08</v>
      </c>
      <c r="BM297">
        <v>6270</v>
      </c>
      <c r="BN297">
        <v>6773.46</v>
      </c>
      <c r="BO297" t="s">
        <v>304</v>
      </c>
      <c r="BP297">
        <v>0</v>
      </c>
      <c r="BQ297" t="s">
        <v>1816</v>
      </c>
      <c r="BR297" t="s">
        <v>8253</v>
      </c>
      <c r="BS297" t="s">
        <v>9</v>
      </c>
      <c r="BT297" t="s">
        <v>9</v>
      </c>
      <c r="BU297" t="s">
        <v>38</v>
      </c>
      <c r="BV297" t="s">
        <v>8254</v>
      </c>
      <c r="BW297" t="s">
        <v>8247</v>
      </c>
      <c r="BX297" t="s">
        <v>8255</v>
      </c>
      <c r="BY297" t="s">
        <v>8247</v>
      </c>
      <c r="BZ297" t="s">
        <v>40</v>
      </c>
      <c r="CB297" t="s">
        <v>537</v>
      </c>
      <c r="CC297" t="s">
        <v>8256</v>
      </c>
      <c r="CE297" t="s">
        <v>493</v>
      </c>
      <c r="CF297">
        <v>209</v>
      </c>
      <c r="CG297" t="s">
        <v>1654</v>
      </c>
      <c r="CI297" t="s">
        <v>8179</v>
      </c>
      <c r="CJ297">
        <v>122</v>
      </c>
      <c r="CK297" t="s">
        <v>45</v>
      </c>
      <c r="CL297" s="1">
        <v>42236</v>
      </c>
      <c r="CM297" t="s">
        <v>8248</v>
      </c>
      <c r="CO297" t="s">
        <v>8257</v>
      </c>
      <c r="CP297" t="s">
        <v>8256</v>
      </c>
      <c r="CQ297">
        <v>2</v>
      </c>
      <c r="CR297" s="8">
        <v>1011.56</v>
      </c>
      <c r="CS297">
        <v>3</v>
      </c>
      <c r="CU297" s="8">
        <v>6321.65</v>
      </c>
      <c r="CV297">
        <v>3</v>
      </c>
      <c r="CX297" t="s">
        <v>8258</v>
      </c>
      <c r="CY297">
        <v>5.5</v>
      </c>
    </row>
    <row r="298" spans="1:103" x14ac:dyDescent="0.35">
      <c r="A298" t="s">
        <v>8720</v>
      </c>
      <c r="B298" s="19" t="s">
        <v>8721</v>
      </c>
      <c r="C298" t="s">
        <v>9</v>
      </c>
      <c r="D298">
        <v>100</v>
      </c>
      <c r="E298">
        <v>12</v>
      </c>
      <c r="F298" t="s">
        <v>8721</v>
      </c>
      <c r="G298">
        <v>1132</v>
      </c>
      <c r="H298" t="s">
        <v>148</v>
      </c>
      <c r="I298">
        <v>12</v>
      </c>
      <c r="J298" t="s">
        <v>1805</v>
      </c>
      <c r="K298" t="s">
        <v>8722</v>
      </c>
      <c r="L298" s="1"/>
      <c r="M298" s="1">
        <v>42235</v>
      </c>
      <c r="N298" s="1">
        <v>42061</v>
      </c>
      <c r="O298" t="s">
        <v>13</v>
      </c>
      <c r="P298" s="1"/>
      <c r="Q298" t="s">
        <v>1047</v>
      </c>
      <c r="R298" t="s">
        <v>9</v>
      </c>
      <c r="S298" t="s">
        <v>8723</v>
      </c>
      <c r="T298" t="s">
        <v>13</v>
      </c>
      <c r="U298" t="s">
        <v>53</v>
      </c>
      <c r="X298" s="8">
        <v>45</v>
      </c>
      <c r="Y298" s="8">
        <v>25</v>
      </c>
      <c r="Z298" s="8">
        <v>84</v>
      </c>
      <c r="AA298" s="8">
        <v>4109.3599999999997</v>
      </c>
      <c r="AB298" t="s">
        <v>151</v>
      </c>
      <c r="AC298" t="s">
        <v>664</v>
      </c>
      <c r="AD298" t="s">
        <v>655</v>
      </c>
      <c r="AE298" t="s">
        <v>1805</v>
      </c>
      <c r="AF298" t="s">
        <v>20</v>
      </c>
      <c r="AG298" t="s">
        <v>8724</v>
      </c>
      <c r="AH298" t="s">
        <v>1049</v>
      </c>
      <c r="AI298" t="s">
        <v>635</v>
      </c>
      <c r="AJ298" t="s">
        <v>100</v>
      </c>
      <c r="AK298" t="s">
        <v>763</v>
      </c>
      <c r="AL298" s="2">
        <v>42061.436168981483</v>
      </c>
      <c r="AM298" t="s">
        <v>8725</v>
      </c>
      <c r="AN298" t="s">
        <v>8725</v>
      </c>
      <c r="AO298">
        <v>2</v>
      </c>
      <c r="AP298" t="s">
        <v>7840</v>
      </c>
      <c r="AQ298" t="s">
        <v>818</v>
      </c>
      <c r="AR298">
        <v>25</v>
      </c>
      <c r="AT298" t="s">
        <v>7841</v>
      </c>
      <c r="AU298" t="s">
        <v>7840</v>
      </c>
      <c r="AV298" t="s">
        <v>104</v>
      </c>
      <c r="AW298" s="8">
        <v>3678.5</v>
      </c>
      <c r="AX298" s="8">
        <v>3828</v>
      </c>
      <c r="AY298" s="8">
        <v>4109.3599999999997</v>
      </c>
      <c r="BA298" t="s">
        <v>8726</v>
      </c>
      <c r="BB298" t="s">
        <v>8727</v>
      </c>
      <c r="BC298" t="s">
        <v>8728</v>
      </c>
      <c r="BD298">
        <v>1</v>
      </c>
      <c r="BE298">
        <v>15</v>
      </c>
      <c r="BF298" t="s">
        <v>9</v>
      </c>
      <c r="BG298" t="s">
        <v>8729</v>
      </c>
      <c r="BI298">
        <v>69.39</v>
      </c>
      <c r="BJ298">
        <v>200.88</v>
      </c>
      <c r="BK298" t="s">
        <v>8730</v>
      </c>
      <c r="BL298">
        <v>2369.2600000000002</v>
      </c>
      <c r="BM298">
        <v>3678.5</v>
      </c>
      <c r="BN298">
        <v>3948.77</v>
      </c>
      <c r="BO298" t="s">
        <v>768</v>
      </c>
      <c r="BP298">
        <v>0</v>
      </c>
      <c r="BQ298" t="s">
        <v>1816</v>
      </c>
      <c r="BR298" t="s">
        <v>8731</v>
      </c>
      <c r="BS298" t="s">
        <v>9</v>
      </c>
      <c r="BT298" t="s">
        <v>9</v>
      </c>
      <c r="BU298" t="s">
        <v>38</v>
      </c>
      <c r="BV298" t="s">
        <v>3178</v>
      </c>
      <c r="BW298" t="s">
        <v>8725</v>
      </c>
      <c r="BX298" t="s">
        <v>8732</v>
      </c>
      <c r="BY298" t="s">
        <v>8725</v>
      </c>
      <c r="BZ298" t="s">
        <v>72</v>
      </c>
      <c r="CA298" t="s">
        <v>8733</v>
      </c>
      <c r="CE298" t="s">
        <v>129</v>
      </c>
      <c r="CF298">
        <v>319</v>
      </c>
      <c r="CG298" t="s">
        <v>165</v>
      </c>
      <c r="CI298" t="s">
        <v>8721</v>
      </c>
      <c r="CJ298">
        <v>125</v>
      </c>
      <c r="CK298" t="s">
        <v>45</v>
      </c>
      <c r="CL298" s="1">
        <v>42235</v>
      </c>
      <c r="CM298" t="s">
        <v>8726</v>
      </c>
      <c r="CO298" t="s">
        <v>8734</v>
      </c>
      <c r="CQ298">
        <v>2</v>
      </c>
      <c r="CR298" s="8">
        <v>180.9</v>
      </c>
      <c r="CS298">
        <v>1</v>
      </c>
      <c r="CU298" s="8">
        <v>3678.5</v>
      </c>
      <c r="CV298">
        <v>1</v>
      </c>
      <c r="CX298" t="s">
        <v>8735</v>
      </c>
      <c r="CY298">
        <v>5</v>
      </c>
    </row>
    <row r="299" spans="1:103" x14ac:dyDescent="0.35">
      <c r="A299" t="s">
        <v>9185</v>
      </c>
      <c r="B299" s="19" t="s">
        <v>9124</v>
      </c>
      <c r="C299" t="s">
        <v>69</v>
      </c>
      <c r="D299">
        <v>90.91</v>
      </c>
      <c r="E299">
        <v>36</v>
      </c>
      <c r="F299" t="s">
        <v>9124</v>
      </c>
      <c r="G299">
        <v>1122</v>
      </c>
      <c r="H299" t="s">
        <v>50</v>
      </c>
      <c r="I299">
        <v>33</v>
      </c>
      <c r="J299" t="s">
        <v>1805</v>
      </c>
      <c r="K299" t="s">
        <v>9186</v>
      </c>
      <c r="L299" s="1"/>
      <c r="M299" s="1">
        <v>42236</v>
      </c>
      <c r="N299" s="1">
        <v>42061</v>
      </c>
      <c r="O299" t="s">
        <v>13</v>
      </c>
      <c r="P299" s="1"/>
      <c r="Q299" t="s">
        <v>1047</v>
      </c>
      <c r="R299" t="s">
        <v>9</v>
      </c>
      <c r="S299" t="s">
        <v>9126</v>
      </c>
      <c r="T299" t="s">
        <v>13</v>
      </c>
      <c r="U299" t="s">
        <v>1267</v>
      </c>
      <c r="X299" s="8">
        <v>28</v>
      </c>
      <c r="Y299" s="8">
        <v>21</v>
      </c>
      <c r="Z299" s="8">
        <v>41</v>
      </c>
      <c r="AA299" s="8">
        <v>6773.46</v>
      </c>
      <c r="AB299" t="s">
        <v>55</v>
      </c>
      <c r="AC299" t="s">
        <v>55</v>
      </c>
      <c r="AD299" t="s">
        <v>438</v>
      </c>
      <c r="AE299" t="s">
        <v>1805</v>
      </c>
      <c r="AF299" t="s">
        <v>20</v>
      </c>
      <c r="AG299" t="s">
        <v>9187</v>
      </c>
      <c r="AH299" t="s">
        <v>1049</v>
      </c>
      <c r="AI299" t="s">
        <v>635</v>
      </c>
      <c r="AJ299" t="s">
        <v>80</v>
      </c>
      <c r="AK299" t="s">
        <v>81</v>
      </c>
      <c r="AL299" s="2">
        <v>42061.414710648147</v>
      </c>
      <c r="AM299" t="s">
        <v>9188</v>
      </c>
      <c r="AN299" t="s">
        <v>9188</v>
      </c>
      <c r="AO299">
        <v>2</v>
      </c>
      <c r="AP299" t="s">
        <v>7840</v>
      </c>
      <c r="AQ299" t="s">
        <v>818</v>
      </c>
      <c r="AR299">
        <v>35</v>
      </c>
      <c r="AT299" t="s">
        <v>7841</v>
      </c>
      <c r="AU299" t="s">
        <v>7840</v>
      </c>
      <c r="AV299" t="s">
        <v>83</v>
      </c>
      <c r="AW299" s="8">
        <v>6270</v>
      </c>
      <c r="AX299" s="8">
        <v>6897</v>
      </c>
      <c r="AY299" s="8">
        <v>7450.81</v>
      </c>
      <c r="BA299" t="s">
        <v>9189</v>
      </c>
      <c r="BB299" t="s">
        <v>9190</v>
      </c>
      <c r="BC299" t="s">
        <v>9191</v>
      </c>
      <c r="BD299">
        <v>1.75</v>
      </c>
      <c r="BE299">
        <v>25</v>
      </c>
      <c r="BF299" t="s">
        <v>9</v>
      </c>
      <c r="BG299" t="s">
        <v>9192</v>
      </c>
      <c r="BI299">
        <v>178.16</v>
      </c>
      <c r="BJ299">
        <v>325.3</v>
      </c>
      <c r="BK299" t="s">
        <v>9193</v>
      </c>
      <c r="BL299">
        <v>4064.08</v>
      </c>
      <c r="BM299">
        <v>6270</v>
      </c>
      <c r="BN299">
        <v>6773.46</v>
      </c>
      <c r="BO299" t="s">
        <v>67</v>
      </c>
      <c r="BP299">
        <v>677.35</v>
      </c>
      <c r="BQ299" t="s">
        <v>1816</v>
      </c>
      <c r="BR299" t="s">
        <v>9194</v>
      </c>
      <c r="BS299" t="s">
        <v>9</v>
      </c>
      <c r="BT299" t="s">
        <v>9</v>
      </c>
      <c r="BU299" t="s">
        <v>38</v>
      </c>
      <c r="BV299" t="s">
        <v>9195</v>
      </c>
      <c r="BW299" t="s">
        <v>9188</v>
      </c>
      <c r="BX299" t="s">
        <v>9196</v>
      </c>
      <c r="BY299" t="s">
        <v>9188</v>
      </c>
      <c r="BZ299" t="s">
        <v>40</v>
      </c>
      <c r="CC299" t="s">
        <v>9197</v>
      </c>
      <c r="CE299" t="s">
        <v>2005</v>
      </c>
      <c r="CF299">
        <v>209</v>
      </c>
      <c r="CG299" t="s">
        <v>1501</v>
      </c>
      <c r="CI299" t="s">
        <v>9124</v>
      </c>
      <c r="CJ299">
        <v>123</v>
      </c>
      <c r="CK299" t="s">
        <v>45</v>
      </c>
      <c r="CL299" s="1">
        <v>42236</v>
      </c>
      <c r="CM299" t="s">
        <v>9189</v>
      </c>
      <c r="CO299" t="s">
        <v>9198</v>
      </c>
      <c r="CP299" t="s">
        <v>9197</v>
      </c>
      <c r="CQ299">
        <v>2</v>
      </c>
      <c r="CR299" s="8">
        <v>758.67</v>
      </c>
      <c r="CS299">
        <v>3</v>
      </c>
      <c r="CU299" s="8">
        <v>6270</v>
      </c>
      <c r="CV299">
        <v>2</v>
      </c>
      <c r="CX299" t="s">
        <v>9199</v>
      </c>
      <c r="CY299">
        <v>6.6</v>
      </c>
    </row>
    <row r="300" spans="1:103" x14ac:dyDescent="0.35">
      <c r="A300" t="s">
        <v>8244</v>
      </c>
      <c r="B300" s="19" t="s">
        <v>9124</v>
      </c>
      <c r="C300" t="s">
        <v>9</v>
      </c>
      <c r="D300">
        <v>100</v>
      </c>
      <c r="E300">
        <v>36</v>
      </c>
      <c r="F300" t="s">
        <v>9124</v>
      </c>
      <c r="G300">
        <v>1139</v>
      </c>
      <c r="H300" t="s">
        <v>50</v>
      </c>
      <c r="I300">
        <v>36</v>
      </c>
      <c r="J300" t="s">
        <v>1805</v>
      </c>
      <c r="K300" t="s">
        <v>8245</v>
      </c>
      <c r="L300" s="1"/>
      <c r="M300" s="1">
        <v>42235</v>
      </c>
      <c r="N300" s="1">
        <v>42061</v>
      </c>
      <c r="O300" t="s">
        <v>13</v>
      </c>
      <c r="P300" s="1"/>
      <c r="Q300" t="s">
        <v>1047</v>
      </c>
      <c r="R300" t="s">
        <v>9</v>
      </c>
      <c r="S300" t="s">
        <v>9126</v>
      </c>
      <c r="T300" t="s">
        <v>13</v>
      </c>
      <c r="U300" t="s">
        <v>150</v>
      </c>
      <c r="X300" s="8">
        <v>28</v>
      </c>
      <c r="Y300" s="8">
        <v>21</v>
      </c>
      <c r="Z300" s="8">
        <v>41</v>
      </c>
      <c r="AA300" s="8">
        <v>8165.65</v>
      </c>
      <c r="AB300" t="s">
        <v>55</v>
      </c>
      <c r="AC300" t="s">
        <v>55</v>
      </c>
      <c r="AD300" t="s">
        <v>438</v>
      </c>
      <c r="AE300" t="s">
        <v>1805</v>
      </c>
      <c r="AF300" t="s">
        <v>20</v>
      </c>
      <c r="AG300" t="s">
        <v>8246</v>
      </c>
      <c r="AH300" t="s">
        <v>1049</v>
      </c>
      <c r="AI300" t="s">
        <v>635</v>
      </c>
      <c r="AJ300" t="s">
        <v>100</v>
      </c>
      <c r="AK300" t="s">
        <v>101</v>
      </c>
      <c r="AL300" s="2">
        <v>42061.452418981484</v>
      </c>
      <c r="AM300" t="s">
        <v>8247</v>
      </c>
      <c r="AN300" t="s">
        <v>8247</v>
      </c>
      <c r="AO300">
        <v>4</v>
      </c>
      <c r="AP300" t="s">
        <v>7840</v>
      </c>
      <c r="AQ300" t="s">
        <v>818</v>
      </c>
      <c r="AR300">
        <v>35</v>
      </c>
      <c r="AT300" t="s">
        <v>7841</v>
      </c>
      <c r="AU300" t="s">
        <v>7840</v>
      </c>
      <c r="AV300" t="s">
        <v>104</v>
      </c>
      <c r="AW300" s="8">
        <v>6300.99</v>
      </c>
      <c r="AX300" s="8">
        <v>7554.99</v>
      </c>
      <c r="AY300" s="8">
        <v>8165.65</v>
      </c>
      <c r="BA300" t="s">
        <v>8248</v>
      </c>
      <c r="BB300" t="s">
        <v>8249</v>
      </c>
      <c r="BC300" t="s">
        <v>8250</v>
      </c>
      <c r="BD300">
        <v>1.75</v>
      </c>
      <c r="BE300">
        <v>25</v>
      </c>
      <c r="BF300" t="s">
        <v>9</v>
      </c>
      <c r="BG300" t="s">
        <v>8251</v>
      </c>
      <c r="BI300">
        <v>178.16</v>
      </c>
      <c r="BJ300">
        <v>325.3</v>
      </c>
      <c r="BK300" t="s">
        <v>9212</v>
      </c>
      <c r="BL300">
        <v>4064.08</v>
      </c>
      <c r="BM300">
        <v>6270</v>
      </c>
      <c r="BN300">
        <v>6773.46</v>
      </c>
      <c r="BO300" t="s">
        <v>67</v>
      </c>
      <c r="BP300">
        <v>0</v>
      </c>
      <c r="BQ300" t="s">
        <v>1816</v>
      </c>
      <c r="BR300" t="s">
        <v>8253</v>
      </c>
      <c r="BS300" t="s">
        <v>9</v>
      </c>
      <c r="BT300" t="s">
        <v>9</v>
      </c>
      <c r="BU300" t="s">
        <v>38</v>
      </c>
      <c r="BV300" t="s">
        <v>8254</v>
      </c>
      <c r="BW300" t="s">
        <v>8247</v>
      </c>
      <c r="BX300" t="s">
        <v>8255</v>
      </c>
      <c r="BY300" t="s">
        <v>8247</v>
      </c>
      <c r="BZ300" t="s">
        <v>40</v>
      </c>
      <c r="CB300" t="s">
        <v>537</v>
      </c>
      <c r="CC300" t="s">
        <v>8256</v>
      </c>
      <c r="CE300" t="s">
        <v>493</v>
      </c>
      <c r="CF300">
        <v>209</v>
      </c>
      <c r="CG300" t="s">
        <v>1501</v>
      </c>
      <c r="CI300" t="s">
        <v>9124</v>
      </c>
      <c r="CJ300">
        <v>123</v>
      </c>
      <c r="CK300" t="s">
        <v>45</v>
      </c>
      <c r="CL300" s="1">
        <v>42235</v>
      </c>
      <c r="CM300" t="s">
        <v>8248</v>
      </c>
      <c r="CO300" t="s">
        <v>8257</v>
      </c>
      <c r="CP300" t="s">
        <v>8256</v>
      </c>
      <c r="CQ300">
        <v>3</v>
      </c>
      <c r="CR300" s="8">
        <v>1517.34</v>
      </c>
      <c r="CS300">
        <v>3</v>
      </c>
      <c r="CU300" s="8">
        <v>6300.99</v>
      </c>
      <c r="CV300">
        <v>2</v>
      </c>
      <c r="CX300" t="s">
        <v>9213</v>
      </c>
      <c r="CY300">
        <v>6.6</v>
      </c>
    </row>
    <row r="301" spans="1:103" x14ac:dyDescent="0.35">
      <c r="A301" t="s">
        <v>9287</v>
      </c>
      <c r="B301" s="19" t="s">
        <v>9288</v>
      </c>
      <c r="C301" t="s">
        <v>9</v>
      </c>
      <c r="D301">
        <v>100</v>
      </c>
      <c r="E301">
        <v>135</v>
      </c>
      <c r="F301" t="s">
        <v>9288</v>
      </c>
      <c r="G301">
        <v>1141</v>
      </c>
      <c r="H301" t="s">
        <v>50</v>
      </c>
      <c r="I301">
        <v>120</v>
      </c>
      <c r="J301" t="s">
        <v>1805</v>
      </c>
      <c r="K301" t="s">
        <v>9289</v>
      </c>
      <c r="L301" s="1"/>
      <c r="M301" s="1">
        <v>42238</v>
      </c>
      <c r="N301" s="1">
        <v>42061</v>
      </c>
      <c r="O301" t="s">
        <v>13</v>
      </c>
      <c r="P301" s="1"/>
      <c r="Q301" t="s">
        <v>1047</v>
      </c>
      <c r="R301" t="s">
        <v>9</v>
      </c>
      <c r="S301" t="s">
        <v>9290</v>
      </c>
      <c r="T301" t="s">
        <v>13</v>
      </c>
      <c r="U301" t="s">
        <v>302</v>
      </c>
      <c r="X301" s="8">
        <v>40</v>
      </c>
      <c r="Y301" s="8">
        <v>22</v>
      </c>
      <c r="Z301" s="8">
        <v>55</v>
      </c>
      <c r="AA301" s="8">
        <v>32161.68</v>
      </c>
      <c r="AB301" t="s">
        <v>55</v>
      </c>
      <c r="AC301" t="s">
        <v>55</v>
      </c>
      <c r="AD301" t="s">
        <v>794</v>
      </c>
      <c r="AE301" t="s">
        <v>1805</v>
      </c>
      <c r="AF301" t="s">
        <v>20</v>
      </c>
      <c r="AH301" t="s">
        <v>1049</v>
      </c>
      <c r="AI301" t="s">
        <v>635</v>
      </c>
      <c r="AJ301" t="s">
        <v>59</v>
      </c>
      <c r="AK301" t="s">
        <v>60</v>
      </c>
      <c r="AL301" s="2">
        <v>42061.455034722225</v>
      </c>
      <c r="AM301" t="s">
        <v>9291</v>
      </c>
      <c r="AN301" t="s">
        <v>9291</v>
      </c>
      <c r="AO301">
        <v>1</v>
      </c>
      <c r="AP301" t="s">
        <v>5343</v>
      </c>
      <c r="AQ301" t="s">
        <v>702</v>
      </c>
      <c r="AR301">
        <v>60</v>
      </c>
      <c r="AT301" t="s">
        <v>5735</v>
      </c>
      <c r="AU301" t="s">
        <v>5343</v>
      </c>
      <c r="AV301" t="s">
        <v>62</v>
      </c>
      <c r="AW301" s="8">
        <v>29880</v>
      </c>
      <c r="AX301" s="8">
        <v>29880</v>
      </c>
      <c r="AY301" s="8">
        <v>32161.68</v>
      </c>
      <c r="BB301" t="s">
        <v>9292</v>
      </c>
      <c r="BD301">
        <v>1.35</v>
      </c>
      <c r="BE301">
        <v>47</v>
      </c>
      <c r="BF301" t="s">
        <v>69</v>
      </c>
      <c r="BG301" t="s">
        <v>9293</v>
      </c>
      <c r="BI301">
        <v>684.43</v>
      </c>
      <c r="BJ301">
        <v>1597.25</v>
      </c>
      <c r="BK301" t="s">
        <v>9294</v>
      </c>
      <c r="BL301">
        <v>19297</v>
      </c>
      <c r="BM301">
        <v>29880</v>
      </c>
      <c r="BN301">
        <v>32161.68</v>
      </c>
      <c r="BO301" t="s">
        <v>67</v>
      </c>
      <c r="BP301">
        <v>0</v>
      </c>
      <c r="BQ301" t="s">
        <v>1816</v>
      </c>
      <c r="BR301" t="s">
        <v>9295</v>
      </c>
      <c r="BS301" t="s">
        <v>9</v>
      </c>
      <c r="BT301" t="s">
        <v>9</v>
      </c>
      <c r="BU301" t="s">
        <v>38</v>
      </c>
      <c r="BV301" t="s">
        <v>6682</v>
      </c>
      <c r="BW301" t="s">
        <v>9291</v>
      </c>
      <c r="BX301" t="s">
        <v>9296</v>
      </c>
      <c r="BY301" t="s">
        <v>9291</v>
      </c>
      <c r="BZ301" t="s">
        <v>40</v>
      </c>
      <c r="CB301" t="s">
        <v>9297</v>
      </c>
      <c r="CC301" t="s">
        <v>9298</v>
      </c>
      <c r="CE301" t="s">
        <v>1124</v>
      </c>
      <c r="CF301">
        <v>244</v>
      </c>
      <c r="CG301" t="s">
        <v>1501</v>
      </c>
      <c r="CI301" t="s">
        <v>9288</v>
      </c>
      <c r="CJ301">
        <v>101</v>
      </c>
      <c r="CK301" t="s">
        <v>45</v>
      </c>
      <c r="CL301" s="1">
        <v>42238</v>
      </c>
      <c r="CM301" t="s">
        <v>9299</v>
      </c>
      <c r="CO301" t="s">
        <v>9298</v>
      </c>
      <c r="CP301" t="s">
        <v>9298</v>
      </c>
      <c r="CQ301">
        <v>1</v>
      </c>
      <c r="CR301" s="8"/>
      <c r="CS301">
        <v>2</v>
      </c>
      <c r="CU301" s="8">
        <v>29880</v>
      </c>
      <c r="CV301">
        <v>2</v>
      </c>
      <c r="CX301" t="s">
        <v>9300</v>
      </c>
      <c r="CY301">
        <v>6.45</v>
      </c>
    </row>
    <row r="302" spans="1:103" x14ac:dyDescent="0.35">
      <c r="A302" t="s">
        <v>9349</v>
      </c>
      <c r="B302" s="19" t="s">
        <v>9288</v>
      </c>
      <c r="C302" t="s">
        <v>9</v>
      </c>
      <c r="D302">
        <v>100</v>
      </c>
      <c r="E302">
        <v>135</v>
      </c>
      <c r="F302" t="s">
        <v>9288</v>
      </c>
      <c r="G302">
        <v>1124</v>
      </c>
      <c r="H302" t="s">
        <v>148</v>
      </c>
      <c r="I302">
        <v>135</v>
      </c>
      <c r="J302" t="s">
        <v>1805</v>
      </c>
      <c r="K302" t="s">
        <v>9350</v>
      </c>
      <c r="L302" s="1"/>
      <c r="M302" s="1">
        <v>42235</v>
      </c>
      <c r="N302" s="1">
        <v>42061</v>
      </c>
      <c r="O302" t="s">
        <v>13</v>
      </c>
      <c r="P302" s="1"/>
      <c r="Q302" t="s">
        <v>1047</v>
      </c>
      <c r="R302" t="s">
        <v>9</v>
      </c>
      <c r="S302" t="s">
        <v>9290</v>
      </c>
      <c r="T302" t="s">
        <v>13</v>
      </c>
      <c r="U302" t="s">
        <v>53</v>
      </c>
      <c r="X302" s="8">
        <v>45</v>
      </c>
      <c r="Y302" s="8">
        <v>25</v>
      </c>
      <c r="Z302" s="8">
        <v>76</v>
      </c>
      <c r="AA302" s="8">
        <v>41937.08</v>
      </c>
      <c r="AB302" t="s">
        <v>151</v>
      </c>
      <c r="AC302" t="s">
        <v>151</v>
      </c>
      <c r="AD302" t="s">
        <v>794</v>
      </c>
      <c r="AE302" t="s">
        <v>1805</v>
      </c>
      <c r="AF302" t="s">
        <v>20</v>
      </c>
      <c r="AG302" t="s">
        <v>9351</v>
      </c>
      <c r="AH302" t="s">
        <v>1049</v>
      </c>
      <c r="AI302" t="s">
        <v>635</v>
      </c>
      <c r="AJ302" t="s">
        <v>100</v>
      </c>
      <c r="AK302" t="s">
        <v>153</v>
      </c>
      <c r="AL302" s="2">
        <v>42061.419548611113</v>
      </c>
      <c r="AN302" t="s">
        <v>9352</v>
      </c>
      <c r="AO302">
        <v>1</v>
      </c>
      <c r="AP302" t="s">
        <v>5343</v>
      </c>
      <c r="AQ302" t="s">
        <v>702</v>
      </c>
      <c r="AR302">
        <v>60</v>
      </c>
      <c r="AT302" t="s">
        <v>5735</v>
      </c>
      <c r="AU302" t="s">
        <v>5343</v>
      </c>
      <c r="AV302" t="s">
        <v>104</v>
      </c>
      <c r="AW302" s="8">
        <v>39015</v>
      </c>
      <c r="AX302" s="8">
        <v>39015</v>
      </c>
      <c r="AY302" s="8">
        <v>41937.08</v>
      </c>
      <c r="BB302" t="s">
        <v>32</v>
      </c>
      <c r="BD302">
        <v>1.35</v>
      </c>
      <c r="BE302">
        <v>47</v>
      </c>
      <c r="BF302" t="s">
        <v>69</v>
      </c>
      <c r="BG302" t="s">
        <v>9353</v>
      </c>
      <c r="BI302">
        <v>813.65</v>
      </c>
      <c r="BJ302">
        <v>2108.4299999999998</v>
      </c>
      <c r="BK302" t="s">
        <v>9354</v>
      </c>
      <c r="BL302">
        <v>41937.08</v>
      </c>
      <c r="BM302">
        <v>39015</v>
      </c>
      <c r="BN302">
        <v>41937.08</v>
      </c>
      <c r="BO302" t="s">
        <v>158</v>
      </c>
      <c r="BP302">
        <v>0</v>
      </c>
      <c r="BQ302" t="s">
        <v>1816</v>
      </c>
      <c r="BR302" t="s">
        <v>9355</v>
      </c>
      <c r="BS302" t="s">
        <v>9</v>
      </c>
      <c r="BT302" t="s">
        <v>9</v>
      </c>
      <c r="BU302" t="s">
        <v>38</v>
      </c>
      <c r="BV302" t="s">
        <v>1869</v>
      </c>
      <c r="BX302" t="s">
        <v>6166</v>
      </c>
      <c r="BY302" t="s">
        <v>9352</v>
      </c>
      <c r="BZ302" t="s">
        <v>72</v>
      </c>
      <c r="CC302" t="s">
        <v>9356</v>
      </c>
      <c r="CE302" t="s">
        <v>273</v>
      </c>
      <c r="CF302">
        <v>284</v>
      </c>
      <c r="CG302" t="s">
        <v>165</v>
      </c>
      <c r="CI302" t="s">
        <v>9288</v>
      </c>
      <c r="CJ302">
        <v>101</v>
      </c>
      <c r="CK302" t="s">
        <v>45</v>
      </c>
      <c r="CL302" s="1">
        <v>42235</v>
      </c>
      <c r="CM302" t="s">
        <v>9357</v>
      </c>
      <c r="CO302" t="s">
        <v>9358</v>
      </c>
      <c r="CP302" t="s">
        <v>9356</v>
      </c>
      <c r="CQ302">
        <v>1</v>
      </c>
      <c r="CR302" s="8"/>
      <c r="CS302">
        <v>1</v>
      </c>
      <c r="CU302" s="8">
        <v>39015</v>
      </c>
      <c r="CV302">
        <v>2</v>
      </c>
      <c r="CX302" t="s">
        <v>9359</v>
      </c>
      <c r="CY302">
        <v>6.45</v>
      </c>
    </row>
    <row r="303" spans="1:103" x14ac:dyDescent="0.35">
      <c r="A303" t="s">
        <v>9584</v>
      </c>
      <c r="B303" s="19" t="s">
        <v>9569</v>
      </c>
      <c r="C303" t="s">
        <v>9</v>
      </c>
      <c r="D303">
        <v>100</v>
      </c>
      <c r="E303">
        <v>50</v>
      </c>
      <c r="F303" t="s">
        <v>9569</v>
      </c>
      <c r="G303">
        <v>1117</v>
      </c>
      <c r="H303" t="s">
        <v>50</v>
      </c>
      <c r="I303">
        <v>45</v>
      </c>
      <c r="J303" t="s">
        <v>1805</v>
      </c>
      <c r="K303" t="s">
        <v>9585</v>
      </c>
      <c r="L303" s="1"/>
      <c r="M303" s="1">
        <v>42237</v>
      </c>
      <c r="N303" s="1">
        <v>42061</v>
      </c>
      <c r="O303" t="s">
        <v>13</v>
      </c>
      <c r="P303" s="1"/>
      <c r="Q303" t="s">
        <v>1047</v>
      </c>
      <c r="R303" t="s">
        <v>9</v>
      </c>
      <c r="S303" t="s">
        <v>9571</v>
      </c>
      <c r="T303" t="s">
        <v>13</v>
      </c>
      <c r="U303" t="s">
        <v>203</v>
      </c>
      <c r="X303" s="8">
        <v>40</v>
      </c>
      <c r="Y303" s="8">
        <v>22</v>
      </c>
      <c r="Z303" s="8">
        <v>45</v>
      </c>
      <c r="AA303" s="8">
        <v>13170.61</v>
      </c>
      <c r="AB303" t="s">
        <v>697</v>
      </c>
      <c r="AC303" t="s">
        <v>54</v>
      </c>
      <c r="AD303" t="s">
        <v>19</v>
      </c>
      <c r="AE303" t="s">
        <v>1805</v>
      </c>
      <c r="AF303" t="s">
        <v>20</v>
      </c>
      <c r="AG303" t="s">
        <v>9586</v>
      </c>
      <c r="AH303" t="s">
        <v>1049</v>
      </c>
      <c r="AI303" t="s">
        <v>635</v>
      </c>
      <c r="AJ303" t="s">
        <v>23</v>
      </c>
      <c r="AK303" t="s">
        <v>3453</v>
      </c>
      <c r="AL303" s="2">
        <v>42061.402546296296</v>
      </c>
      <c r="AM303" t="s">
        <v>9587</v>
      </c>
      <c r="AN303" t="s">
        <v>9587</v>
      </c>
      <c r="AO303">
        <v>3</v>
      </c>
      <c r="AP303" t="s">
        <v>4011</v>
      </c>
      <c r="AQ303" t="s">
        <v>27</v>
      </c>
      <c r="AR303">
        <v>35</v>
      </c>
      <c r="AT303" t="s">
        <v>4012</v>
      </c>
      <c r="AU303" t="s">
        <v>4011</v>
      </c>
      <c r="AV303" t="s">
        <v>29</v>
      </c>
      <c r="AW303" s="8">
        <v>10863.3</v>
      </c>
      <c r="AX303" s="8">
        <v>12208.3</v>
      </c>
      <c r="AY303" s="8">
        <v>13170.61</v>
      </c>
      <c r="BA303" t="s">
        <v>9588</v>
      </c>
      <c r="BB303" t="s">
        <v>2151</v>
      </c>
      <c r="BC303" t="s">
        <v>9589</v>
      </c>
      <c r="BD303">
        <v>1</v>
      </c>
      <c r="BE303">
        <v>26</v>
      </c>
      <c r="BF303" t="s">
        <v>9</v>
      </c>
      <c r="BG303" t="s">
        <v>9590</v>
      </c>
      <c r="BI303">
        <v>266.36</v>
      </c>
      <c r="BJ303">
        <v>569.5</v>
      </c>
      <c r="BK303" t="s">
        <v>9591</v>
      </c>
      <c r="BL303">
        <v>6957.52</v>
      </c>
      <c r="BM303">
        <v>10760</v>
      </c>
      <c r="BN303">
        <v>11595.86</v>
      </c>
      <c r="BO303" t="s">
        <v>304</v>
      </c>
      <c r="BP303">
        <v>0</v>
      </c>
      <c r="BQ303" t="s">
        <v>1816</v>
      </c>
      <c r="BR303" t="s">
        <v>9592</v>
      </c>
      <c r="BS303" t="s">
        <v>9</v>
      </c>
      <c r="BT303" t="s">
        <v>9</v>
      </c>
      <c r="BU303" t="s">
        <v>38</v>
      </c>
      <c r="BV303" t="s">
        <v>9593</v>
      </c>
      <c r="BW303" t="s">
        <v>9587</v>
      </c>
      <c r="BX303" t="s">
        <v>9594</v>
      </c>
      <c r="BY303" t="s">
        <v>9587</v>
      </c>
      <c r="BZ303" t="s">
        <v>40</v>
      </c>
      <c r="CC303" t="s">
        <v>9595</v>
      </c>
      <c r="CE303" t="s">
        <v>338</v>
      </c>
      <c r="CF303">
        <v>269</v>
      </c>
      <c r="CG303" t="s">
        <v>1654</v>
      </c>
      <c r="CI303" t="s">
        <v>9569</v>
      </c>
      <c r="CJ303">
        <v>112</v>
      </c>
      <c r="CK303" t="s">
        <v>45</v>
      </c>
      <c r="CL303" s="1">
        <v>42237</v>
      </c>
      <c r="CM303" t="s">
        <v>9588</v>
      </c>
      <c r="CO303" t="s">
        <v>9596</v>
      </c>
      <c r="CP303" t="s">
        <v>9595</v>
      </c>
      <c r="CQ303">
        <v>2</v>
      </c>
      <c r="CR303" s="8">
        <v>1627.45</v>
      </c>
      <c r="CS303">
        <v>4</v>
      </c>
      <c r="CU303" s="8">
        <v>10863.3</v>
      </c>
      <c r="CV303">
        <v>3</v>
      </c>
      <c r="CX303" t="s">
        <v>9597</v>
      </c>
      <c r="CY303">
        <v>5</v>
      </c>
    </row>
    <row r="304" spans="1:103" x14ac:dyDescent="0.35">
      <c r="A304" t="s">
        <v>3929</v>
      </c>
      <c r="B304" s="19" t="s">
        <v>3930</v>
      </c>
      <c r="C304" t="s">
        <v>9</v>
      </c>
      <c r="D304">
        <v>100</v>
      </c>
      <c r="E304">
        <v>80</v>
      </c>
      <c r="F304" t="s">
        <v>3930</v>
      </c>
      <c r="G304">
        <v>2005</v>
      </c>
      <c r="H304" t="s">
        <v>10</v>
      </c>
      <c r="I304">
        <v>80</v>
      </c>
      <c r="J304" t="s">
        <v>11</v>
      </c>
      <c r="K304" t="s">
        <v>3931</v>
      </c>
      <c r="L304" s="1"/>
      <c r="M304" s="1">
        <v>42236</v>
      </c>
      <c r="N304" s="1">
        <v>42160</v>
      </c>
      <c r="O304" t="s">
        <v>13</v>
      </c>
      <c r="P304" s="1">
        <v>42167</v>
      </c>
      <c r="Q304" t="s">
        <v>52</v>
      </c>
      <c r="R304" t="s">
        <v>9</v>
      </c>
      <c r="S304" t="s">
        <v>3932</v>
      </c>
      <c r="T304" t="s">
        <v>13</v>
      </c>
      <c r="U304" t="s">
        <v>302</v>
      </c>
      <c r="X304" s="8">
        <v>36</v>
      </c>
      <c r="Y304" s="8">
        <v>20</v>
      </c>
      <c r="Z304" s="8">
        <v>43.99</v>
      </c>
      <c r="AA304" s="8">
        <v>20113.02</v>
      </c>
      <c r="AB304" t="s">
        <v>611</v>
      </c>
      <c r="AC304" t="s">
        <v>611</v>
      </c>
      <c r="AD304" t="s">
        <v>19</v>
      </c>
      <c r="AE304" t="s">
        <v>11</v>
      </c>
      <c r="AF304" t="s">
        <v>20</v>
      </c>
      <c r="AG304" t="s">
        <v>3933</v>
      </c>
      <c r="AH304" t="s">
        <v>3934</v>
      </c>
      <c r="AI304" t="s">
        <v>1725</v>
      </c>
      <c r="AJ304" t="s">
        <v>80</v>
      </c>
      <c r="AK304" t="s">
        <v>1295</v>
      </c>
      <c r="AL304" s="2">
        <v>42160.669305555559</v>
      </c>
      <c r="AM304" t="s">
        <v>3935</v>
      </c>
      <c r="AN304" t="s">
        <v>3936</v>
      </c>
      <c r="AO304">
        <v>2</v>
      </c>
      <c r="AP304" t="s">
        <v>26</v>
      </c>
      <c r="AQ304" t="s">
        <v>27</v>
      </c>
      <c r="AR304">
        <v>60</v>
      </c>
      <c r="AT304" t="s">
        <v>3937</v>
      </c>
      <c r="AU304" t="s">
        <v>26</v>
      </c>
      <c r="AV304" t="s">
        <v>83</v>
      </c>
      <c r="AW304" s="8">
        <v>18629.900000000001</v>
      </c>
      <c r="AX304" s="8">
        <v>18629.900000000001</v>
      </c>
      <c r="AY304" s="8">
        <v>20113.02</v>
      </c>
      <c r="BA304" t="s">
        <v>3938</v>
      </c>
      <c r="BB304" t="s">
        <v>212</v>
      </c>
      <c r="BC304" t="s">
        <v>3939</v>
      </c>
      <c r="BD304">
        <v>1</v>
      </c>
      <c r="BE304">
        <v>49</v>
      </c>
      <c r="BF304" t="s">
        <v>9</v>
      </c>
      <c r="BG304" t="s">
        <v>3940</v>
      </c>
      <c r="BO304" t="s">
        <v>777</v>
      </c>
      <c r="BP304">
        <v>0</v>
      </c>
      <c r="BQ304" t="s">
        <v>36</v>
      </c>
      <c r="BR304" t="s">
        <v>3941</v>
      </c>
      <c r="BS304" t="s">
        <v>9</v>
      </c>
      <c r="BT304" t="s">
        <v>9</v>
      </c>
      <c r="BU304" t="s">
        <v>38</v>
      </c>
      <c r="BV304" t="s">
        <v>3942</v>
      </c>
      <c r="BW304" t="s">
        <v>3935</v>
      </c>
      <c r="BX304" t="s">
        <v>3933</v>
      </c>
      <c r="BY304" t="s">
        <v>3936</v>
      </c>
      <c r="BZ304" t="s">
        <v>40</v>
      </c>
      <c r="CB304" t="s">
        <v>3943</v>
      </c>
      <c r="CC304" t="s">
        <v>3944</v>
      </c>
      <c r="CE304" t="s">
        <v>3945</v>
      </c>
      <c r="CF304">
        <v>229</v>
      </c>
      <c r="CG304" t="s">
        <v>449</v>
      </c>
      <c r="CI304" t="s">
        <v>3930</v>
      </c>
      <c r="CJ304">
        <v>25</v>
      </c>
      <c r="CK304" t="s">
        <v>45</v>
      </c>
      <c r="CL304" s="1">
        <v>42236</v>
      </c>
      <c r="CM304" t="s">
        <v>3938</v>
      </c>
      <c r="CO304" t="s">
        <v>3946</v>
      </c>
      <c r="CP304" t="s">
        <v>3944</v>
      </c>
      <c r="CQ304">
        <v>1</v>
      </c>
      <c r="CR304" s="8"/>
      <c r="CS304">
        <v>1</v>
      </c>
      <c r="CU304" s="8">
        <v>18629.900000000001</v>
      </c>
      <c r="CV304">
        <v>6</v>
      </c>
      <c r="CX304" t="s">
        <v>3947</v>
      </c>
      <c r="CY304">
        <v>6.5</v>
      </c>
    </row>
    <row r="305" spans="1:103" x14ac:dyDescent="0.35">
      <c r="A305" t="s">
        <v>3948</v>
      </c>
      <c r="B305" s="19" t="s">
        <v>3930</v>
      </c>
      <c r="C305" t="s">
        <v>9</v>
      </c>
      <c r="D305">
        <v>100</v>
      </c>
      <c r="E305">
        <v>80</v>
      </c>
      <c r="F305" t="s">
        <v>3930</v>
      </c>
      <c r="G305">
        <v>744</v>
      </c>
      <c r="H305" t="s">
        <v>50</v>
      </c>
      <c r="I305">
        <v>80</v>
      </c>
      <c r="J305" t="s">
        <v>11</v>
      </c>
      <c r="K305" t="s">
        <v>3949</v>
      </c>
      <c r="L305" s="1"/>
      <c r="M305" s="1">
        <v>42236</v>
      </c>
      <c r="N305" s="1">
        <v>41975</v>
      </c>
      <c r="O305" t="s">
        <v>13</v>
      </c>
      <c r="P305" s="1">
        <v>41982</v>
      </c>
      <c r="Q305" t="s">
        <v>202</v>
      </c>
      <c r="R305" t="s">
        <v>9</v>
      </c>
      <c r="S305" t="s">
        <v>3932</v>
      </c>
      <c r="T305" t="s">
        <v>13</v>
      </c>
      <c r="U305" t="s">
        <v>53</v>
      </c>
      <c r="X305" s="8">
        <v>43</v>
      </c>
      <c r="Y305" s="8">
        <v>21</v>
      </c>
      <c r="Z305" s="8">
        <v>43.99</v>
      </c>
      <c r="AA305" s="8">
        <v>21927.14</v>
      </c>
      <c r="AB305" t="s">
        <v>274</v>
      </c>
      <c r="AC305" t="s">
        <v>697</v>
      </c>
      <c r="AD305" t="s">
        <v>19</v>
      </c>
      <c r="AE305" t="s">
        <v>11</v>
      </c>
      <c r="AF305" t="s">
        <v>20</v>
      </c>
      <c r="AG305" t="s">
        <v>3950</v>
      </c>
      <c r="AH305" t="s">
        <v>3951</v>
      </c>
      <c r="AI305" t="s">
        <v>1067</v>
      </c>
      <c r="AJ305" t="s">
        <v>80</v>
      </c>
      <c r="AK305" t="s">
        <v>699</v>
      </c>
      <c r="AL305" s="2">
        <v>41975.699074074073</v>
      </c>
      <c r="AM305" t="s">
        <v>3952</v>
      </c>
      <c r="AN305" t="s">
        <v>3953</v>
      </c>
      <c r="AO305">
        <v>6</v>
      </c>
      <c r="AP305" t="s">
        <v>26</v>
      </c>
      <c r="AQ305" t="s">
        <v>27</v>
      </c>
      <c r="AR305">
        <v>60</v>
      </c>
      <c r="AT305" t="s">
        <v>3937</v>
      </c>
      <c r="AU305" t="s">
        <v>26</v>
      </c>
      <c r="AV305" t="s">
        <v>83</v>
      </c>
      <c r="AW305" s="8">
        <v>20312.54</v>
      </c>
      <c r="AX305" s="8">
        <v>20312.54</v>
      </c>
      <c r="AY305" s="8">
        <v>21927.14</v>
      </c>
      <c r="BA305" t="s">
        <v>3954</v>
      </c>
      <c r="BB305" t="s">
        <v>1813</v>
      </c>
      <c r="BC305" t="s">
        <v>1998</v>
      </c>
      <c r="BD305">
        <v>1</v>
      </c>
      <c r="BE305">
        <v>49</v>
      </c>
      <c r="BF305" t="s">
        <v>9</v>
      </c>
      <c r="BG305" t="s">
        <v>3955</v>
      </c>
      <c r="BO305" t="s">
        <v>303</v>
      </c>
      <c r="BP305">
        <v>0</v>
      </c>
      <c r="BQ305" t="s">
        <v>36</v>
      </c>
      <c r="BR305" t="s">
        <v>3956</v>
      </c>
      <c r="BS305" t="s">
        <v>69</v>
      </c>
      <c r="BT305" t="s">
        <v>9</v>
      </c>
      <c r="BU305" t="s">
        <v>38</v>
      </c>
      <c r="BV305" t="s">
        <v>3957</v>
      </c>
      <c r="BW305" t="s">
        <v>3953</v>
      </c>
      <c r="BX305" t="s">
        <v>3958</v>
      </c>
      <c r="BY305" t="s">
        <v>3953</v>
      </c>
      <c r="BZ305" t="s">
        <v>40</v>
      </c>
      <c r="CB305" t="s">
        <v>3959</v>
      </c>
      <c r="CC305" t="s">
        <v>3960</v>
      </c>
      <c r="CD305" t="s">
        <v>574</v>
      </c>
      <c r="CE305" t="s">
        <v>338</v>
      </c>
      <c r="CF305">
        <v>249</v>
      </c>
      <c r="CG305" t="s">
        <v>710</v>
      </c>
      <c r="CI305" t="s">
        <v>3930</v>
      </c>
      <c r="CJ305">
        <v>25</v>
      </c>
      <c r="CK305" t="s">
        <v>45</v>
      </c>
      <c r="CL305" s="1">
        <v>42236</v>
      </c>
      <c r="CM305" t="s">
        <v>3954</v>
      </c>
      <c r="CO305" t="s">
        <v>3961</v>
      </c>
      <c r="CP305" t="s">
        <v>3960</v>
      </c>
      <c r="CQ305">
        <v>3</v>
      </c>
      <c r="CR305" s="8">
        <v>24103.200000000001</v>
      </c>
      <c r="CS305">
        <v>1</v>
      </c>
      <c r="CU305" s="8">
        <v>20312.54</v>
      </c>
      <c r="CV305">
        <v>6</v>
      </c>
      <c r="CX305" t="s">
        <v>3962</v>
      </c>
      <c r="CY305">
        <v>6.5</v>
      </c>
    </row>
    <row r="306" spans="1:103" x14ac:dyDescent="0.35">
      <c r="A306" t="s">
        <v>3963</v>
      </c>
      <c r="B306" s="19" t="s">
        <v>3930</v>
      </c>
      <c r="C306" t="s">
        <v>9</v>
      </c>
      <c r="D306">
        <v>99.95</v>
      </c>
      <c r="E306">
        <v>80</v>
      </c>
      <c r="F306" t="s">
        <v>3930</v>
      </c>
      <c r="G306">
        <v>203</v>
      </c>
      <c r="H306" t="s">
        <v>148</v>
      </c>
      <c r="I306">
        <v>80</v>
      </c>
      <c r="J306" t="s">
        <v>11</v>
      </c>
      <c r="K306" t="s">
        <v>3964</v>
      </c>
      <c r="L306" s="1"/>
      <c r="M306" s="1">
        <v>42235</v>
      </c>
      <c r="N306" s="1">
        <v>41878</v>
      </c>
      <c r="O306" t="s">
        <v>13</v>
      </c>
      <c r="P306" s="1"/>
      <c r="Q306" t="s">
        <v>202</v>
      </c>
      <c r="R306" t="s">
        <v>9</v>
      </c>
      <c r="S306" t="s">
        <v>3932</v>
      </c>
      <c r="T306" t="s">
        <v>13</v>
      </c>
      <c r="U306" t="s">
        <v>53</v>
      </c>
      <c r="V306" t="s">
        <v>1573</v>
      </c>
      <c r="X306" s="8">
        <v>45</v>
      </c>
      <c r="Y306" s="8">
        <v>23</v>
      </c>
      <c r="Z306" s="8">
        <v>43.99</v>
      </c>
      <c r="AA306" s="8">
        <v>27225.5</v>
      </c>
      <c r="AB306" t="s">
        <v>654</v>
      </c>
      <c r="AC306" t="s">
        <v>654</v>
      </c>
      <c r="AD306" t="s">
        <v>19</v>
      </c>
      <c r="AE306" t="s">
        <v>11</v>
      </c>
      <c r="AF306" t="s">
        <v>20</v>
      </c>
      <c r="AG306" t="s">
        <v>3965</v>
      </c>
      <c r="AH306" t="s">
        <v>3966</v>
      </c>
      <c r="AI306" t="s">
        <v>3967</v>
      </c>
      <c r="AJ306" t="s">
        <v>100</v>
      </c>
      <c r="AK306" t="s">
        <v>717</v>
      </c>
      <c r="AL306" s="2">
        <v>41876.712835648148</v>
      </c>
      <c r="AM306" t="s">
        <v>3968</v>
      </c>
      <c r="AN306" t="s">
        <v>3968</v>
      </c>
      <c r="AO306">
        <v>8</v>
      </c>
      <c r="AP306" t="s">
        <v>26</v>
      </c>
      <c r="AQ306" t="s">
        <v>27</v>
      </c>
      <c r="AR306">
        <v>60</v>
      </c>
      <c r="AT306" t="s">
        <v>3937</v>
      </c>
      <c r="AU306" t="s">
        <v>26</v>
      </c>
      <c r="AV306" t="s">
        <v>104</v>
      </c>
      <c r="AW306" s="8">
        <v>25246.53</v>
      </c>
      <c r="AX306" s="8">
        <v>25246.53</v>
      </c>
      <c r="AY306" s="8">
        <v>27238</v>
      </c>
      <c r="AZ306" t="s">
        <v>30</v>
      </c>
      <c r="BA306" t="s">
        <v>3969</v>
      </c>
      <c r="BB306" t="s">
        <v>1545</v>
      </c>
      <c r="BC306" t="s">
        <v>3970</v>
      </c>
      <c r="BD306">
        <v>1</v>
      </c>
      <c r="BE306">
        <v>49</v>
      </c>
      <c r="BF306" t="s">
        <v>9</v>
      </c>
      <c r="BG306" t="s">
        <v>3971</v>
      </c>
      <c r="BO306" t="s">
        <v>664</v>
      </c>
      <c r="BP306">
        <v>12.5</v>
      </c>
      <c r="BQ306" t="s">
        <v>36</v>
      </c>
      <c r="BR306" t="s">
        <v>3972</v>
      </c>
      <c r="BS306" t="s">
        <v>9</v>
      </c>
      <c r="BT306" t="s">
        <v>69</v>
      </c>
      <c r="BU306" t="s">
        <v>38</v>
      </c>
      <c r="BV306" t="s">
        <v>3973</v>
      </c>
      <c r="BW306" t="s">
        <v>3968</v>
      </c>
      <c r="BX306" t="s">
        <v>3974</v>
      </c>
      <c r="BY306" t="s">
        <v>3968</v>
      </c>
      <c r="BZ306" t="s">
        <v>40</v>
      </c>
      <c r="CB306" t="s">
        <v>1336</v>
      </c>
      <c r="CC306" t="s">
        <v>3975</v>
      </c>
      <c r="CE306" t="s">
        <v>129</v>
      </c>
      <c r="CF306">
        <v>289</v>
      </c>
      <c r="CG306" t="s">
        <v>672</v>
      </c>
      <c r="CI306" t="s">
        <v>3930</v>
      </c>
      <c r="CJ306">
        <v>25</v>
      </c>
      <c r="CK306" t="s">
        <v>45</v>
      </c>
      <c r="CL306" s="1">
        <v>42235</v>
      </c>
      <c r="CM306" t="s">
        <v>3969</v>
      </c>
      <c r="CN306" t="s">
        <v>3976</v>
      </c>
      <c r="CO306" t="s">
        <v>3977</v>
      </c>
      <c r="CP306" t="s">
        <v>3975</v>
      </c>
      <c r="CQ306">
        <v>3</v>
      </c>
      <c r="CR306" s="8">
        <v>27975.200000000001</v>
      </c>
      <c r="CS306">
        <v>7</v>
      </c>
      <c r="CU306" s="8">
        <v>25246.53</v>
      </c>
      <c r="CV306">
        <v>6</v>
      </c>
      <c r="CX306" t="s">
        <v>3978</v>
      </c>
      <c r="CY306">
        <v>6.5</v>
      </c>
    </row>
    <row r="307" spans="1:103" x14ac:dyDescent="0.35">
      <c r="A307" t="s">
        <v>3979</v>
      </c>
      <c r="B307" s="19" t="s">
        <v>3930</v>
      </c>
      <c r="C307" t="s">
        <v>9</v>
      </c>
      <c r="D307">
        <v>100</v>
      </c>
      <c r="E307">
        <v>80</v>
      </c>
      <c r="F307" t="s">
        <v>3930</v>
      </c>
      <c r="G307">
        <v>1207</v>
      </c>
      <c r="H307" t="s">
        <v>50</v>
      </c>
      <c r="I307">
        <v>80</v>
      </c>
      <c r="J307" t="s">
        <v>11</v>
      </c>
      <c r="K307" t="s">
        <v>3980</v>
      </c>
      <c r="L307" s="1"/>
      <c r="M307" s="1">
        <v>42237</v>
      </c>
      <c r="N307" s="1">
        <v>42068</v>
      </c>
      <c r="O307" t="s">
        <v>13</v>
      </c>
      <c r="P307" s="1"/>
      <c r="Q307" t="s">
        <v>173</v>
      </c>
      <c r="R307" t="s">
        <v>9</v>
      </c>
      <c r="S307" t="s">
        <v>3932</v>
      </c>
      <c r="T307" t="s">
        <v>13</v>
      </c>
      <c r="U307" t="s">
        <v>53</v>
      </c>
      <c r="X307" s="8">
        <v>43</v>
      </c>
      <c r="Y307" s="8">
        <v>21</v>
      </c>
      <c r="Z307" s="8">
        <v>43.99</v>
      </c>
      <c r="AA307" s="8">
        <v>21952.13</v>
      </c>
      <c r="AB307" t="s">
        <v>274</v>
      </c>
      <c r="AC307" t="s">
        <v>697</v>
      </c>
      <c r="AD307" t="s">
        <v>19</v>
      </c>
      <c r="AE307" t="s">
        <v>11</v>
      </c>
      <c r="AF307" t="s">
        <v>20</v>
      </c>
      <c r="AG307" t="s">
        <v>3981</v>
      </c>
      <c r="AH307" t="s">
        <v>3982</v>
      </c>
      <c r="AI307" t="s">
        <v>2197</v>
      </c>
      <c r="AJ307" t="s">
        <v>23</v>
      </c>
      <c r="AK307" t="s">
        <v>731</v>
      </c>
      <c r="AL307" s="2">
        <v>42068.431562500002</v>
      </c>
      <c r="AM307" t="s">
        <v>3983</v>
      </c>
      <c r="AN307" t="s">
        <v>3983</v>
      </c>
      <c r="AO307">
        <v>5</v>
      </c>
      <c r="AP307" t="s">
        <v>26</v>
      </c>
      <c r="AQ307" t="s">
        <v>27</v>
      </c>
      <c r="AR307">
        <v>60</v>
      </c>
      <c r="AT307" t="s">
        <v>3937</v>
      </c>
      <c r="AU307" t="s">
        <v>26</v>
      </c>
      <c r="AV307" t="s">
        <v>29</v>
      </c>
      <c r="AW307" s="8">
        <v>20333.2</v>
      </c>
      <c r="AX307" s="8">
        <v>20333.2</v>
      </c>
      <c r="AY307" s="8">
        <v>21952.13</v>
      </c>
      <c r="BA307" t="s">
        <v>3984</v>
      </c>
      <c r="BB307" t="s">
        <v>3985</v>
      </c>
      <c r="BC307" t="s">
        <v>3986</v>
      </c>
      <c r="BD307">
        <v>1</v>
      </c>
      <c r="BE307">
        <v>49</v>
      </c>
      <c r="BF307" t="s">
        <v>69</v>
      </c>
      <c r="BG307" t="s">
        <v>3987</v>
      </c>
      <c r="BO307" t="s">
        <v>303</v>
      </c>
      <c r="BP307">
        <v>0</v>
      </c>
      <c r="BQ307" t="s">
        <v>36</v>
      </c>
      <c r="BR307" t="s">
        <v>3988</v>
      </c>
      <c r="BS307" t="s">
        <v>69</v>
      </c>
      <c r="BT307" t="s">
        <v>9</v>
      </c>
      <c r="BU307" t="s">
        <v>38</v>
      </c>
      <c r="BV307" t="s">
        <v>1400</v>
      </c>
      <c r="BW307" t="s">
        <v>3983</v>
      </c>
      <c r="BX307" t="s">
        <v>3981</v>
      </c>
      <c r="BY307" t="s">
        <v>3983</v>
      </c>
      <c r="BZ307" t="s">
        <v>72</v>
      </c>
      <c r="CA307" t="s">
        <v>3989</v>
      </c>
      <c r="CB307" t="s">
        <v>3990</v>
      </c>
      <c r="CE307" t="s">
        <v>294</v>
      </c>
      <c r="CF307">
        <v>249</v>
      </c>
      <c r="CG307" t="s">
        <v>710</v>
      </c>
      <c r="CI307" t="s">
        <v>3930</v>
      </c>
      <c r="CJ307">
        <v>25</v>
      </c>
      <c r="CK307" t="s">
        <v>45</v>
      </c>
      <c r="CL307" s="1">
        <v>42237</v>
      </c>
      <c r="CM307" t="s">
        <v>3984</v>
      </c>
      <c r="CO307" t="s">
        <v>3991</v>
      </c>
      <c r="CQ307">
        <v>2</v>
      </c>
      <c r="CR307" s="8">
        <v>24103.200000000001</v>
      </c>
      <c r="CS307">
        <v>1</v>
      </c>
      <c r="CU307" s="8">
        <v>20333.2</v>
      </c>
      <c r="CV307">
        <v>6</v>
      </c>
      <c r="CX307" t="s">
        <v>3992</v>
      </c>
      <c r="CY307">
        <v>6.5</v>
      </c>
    </row>
    <row r="308" spans="1:103" x14ac:dyDescent="0.35">
      <c r="A308" t="s">
        <v>3993</v>
      </c>
      <c r="B308" s="19" t="s">
        <v>3930</v>
      </c>
      <c r="C308" t="s">
        <v>9</v>
      </c>
      <c r="D308">
        <v>100</v>
      </c>
      <c r="E308">
        <v>80</v>
      </c>
      <c r="F308" t="s">
        <v>3930</v>
      </c>
      <c r="G308">
        <v>2234</v>
      </c>
      <c r="H308" t="s">
        <v>50</v>
      </c>
      <c r="I308">
        <v>80</v>
      </c>
      <c r="J308" t="s">
        <v>11</v>
      </c>
      <c r="K308" t="s">
        <v>3994</v>
      </c>
      <c r="L308" s="1"/>
      <c r="M308" s="1">
        <v>42235</v>
      </c>
      <c r="N308" s="1">
        <v>42181</v>
      </c>
      <c r="O308" t="s">
        <v>13</v>
      </c>
      <c r="P308" s="1"/>
      <c r="Q308" t="s">
        <v>202</v>
      </c>
      <c r="R308" t="s">
        <v>9</v>
      </c>
      <c r="S308" t="s">
        <v>3932</v>
      </c>
      <c r="T308" t="s">
        <v>13</v>
      </c>
      <c r="U308" t="s">
        <v>1658</v>
      </c>
      <c r="X308" s="8">
        <v>43</v>
      </c>
      <c r="Y308" s="8">
        <v>21</v>
      </c>
      <c r="Z308" s="8">
        <v>43.99</v>
      </c>
      <c r="AA308" s="8">
        <v>16089.12</v>
      </c>
      <c r="AB308" t="s">
        <v>274</v>
      </c>
      <c r="AC308" t="s">
        <v>697</v>
      </c>
      <c r="AD308" t="s">
        <v>19</v>
      </c>
      <c r="AE308" t="s">
        <v>11</v>
      </c>
      <c r="AF308" t="s">
        <v>20</v>
      </c>
      <c r="AG308" t="s">
        <v>3995</v>
      </c>
      <c r="AH308" t="s">
        <v>1457</v>
      </c>
      <c r="AI308" t="s">
        <v>1031</v>
      </c>
      <c r="AJ308" t="s">
        <v>100</v>
      </c>
      <c r="AK308" t="s">
        <v>1293</v>
      </c>
      <c r="AL308" s="2">
        <v>42181.529953703706</v>
      </c>
      <c r="AO308">
        <v>1</v>
      </c>
      <c r="AP308" t="s">
        <v>26</v>
      </c>
      <c r="AQ308" t="s">
        <v>27</v>
      </c>
      <c r="AR308">
        <v>60</v>
      </c>
      <c r="AT308" t="s">
        <v>3937</v>
      </c>
      <c r="AU308" t="s">
        <v>26</v>
      </c>
      <c r="AV308" t="s">
        <v>104</v>
      </c>
      <c r="AW308" s="8">
        <v>19920</v>
      </c>
      <c r="AX308" s="8">
        <v>14940</v>
      </c>
      <c r="AY308" s="8">
        <v>16089.12</v>
      </c>
      <c r="BA308" t="s">
        <v>3996</v>
      </c>
      <c r="BB308" t="s">
        <v>32</v>
      </c>
      <c r="BC308" t="s">
        <v>3559</v>
      </c>
      <c r="BD308">
        <v>1</v>
      </c>
      <c r="BE308">
        <v>49</v>
      </c>
      <c r="BF308" t="s">
        <v>9</v>
      </c>
      <c r="BG308" t="s">
        <v>3997</v>
      </c>
      <c r="BO308" t="s">
        <v>303</v>
      </c>
      <c r="BP308">
        <v>0</v>
      </c>
      <c r="BQ308" t="s">
        <v>36</v>
      </c>
      <c r="BR308" t="s">
        <v>3998</v>
      </c>
      <c r="BS308" t="s">
        <v>9</v>
      </c>
      <c r="BV308" t="s">
        <v>3999</v>
      </c>
      <c r="BX308" t="s">
        <v>3995</v>
      </c>
      <c r="BY308" t="s">
        <v>4000</v>
      </c>
      <c r="BZ308" t="s">
        <v>40</v>
      </c>
      <c r="CA308" t="s">
        <v>4001</v>
      </c>
      <c r="CB308" t="s">
        <v>4002</v>
      </c>
      <c r="CC308" t="s">
        <v>4003</v>
      </c>
      <c r="CF308">
        <v>249</v>
      </c>
      <c r="CG308" t="s">
        <v>710</v>
      </c>
      <c r="CI308" t="s">
        <v>3930</v>
      </c>
      <c r="CJ308">
        <v>25</v>
      </c>
      <c r="CK308" t="s">
        <v>45</v>
      </c>
      <c r="CL308" s="1">
        <v>42235</v>
      </c>
      <c r="CM308" t="s">
        <v>3996</v>
      </c>
      <c r="CO308" t="s">
        <v>4001</v>
      </c>
      <c r="CQ308">
        <v>1</v>
      </c>
      <c r="CR308" s="8"/>
      <c r="CS308">
        <v>0</v>
      </c>
      <c r="CU308" s="8">
        <v>19920</v>
      </c>
      <c r="CV308">
        <v>6</v>
      </c>
      <c r="CX308" t="s">
        <v>4004</v>
      </c>
      <c r="CY308">
        <v>6.5</v>
      </c>
    </row>
    <row r="309" spans="1:103" x14ac:dyDescent="0.35">
      <c r="A309" t="s">
        <v>5764</v>
      </c>
      <c r="B309" s="19" t="s">
        <v>9600</v>
      </c>
      <c r="C309" t="s">
        <v>9</v>
      </c>
      <c r="D309">
        <v>100</v>
      </c>
      <c r="E309">
        <v>55</v>
      </c>
      <c r="F309" t="s">
        <v>9600</v>
      </c>
      <c r="G309">
        <v>1144</v>
      </c>
      <c r="H309" t="s">
        <v>50</v>
      </c>
      <c r="I309">
        <v>50</v>
      </c>
      <c r="J309" t="s">
        <v>1805</v>
      </c>
      <c r="K309" t="s">
        <v>5765</v>
      </c>
      <c r="L309" s="1"/>
      <c r="M309" s="1">
        <v>42237</v>
      </c>
      <c r="N309" s="1">
        <v>42061</v>
      </c>
      <c r="O309" t="s">
        <v>13</v>
      </c>
      <c r="P309" s="1"/>
      <c r="Q309" t="s">
        <v>1047</v>
      </c>
      <c r="R309" t="s">
        <v>9</v>
      </c>
      <c r="S309" t="s">
        <v>9601</v>
      </c>
      <c r="T309" t="s">
        <v>13</v>
      </c>
      <c r="U309" t="s">
        <v>53</v>
      </c>
      <c r="X309" s="8">
        <v>28</v>
      </c>
      <c r="Y309" s="8">
        <v>21</v>
      </c>
      <c r="Z309" s="8">
        <v>41</v>
      </c>
      <c r="AA309" s="8">
        <v>11289.1</v>
      </c>
      <c r="AB309" t="s">
        <v>55</v>
      </c>
      <c r="AC309" t="s">
        <v>55</v>
      </c>
      <c r="AD309" t="s">
        <v>438</v>
      </c>
      <c r="AE309" t="s">
        <v>1805</v>
      </c>
      <c r="AF309" t="s">
        <v>20</v>
      </c>
      <c r="AG309" t="s">
        <v>336</v>
      </c>
      <c r="AH309" t="s">
        <v>1049</v>
      </c>
      <c r="AI309" t="s">
        <v>635</v>
      </c>
      <c r="AJ309" t="s">
        <v>23</v>
      </c>
      <c r="AK309" t="s">
        <v>135</v>
      </c>
      <c r="AL309" s="2">
        <v>42061.512245370373</v>
      </c>
      <c r="AM309" t="s">
        <v>5767</v>
      </c>
      <c r="AN309" t="s">
        <v>5767</v>
      </c>
      <c r="AO309">
        <v>1</v>
      </c>
      <c r="AP309" t="s">
        <v>2935</v>
      </c>
      <c r="AQ309" t="s">
        <v>311</v>
      </c>
      <c r="AR309">
        <v>50</v>
      </c>
      <c r="AT309" t="s">
        <v>2936</v>
      </c>
      <c r="AU309" t="s">
        <v>2935</v>
      </c>
      <c r="AV309" t="s">
        <v>29</v>
      </c>
      <c r="AW309" s="8">
        <v>10450</v>
      </c>
      <c r="AX309" s="8">
        <v>10450</v>
      </c>
      <c r="AY309" s="8">
        <v>11289.1</v>
      </c>
      <c r="BA309" t="s">
        <v>5768</v>
      </c>
      <c r="BB309" t="s">
        <v>1071</v>
      </c>
      <c r="BC309" t="s">
        <v>5769</v>
      </c>
      <c r="BE309">
        <v>37</v>
      </c>
      <c r="BF309" t="s">
        <v>9</v>
      </c>
      <c r="BG309" t="s">
        <v>5770</v>
      </c>
      <c r="BI309">
        <v>296.94</v>
      </c>
      <c r="BJ309">
        <v>542.16</v>
      </c>
      <c r="BK309" t="s">
        <v>9605</v>
      </c>
      <c r="BL309">
        <v>6773.46</v>
      </c>
      <c r="BM309">
        <v>10450</v>
      </c>
      <c r="BN309">
        <v>11289.1</v>
      </c>
      <c r="BO309" t="s">
        <v>67</v>
      </c>
      <c r="BP309">
        <v>0</v>
      </c>
      <c r="BQ309" t="s">
        <v>1816</v>
      </c>
      <c r="BR309" t="s">
        <v>5772</v>
      </c>
      <c r="BS309" t="s">
        <v>9</v>
      </c>
      <c r="BT309" t="s">
        <v>9</v>
      </c>
      <c r="BU309" t="s">
        <v>38</v>
      </c>
      <c r="BV309" t="s">
        <v>5773</v>
      </c>
      <c r="BW309" t="s">
        <v>5767</v>
      </c>
      <c r="BX309" t="s">
        <v>5774</v>
      </c>
      <c r="BY309" t="s">
        <v>5767</v>
      </c>
      <c r="BZ309" t="s">
        <v>40</v>
      </c>
      <c r="CB309" t="s">
        <v>1618</v>
      </c>
      <c r="CC309" t="s">
        <v>5775</v>
      </c>
      <c r="CE309" t="s">
        <v>43</v>
      </c>
      <c r="CF309">
        <v>204</v>
      </c>
      <c r="CG309" t="s">
        <v>1501</v>
      </c>
      <c r="CI309" t="s">
        <v>9600</v>
      </c>
      <c r="CJ309">
        <v>119</v>
      </c>
      <c r="CK309" t="s">
        <v>45</v>
      </c>
      <c r="CL309" s="1">
        <v>42237</v>
      </c>
      <c r="CM309" t="s">
        <v>5768</v>
      </c>
      <c r="CO309" t="s">
        <v>9606</v>
      </c>
      <c r="CP309" t="s">
        <v>5775</v>
      </c>
      <c r="CQ309">
        <v>1</v>
      </c>
      <c r="CR309" s="8"/>
      <c r="CS309">
        <v>1</v>
      </c>
      <c r="CU309" s="8">
        <v>10450</v>
      </c>
      <c r="CV309">
        <v>2</v>
      </c>
      <c r="CX309" t="s">
        <v>9607</v>
      </c>
    </row>
    <row r="310" spans="1:103" x14ac:dyDescent="0.35">
      <c r="A310" t="s">
        <v>9620</v>
      </c>
      <c r="B310" s="19" t="s">
        <v>9600</v>
      </c>
      <c r="C310" t="s">
        <v>9</v>
      </c>
      <c r="D310">
        <v>100</v>
      </c>
      <c r="E310">
        <v>55</v>
      </c>
      <c r="F310" t="s">
        <v>9600</v>
      </c>
      <c r="G310">
        <v>1161</v>
      </c>
      <c r="H310" t="s">
        <v>50</v>
      </c>
      <c r="I310">
        <v>55</v>
      </c>
      <c r="J310" t="s">
        <v>1805</v>
      </c>
      <c r="K310" t="s">
        <v>9621</v>
      </c>
      <c r="L310" s="1"/>
      <c r="M310" s="1">
        <v>42236</v>
      </c>
      <c r="N310" s="1">
        <v>42061</v>
      </c>
      <c r="O310" t="s">
        <v>13</v>
      </c>
      <c r="P310" s="1"/>
      <c r="Q310" t="s">
        <v>1047</v>
      </c>
      <c r="R310" t="s">
        <v>9</v>
      </c>
      <c r="S310" t="s">
        <v>9601</v>
      </c>
      <c r="T310" t="s">
        <v>13</v>
      </c>
      <c r="U310" t="s">
        <v>16</v>
      </c>
      <c r="X310" s="8">
        <v>28</v>
      </c>
      <c r="Y310" s="8">
        <v>21</v>
      </c>
      <c r="Z310" s="8">
        <v>41</v>
      </c>
      <c r="AA310" s="8">
        <v>12418.01</v>
      </c>
      <c r="AB310" t="s">
        <v>55</v>
      </c>
      <c r="AC310" t="s">
        <v>55</v>
      </c>
      <c r="AD310" t="s">
        <v>438</v>
      </c>
      <c r="AE310" t="s">
        <v>1805</v>
      </c>
      <c r="AF310" t="s">
        <v>20</v>
      </c>
      <c r="AH310" t="s">
        <v>1049</v>
      </c>
      <c r="AI310" t="s">
        <v>635</v>
      </c>
      <c r="AJ310" t="s">
        <v>80</v>
      </c>
      <c r="AK310" t="s">
        <v>81</v>
      </c>
      <c r="AL310" s="2">
        <v>42061.58666666667</v>
      </c>
      <c r="AM310" t="s">
        <v>9622</v>
      </c>
      <c r="AN310" t="s">
        <v>9622</v>
      </c>
      <c r="AO310">
        <v>1</v>
      </c>
      <c r="AP310" t="s">
        <v>2935</v>
      </c>
      <c r="AQ310" t="s">
        <v>311</v>
      </c>
      <c r="AR310">
        <v>50</v>
      </c>
      <c r="AT310" t="s">
        <v>2936</v>
      </c>
      <c r="AU310" t="s">
        <v>2935</v>
      </c>
      <c r="AV310" t="s">
        <v>83</v>
      </c>
      <c r="AW310" s="8">
        <v>11495</v>
      </c>
      <c r="AX310" s="8">
        <v>11495</v>
      </c>
      <c r="AY310" s="8">
        <v>12418.01</v>
      </c>
      <c r="BA310" t="s">
        <v>9623</v>
      </c>
      <c r="BB310" t="s">
        <v>9624</v>
      </c>
      <c r="BC310" t="s">
        <v>9625</v>
      </c>
      <c r="BE310">
        <v>37</v>
      </c>
      <c r="BF310" t="s">
        <v>9</v>
      </c>
      <c r="BG310" t="s">
        <v>9626</v>
      </c>
      <c r="BI310">
        <v>326.63</v>
      </c>
      <c r="BJ310">
        <v>596.38</v>
      </c>
      <c r="BK310" t="s">
        <v>9627</v>
      </c>
      <c r="BL310">
        <v>7450.81</v>
      </c>
      <c r="BM310">
        <v>11495</v>
      </c>
      <c r="BN310">
        <v>12418.01</v>
      </c>
      <c r="BO310" t="s">
        <v>67</v>
      </c>
      <c r="BP310">
        <v>0</v>
      </c>
      <c r="BQ310" t="s">
        <v>1816</v>
      </c>
      <c r="BR310" t="s">
        <v>9628</v>
      </c>
      <c r="BS310" t="s">
        <v>9</v>
      </c>
      <c r="BT310" t="s">
        <v>9</v>
      </c>
      <c r="BU310" t="s">
        <v>38</v>
      </c>
      <c r="BV310" t="s">
        <v>1181</v>
      </c>
      <c r="BW310" t="s">
        <v>9622</v>
      </c>
      <c r="BX310" t="s">
        <v>9629</v>
      </c>
      <c r="BY310" t="s">
        <v>9622</v>
      </c>
      <c r="BZ310" t="s">
        <v>40</v>
      </c>
      <c r="CC310" t="s">
        <v>9630</v>
      </c>
      <c r="CE310" t="s">
        <v>2005</v>
      </c>
      <c r="CF310">
        <v>204</v>
      </c>
      <c r="CG310" t="s">
        <v>1501</v>
      </c>
      <c r="CI310" t="s">
        <v>9600</v>
      </c>
      <c r="CJ310">
        <v>119</v>
      </c>
      <c r="CK310" t="s">
        <v>45</v>
      </c>
      <c r="CL310" s="1">
        <v>42236</v>
      </c>
      <c r="CM310" t="s">
        <v>9623</v>
      </c>
      <c r="CO310" t="s">
        <v>9630</v>
      </c>
      <c r="CP310" t="s">
        <v>9630</v>
      </c>
      <c r="CQ310">
        <v>1</v>
      </c>
      <c r="CR310" s="8"/>
      <c r="CS310">
        <v>2</v>
      </c>
      <c r="CU310" s="8">
        <v>11495</v>
      </c>
      <c r="CV310">
        <v>2</v>
      </c>
      <c r="CX310" t="s">
        <v>9631</v>
      </c>
    </row>
    <row r="311" spans="1:103" x14ac:dyDescent="0.35">
      <c r="A311" t="s">
        <v>10026</v>
      </c>
      <c r="B311" s="19" t="s">
        <v>10012</v>
      </c>
      <c r="C311" t="s">
        <v>9</v>
      </c>
      <c r="D311">
        <v>100</v>
      </c>
      <c r="E311">
        <v>65</v>
      </c>
      <c r="F311" t="s">
        <v>10012</v>
      </c>
      <c r="G311">
        <v>1165</v>
      </c>
      <c r="H311" t="s">
        <v>50</v>
      </c>
      <c r="I311">
        <v>65</v>
      </c>
      <c r="J311" t="s">
        <v>1805</v>
      </c>
      <c r="K311" t="s">
        <v>10027</v>
      </c>
      <c r="L311" s="1"/>
      <c r="M311" s="1">
        <v>42237</v>
      </c>
      <c r="N311" s="1">
        <v>42061</v>
      </c>
      <c r="O311" t="s">
        <v>13</v>
      </c>
      <c r="P311" s="1"/>
      <c r="Q311" t="s">
        <v>1047</v>
      </c>
      <c r="R311" t="s">
        <v>9</v>
      </c>
      <c r="S311" t="s">
        <v>10014</v>
      </c>
      <c r="T311" t="s">
        <v>13</v>
      </c>
      <c r="U311" t="s">
        <v>16</v>
      </c>
      <c r="X311" s="8">
        <v>28</v>
      </c>
      <c r="Y311" s="8">
        <v>21</v>
      </c>
      <c r="Z311" s="8">
        <v>41</v>
      </c>
      <c r="AA311" s="8">
        <v>14675.83</v>
      </c>
      <c r="AB311" t="s">
        <v>55</v>
      </c>
      <c r="AC311" t="s">
        <v>55</v>
      </c>
      <c r="AD311" t="s">
        <v>438</v>
      </c>
      <c r="AE311" t="s">
        <v>1805</v>
      </c>
      <c r="AF311" t="s">
        <v>20</v>
      </c>
      <c r="AG311" t="s">
        <v>10028</v>
      </c>
      <c r="AH311" t="s">
        <v>1049</v>
      </c>
      <c r="AI311" t="s">
        <v>635</v>
      </c>
      <c r="AJ311" t="s">
        <v>23</v>
      </c>
      <c r="AK311" t="s">
        <v>135</v>
      </c>
      <c r="AL311" s="2">
        <v>42061.593726851854</v>
      </c>
      <c r="AM311" t="s">
        <v>10029</v>
      </c>
      <c r="AN311" t="s">
        <v>10029</v>
      </c>
      <c r="AO311">
        <v>1</v>
      </c>
      <c r="AP311" t="s">
        <v>3730</v>
      </c>
      <c r="AQ311" t="s">
        <v>702</v>
      </c>
      <c r="AR311">
        <v>70</v>
      </c>
      <c r="AT311" t="s">
        <v>5925</v>
      </c>
      <c r="AU311" t="s">
        <v>3730</v>
      </c>
      <c r="AV311" t="s">
        <v>29</v>
      </c>
      <c r="AW311" s="8">
        <v>13585</v>
      </c>
      <c r="AX311" s="8">
        <v>13585</v>
      </c>
      <c r="AY311" s="8">
        <v>14675.83</v>
      </c>
      <c r="BA311" t="s">
        <v>10030</v>
      </c>
      <c r="BB311" t="s">
        <v>32</v>
      </c>
      <c r="BC311" t="s">
        <v>10031</v>
      </c>
      <c r="BD311">
        <v>1.5</v>
      </c>
      <c r="BE311">
        <v>55</v>
      </c>
      <c r="BF311" t="s">
        <v>69</v>
      </c>
      <c r="BG311" t="s">
        <v>10032</v>
      </c>
      <c r="BI311">
        <v>386.02</v>
      </c>
      <c r="BJ311">
        <v>704.81</v>
      </c>
      <c r="BK311" t="s">
        <v>10033</v>
      </c>
      <c r="BL311">
        <v>8805.51</v>
      </c>
      <c r="BM311">
        <v>13585</v>
      </c>
      <c r="BN311">
        <v>14675.83</v>
      </c>
      <c r="BO311" t="s">
        <v>67</v>
      </c>
      <c r="BP311">
        <v>0</v>
      </c>
      <c r="BQ311" t="s">
        <v>1816</v>
      </c>
      <c r="BR311" t="s">
        <v>10034</v>
      </c>
      <c r="BS311" t="s">
        <v>9</v>
      </c>
      <c r="BT311" t="s">
        <v>9</v>
      </c>
      <c r="BU311" t="s">
        <v>38</v>
      </c>
      <c r="BV311" t="s">
        <v>9482</v>
      </c>
      <c r="BW311" t="s">
        <v>10029</v>
      </c>
      <c r="BX311" t="s">
        <v>10028</v>
      </c>
      <c r="BY311" t="s">
        <v>10029</v>
      </c>
      <c r="BZ311" t="s">
        <v>72</v>
      </c>
      <c r="CB311" t="s">
        <v>4497</v>
      </c>
      <c r="CC311" t="s">
        <v>10035</v>
      </c>
      <c r="CE311" t="s">
        <v>43</v>
      </c>
      <c r="CF311">
        <v>204</v>
      </c>
      <c r="CG311" t="s">
        <v>1501</v>
      </c>
      <c r="CI311" t="s">
        <v>10012</v>
      </c>
      <c r="CJ311">
        <v>118</v>
      </c>
      <c r="CK311" t="s">
        <v>45</v>
      </c>
      <c r="CL311" s="1">
        <v>42237</v>
      </c>
      <c r="CM311" t="s">
        <v>10030</v>
      </c>
      <c r="CO311" t="s">
        <v>10036</v>
      </c>
      <c r="CP311" t="s">
        <v>10035</v>
      </c>
      <c r="CQ311">
        <v>1</v>
      </c>
      <c r="CR311" s="8"/>
      <c r="CS311">
        <v>1</v>
      </c>
      <c r="CU311" s="8">
        <v>13585</v>
      </c>
      <c r="CV311">
        <v>2</v>
      </c>
      <c r="CX311" t="s">
        <v>10037</v>
      </c>
      <c r="CY311">
        <v>7.2</v>
      </c>
    </row>
    <row r="312" spans="1:103" x14ac:dyDescent="0.35">
      <c r="A312" t="s">
        <v>10026</v>
      </c>
      <c r="B312" s="19" t="s">
        <v>10012</v>
      </c>
      <c r="C312" t="s">
        <v>9</v>
      </c>
      <c r="D312">
        <v>100</v>
      </c>
      <c r="E312">
        <v>65</v>
      </c>
      <c r="F312" t="s">
        <v>10012</v>
      </c>
      <c r="G312">
        <v>1166</v>
      </c>
      <c r="H312" t="s">
        <v>50</v>
      </c>
      <c r="I312">
        <v>65</v>
      </c>
      <c r="J312" t="s">
        <v>1805</v>
      </c>
      <c r="K312" t="s">
        <v>10027</v>
      </c>
      <c r="L312" s="1"/>
      <c r="M312" s="1">
        <v>42236</v>
      </c>
      <c r="N312" s="1">
        <v>42061</v>
      </c>
      <c r="O312" t="s">
        <v>13</v>
      </c>
      <c r="P312" s="1"/>
      <c r="Q312" t="s">
        <v>1047</v>
      </c>
      <c r="R312" t="s">
        <v>9</v>
      </c>
      <c r="S312" t="s">
        <v>10014</v>
      </c>
      <c r="T312" t="s">
        <v>13</v>
      </c>
      <c r="U312" t="s">
        <v>16</v>
      </c>
      <c r="X312" s="8">
        <v>28</v>
      </c>
      <c r="Y312" s="8">
        <v>21</v>
      </c>
      <c r="Z312" s="8">
        <v>41</v>
      </c>
      <c r="AA312" s="8">
        <v>14675.83</v>
      </c>
      <c r="AB312" t="s">
        <v>55</v>
      </c>
      <c r="AC312" t="s">
        <v>55</v>
      </c>
      <c r="AD312" t="s">
        <v>438</v>
      </c>
      <c r="AE312" t="s">
        <v>1805</v>
      </c>
      <c r="AF312" t="s">
        <v>20</v>
      </c>
      <c r="AG312" t="s">
        <v>10028</v>
      </c>
      <c r="AH312" t="s">
        <v>1049</v>
      </c>
      <c r="AI312" t="s">
        <v>635</v>
      </c>
      <c r="AJ312" t="s">
        <v>80</v>
      </c>
      <c r="AK312" t="s">
        <v>81</v>
      </c>
      <c r="AL312" s="2">
        <v>42061.594687500001</v>
      </c>
      <c r="AM312" t="s">
        <v>10029</v>
      </c>
      <c r="AN312" t="s">
        <v>10029</v>
      </c>
      <c r="AO312">
        <v>1</v>
      </c>
      <c r="AP312" t="s">
        <v>3730</v>
      </c>
      <c r="AQ312" t="s">
        <v>702</v>
      </c>
      <c r="AR312">
        <v>70</v>
      </c>
      <c r="AT312" t="s">
        <v>5925</v>
      </c>
      <c r="AU312" t="s">
        <v>3730</v>
      </c>
      <c r="AV312" t="s">
        <v>83</v>
      </c>
      <c r="AW312" s="8">
        <v>13585</v>
      </c>
      <c r="AX312" s="8">
        <v>13585</v>
      </c>
      <c r="AY312" s="8">
        <v>14675.83</v>
      </c>
      <c r="BA312" t="s">
        <v>10030</v>
      </c>
      <c r="BB312" t="s">
        <v>32</v>
      </c>
      <c r="BC312" t="s">
        <v>10031</v>
      </c>
      <c r="BD312">
        <v>1.5</v>
      </c>
      <c r="BE312">
        <v>55</v>
      </c>
      <c r="BF312" t="s">
        <v>69</v>
      </c>
      <c r="BG312" t="s">
        <v>10032</v>
      </c>
      <c r="BI312">
        <v>386.02</v>
      </c>
      <c r="BJ312">
        <v>704.81</v>
      </c>
      <c r="BK312" t="s">
        <v>10038</v>
      </c>
      <c r="BL312">
        <v>8805.5</v>
      </c>
      <c r="BM312">
        <v>13585</v>
      </c>
      <c r="BN312">
        <v>14675.83</v>
      </c>
      <c r="BO312" t="s">
        <v>67</v>
      </c>
      <c r="BP312">
        <v>0</v>
      </c>
      <c r="BQ312" t="s">
        <v>1816</v>
      </c>
      <c r="BR312" t="s">
        <v>10034</v>
      </c>
      <c r="BS312" t="s">
        <v>9</v>
      </c>
      <c r="BT312" t="s">
        <v>9</v>
      </c>
      <c r="BU312" t="s">
        <v>38</v>
      </c>
      <c r="BV312" t="s">
        <v>9482</v>
      </c>
      <c r="BW312" t="s">
        <v>10029</v>
      </c>
      <c r="BX312" t="s">
        <v>10028</v>
      </c>
      <c r="BY312" t="s">
        <v>10029</v>
      </c>
      <c r="BZ312" t="s">
        <v>72</v>
      </c>
      <c r="CB312" t="s">
        <v>4497</v>
      </c>
      <c r="CC312" t="s">
        <v>10035</v>
      </c>
      <c r="CE312" t="s">
        <v>43</v>
      </c>
      <c r="CF312">
        <v>204</v>
      </c>
      <c r="CG312" t="s">
        <v>1501</v>
      </c>
      <c r="CI312" t="s">
        <v>10012</v>
      </c>
      <c r="CJ312">
        <v>118</v>
      </c>
      <c r="CK312" t="s">
        <v>45</v>
      </c>
      <c r="CL312" s="1">
        <v>42236</v>
      </c>
      <c r="CM312" t="s">
        <v>10030</v>
      </c>
      <c r="CO312" t="s">
        <v>10036</v>
      </c>
      <c r="CP312" t="s">
        <v>10035</v>
      </c>
      <c r="CQ312">
        <v>1</v>
      </c>
      <c r="CR312" s="8"/>
      <c r="CS312">
        <v>1</v>
      </c>
      <c r="CU312" s="8">
        <v>13585</v>
      </c>
      <c r="CV312">
        <v>2</v>
      </c>
      <c r="CX312" t="s">
        <v>10039</v>
      </c>
      <c r="CY312">
        <v>7.2</v>
      </c>
    </row>
    <row r="313" spans="1:103" x14ac:dyDescent="0.35">
      <c r="A313" t="s">
        <v>10040</v>
      </c>
      <c r="B313" s="19" t="s">
        <v>10012</v>
      </c>
      <c r="C313" t="s">
        <v>9</v>
      </c>
      <c r="D313">
        <v>100</v>
      </c>
      <c r="E313">
        <v>65</v>
      </c>
      <c r="F313" t="s">
        <v>10012</v>
      </c>
      <c r="G313">
        <v>1118</v>
      </c>
      <c r="H313" t="s">
        <v>148</v>
      </c>
      <c r="I313">
        <v>60</v>
      </c>
      <c r="J313" t="s">
        <v>1805</v>
      </c>
      <c r="K313" t="s">
        <v>10041</v>
      </c>
      <c r="L313" s="1"/>
      <c r="M313" s="1">
        <v>42235</v>
      </c>
      <c r="N313" s="1">
        <v>42061</v>
      </c>
      <c r="O313" t="s">
        <v>13</v>
      </c>
      <c r="P313" s="1"/>
      <c r="Q313" t="s">
        <v>1047</v>
      </c>
      <c r="R313" t="s">
        <v>9</v>
      </c>
      <c r="S313" t="s">
        <v>10014</v>
      </c>
      <c r="T313" t="s">
        <v>13</v>
      </c>
      <c r="U313" t="s">
        <v>302</v>
      </c>
      <c r="X313" s="8">
        <v>42</v>
      </c>
      <c r="Y313" s="8">
        <v>23</v>
      </c>
      <c r="Z313" s="8">
        <v>54</v>
      </c>
      <c r="AA313" s="8">
        <v>15441.51</v>
      </c>
      <c r="AB313" t="s">
        <v>151</v>
      </c>
      <c r="AC313" t="s">
        <v>151</v>
      </c>
      <c r="AD313" t="s">
        <v>438</v>
      </c>
      <c r="AE313" t="s">
        <v>1805</v>
      </c>
      <c r="AF313" t="s">
        <v>20</v>
      </c>
      <c r="AG313" t="s">
        <v>10042</v>
      </c>
      <c r="AH313" t="s">
        <v>1049</v>
      </c>
      <c r="AI313" t="s">
        <v>635</v>
      </c>
      <c r="AJ313" t="s">
        <v>100</v>
      </c>
      <c r="AK313" t="s">
        <v>153</v>
      </c>
      <c r="AL313" s="2">
        <v>42061.404305555552</v>
      </c>
      <c r="AM313" t="s">
        <v>10043</v>
      </c>
      <c r="AN313" t="s">
        <v>10044</v>
      </c>
      <c r="AO313">
        <v>1</v>
      </c>
      <c r="AP313" t="s">
        <v>3730</v>
      </c>
      <c r="AQ313" t="s">
        <v>702</v>
      </c>
      <c r="AR313">
        <v>70</v>
      </c>
      <c r="AT313" t="s">
        <v>5925</v>
      </c>
      <c r="AU313" t="s">
        <v>3730</v>
      </c>
      <c r="AV313" t="s">
        <v>104</v>
      </c>
      <c r="AW313" s="8">
        <v>14340</v>
      </c>
      <c r="AX313" s="8">
        <v>14340</v>
      </c>
      <c r="AY313" s="8">
        <v>15441.51</v>
      </c>
      <c r="BB313" t="s">
        <v>186</v>
      </c>
      <c r="BD313">
        <v>1.5</v>
      </c>
      <c r="BE313">
        <v>55</v>
      </c>
      <c r="BF313" t="s">
        <v>9</v>
      </c>
      <c r="BG313" t="s">
        <v>10045</v>
      </c>
      <c r="BI313">
        <v>337.55</v>
      </c>
      <c r="BJ313">
        <v>763.96</v>
      </c>
      <c r="BK313" t="s">
        <v>10046</v>
      </c>
      <c r="BL313">
        <v>9264.91</v>
      </c>
      <c r="BM313">
        <v>14340</v>
      </c>
      <c r="BN313">
        <v>15441.51</v>
      </c>
      <c r="BO313" t="s">
        <v>158</v>
      </c>
      <c r="BP313">
        <v>0</v>
      </c>
      <c r="BQ313" t="s">
        <v>1816</v>
      </c>
      <c r="BR313" t="s">
        <v>10047</v>
      </c>
      <c r="BS313" t="s">
        <v>9</v>
      </c>
      <c r="BT313" t="s">
        <v>9</v>
      </c>
      <c r="BU313" t="s">
        <v>38</v>
      </c>
      <c r="BV313" t="s">
        <v>10048</v>
      </c>
      <c r="BW313" t="s">
        <v>10043</v>
      </c>
      <c r="BX313" t="s">
        <v>10049</v>
      </c>
      <c r="BY313" t="s">
        <v>10044</v>
      </c>
      <c r="BZ313" t="s">
        <v>72</v>
      </c>
      <c r="CA313" t="s">
        <v>10050</v>
      </c>
      <c r="CE313" t="s">
        <v>43</v>
      </c>
      <c r="CF313">
        <v>234</v>
      </c>
      <c r="CG313" t="s">
        <v>165</v>
      </c>
      <c r="CI313" t="s">
        <v>10012</v>
      </c>
      <c r="CJ313">
        <v>118</v>
      </c>
      <c r="CK313" t="s">
        <v>45</v>
      </c>
      <c r="CL313" s="1">
        <v>42235</v>
      </c>
      <c r="CM313" t="s">
        <v>10051</v>
      </c>
      <c r="CO313" t="s">
        <v>10052</v>
      </c>
      <c r="CQ313">
        <v>1</v>
      </c>
      <c r="CR313" s="8"/>
      <c r="CS313">
        <v>2</v>
      </c>
      <c r="CU313" s="8">
        <v>14340</v>
      </c>
      <c r="CV313">
        <v>2</v>
      </c>
      <c r="CX313" t="s">
        <v>10053</v>
      </c>
      <c r="CY313">
        <v>7.2</v>
      </c>
    </row>
    <row r="314" spans="1:103" x14ac:dyDescent="0.35">
      <c r="A314" t="s">
        <v>559</v>
      </c>
      <c r="B314" s="19" t="s">
        <v>4066</v>
      </c>
      <c r="C314" t="s">
        <v>9</v>
      </c>
      <c r="D314">
        <v>100</v>
      </c>
      <c r="E314">
        <v>35</v>
      </c>
      <c r="F314" t="s">
        <v>4066</v>
      </c>
      <c r="G314">
        <v>1675</v>
      </c>
      <c r="H314" t="s">
        <v>224</v>
      </c>
      <c r="I314">
        <v>35</v>
      </c>
      <c r="J314" t="s">
        <v>171</v>
      </c>
      <c r="K314" t="s">
        <v>561</v>
      </c>
      <c r="L314" s="1"/>
      <c r="M314" s="1">
        <v>42237</v>
      </c>
      <c r="N314" s="1">
        <v>42117</v>
      </c>
      <c r="O314" t="s">
        <v>13</v>
      </c>
      <c r="P314" s="1">
        <v>42128</v>
      </c>
      <c r="Q314" t="s">
        <v>14</v>
      </c>
      <c r="R314" t="s">
        <v>9</v>
      </c>
      <c r="S314" t="s">
        <v>4067</v>
      </c>
      <c r="T314" t="s">
        <v>13</v>
      </c>
      <c r="U314" t="s">
        <v>16</v>
      </c>
      <c r="X314" s="8">
        <v>22.5</v>
      </c>
      <c r="Y314" s="8">
        <v>18.75</v>
      </c>
      <c r="Z314" s="8">
        <v>41.5</v>
      </c>
      <c r="AA314" s="8">
        <v>4874.9399999999996</v>
      </c>
      <c r="AB314" t="s">
        <v>227</v>
      </c>
      <c r="AC314" t="s">
        <v>227</v>
      </c>
      <c r="AD314" t="s">
        <v>176</v>
      </c>
      <c r="AE314" t="s">
        <v>171</v>
      </c>
      <c r="AF314" t="s">
        <v>177</v>
      </c>
      <c r="AH314" t="s">
        <v>563</v>
      </c>
      <c r="AI314" t="s">
        <v>564</v>
      </c>
      <c r="AJ314" t="s">
        <v>23</v>
      </c>
      <c r="AK314" t="s">
        <v>593</v>
      </c>
      <c r="AL314" s="2">
        <v>42117.574606481481</v>
      </c>
      <c r="AM314" t="s">
        <v>565</v>
      </c>
      <c r="AN314" t="s">
        <v>565</v>
      </c>
      <c r="AO314">
        <v>2</v>
      </c>
      <c r="AP314" t="s">
        <v>183</v>
      </c>
      <c r="AT314" t="s">
        <v>4068</v>
      </c>
      <c r="AU314" t="s">
        <v>183</v>
      </c>
      <c r="AV314" t="s">
        <v>29</v>
      </c>
      <c r="AW314" s="8">
        <v>4515</v>
      </c>
      <c r="AX314" s="8">
        <v>4515</v>
      </c>
      <c r="AY314" s="8">
        <v>4874.9399999999996</v>
      </c>
      <c r="BA314" t="s">
        <v>567</v>
      </c>
      <c r="BB314" t="s">
        <v>32</v>
      </c>
      <c r="BC314" t="s">
        <v>568</v>
      </c>
      <c r="BE314">
        <v>20</v>
      </c>
      <c r="BF314" t="s">
        <v>9</v>
      </c>
      <c r="BG314" t="s">
        <v>569</v>
      </c>
      <c r="BO314" t="s">
        <v>233</v>
      </c>
      <c r="BP314">
        <v>0</v>
      </c>
      <c r="BQ314" t="s">
        <v>190</v>
      </c>
      <c r="BR314" t="s">
        <v>570</v>
      </c>
      <c r="BS314" t="s">
        <v>9</v>
      </c>
      <c r="BV314" t="s">
        <v>571</v>
      </c>
      <c r="BW314" t="s">
        <v>565</v>
      </c>
      <c r="BX314" t="s">
        <v>572</v>
      </c>
      <c r="BY314" t="s">
        <v>565</v>
      </c>
      <c r="BZ314" t="s">
        <v>72</v>
      </c>
      <c r="CC314" t="s">
        <v>573</v>
      </c>
      <c r="CD314" t="s">
        <v>574</v>
      </c>
      <c r="CE314" t="s">
        <v>338</v>
      </c>
      <c r="CF314">
        <v>129</v>
      </c>
      <c r="CG314" t="s">
        <v>54</v>
      </c>
      <c r="CH314" t="s">
        <v>196</v>
      </c>
      <c r="CI314" t="s">
        <v>4066</v>
      </c>
      <c r="CJ314">
        <v>207</v>
      </c>
      <c r="CK314" t="s">
        <v>45</v>
      </c>
      <c r="CL314" s="1">
        <v>42237</v>
      </c>
      <c r="CM314" t="s">
        <v>567</v>
      </c>
      <c r="CO314" t="s">
        <v>573</v>
      </c>
      <c r="CP314" t="s">
        <v>573</v>
      </c>
      <c r="CQ314">
        <v>2</v>
      </c>
      <c r="CR314" s="8"/>
      <c r="CS314">
        <v>0</v>
      </c>
      <c r="CU314" s="8">
        <v>4515</v>
      </c>
      <c r="CV314">
        <v>1</v>
      </c>
      <c r="CX314" t="s">
        <v>4069</v>
      </c>
    </row>
    <row r="315" spans="1:103" x14ac:dyDescent="0.35">
      <c r="A315" t="s">
        <v>4070</v>
      </c>
      <c r="B315" s="19" t="s">
        <v>4066</v>
      </c>
      <c r="C315" t="s">
        <v>9</v>
      </c>
      <c r="D315">
        <v>100</v>
      </c>
      <c r="E315">
        <v>25</v>
      </c>
      <c r="F315" t="s">
        <v>4066</v>
      </c>
      <c r="G315">
        <v>1383</v>
      </c>
      <c r="H315" t="s">
        <v>278</v>
      </c>
      <c r="I315">
        <v>25</v>
      </c>
      <c r="J315" t="s">
        <v>171</v>
      </c>
      <c r="K315" t="s">
        <v>4071</v>
      </c>
      <c r="L315" s="1"/>
      <c r="M315" s="1">
        <v>42235</v>
      </c>
      <c r="N315" s="1">
        <v>42087</v>
      </c>
      <c r="O315" t="s">
        <v>13</v>
      </c>
      <c r="P315" s="1"/>
      <c r="Q315" t="s">
        <v>1359</v>
      </c>
      <c r="R315" t="s">
        <v>9</v>
      </c>
      <c r="S315" t="s">
        <v>4067</v>
      </c>
      <c r="T315" t="s">
        <v>13</v>
      </c>
      <c r="U315" t="s">
        <v>16</v>
      </c>
      <c r="X315" s="8">
        <v>30</v>
      </c>
      <c r="Y315" s="8">
        <v>26.25</v>
      </c>
      <c r="Z315" s="8">
        <v>70</v>
      </c>
      <c r="AA315" s="8">
        <v>5094</v>
      </c>
      <c r="AB315" t="s">
        <v>280</v>
      </c>
      <c r="AC315" t="s">
        <v>280</v>
      </c>
      <c r="AD315" t="s">
        <v>176</v>
      </c>
      <c r="AE315" t="s">
        <v>171</v>
      </c>
      <c r="AF315" t="s">
        <v>177</v>
      </c>
      <c r="AH315" t="s">
        <v>1774</v>
      </c>
      <c r="AI315" t="s">
        <v>283</v>
      </c>
      <c r="AJ315" t="s">
        <v>100</v>
      </c>
      <c r="AK315" t="s">
        <v>284</v>
      </c>
      <c r="AL315" s="2">
        <v>42087.623842592591</v>
      </c>
      <c r="AM315" t="s">
        <v>4072</v>
      </c>
      <c r="AN315" t="s">
        <v>4072</v>
      </c>
      <c r="AO315">
        <v>2</v>
      </c>
      <c r="AP315" t="s">
        <v>183</v>
      </c>
      <c r="AT315" t="s">
        <v>4068</v>
      </c>
      <c r="AU315" t="s">
        <v>183</v>
      </c>
      <c r="AV315" t="s">
        <v>104</v>
      </c>
      <c r="AW315" s="8">
        <v>4725</v>
      </c>
      <c r="AX315" s="8">
        <v>4725</v>
      </c>
      <c r="AY315" s="8">
        <v>5094</v>
      </c>
      <c r="BA315" t="s">
        <v>4073</v>
      </c>
      <c r="BB315" t="s">
        <v>932</v>
      </c>
      <c r="BC315" t="s">
        <v>4074</v>
      </c>
      <c r="BE315">
        <v>20</v>
      </c>
      <c r="BF315" t="s">
        <v>69</v>
      </c>
      <c r="BG315" t="s">
        <v>4075</v>
      </c>
      <c r="BO315" t="s">
        <v>175</v>
      </c>
      <c r="BP315">
        <v>0</v>
      </c>
      <c r="BQ315" t="s">
        <v>190</v>
      </c>
      <c r="BR315" t="s">
        <v>4076</v>
      </c>
      <c r="BS315" t="s">
        <v>9</v>
      </c>
      <c r="BV315" t="s">
        <v>4077</v>
      </c>
      <c r="BW315" t="s">
        <v>4072</v>
      </c>
      <c r="BX315" t="s">
        <v>4078</v>
      </c>
      <c r="BY315" t="s">
        <v>4072</v>
      </c>
      <c r="BZ315" t="s">
        <v>40</v>
      </c>
      <c r="CB315" t="s">
        <v>4079</v>
      </c>
      <c r="CC315" t="s">
        <v>4080</v>
      </c>
      <c r="CE315" t="s">
        <v>456</v>
      </c>
      <c r="CF315">
        <v>189</v>
      </c>
      <c r="CG315" t="s">
        <v>227</v>
      </c>
      <c r="CH315" t="s">
        <v>196</v>
      </c>
      <c r="CI315" t="s">
        <v>4066</v>
      </c>
      <c r="CJ315">
        <v>207</v>
      </c>
      <c r="CK315" t="s">
        <v>45</v>
      </c>
      <c r="CL315" s="1">
        <v>42235</v>
      </c>
      <c r="CM315" t="s">
        <v>4073</v>
      </c>
      <c r="CO315" t="s">
        <v>4080</v>
      </c>
      <c r="CP315" t="s">
        <v>4080</v>
      </c>
      <c r="CQ315">
        <v>2</v>
      </c>
      <c r="CR315" s="8"/>
      <c r="CS315">
        <v>0</v>
      </c>
      <c r="CU315" s="8">
        <v>4725</v>
      </c>
      <c r="CV315">
        <v>1</v>
      </c>
      <c r="CX315" t="s">
        <v>4081</v>
      </c>
    </row>
    <row r="316" spans="1:103" x14ac:dyDescent="0.35">
      <c r="A316" t="s">
        <v>4070</v>
      </c>
      <c r="B316" s="19" t="s">
        <v>4066</v>
      </c>
      <c r="C316" t="s">
        <v>9</v>
      </c>
      <c r="D316">
        <v>100</v>
      </c>
      <c r="E316">
        <v>25</v>
      </c>
      <c r="F316" t="s">
        <v>4066</v>
      </c>
      <c r="G316">
        <v>1541</v>
      </c>
      <c r="H316" t="s">
        <v>170</v>
      </c>
      <c r="I316">
        <v>25</v>
      </c>
      <c r="J316" t="s">
        <v>171</v>
      </c>
      <c r="K316" t="s">
        <v>4071</v>
      </c>
      <c r="L316" s="1"/>
      <c r="M316" s="1">
        <v>42237</v>
      </c>
      <c r="N316" s="1">
        <v>42103</v>
      </c>
      <c r="O316" t="s">
        <v>13</v>
      </c>
      <c r="P316" s="1">
        <v>42110</v>
      </c>
      <c r="Q316" t="s">
        <v>1359</v>
      </c>
      <c r="R316" t="s">
        <v>9</v>
      </c>
      <c r="S316" t="s">
        <v>4067</v>
      </c>
      <c r="T316" t="s">
        <v>13</v>
      </c>
      <c r="U316" t="s">
        <v>16</v>
      </c>
      <c r="X316" s="8">
        <v>30</v>
      </c>
      <c r="Y316" s="8">
        <v>18.75</v>
      </c>
      <c r="Z316" s="8">
        <v>41.5</v>
      </c>
      <c r="AA316" s="8">
        <v>4015.85</v>
      </c>
      <c r="AB316" t="s">
        <v>175</v>
      </c>
      <c r="AC316" t="s">
        <v>175</v>
      </c>
      <c r="AD316" t="s">
        <v>176</v>
      </c>
      <c r="AE316" t="s">
        <v>171</v>
      </c>
      <c r="AF316" t="s">
        <v>177</v>
      </c>
      <c r="AH316" t="s">
        <v>1323</v>
      </c>
      <c r="AI316" t="s">
        <v>180</v>
      </c>
      <c r="AJ316" t="s">
        <v>23</v>
      </c>
      <c r="AK316" t="s">
        <v>181</v>
      </c>
      <c r="AL316" s="2">
        <v>42103.630381944444</v>
      </c>
      <c r="AM316" t="s">
        <v>4072</v>
      </c>
      <c r="AN316" t="s">
        <v>4072</v>
      </c>
      <c r="AO316">
        <v>2</v>
      </c>
      <c r="AP316" t="s">
        <v>183</v>
      </c>
      <c r="AT316" t="s">
        <v>4068</v>
      </c>
      <c r="AU316" t="s">
        <v>183</v>
      </c>
      <c r="AV316" t="s">
        <v>29</v>
      </c>
      <c r="AW316" s="8">
        <v>3725</v>
      </c>
      <c r="AX316" s="8">
        <v>3725</v>
      </c>
      <c r="AY316" s="8">
        <v>4015.85</v>
      </c>
      <c r="BA316" t="s">
        <v>4073</v>
      </c>
      <c r="BB316" t="s">
        <v>932</v>
      </c>
      <c r="BC316" t="s">
        <v>4074</v>
      </c>
      <c r="BE316">
        <v>20</v>
      </c>
      <c r="BF316" t="s">
        <v>69</v>
      </c>
      <c r="BG316" t="s">
        <v>4075</v>
      </c>
      <c r="BO316" t="s">
        <v>189</v>
      </c>
      <c r="BP316">
        <v>0</v>
      </c>
      <c r="BQ316" t="s">
        <v>190</v>
      </c>
      <c r="BR316" t="s">
        <v>4076</v>
      </c>
      <c r="BS316" t="s">
        <v>9</v>
      </c>
      <c r="BV316" t="s">
        <v>4077</v>
      </c>
      <c r="BW316" t="s">
        <v>4072</v>
      </c>
      <c r="BX316" t="s">
        <v>4078</v>
      </c>
      <c r="BY316" t="s">
        <v>4072</v>
      </c>
      <c r="BZ316" t="s">
        <v>40</v>
      </c>
      <c r="CB316" t="s">
        <v>4079</v>
      </c>
      <c r="CC316" t="s">
        <v>4080</v>
      </c>
      <c r="CE316" t="s">
        <v>456</v>
      </c>
      <c r="CF316">
        <v>149</v>
      </c>
      <c r="CG316" t="s">
        <v>165</v>
      </c>
      <c r="CH316" t="s">
        <v>196</v>
      </c>
      <c r="CI316" t="s">
        <v>4066</v>
      </c>
      <c r="CJ316">
        <v>207</v>
      </c>
      <c r="CK316" t="s">
        <v>45</v>
      </c>
      <c r="CL316" s="1">
        <v>42237</v>
      </c>
      <c r="CM316" t="s">
        <v>4073</v>
      </c>
      <c r="CO316" t="s">
        <v>4080</v>
      </c>
      <c r="CP316" t="s">
        <v>4080</v>
      </c>
      <c r="CQ316">
        <v>2</v>
      </c>
      <c r="CR316" s="8"/>
      <c r="CS316">
        <v>0</v>
      </c>
      <c r="CU316" s="8">
        <v>3725</v>
      </c>
      <c r="CV316">
        <v>1</v>
      </c>
      <c r="CX316" t="s">
        <v>4082</v>
      </c>
    </row>
    <row r="317" spans="1:103" x14ac:dyDescent="0.35">
      <c r="A317" t="s">
        <v>4083</v>
      </c>
      <c r="B317" s="19" t="s">
        <v>4066</v>
      </c>
      <c r="C317" t="s">
        <v>9</v>
      </c>
      <c r="D317">
        <v>100</v>
      </c>
      <c r="E317">
        <v>21</v>
      </c>
      <c r="F317" t="s">
        <v>4066</v>
      </c>
      <c r="G317">
        <v>1654</v>
      </c>
      <c r="H317" t="s">
        <v>200</v>
      </c>
      <c r="I317">
        <v>21</v>
      </c>
      <c r="J317" t="s">
        <v>171</v>
      </c>
      <c r="K317" t="s">
        <v>4084</v>
      </c>
      <c r="L317" s="1"/>
      <c r="M317" s="1">
        <v>42238</v>
      </c>
      <c r="N317" s="1">
        <v>42114</v>
      </c>
      <c r="O317" t="s">
        <v>13</v>
      </c>
      <c r="P317" s="1">
        <v>42121</v>
      </c>
      <c r="Q317" t="s">
        <v>14</v>
      </c>
      <c r="R317" t="s">
        <v>9</v>
      </c>
      <c r="S317" t="s">
        <v>4067</v>
      </c>
      <c r="T317" t="s">
        <v>13</v>
      </c>
      <c r="U317" t="s">
        <v>16</v>
      </c>
      <c r="X317" s="8">
        <v>22.5</v>
      </c>
      <c r="Y317" s="8">
        <v>22.5</v>
      </c>
      <c r="Z317" s="8">
        <v>41.5</v>
      </c>
      <c r="AA317" s="8">
        <v>3762.14</v>
      </c>
      <c r="AB317" t="s">
        <v>205</v>
      </c>
      <c r="AC317" t="s">
        <v>205</v>
      </c>
      <c r="AD317" t="s">
        <v>176</v>
      </c>
      <c r="AE317" t="s">
        <v>171</v>
      </c>
      <c r="AF317" t="s">
        <v>177</v>
      </c>
      <c r="AH317" t="s">
        <v>2487</v>
      </c>
      <c r="AI317" t="s">
        <v>564</v>
      </c>
      <c r="AJ317" t="s">
        <v>59</v>
      </c>
      <c r="AK317" t="s">
        <v>645</v>
      </c>
      <c r="AL317" s="2">
        <v>42114.553553240738</v>
      </c>
      <c r="AM317" t="s">
        <v>4085</v>
      </c>
      <c r="AN317" t="s">
        <v>4085</v>
      </c>
      <c r="AO317">
        <v>2</v>
      </c>
      <c r="AP317" t="s">
        <v>183</v>
      </c>
      <c r="AT317" t="s">
        <v>4068</v>
      </c>
      <c r="AU317" t="s">
        <v>183</v>
      </c>
      <c r="AV317" t="s">
        <v>62</v>
      </c>
      <c r="AW317" s="8">
        <v>2919</v>
      </c>
      <c r="AX317" s="8">
        <v>3475</v>
      </c>
      <c r="AY317" s="8">
        <v>3762.14</v>
      </c>
      <c r="BA317" t="s">
        <v>4086</v>
      </c>
      <c r="BB317" t="s">
        <v>4087</v>
      </c>
      <c r="BC317" t="s">
        <v>4088</v>
      </c>
      <c r="BE317">
        <v>20</v>
      </c>
      <c r="BF317" t="s">
        <v>69</v>
      </c>
      <c r="BG317" t="s">
        <v>4089</v>
      </c>
      <c r="BO317" t="s">
        <v>215</v>
      </c>
      <c r="BP317">
        <v>0</v>
      </c>
      <c r="BQ317" t="s">
        <v>190</v>
      </c>
      <c r="BR317" t="s">
        <v>4090</v>
      </c>
      <c r="BS317" t="s">
        <v>9</v>
      </c>
      <c r="BV317" t="s">
        <v>1616</v>
      </c>
      <c r="BW317" t="s">
        <v>4085</v>
      </c>
      <c r="BX317" t="s">
        <v>4091</v>
      </c>
      <c r="BY317" t="s">
        <v>4085</v>
      </c>
      <c r="BZ317" t="s">
        <v>72</v>
      </c>
      <c r="CA317" t="s">
        <v>4092</v>
      </c>
      <c r="CB317" t="s">
        <v>3709</v>
      </c>
      <c r="CE317" t="s">
        <v>43</v>
      </c>
      <c r="CF317">
        <v>139</v>
      </c>
      <c r="CG317" t="s">
        <v>220</v>
      </c>
      <c r="CH317" t="s">
        <v>196</v>
      </c>
      <c r="CI317" t="s">
        <v>4066</v>
      </c>
      <c r="CJ317">
        <v>207</v>
      </c>
      <c r="CK317" t="s">
        <v>45</v>
      </c>
      <c r="CL317" s="1">
        <v>42238</v>
      </c>
      <c r="CM317" t="s">
        <v>4086</v>
      </c>
      <c r="CP317" t="s">
        <v>4093</v>
      </c>
      <c r="CQ317">
        <v>2</v>
      </c>
      <c r="CR317" s="8">
        <v>4204.75</v>
      </c>
      <c r="CS317">
        <v>0</v>
      </c>
      <c r="CU317" s="8">
        <v>2919</v>
      </c>
      <c r="CV317">
        <v>1</v>
      </c>
      <c r="CX317" t="s">
        <v>4094</v>
      </c>
    </row>
    <row r="318" spans="1:103" x14ac:dyDescent="0.35">
      <c r="A318" t="s">
        <v>4095</v>
      </c>
      <c r="B318" s="19" t="s">
        <v>4066</v>
      </c>
      <c r="C318" t="s">
        <v>9</v>
      </c>
      <c r="D318">
        <v>100</v>
      </c>
      <c r="E318">
        <v>30</v>
      </c>
      <c r="F318" t="s">
        <v>4066</v>
      </c>
      <c r="G318">
        <v>1760</v>
      </c>
      <c r="H318" t="s">
        <v>200</v>
      </c>
      <c r="I318">
        <v>30</v>
      </c>
      <c r="J318" t="s">
        <v>171</v>
      </c>
      <c r="K318" t="s">
        <v>4096</v>
      </c>
      <c r="L318" s="1"/>
      <c r="M318" s="1">
        <v>42236</v>
      </c>
      <c r="N318" s="1">
        <v>42131</v>
      </c>
      <c r="O318" t="s">
        <v>13</v>
      </c>
      <c r="P318" s="1">
        <v>42236</v>
      </c>
      <c r="Q318" t="s">
        <v>14</v>
      </c>
      <c r="R318" t="s">
        <v>9</v>
      </c>
      <c r="S318" t="s">
        <v>4067</v>
      </c>
      <c r="T318" t="s">
        <v>13</v>
      </c>
      <c r="U318" t="s">
        <v>203</v>
      </c>
      <c r="X318" s="8">
        <v>22.5</v>
      </c>
      <c r="Y318" s="8">
        <v>22.5</v>
      </c>
      <c r="Z318" s="8">
        <v>41.5</v>
      </c>
      <c r="AA318" s="8">
        <v>4514.5600000000004</v>
      </c>
      <c r="AB318" t="s">
        <v>205</v>
      </c>
      <c r="AC318" t="s">
        <v>205</v>
      </c>
      <c r="AD318" t="s">
        <v>176</v>
      </c>
      <c r="AE318" t="s">
        <v>171</v>
      </c>
      <c r="AF318" t="s">
        <v>177</v>
      </c>
      <c r="AG318" t="s">
        <v>4097</v>
      </c>
      <c r="AH318" t="s">
        <v>4098</v>
      </c>
      <c r="AI318" t="s">
        <v>1980</v>
      </c>
      <c r="AJ318" t="s">
        <v>80</v>
      </c>
      <c r="AK318" t="s">
        <v>619</v>
      </c>
      <c r="AL318" s="2">
        <v>42131.429143518515</v>
      </c>
      <c r="AM318" t="s">
        <v>4099</v>
      </c>
      <c r="AN318" t="s">
        <v>4099</v>
      </c>
      <c r="AO318">
        <v>2</v>
      </c>
      <c r="AP318" t="s">
        <v>183</v>
      </c>
      <c r="AT318" t="s">
        <v>4068</v>
      </c>
      <c r="AU318" t="s">
        <v>183</v>
      </c>
      <c r="AV318" t="s">
        <v>83</v>
      </c>
      <c r="AW318" s="8">
        <v>4170</v>
      </c>
      <c r="AX318" s="8">
        <v>4170</v>
      </c>
      <c r="AY318" s="8">
        <v>4514.5600000000004</v>
      </c>
      <c r="BA318" t="s">
        <v>4100</v>
      </c>
      <c r="BB318" t="s">
        <v>32</v>
      </c>
      <c r="BC318" t="s">
        <v>4101</v>
      </c>
      <c r="BE318">
        <v>20</v>
      </c>
      <c r="BF318" t="s">
        <v>69</v>
      </c>
      <c r="BG318" t="s">
        <v>4102</v>
      </c>
      <c r="BO318" t="s">
        <v>215</v>
      </c>
      <c r="BP318">
        <v>0</v>
      </c>
      <c r="BQ318" t="s">
        <v>190</v>
      </c>
      <c r="BR318" t="s">
        <v>4103</v>
      </c>
      <c r="BS318" t="s">
        <v>9</v>
      </c>
      <c r="BV318" t="s">
        <v>4104</v>
      </c>
      <c r="BW318" t="s">
        <v>4099</v>
      </c>
      <c r="BX318" t="s">
        <v>4105</v>
      </c>
      <c r="BY318" t="s">
        <v>4099</v>
      </c>
      <c r="BZ318" t="s">
        <v>72</v>
      </c>
      <c r="CC318" t="s">
        <v>4106</v>
      </c>
      <c r="CD318" t="s">
        <v>164</v>
      </c>
      <c r="CE318" t="s">
        <v>43</v>
      </c>
      <c r="CF318">
        <v>139</v>
      </c>
      <c r="CG318" t="s">
        <v>220</v>
      </c>
      <c r="CH318" t="s">
        <v>196</v>
      </c>
      <c r="CI318" t="s">
        <v>4066</v>
      </c>
      <c r="CJ318">
        <v>207</v>
      </c>
      <c r="CK318" t="s">
        <v>45</v>
      </c>
      <c r="CL318" s="1">
        <v>42236</v>
      </c>
      <c r="CM318" t="s">
        <v>4100</v>
      </c>
      <c r="CO318" t="s">
        <v>4107</v>
      </c>
      <c r="CP318" t="s">
        <v>4106</v>
      </c>
      <c r="CQ318">
        <v>2</v>
      </c>
      <c r="CR318" s="8"/>
      <c r="CS318">
        <v>0</v>
      </c>
      <c r="CU318" s="8">
        <v>4170</v>
      </c>
      <c r="CV318">
        <v>1</v>
      </c>
      <c r="CX318" t="s">
        <v>4108</v>
      </c>
    </row>
    <row r="319" spans="1:103" x14ac:dyDescent="0.35">
      <c r="A319" t="s">
        <v>4109</v>
      </c>
      <c r="B319" s="19" t="s">
        <v>4066</v>
      </c>
      <c r="C319" t="s">
        <v>9</v>
      </c>
      <c r="D319">
        <v>100</v>
      </c>
      <c r="E319">
        <v>25</v>
      </c>
      <c r="F319" t="s">
        <v>4066</v>
      </c>
      <c r="G319">
        <v>2176</v>
      </c>
      <c r="H319" t="s">
        <v>200</v>
      </c>
      <c r="I319">
        <v>25</v>
      </c>
      <c r="J319" t="s">
        <v>171</v>
      </c>
      <c r="K319" t="s">
        <v>4110</v>
      </c>
      <c r="L319" s="1"/>
      <c r="M319" s="1">
        <v>42235</v>
      </c>
      <c r="N319" s="1">
        <v>42177</v>
      </c>
      <c r="O319" t="s">
        <v>13</v>
      </c>
      <c r="P319" s="1">
        <v>42185</v>
      </c>
      <c r="Q319" t="s">
        <v>14</v>
      </c>
      <c r="R319" t="s">
        <v>9</v>
      </c>
      <c r="S319" t="s">
        <v>4067</v>
      </c>
      <c r="T319" t="s">
        <v>13</v>
      </c>
      <c r="U319" t="s">
        <v>226</v>
      </c>
      <c r="X319" s="8">
        <v>22.5</v>
      </c>
      <c r="Y319" s="8">
        <v>22.5</v>
      </c>
      <c r="Z319" s="8">
        <v>41.5</v>
      </c>
      <c r="AA319" s="8">
        <v>3762.14</v>
      </c>
      <c r="AB319" t="s">
        <v>205</v>
      </c>
      <c r="AC319" t="s">
        <v>205</v>
      </c>
      <c r="AD319" t="s">
        <v>176</v>
      </c>
      <c r="AE319" t="s">
        <v>171</v>
      </c>
      <c r="AF319" t="s">
        <v>177</v>
      </c>
      <c r="AH319" t="s">
        <v>4111</v>
      </c>
      <c r="AI319" t="s">
        <v>1031</v>
      </c>
      <c r="AJ319" t="s">
        <v>100</v>
      </c>
      <c r="AK319" t="s">
        <v>579</v>
      </c>
      <c r="AL319" s="2">
        <v>42177.729039351849</v>
      </c>
      <c r="AM319" t="s">
        <v>4112</v>
      </c>
      <c r="AO319">
        <v>1</v>
      </c>
      <c r="AP319" t="s">
        <v>183</v>
      </c>
      <c r="AT319" t="s">
        <v>4068</v>
      </c>
      <c r="AU319" t="s">
        <v>183</v>
      </c>
      <c r="AV319" t="s">
        <v>104</v>
      </c>
      <c r="AW319" s="8">
        <v>3475</v>
      </c>
      <c r="AX319" s="8">
        <v>3475</v>
      </c>
      <c r="AY319" s="8">
        <v>3762.14</v>
      </c>
      <c r="BA319" t="s">
        <v>4113</v>
      </c>
      <c r="BB319" t="s">
        <v>32</v>
      </c>
      <c r="BC319" t="s">
        <v>4114</v>
      </c>
      <c r="BE319">
        <v>20</v>
      </c>
      <c r="BF319" t="s">
        <v>69</v>
      </c>
      <c r="BG319" t="s">
        <v>4115</v>
      </c>
      <c r="BO319" t="s">
        <v>215</v>
      </c>
      <c r="BP319">
        <v>0</v>
      </c>
      <c r="BQ319" t="s">
        <v>190</v>
      </c>
      <c r="BR319" t="s">
        <v>4116</v>
      </c>
      <c r="BS319" t="s">
        <v>9</v>
      </c>
      <c r="BV319" t="s">
        <v>4117</v>
      </c>
      <c r="BW319" t="s">
        <v>4112</v>
      </c>
      <c r="BX319" t="s">
        <v>4118</v>
      </c>
      <c r="BY319" t="s">
        <v>4112</v>
      </c>
      <c r="BZ319" t="s">
        <v>40</v>
      </c>
      <c r="CB319" t="s">
        <v>1785</v>
      </c>
      <c r="CC319" t="s">
        <v>4119</v>
      </c>
      <c r="CE319" t="s">
        <v>43</v>
      </c>
      <c r="CF319">
        <v>139</v>
      </c>
      <c r="CG319" t="s">
        <v>220</v>
      </c>
      <c r="CH319" t="s">
        <v>196</v>
      </c>
      <c r="CI319" t="s">
        <v>4066</v>
      </c>
      <c r="CJ319">
        <v>207</v>
      </c>
      <c r="CK319" t="s">
        <v>45</v>
      </c>
      <c r="CL319" s="1">
        <v>42235</v>
      </c>
      <c r="CM319" t="s">
        <v>4113</v>
      </c>
      <c r="CO319" t="s">
        <v>4119</v>
      </c>
      <c r="CP319" t="s">
        <v>4119</v>
      </c>
      <c r="CQ319">
        <v>1</v>
      </c>
      <c r="CR319" s="8"/>
      <c r="CS319">
        <v>0</v>
      </c>
      <c r="CU319" s="8">
        <v>3475</v>
      </c>
      <c r="CV319">
        <v>1</v>
      </c>
      <c r="CX319" t="s">
        <v>4120</v>
      </c>
    </row>
    <row r="320" spans="1:103" x14ac:dyDescent="0.35">
      <c r="A320" t="s">
        <v>4121</v>
      </c>
      <c r="B320" s="19" t="s">
        <v>4066</v>
      </c>
      <c r="C320" t="s">
        <v>9</v>
      </c>
      <c r="D320">
        <v>100</v>
      </c>
      <c r="E320">
        <v>25</v>
      </c>
      <c r="F320" t="s">
        <v>4066</v>
      </c>
      <c r="G320">
        <v>1112</v>
      </c>
      <c r="H320" t="s">
        <v>200</v>
      </c>
      <c r="I320">
        <v>25</v>
      </c>
      <c r="J320" t="s">
        <v>171</v>
      </c>
      <c r="K320" t="s">
        <v>4122</v>
      </c>
      <c r="L320" s="1"/>
      <c r="M320" s="1">
        <v>42237</v>
      </c>
      <c r="N320" s="1">
        <v>42060</v>
      </c>
      <c r="O320" t="s">
        <v>13</v>
      </c>
      <c r="P320" s="1"/>
      <c r="Q320" t="s">
        <v>14</v>
      </c>
      <c r="R320" t="s">
        <v>9</v>
      </c>
      <c r="S320" t="s">
        <v>4067</v>
      </c>
      <c r="T320" t="s">
        <v>13</v>
      </c>
      <c r="U320" t="s">
        <v>16</v>
      </c>
      <c r="X320" s="8">
        <v>22.5</v>
      </c>
      <c r="Y320" s="8">
        <v>22.5</v>
      </c>
      <c r="Z320" s="8">
        <v>41.5</v>
      </c>
      <c r="AA320" s="8">
        <v>3762.14</v>
      </c>
      <c r="AB320" t="s">
        <v>205</v>
      </c>
      <c r="AC320" t="s">
        <v>205</v>
      </c>
      <c r="AD320" t="s">
        <v>176</v>
      </c>
      <c r="AE320" t="s">
        <v>171</v>
      </c>
      <c r="AF320" t="s">
        <v>177</v>
      </c>
      <c r="AH320" t="s">
        <v>634</v>
      </c>
      <c r="AI320" t="s">
        <v>635</v>
      </c>
      <c r="AJ320" t="s">
        <v>23</v>
      </c>
      <c r="AK320" t="s">
        <v>208</v>
      </c>
      <c r="AL320" s="2">
        <v>42060.677719907406</v>
      </c>
      <c r="AM320" t="s">
        <v>4123</v>
      </c>
      <c r="AN320" t="s">
        <v>4123</v>
      </c>
      <c r="AO320">
        <v>4</v>
      </c>
      <c r="AP320" t="s">
        <v>183</v>
      </c>
      <c r="AT320" t="s">
        <v>4068</v>
      </c>
      <c r="AU320" t="s">
        <v>183</v>
      </c>
      <c r="AV320" t="s">
        <v>29</v>
      </c>
      <c r="AW320" s="8">
        <v>3475</v>
      </c>
      <c r="AX320" s="8">
        <v>3475</v>
      </c>
      <c r="AY320" s="8">
        <v>3762.14</v>
      </c>
      <c r="BA320" t="s">
        <v>4124</v>
      </c>
      <c r="BB320" t="s">
        <v>32</v>
      </c>
      <c r="BC320" t="s">
        <v>4125</v>
      </c>
      <c r="BE320">
        <v>20</v>
      </c>
      <c r="BF320" t="s">
        <v>69</v>
      </c>
      <c r="BG320" t="s">
        <v>4126</v>
      </c>
      <c r="BO320" t="s">
        <v>215</v>
      </c>
      <c r="BP320">
        <v>0</v>
      </c>
      <c r="BQ320" t="s">
        <v>190</v>
      </c>
      <c r="BR320" t="s">
        <v>4127</v>
      </c>
      <c r="BS320" t="s">
        <v>9</v>
      </c>
      <c r="BV320" t="s">
        <v>4128</v>
      </c>
      <c r="BW320" t="s">
        <v>4123</v>
      </c>
      <c r="BX320" t="s">
        <v>4129</v>
      </c>
      <c r="BY320" t="s">
        <v>4123</v>
      </c>
      <c r="BZ320" t="s">
        <v>72</v>
      </c>
      <c r="CC320" t="s">
        <v>4130</v>
      </c>
      <c r="CD320" t="s">
        <v>574</v>
      </c>
      <c r="CE320" t="s">
        <v>2098</v>
      </c>
      <c r="CF320">
        <v>139</v>
      </c>
      <c r="CG320" t="s">
        <v>220</v>
      </c>
      <c r="CH320" t="s">
        <v>196</v>
      </c>
      <c r="CI320" t="s">
        <v>4066</v>
      </c>
      <c r="CJ320">
        <v>207</v>
      </c>
      <c r="CK320" t="s">
        <v>45</v>
      </c>
      <c r="CL320" s="1">
        <v>42237</v>
      </c>
      <c r="CM320" t="s">
        <v>4124</v>
      </c>
      <c r="CO320" t="s">
        <v>4130</v>
      </c>
      <c r="CP320" t="s">
        <v>4130</v>
      </c>
      <c r="CQ320">
        <v>2</v>
      </c>
      <c r="CR320" s="8">
        <v>4204.75</v>
      </c>
      <c r="CS320">
        <v>0</v>
      </c>
      <c r="CU320" s="8">
        <v>3475</v>
      </c>
      <c r="CV320">
        <v>1</v>
      </c>
      <c r="CX320" t="s">
        <v>4131</v>
      </c>
    </row>
    <row r="321" spans="1:103" x14ac:dyDescent="0.35">
      <c r="A321" t="s">
        <v>4132</v>
      </c>
      <c r="B321" s="19" t="s">
        <v>4066</v>
      </c>
      <c r="C321" t="s">
        <v>9</v>
      </c>
      <c r="D321">
        <v>100</v>
      </c>
      <c r="E321">
        <v>35</v>
      </c>
      <c r="F321" t="s">
        <v>4066</v>
      </c>
      <c r="G321">
        <v>2212</v>
      </c>
      <c r="H321" t="s">
        <v>224</v>
      </c>
      <c r="I321">
        <v>35</v>
      </c>
      <c r="J321" t="s">
        <v>171</v>
      </c>
      <c r="K321" t="s">
        <v>4133</v>
      </c>
      <c r="L321" s="1"/>
      <c r="M321" s="1">
        <v>42235</v>
      </c>
      <c r="N321" s="1">
        <v>42179</v>
      </c>
      <c r="O321" t="s">
        <v>13</v>
      </c>
      <c r="P321" s="1">
        <v>42186</v>
      </c>
      <c r="Q321" t="s">
        <v>14</v>
      </c>
      <c r="R321" t="s">
        <v>9</v>
      </c>
      <c r="S321" t="s">
        <v>4067</v>
      </c>
      <c r="T321" t="s">
        <v>13</v>
      </c>
      <c r="U321" t="s">
        <v>302</v>
      </c>
      <c r="X321" s="8">
        <v>22.5</v>
      </c>
      <c r="Y321" s="8">
        <v>18.75</v>
      </c>
      <c r="Z321" s="8">
        <v>41.5</v>
      </c>
      <c r="AA321" s="8">
        <v>4874.9399999999996</v>
      </c>
      <c r="AB321" t="s">
        <v>259</v>
      </c>
      <c r="AC321" t="s">
        <v>259</v>
      </c>
      <c r="AD321" t="s">
        <v>176</v>
      </c>
      <c r="AE321" t="s">
        <v>171</v>
      </c>
      <c r="AF321" t="s">
        <v>177</v>
      </c>
      <c r="AH321" t="s">
        <v>4134</v>
      </c>
      <c r="AI321" t="s">
        <v>1031</v>
      </c>
      <c r="AJ321" t="s">
        <v>100</v>
      </c>
      <c r="AK321" t="s">
        <v>263</v>
      </c>
      <c r="AL321" s="2">
        <v>42179.42291666667</v>
      </c>
      <c r="AN321" t="s">
        <v>4135</v>
      </c>
      <c r="AO321">
        <v>1</v>
      </c>
      <c r="AP321" t="s">
        <v>183</v>
      </c>
      <c r="AT321" t="s">
        <v>4068</v>
      </c>
      <c r="AU321" t="s">
        <v>183</v>
      </c>
      <c r="AV321" t="s">
        <v>104</v>
      </c>
      <c r="AW321" s="8">
        <v>4515</v>
      </c>
      <c r="AX321" s="8">
        <v>4515</v>
      </c>
      <c r="AY321" s="8">
        <v>4874.9399999999996</v>
      </c>
      <c r="BA321" t="s">
        <v>4136</v>
      </c>
      <c r="BB321" t="s">
        <v>4087</v>
      </c>
      <c r="BC321" t="s">
        <v>4137</v>
      </c>
      <c r="BE321">
        <v>20</v>
      </c>
      <c r="BF321" t="s">
        <v>69</v>
      </c>
      <c r="BG321" t="s">
        <v>4138</v>
      </c>
      <c r="BO321" t="s">
        <v>227</v>
      </c>
      <c r="BP321">
        <v>0</v>
      </c>
      <c r="BQ321" t="s">
        <v>190</v>
      </c>
      <c r="BR321" t="s">
        <v>4139</v>
      </c>
      <c r="BS321" t="s">
        <v>9</v>
      </c>
      <c r="BV321" t="s">
        <v>4140</v>
      </c>
      <c r="BX321" t="s">
        <v>4141</v>
      </c>
      <c r="BY321" t="s">
        <v>4135</v>
      </c>
      <c r="BZ321" t="s">
        <v>72</v>
      </c>
      <c r="CA321" t="s">
        <v>4142</v>
      </c>
      <c r="CD321" t="s">
        <v>164</v>
      </c>
      <c r="CE321" t="s">
        <v>2098</v>
      </c>
      <c r="CF321">
        <v>129</v>
      </c>
      <c r="CG321" t="s">
        <v>274</v>
      </c>
      <c r="CH321" t="s">
        <v>196</v>
      </c>
      <c r="CI321" t="s">
        <v>4066</v>
      </c>
      <c r="CJ321">
        <v>207</v>
      </c>
      <c r="CK321" t="s">
        <v>45</v>
      </c>
      <c r="CL321" s="1">
        <v>42235</v>
      </c>
      <c r="CM321" t="s">
        <v>4136</v>
      </c>
      <c r="CP321" t="s">
        <v>4143</v>
      </c>
      <c r="CQ321">
        <v>1</v>
      </c>
      <c r="CR321" s="8"/>
      <c r="CS321">
        <v>0</v>
      </c>
      <c r="CU321" s="8">
        <v>4515</v>
      </c>
      <c r="CV321">
        <v>1</v>
      </c>
      <c r="CX321" t="s">
        <v>4144</v>
      </c>
    </row>
    <row r="322" spans="1:103" x14ac:dyDescent="0.35">
      <c r="A322" t="s">
        <v>2396</v>
      </c>
      <c r="B322" s="19" t="s">
        <v>4066</v>
      </c>
      <c r="C322" t="s">
        <v>9</v>
      </c>
      <c r="D322">
        <v>100</v>
      </c>
      <c r="E322">
        <v>25</v>
      </c>
      <c r="F322" t="s">
        <v>4066</v>
      </c>
      <c r="G322">
        <v>2008</v>
      </c>
      <c r="H322" t="s">
        <v>170</v>
      </c>
      <c r="I322">
        <v>25</v>
      </c>
      <c r="J322" t="s">
        <v>171</v>
      </c>
      <c r="K322" t="s">
        <v>2397</v>
      </c>
      <c r="L322" s="1"/>
      <c r="M322" s="1">
        <v>42236</v>
      </c>
      <c r="N322" s="1">
        <v>42163</v>
      </c>
      <c r="O322" t="s">
        <v>13</v>
      </c>
      <c r="P322" s="1">
        <v>42172</v>
      </c>
      <c r="Q322" t="s">
        <v>1359</v>
      </c>
      <c r="R322" t="s">
        <v>9</v>
      </c>
      <c r="S322" t="s">
        <v>4067</v>
      </c>
      <c r="T322" t="s">
        <v>13</v>
      </c>
      <c r="U322" t="s">
        <v>1658</v>
      </c>
      <c r="X322" s="8">
        <v>30</v>
      </c>
      <c r="Y322" s="8">
        <v>18.75</v>
      </c>
      <c r="Z322" s="8">
        <v>41.5</v>
      </c>
      <c r="AA322" s="8">
        <v>3413.48</v>
      </c>
      <c r="AB322" t="s">
        <v>4145</v>
      </c>
      <c r="AC322" t="s">
        <v>280</v>
      </c>
      <c r="AD322" t="s">
        <v>176</v>
      </c>
      <c r="AE322" t="s">
        <v>171</v>
      </c>
      <c r="AF322" t="s">
        <v>177</v>
      </c>
      <c r="AG322" t="s">
        <v>4146</v>
      </c>
      <c r="AH322" t="s">
        <v>4147</v>
      </c>
      <c r="AI322" t="s">
        <v>1661</v>
      </c>
      <c r="AJ322" t="s">
        <v>80</v>
      </c>
      <c r="AK322" t="s">
        <v>815</v>
      </c>
      <c r="AL322" s="2">
        <v>42163.475138888891</v>
      </c>
      <c r="AM322" t="s">
        <v>2399</v>
      </c>
      <c r="AN322" t="s">
        <v>2399</v>
      </c>
      <c r="AO322">
        <v>1</v>
      </c>
      <c r="AP322" t="s">
        <v>4148</v>
      </c>
      <c r="AT322" t="s">
        <v>4068</v>
      </c>
      <c r="AU322" t="s">
        <v>4148</v>
      </c>
      <c r="AV322" t="s">
        <v>83</v>
      </c>
      <c r="AW322" s="8">
        <v>3725</v>
      </c>
      <c r="AX322" s="8">
        <v>3166.25</v>
      </c>
      <c r="AY322" s="8">
        <v>3413.48</v>
      </c>
      <c r="BA322" t="s">
        <v>2400</v>
      </c>
      <c r="BB322" t="s">
        <v>1613</v>
      </c>
      <c r="BC322" t="s">
        <v>2401</v>
      </c>
      <c r="BE322">
        <v>20</v>
      </c>
      <c r="BF322" t="s">
        <v>69</v>
      </c>
      <c r="BG322" t="s">
        <v>4149</v>
      </c>
      <c r="BO322" t="s">
        <v>280</v>
      </c>
      <c r="BP322">
        <v>0</v>
      </c>
      <c r="BQ322" t="s">
        <v>4150</v>
      </c>
      <c r="BR322" t="s">
        <v>2403</v>
      </c>
      <c r="BS322" t="s">
        <v>9</v>
      </c>
      <c r="BV322" t="s">
        <v>4151</v>
      </c>
      <c r="BW322" t="s">
        <v>4152</v>
      </c>
      <c r="BX322" t="s">
        <v>4153</v>
      </c>
      <c r="BY322" t="s">
        <v>4152</v>
      </c>
      <c r="BZ322" t="s">
        <v>40</v>
      </c>
      <c r="CA322" t="s">
        <v>2406</v>
      </c>
      <c r="CB322" t="s">
        <v>4154</v>
      </c>
      <c r="CC322" t="s">
        <v>2407</v>
      </c>
      <c r="CD322" t="s">
        <v>574</v>
      </c>
      <c r="CE322" t="s">
        <v>2005</v>
      </c>
      <c r="CF322">
        <v>149</v>
      </c>
      <c r="CG322" t="s">
        <v>165</v>
      </c>
      <c r="CH322" t="s">
        <v>4155</v>
      </c>
      <c r="CI322" t="s">
        <v>4066</v>
      </c>
      <c r="CJ322">
        <v>207</v>
      </c>
      <c r="CK322" t="s">
        <v>45</v>
      </c>
      <c r="CL322" s="1">
        <v>42236</v>
      </c>
      <c r="CM322" t="s">
        <v>2400</v>
      </c>
      <c r="CO322" t="s">
        <v>4156</v>
      </c>
      <c r="CP322" t="s">
        <v>2407</v>
      </c>
      <c r="CQ322">
        <v>1</v>
      </c>
      <c r="CR322" s="8"/>
      <c r="CS322">
        <v>1</v>
      </c>
      <c r="CT322" t="s">
        <v>9</v>
      </c>
      <c r="CU322" s="8">
        <v>3725</v>
      </c>
      <c r="CV322">
        <v>1</v>
      </c>
      <c r="CX322" t="s">
        <v>4157</v>
      </c>
    </row>
    <row r="323" spans="1:103" x14ac:dyDescent="0.35">
      <c r="A323" t="s">
        <v>2396</v>
      </c>
      <c r="B323" s="19" t="s">
        <v>4066</v>
      </c>
      <c r="C323" t="s">
        <v>69</v>
      </c>
      <c r="E323">
        <v>25</v>
      </c>
      <c r="F323" t="s">
        <v>4066</v>
      </c>
      <c r="G323">
        <v>2101</v>
      </c>
      <c r="H323" t="s">
        <v>224</v>
      </c>
      <c r="I323">
        <v>25</v>
      </c>
      <c r="J323" t="s">
        <v>171</v>
      </c>
      <c r="K323" t="s">
        <v>2397</v>
      </c>
      <c r="L323" s="1">
        <v>42172</v>
      </c>
      <c r="M323" s="1">
        <v>42236</v>
      </c>
      <c r="N323" s="1">
        <v>42167</v>
      </c>
      <c r="O323" t="s">
        <v>990</v>
      </c>
      <c r="P323" s="1">
        <v>42172</v>
      </c>
      <c r="Q323" t="s">
        <v>1359</v>
      </c>
      <c r="R323" t="s">
        <v>9</v>
      </c>
      <c r="S323" t="s">
        <v>4067</v>
      </c>
      <c r="T323" t="s">
        <v>1414</v>
      </c>
      <c r="X323" s="8">
        <v>22.5</v>
      </c>
      <c r="Y323" s="8">
        <v>18.75</v>
      </c>
      <c r="Z323" s="8">
        <v>41.5</v>
      </c>
      <c r="AA323" s="8">
        <v>0</v>
      </c>
      <c r="AB323" t="s">
        <v>814</v>
      </c>
      <c r="AC323" t="s">
        <v>672</v>
      </c>
      <c r="AD323" t="s">
        <v>176</v>
      </c>
      <c r="AE323" t="s">
        <v>171</v>
      </c>
      <c r="AF323" t="s">
        <v>177</v>
      </c>
      <c r="AG323" t="s">
        <v>4158</v>
      </c>
      <c r="AH323" t="s">
        <v>4159</v>
      </c>
      <c r="AI323" t="s">
        <v>1661</v>
      </c>
      <c r="AJ323" t="s">
        <v>80</v>
      </c>
      <c r="AK323" t="s">
        <v>1345</v>
      </c>
      <c r="AL323" s="2">
        <v>42167.723449074074</v>
      </c>
      <c r="AM323" t="s">
        <v>4160</v>
      </c>
      <c r="AN323" t="s">
        <v>2399</v>
      </c>
      <c r="AO323">
        <v>2</v>
      </c>
      <c r="AP323" t="s">
        <v>4148</v>
      </c>
      <c r="AT323" t="s">
        <v>4068</v>
      </c>
      <c r="AU323" t="s">
        <v>4148</v>
      </c>
      <c r="AV323" t="s">
        <v>83</v>
      </c>
      <c r="AW323" s="8">
        <v>4165</v>
      </c>
      <c r="AX323" s="8">
        <v>3487.75</v>
      </c>
      <c r="AY323" s="8">
        <v>3720.21</v>
      </c>
      <c r="BA323" t="s">
        <v>2400</v>
      </c>
      <c r="BB323" t="s">
        <v>1613</v>
      </c>
      <c r="BC323" t="s">
        <v>2401</v>
      </c>
      <c r="BE323">
        <v>20</v>
      </c>
      <c r="BF323" t="s">
        <v>69</v>
      </c>
      <c r="BG323" t="s">
        <v>4161</v>
      </c>
      <c r="BO323" t="s">
        <v>672</v>
      </c>
      <c r="BP323">
        <v>3720.21</v>
      </c>
      <c r="BQ323" t="s">
        <v>4150</v>
      </c>
      <c r="BR323" t="s">
        <v>2403</v>
      </c>
      <c r="BS323" t="s">
        <v>9</v>
      </c>
      <c r="BV323" t="s">
        <v>4162</v>
      </c>
      <c r="BW323" t="s">
        <v>4163</v>
      </c>
      <c r="BX323" t="s">
        <v>4158</v>
      </c>
      <c r="BY323" t="s">
        <v>4163</v>
      </c>
      <c r="BZ323" t="s">
        <v>40</v>
      </c>
      <c r="CA323" t="s">
        <v>2406</v>
      </c>
      <c r="CB323" t="s">
        <v>1618</v>
      </c>
      <c r="CC323" t="s">
        <v>2407</v>
      </c>
      <c r="CD323" t="s">
        <v>574</v>
      </c>
      <c r="CE323" t="s">
        <v>43</v>
      </c>
      <c r="CF323">
        <v>180.6</v>
      </c>
      <c r="CG323" t="s">
        <v>316</v>
      </c>
      <c r="CH323" t="s">
        <v>4155</v>
      </c>
      <c r="CI323" t="s">
        <v>4066</v>
      </c>
      <c r="CJ323">
        <v>207</v>
      </c>
      <c r="CK323" t="s">
        <v>45</v>
      </c>
      <c r="CL323" s="1">
        <v>42236</v>
      </c>
      <c r="CM323" t="s">
        <v>2400</v>
      </c>
      <c r="CO323" t="s">
        <v>4164</v>
      </c>
      <c r="CP323" t="s">
        <v>2407</v>
      </c>
      <c r="CQ323">
        <v>1</v>
      </c>
      <c r="CR323" s="8"/>
      <c r="CS323">
        <v>3</v>
      </c>
      <c r="CT323" t="s">
        <v>9</v>
      </c>
      <c r="CU323" s="8">
        <v>4165</v>
      </c>
      <c r="CV323">
        <v>1</v>
      </c>
      <c r="CX323" t="s">
        <v>4165</v>
      </c>
    </row>
    <row r="324" spans="1:103" x14ac:dyDescent="0.35">
      <c r="A324" t="s">
        <v>4166</v>
      </c>
      <c r="B324" s="19" t="s">
        <v>4066</v>
      </c>
      <c r="C324" t="s">
        <v>9</v>
      </c>
      <c r="D324">
        <v>100</v>
      </c>
      <c r="E324">
        <v>25</v>
      </c>
      <c r="F324" t="s">
        <v>4066</v>
      </c>
      <c r="G324">
        <v>1113</v>
      </c>
      <c r="H324" t="s">
        <v>170</v>
      </c>
      <c r="I324">
        <v>25</v>
      </c>
      <c r="J324" t="s">
        <v>171</v>
      </c>
      <c r="K324" t="s">
        <v>4133</v>
      </c>
      <c r="L324" s="1"/>
      <c r="M324" s="1">
        <v>42238</v>
      </c>
      <c r="N324" s="1">
        <v>42060</v>
      </c>
      <c r="O324" t="s">
        <v>13</v>
      </c>
      <c r="P324" s="1"/>
      <c r="Q324" t="s">
        <v>14</v>
      </c>
      <c r="R324" t="s">
        <v>9</v>
      </c>
      <c r="S324" t="s">
        <v>4067</v>
      </c>
      <c r="T324" t="s">
        <v>13</v>
      </c>
      <c r="U324" t="s">
        <v>16</v>
      </c>
      <c r="X324" s="8">
        <v>30</v>
      </c>
      <c r="Y324" s="8">
        <v>18.75</v>
      </c>
      <c r="Z324" s="8">
        <v>41.5</v>
      </c>
      <c r="AA324" s="8">
        <v>4015.85</v>
      </c>
      <c r="AB324" t="s">
        <v>175</v>
      </c>
      <c r="AC324" t="s">
        <v>175</v>
      </c>
      <c r="AD324" t="s">
        <v>176</v>
      </c>
      <c r="AE324" t="s">
        <v>171</v>
      </c>
      <c r="AF324" t="s">
        <v>177</v>
      </c>
      <c r="AH324" t="s">
        <v>634</v>
      </c>
      <c r="AI324" t="s">
        <v>635</v>
      </c>
      <c r="AJ324" t="s">
        <v>59</v>
      </c>
      <c r="AK324" t="s">
        <v>2164</v>
      </c>
      <c r="AL324" s="2">
        <v>42060.679282407407</v>
      </c>
      <c r="AM324" t="s">
        <v>4135</v>
      </c>
      <c r="AN324" t="s">
        <v>4135</v>
      </c>
      <c r="AO324">
        <v>4</v>
      </c>
      <c r="AP324" t="s">
        <v>183</v>
      </c>
      <c r="AT324" t="s">
        <v>4068</v>
      </c>
      <c r="AU324" t="s">
        <v>183</v>
      </c>
      <c r="AV324" t="s">
        <v>62</v>
      </c>
      <c r="AW324" s="8">
        <v>3725</v>
      </c>
      <c r="AX324" s="8">
        <v>3725</v>
      </c>
      <c r="AY324" s="8">
        <v>4015.85</v>
      </c>
      <c r="BA324" t="s">
        <v>4136</v>
      </c>
      <c r="BB324" t="s">
        <v>4087</v>
      </c>
      <c r="BC324" t="s">
        <v>4137</v>
      </c>
      <c r="BE324">
        <v>20</v>
      </c>
      <c r="BF324" t="s">
        <v>69</v>
      </c>
      <c r="BG324" t="s">
        <v>4167</v>
      </c>
      <c r="BO324" t="s">
        <v>189</v>
      </c>
      <c r="BP324">
        <v>0</v>
      </c>
      <c r="BQ324" t="s">
        <v>190</v>
      </c>
      <c r="BR324" t="s">
        <v>4168</v>
      </c>
      <c r="BS324" t="s">
        <v>9</v>
      </c>
      <c r="BV324" t="s">
        <v>4169</v>
      </c>
      <c r="BW324" t="s">
        <v>4135</v>
      </c>
      <c r="BX324" t="s">
        <v>4141</v>
      </c>
      <c r="BY324" t="s">
        <v>4135</v>
      </c>
      <c r="BZ324" t="s">
        <v>72</v>
      </c>
      <c r="CB324" t="s">
        <v>4170</v>
      </c>
      <c r="CD324" t="s">
        <v>164</v>
      </c>
      <c r="CE324" t="s">
        <v>2098</v>
      </c>
      <c r="CF324">
        <v>149</v>
      </c>
      <c r="CG324" t="s">
        <v>165</v>
      </c>
      <c r="CH324" t="s">
        <v>196</v>
      </c>
      <c r="CI324" t="s">
        <v>4066</v>
      </c>
      <c r="CJ324">
        <v>207</v>
      </c>
      <c r="CK324" t="s">
        <v>45</v>
      </c>
      <c r="CL324" s="1">
        <v>42238</v>
      </c>
      <c r="CM324" t="s">
        <v>4136</v>
      </c>
      <c r="CQ324">
        <v>2</v>
      </c>
      <c r="CR324" s="8">
        <v>4507.25</v>
      </c>
      <c r="CS324">
        <v>0</v>
      </c>
      <c r="CU324" s="8">
        <v>3725</v>
      </c>
      <c r="CV324">
        <v>1</v>
      </c>
      <c r="CX324" t="s">
        <v>4171</v>
      </c>
    </row>
    <row r="325" spans="1:103" x14ac:dyDescent="0.35">
      <c r="A325" t="s">
        <v>4172</v>
      </c>
      <c r="B325" s="19" t="s">
        <v>4066</v>
      </c>
      <c r="C325" t="s">
        <v>69</v>
      </c>
      <c r="D325">
        <v>85.72</v>
      </c>
      <c r="E325">
        <v>30</v>
      </c>
      <c r="F325" t="s">
        <v>4066</v>
      </c>
      <c r="G325">
        <v>2273</v>
      </c>
      <c r="H325" t="s">
        <v>224</v>
      </c>
      <c r="I325">
        <v>30</v>
      </c>
      <c r="J325" t="s">
        <v>171</v>
      </c>
      <c r="K325" t="s">
        <v>4173</v>
      </c>
      <c r="L325" s="1">
        <v>42199</v>
      </c>
      <c r="M325" s="1">
        <v>42238</v>
      </c>
      <c r="N325" s="1">
        <v>42188</v>
      </c>
      <c r="O325" t="s">
        <v>990</v>
      </c>
      <c r="P325" s="1">
        <v>42198</v>
      </c>
      <c r="Q325" t="s">
        <v>14</v>
      </c>
      <c r="R325" t="s">
        <v>9</v>
      </c>
      <c r="S325" t="s">
        <v>4067</v>
      </c>
      <c r="T325" t="s">
        <v>1414</v>
      </c>
      <c r="X325" s="8">
        <v>22.5</v>
      </c>
      <c r="Y325" s="8">
        <v>18.75</v>
      </c>
      <c r="Z325" s="8">
        <v>41.5</v>
      </c>
      <c r="AA325" s="8">
        <v>4178.9399999999996</v>
      </c>
      <c r="AB325" t="s">
        <v>227</v>
      </c>
      <c r="AC325" t="s">
        <v>227</v>
      </c>
      <c r="AD325" t="s">
        <v>176</v>
      </c>
      <c r="AE325" t="s">
        <v>171</v>
      </c>
      <c r="AF325" t="s">
        <v>177</v>
      </c>
      <c r="AH325" t="s">
        <v>4174</v>
      </c>
      <c r="AI325" t="s">
        <v>207</v>
      </c>
      <c r="AJ325" t="s">
        <v>59</v>
      </c>
      <c r="AK325" t="s">
        <v>2432</v>
      </c>
      <c r="AL325" s="2">
        <v>42188.416550925926</v>
      </c>
      <c r="AM325" t="s">
        <v>4175</v>
      </c>
      <c r="AN325" t="s">
        <v>4176</v>
      </c>
      <c r="AO325">
        <v>1</v>
      </c>
      <c r="AP325" t="s">
        <v>183</v>
      </c>
      <c r="AT325" t="s">
        <v>4068</v>
      </c>
      <c r="AU325" t="s">
        <v>183</v>
      </c>
      <c r="AV325" t="s">
        <v>62</v>
      </c>
      <c r="AW325" s="8">
        <v>3870</v>
      </c>
      <c r="AX325" s="8">
        <v>4515</v>
      </c>
      <c r="AY325" s="8">
        <v>4874.9399999999996</v>
      </c>
      <c r="BA325" t="s">
        <v>4177</v>
      </c>
      <c r="BB325" t="s">
        <v>32</v>
      </c>
      <c r="BC325" t="s">
        <v>4178</v>
      </c>
      <c r="BE325">
        <v>20</v>
      </c>
      <c r="BF325" t="s">
        <v>69</v>
      </c>
      <c r="BG325" t="s">
        <v>4179</v>
      </c>
      <c r="BO325" t="s">
        <v>233</v>
      </c>
      <c r="BP325">
        <v>696</v>
      </c>
      <c r="BQ325" t="s">
        <v>190</v>
      </c>
      <c r="BR325" t="s">
        <v>4180</v>
      </c>
      <c r="BS325" t="s">
        <v>9</v>
      </c>
      <c r="BV325" t="s">
        <v>4181</v>
      </c>
      <c r="BW325" t="s">
        <v>4175</v>
      </c>
      <c r="BX325" t="s">
        <v>4182</v>
      </c>
      <c r="BY325" t="s">
        <v>4176</v>
      </c>
      <c r="BZ325" t="s">
        <v>72</v>
      </c>
      <c r="CA325" t="s">
        <v>4183</v>
      </c>
      <c r="CB325" t="s">
        <v>4184</v>
      </c>
      <c r="CC325" t="s">
        <v>4185</v>
      </c>
      <c r="CD325" t="s">
        <v>574</v>
      </c>
      <c r="CE325" t="s">
        <v>338</v>
      </c>
      <c r="CF325">
        <v>129</v>
      </c>
      <c r="CG325" t="s">
        <v>54</v>
      </c>
      <c r="CH325" t="s">
        <v>196</v>
      </c>
      <c r="CI325" t="s">
        <v>4066</v>
      </c>
      <c r="CJ325">
        <v>207</v>
      </c>
      <c r="CK325" t="s">
        <v>45</v>
      </c>
      <c r="CL325" s="1">
        <v>42238</v>
      </c>
      <c r="CM325" t="s">
        <v>4177</v>
      </c>
      <c r="CO325" t="s">
        <v>4185</v>
      </c>
      <c r="CP325" t="s">
        <v>4185</v>
      </c>
      <c r="CQ325">
        <v>1</v>
      </c>
      <c r="CR325" s="8"/>
      <c r="CS325">
        <v>0</v>
      </c>
      <c r="CU325" s="8">
        <v>3870</v>
      </c>
      <c r="CV325">
        <v>1</v>
      </c>
      <c r="CX325" t="s">
        <v>4186</v>
      </c>
    </row>
    <row r="326" spans="1:103" x14ac:dyDescent="0.35">
      <c r="A326" t="s">
        <v>4187</v>
      </c>
      <c r="B326" s="19" t="s">
        <v>4188</v>
      </c>
      <c r="C326" t="s">
        <v>69</v>
      </c>
      <c r="D326">
        <v>81.36</v>
      </c>
      <c r="E326">
        <v>12</v>
      </c>
      <c r="F326" t="s">
        <v>4188</v>
      </c>
      <c r="G326">
        <v>554</v>
      </c>
      <c r="H326" t="s">
        <v>50</v>
      </c>
      <c r="I326">
        <v>12</v>
      </c>
      <c r="J326" t="s">
        <v>791</v>
      </c>
      <c r="K326" t="s">
        <v>4189</v>
      </c>
      <c r="L326" s="1">
        <v>41939</v>
      </c>
      <c r="M326" s="1">
        <v>42236</v>
      </c>
      <c r="N326" s="1">
        <v>41918</v>
      </c>
      <c r="O326" t="s">
        <v>990</v>
      </c>
      <c r="P326" s="1">
        <v>41941</v>
      </c>
      <c r="Q326" t="s">
        <v>52</v>
      </c>
      <c r="R326" t="s">
        <v>9</v>
      </c>
      <c r="S326" t="s">
        <v>4190</v>
      </c>
      <c r="T326" t="s">
        <v>4191</v>
      </c>
      <c r="X326" s="8">
        <v>48.87</v>
      </c>
      <c r="Y326" s="8">
        <v>26.13</v>
      </c>
      <c r="Z326" s="8">
        <v>55.79</v>
      </c>
      <c r="AA326" s="8">
        <v>3005.92</v>
      </c>
      <c r="AB326" t="s">
        <v>215</v>
      </c>
      <c r="AC326" t="s">
        <v>215</v>
      </c>
      <c r="AD326" t="s">
        <v>655</v>
      </c>
      <c r="AE326" t="s">
        <v>791</v>
      </c>
      <c r="AF326" t="s">
        <v>177</v>
      </c>
      <c r="AG326" t="s">
        <v>4192</v>
      </c>
      <c r="AH326" t="s">
        <v>881</v>
      </c>
      <c r="AI326" t="s">
        <v>481</v>
      </c>
      <c r="AJ326" t="s">
        <v>80</v>
      </c>
      <c r="AK326" t="s">
        <v>1324</v>
      </c>
      <c r="AL326" s="2">
        <v>41918.714907407404</v>
      </c>
      <c r="AM326" t="s">
        <v>4193</v>
      </c>
      <c r="AN326" t="s">
        <v>4193</v>
      </c>
      <c r="AO326">
        <v>7</v>
      </c>
      <c r="AP326" t="s">
        <v>799</v>
      </c>
      <c r="AQ326" t="s">
        <v>702</v>
      </c>
      <c r="AR326">
        <v>30</v>
      </c>
      <c r="AT326" t="s">
        <v>1306</v>
      </c>
      <c r="AU326" t="s">
        <v>4194</v>
      </c>
      <c r="AV326" t="s">
        <v>83</v>
      </c>
      <c r="AW326" s="8">
        <v>3420.31</v>
      </c>
      <c r="AX326" s="8">
        <v>3420.31</v>
      </c>
      <c r="AY326" s="8">
        <v>3694.6</v>
      </c>
      <c r="BB326" t="s">
        <v>32</v>
      </c>
      <c r="BD326">
        <v>1.85</v>
      </c>
      <c r="BE326">
        <v>22</v>
      </c>
      <c r="BF326" t="s">
        <v>9</v>
      </c>
      <c r="BG326" t="s">
        <v>4195</v>
      </c>
      <c r="BO326" t="s">
        <v>67</v>
      </c>
      <c r="BP326">
        <v>688.68</v>
      </c>
      <c r="BQ326" t="s">
        <v>36</v>
      </c>
      <c r="BR326" t="s">
        <v>4196</v>
      </c>
      <c r="BS326" t="s">
        <v>69</v>
      </c>
      <c r="BT326" t="s">
        <v>69</v>
      </c>
      <c r="BU326" t="s">
        <v>38</v>
      </c>
      <c r="BV326" t="s">
        <v>4197</v>
      </c>
      <c r="BW326" t="s">
        <v>4198</v>
      </c>
      <c r="BX326" t="s">
        <v>4199</v>
      </c>
      <c r="BY326" t="s">
        <v>4198</v>
      </c>
      <c r="BZ326" t="s">
        <v>40</v>
      </c>
      <c r="CB326" t="s">
        <v>4200</v>
      </c>
      <c r="CE326" t="s">
        <v>2098</v>
      </c>
      <c r="CF326">
        <v>279</v>
      </c>
      <c r="CG326" t="s">
        <v>220</v>
      </c>
      <c r="CI326" t="s">
        <v>4188</v>
      </c>
      <c r="CJ326">
        <v>56</v>
      </c>
      <c r="CK326" t="s">
        <v>45</v>
      </c>
      <c r="CL326" s="1">
        <v>42236</v>
      </c>
      <c r="CM326" t="s">
        <v>4201</v>
      </c>
      <c r="CO326" t="s">
        <v>4202</v>
      </c>
      <c r="CQ326">
        <v>4</v>
      </c>
      <c r="CR326" s="8">
        <v>4051.08</v>
      </c>
      <c r="CS326">
        <v>1</v>
      </c>
      <c r="CU326" s="8">
        <v>3420.31</v>
      </c>
      <c r="CV326">
        <v>2</v>
      </c>
      <c r="CX326" t="s">
        <v>4203</v>
      </c>
      <c r="CY326">
        <v>5.5</v>
      </c>
    </row>
    <row r="327" spans="1:103" x14ac:dyDescent="0.35">
      <c r="A327" t="s">
        <v>4204</v>
      </c>
      <c r="B327" s="19" t="s">
        <v>4188</v>
      </c>
      <c r="C327" t="s">
        <v>9</v>
      </c>
      <c r="D327">
        <v>100</v>
      </c>
      <c r="E327">
        <v>12</v>
      </c>
      <c r="F327" t="s">
        <v>4188</v>
      </c>
      <c r="G327">
        <v>976</v>
      </c>
      <c r="H327" t="s">
        <v>148</v>
      </c>
      <c r="I327">
        <v>12</v>
      </c>
      <c r="J327" t="s">
        <v>791</v>
      </c>
      <c r="K327" t="s">
        <v>4205</v>
      </c>
      <c r="L327" s="1"/>
      <c r="M327" s="1">
        <v>42235</v>
      </c>
      <c r="N327" s="1">
        <v>42037</v>
      </c>
      <c r="O327" t="s">
        <v>13</v>
      </c>
      <c r="P327" s="1"/>
      <c r="Q327" t="s">
        <v>52</v>
      </c>
      <c r="R327" t="s">
        <v>9</v>
      </c>
      <c r="S327" t="s">
        <v>4190</v>
      </c>
      <c r="T327" t="s">
        <v>13</v>
      </c>
      <c r="U327" t="s">
        <v>16</v>
      </c>
      <c r="X327" s="8">
        <v>48.5</v>
      </c>
      <c r="Y327" s="8">
        <v>25</v>
      </c>
      <c r="Z327" s="8">
        <v>55.79</v>
      </c>
      <c r="AA327" s="8">
        <v>4393.01</v>
      </c>
      <c r="AB327" t="s">
        <v>664</v>
      </c>
      <c r="AC327" t="s">
        <v>664</v>
      </c>
      <c r="AD327" t="s">
        <v>655</v>
      </c>
      <c r="AE327" t="s">
        <v>791</v>
      </c>
      <c r="AF327" t="s">
        <v>177</v>
      </c>
      <c r="AG327" t="s">
        <v>4206</v>
      </c>
      <c r="AH327" t="s">
        <v>1626</v>
      </c>
      <c r="AI327" t="s">
        <v>441</v>
      </c>
      <c r="AJ327" t="s">
        <v>100</v>
      </c>
      <c r="AK327" t="s">
        <v>763</v>
      </c>
      <c r="AL327" s="2">
        <v>42037.642245370371</v>
      </c>
      <c r="AM327" t="s">
        <v>4207</v>
      </c>
      <c r="AN327" t="s">
        <v>4207</v>
      </c>
      <c r="AO327">
        <v>5</v>
      </c>
      <c r="AP327" t="s">
        <v>4194</v>
      </c>
      <c r="AQ327" t="s">
        <v>702</v>
      </c>
      <c r="AR327">
        <v>30</v>
      </c>
      <c r="AT327" t="s">
        <v>1306</v>
      </c>
      <c r="AU327" t="s">
        <v>4194</v>
      </c>
      <c r="AV327" t="s">
        <v>104</v>
      </c>
      <c r="AW327" s="8">
        <v>4078.33</v>
      </c>
      <c r="AX327" s="8">
        <v>4078.33</v>
      </c>
      <c r="AY327" s="8">
        <v>4393.01</v>
      </c>
      <c r="BA327" t="s">
        <v>4208</v>
      </c>
      <c r="BB327" t="s">
        <v>32</v>
      </c>
      <c r="BC327" t="s">
        <v>4209</v>
      </c>
      <c r="BD327">
        <v>1.85</v>
      </c>
      <c r="BE327">
        <v>22</v>
      </c>
      <c r="BF327" t="s">
        <v>9</v>
      </c>
      <c r="BG327" t="s">
        <v>4210</v>
      </c>
      <c r="BO327" t="s">
        <v>768</v>
      </c>
      <c r="BP327">
        <v>0</v>
      </c>
      <c r="BQ327" t="s">
        <v>1311</v>
      </c>
      <c r="BR327" t="s">
        <v>4211</v>
      </c>
      <c r="BS327" t="s">
        <v>9</v>
      </c>
      <c r="BT327" t="s">
        <v>9</v>
      </c>
      <c r="BU327" t="s">
        <v>38</v>
      </c>
      <c r="BV327" t="s">
        <v>4212</v>
      </c>
      <c r="BW327" t="s">
        <v>4207</v>
      </c>
      <c r="BX327" t="s">
        <v>4206</v>
      </c>
      <c r="BY327" t="s">
        <v>4207</v>
      </c>
      <c r="BZ327" t="s">
        <v>40</v>
      </c>
      <c r="CE327" t="s">
        <v>43</v>
      </c>
      <c r="CF327">
        <v>339</v>
      </c>
      <c r="CG327" t="s">
        <v>429</v>
      </c>
      <c r="CH327" t="s">
        <v>1316</v>
      </c>
      <c r="CI327" t="s">
        <v>4188</v>
      </c>
      <c r="CJ327">
        <v>56</v>
      </c>
      <c r="CK327" t="s">
        <v>45</v>
      </c>
      <c r="CL327" s="1">
        <v>42235</v>
      </c>
      <c r="CM327" t="s">
        <v>4208</v>
      </c>
      <c r="CO327" t="s">
        <v>4213</v>
      </c>
      <c r="CQ327">
        <v>2</v>
      </c>
      <c r="CR327" s="8">
        <v>4922.28</v>
      </c>
      <c r="CS327">
        <v>1</v>
      </c>
      <c r="CU327" s="8">
        <v>4078.33</v>
      </c>
      <c r="CV327">
        <v>2</v>
      </c>
      <c r="CX327" t="s">
        <v>4214</v>
      </c>
      <c r="CY327">
        <v>5.5</v>
      </c>
    </row>
    <row r="328" spans="1:103" x14ac:dyDescent="0.35">
      <c r="A328" t="s">
        <v>4215</v>
      </c>
      <c r="B328" s="19" t="s">
        <v>4188</v>
      </c>
      <c r="C328" t="s">
        <v>9</v>
      </c>
      <c r="D328">
        <v>100</v>
      </c>
      <c r="E328">
        <v>12</v>
      </c>
      <c r="F328" t="s">
        <v>4188</v>
      </c>
      <c r="G328">
        <v>1371</v>
      </c>
      <c r="H328" t="s">
        <v>50</v>
      </c>
      <c r="I328">
        <v>12</v>
      </c>
      <c r="J328" t="s">
        <v>791</v>
      </c>
      <c r="K328" t="s">
        <v>4216</v>
      </c>
      <c r="L328" s="1"/>
      <c r="M328" s="1">
        <v>42237</v>
      </c>
      <c r="N328" s="1">
        <v>42115</v>
      </c>
      <c r="O328" t="s">
        <v>13</v>
      </c>
      <c r="P328" s="1"/>
      <c r="Q328" t="s">
        <v>52</v>
      </c>
      <c r="R328" t="s">
        <v>9</v>
      </c>
      <c r="S328" t="s">
        <v>4190</v>
      </c>
      <c r="T328" t="s">
        <v>13</v>
      </c>
      <c r="U328" t="s">
        <v>53</v>
      </c>
      <c r="X328" s="8">
        <v>48.87</v>
      </c>
      <c r="Y328" s="8">
        <v>26.13</v>
      </c>
      <c r="Z328" s="8">
        <v>55.79</v>
      </c>
      <c r="AA328" s="8">
        <v>3682.1</v>
      </c>
      <c r="AB328" t="s">
        <v>215</v>
      </c>
      <c r="AC328" t="s">
        <v>215</v>
      </c>
      <c r="AD328" t="s">
        <v>655</v>
      </c>
      <c r="AE328" t="s">
        <v>791</v>
      </c>
      <c r="AF328" t="s">
        <v>177</v>
      </c>
      <c r="AG328" t="s">
        <v>4217</v>
      </c>
      <c r="AH328" t="s">
        <v>4218</v>
      </c>
      <c r="AI328" t="s">
        <v>283</v>
      </c>
      <c r="AJ328" t="s">
        <v>23</v>
      </c>
      <c r="AK328" t="s">
        <v>1396</v>
      </c>
      <c r="AL328" s="2">
        <v>42086.590057870373</v>
      </c>
      <c r="AM328" t="s">
        <v>4219</v>
      </c>
      <c r="AN328" t="s">
        <v>4220</v>
      </c>
      <c r="AO328">
        <v>3</v>
      </c>
      <c r="AP328" t="s">
        <v>799</v>
      </c>
      <c r="AQ328" t="s">
        <v>702</v>
      </c>
      <c r="AR328">
        <v>30</v>
      </c>
      <c r="AT328" t="s">
        <v>1306</v>
      </c>
      <c r="AU328" t="s">
        <v>4194</v>
      </c>
      <c r="AV328" t="s">
        <v>29</v>
      </c>
      <c r="AW328" s="8">
        <v>3409.98</v>
      </c>
      <c r="AX328" s="8">
        <v>3409.98</v>
      </c>
      <c r="AY328" s="8">
        <v>3682.1</v>
      </c>
      <c r="BA328" t="s">
        <v>1192</v>
      </c>
      <c r="BB328" t="s">
        <v>399</v>
      </c>
      <c r="BC328" t="s">
        <v>1193</v>
      </c>
      <c r="BD328">
        <v>1.85</v>
      </c>
      <c r="BE328">
        <v>22</v>
      </c>
      <c r="BF328" t="s">
        <v>9</v>
      </c>
      <c r="BG328" t="s">
        <v>4221</v>
      </c>
      <c r="BO328" t="s">
        <v>67</v>
      </c>
      <c r="BP328">
        <v>0</v>
      </c>
      <c r="BQ328" t="s">
        <v>36</v>
      </c>
      <c r="BR328" t="s">
        <v>4222</v>
      </c>
      <c r="BS328" t="s">
        <v>9</v>
      </c>
      <c r="BT328" t="s">
        <v>9</v>
      </c>
      <c r="BU328" t="s">
        <v>38</v>
      </c>
      <c r="BV328" t="s">
        <v>4223</v>
      </c>
      <c r="BW328" t="s">
        <v>4219</v>
      </c>
      <c r="BX328" t="s">
        <v>4224</v>
      </c>
      <c r="BY328" t="s">
        <v>4219</v>
      </c>
      <c r="BZ328" t="s">
        <v>40</v>
      </c>
      <c r="CC328" t="s">
        <v>4225</v>
      </c>
      <c r="CE328" t="s">
        <v>1153</v>
      </c>
      <c r="CF328">
        <v>279</v>
      </c>
      <c r="CG328" t="s">
        <v>220</v>
      </c>
      <c r="CI328" t="s">
        <v>4188</v>
      </c>
      <c r="CJ328">
        <v>56</v>
      </c>
      <c r="CK328" t="s">
        <v>45</v>
      </c>
      <c r="CL328" s="1">
        <v>42237</v>
      </c>
      <c r="CM328" t="s">
        <v>1192</v>
      </c>
      <c r="CO328" t="s">
        <v>4226</v>
      </c>
      <c r="CP328" t="s">
        <v>4225</v>
      </c>
      <c r="CQ328">
        <v>2</v>
      </c>
      <c r="CR328" s="8"/>
      <c r="CS328">
        <v>1</v>
      </c>
      <c r="CU328" s="8">
        <v>3409.98</v>
      </c>
      <c r="CV328">
        <v>2</v>
      </c>
      <c r="CX328" t="s">
        <v>4227</v>
      </c>
      <c r="CY328">
        <v>5.5</v>
      </c>
    </row>
    <row r="329" spans="1:103" x14ac:dyDescent="0.35">
      <c r="A329" t="s">
        <v>4228</v>
      </c>
      <c r="B329" s="19" t="s">
        <v>4188</v>
      </c>
      <c r="C329" t="s">
        <v>9</v>
      </c>
      <c r="D329">
        <v>100</v>
      </c>
      <c r="E329">
        <v>12</v>
      </c>
      <c r="F329" t="s">
        <v>4188</v>
      </c>
      <c r="G329">
        <v>1679</v>
      </c>
      <c r="H329" t="s">
        <v>10</v>
      </c>
      <c r="I329">
        <v>12</v>
      </c>
      <c r="J329" t="s">
        <v>791</v>
      </c>
      <c r="K329" t="s">
        <v>4229</v>
      </c>
      <c r="L329" s="1"/>
      <c r="M329" s="1">
        <v>42236</v>
      </c>
      <c r="N329" s="1">
        <v>42117</v>
      </c>
      <c r="O329" t="s">
        <v>13</v>
      </c>
      <c r="P329" s="1">
        <v>42124</v>
      </c>
      <c r="Q329" t="s">
        <v>52</v>
      </c>
      <c r="R329" t="s">
        <v>9</v>
      </c>
      <c r="S329" t="s">
        <v>4190</v>
      </c>
      <c r="T329" t="s">
        <v>13</v>
      </c>
      <c r="U329" t="s">
        <v>53</v>
      </c>
      <c r="X329" s="8">
        <v>38.15</v>
      </c>
      <c r="Y329" s="8">
        <v>22.85</v>
      </c>
      <c r="Z329" s="8">
        <v>55.79</v>
      </c>
      <c r="AA329" s="8">
        <v>3193.96</v>
      </c>
      <c r="AB329" t="s">
        <v>814</v>
      </c>
      <c r="AC329" t="s">
        <v>672</v>
      </c>
      <c r="AD329" t="s">
        <v>655</v>
      </c>
      <c r="AE329" t="s">
        <v>791</v>
      </c>
      <c r="AF329" t="s">
        <v>177</v>
      </c>
      <c r="AG329" t="s">
        <v>4230</v>
      </c>
      <c r="AH329" t="s">
        <v>563</v>
      </c>
      <c r="AI329" t="s">
        <v>564</v>
      </c>
      <c r="AJ329" t="s">
        <v>80</v>
      </c>
      <c r="AK329" t="s">
        <v>1345</v>
      </c>
      <c r="AL329" s="2">
        <v>42117.690451388888</v>
      </c>
      <c r="AM329" t="s">
        <v>4231</v>
      </c>
      <c r="AN329" t="s">
        <v>4231</v>
      </c>
      <c r="AO329">
        <v>2</v>
      </c>
      <c r="AP329" t="s">
        <v>799</v>
      </c>
      <c r="AQ329" t="s">
        <v>702</v>
      </c>
      <c r="AR329">
        <v>30</v>
      </c>
      <c r="AT329" t="s">
        <v>1306</v>
      </c>
      <c r="AU329" t="s">
        <v>4194</v>
      </c>
      <c r="AV329" t="s">
        <v>83</v>
      </c>
      <c r="AW329" s="8">
        <v>2950.64</v>
      </c>
      <c r="AX329" s="8">
        <v>2950.64</v>
      </c>
      <c r="AY329" s="8">
        <v>3193.96</v>
      </c>
      <c r="BA329" t="s">
        <v>4232</v>
      </c>
      <c r="BB329" t="s">
        <v>2546</v>
      </c>
      <c r="BC329" t="s">
        <v>4233</v>
      </c>
      <c r="BD329">
        <v>1.85</v>
      </c>
      <c r="BE329">
        <v>22</v>
      </c>
      <c r="BF329" t="s">
        <v>9</v>
      </c>
      <c r="BG329" t="s">
        <v>4234</v>
      </c>
      <c r="BO329" t="s">
        <v>787</v>
      </c>
      <c r="BP329">
        <v>0</v>
      </c>
      <c r="BQ329" t="s">
        <v>36</v>
      </c>
      <c r="BR329" t="s">
        <v>4235</v>
      </c>
      <c r="BS329" t="s">
        <v>9</v>
      </c>
      <c r="BT329" t="s">
        <v>9</v>
      </c>
      <c r="BU329" t="s">
        <v>38</v>
      </c>
      <c r="BV329" t="s">
        <v>4236</v>
      </c>
      <c r="BW329" t="s">
        <v>4231</v>
      </c>
      <c r="BX329" t="s">
        <v>4237</v>
      </c>
      <c r="BY329" t="s">
        <v>4231</v>
      </c>
      <c r="BZ329" t="s">
        <v>40</v>
      </c>
      <c r="CE329" t="s">
        <v>129</v>
      </c>
      <c r="CF329">
        <v>239</v>
      </c>
      <c r="CG329" t="s">
        <v>304</v>
      </c>
      <c r="CI329" t="s">
        <v>4188</v>
      </c>
      <c r="CJ329">
        <v>56</v>
      </c>
      <c r="CK329" t="s">
        <v>45</v>
      </c>
      <c r="CL329" s="1">
        <v>42236</v>
      </c>
      <c r="CM329" t="s">
        <v>4232</v>
      </c>
      <c r="CO329" t="s">
        <v>4238</v>
      </c>
      <c r="CQ329">
        <v>1</v>
      </c>
      <c r="CR329" s="8"/>
      <c r="CS329">
        <v>1</v>
      </c>
      <c r="CU329" s="8">
        <v>2950.64</v>
      </c>
      <c r="CV329">
        <v>2</v>
      </c>
      <c r="CX329" t="s">
        <v>4239</v>
      </c>
      <c r="CY329">
        <v>5.5</v>
      </c>
    </row>
    <row r="330" spans="1:103" x14ac:dyDescent="0.35">
      <c r="A330" t="s">
        <v>4240</v>
      </c>
      <c r="B330" s="19" t="s">
        <v>4188</v>
      </c>
      <c r="C330" t="s">
        <v>9</v>
      </c>
      <c r="D330">
        <v>100</v>
      </c>
      <c r="E330">
        <v>12</v>
      </c>
      <c r="F330" t="s">
        <v>4188</v>
      </c>
      <c r="G330">
        <v>553</v>
      </c>
      <c r="H330" t="s">
        <v>50</v>
      </c>
      <c r="I330">
        <v>12</v>
      </c>
      <c r="J330" t="s">
        <v>791</v>
      </c>
      <c r="K330" t="s">
        <v>4241</v>
      </c>
      <c r="L330" s="1"/>
      <c r="M330" s="1">
        <v>42235</v>
      </c>
      <c r="N330" s="1">
        <v>41918</v>
      </c>
      <c r="O330" t="s">
        <v>13</v>
      </c>
      <c r="P330" s="1">
        <v>41925</v>
      </c>
      <c r="Q330" t="s">
        <v>52</v>
      </c>
      <c r="R330" t="s">
        <v>9</v>
      </c>
      <c r="S330" t="s">
        <v>4190</v>
      </c>
      <c r="T330" t="s">
        <v>13</v>
      </c>
      <c r="U330" t="s">
        <v>302</v>
      </c>
      <c r="X330" s="8">
        <v>48.87</v>
      </c>
      <c r="Y330" s="8">
        <v>26.13</v>
      </c>
      <c r="Z330" s="8">
        <v>55.79</v>
      </c>
      <c r="AA330" s="8">
        <v>3607.1</v>
      </c>
      <c r="AB330" t="s">
        <v>215</v>
      </c>
      <c r="AC330" t="s">
        <v>215</v>
      </c>
      <c r="AD330" t="s">
        <v>655</v>
      </c>
      <c r="AE330" t="s">
        <v>791</v>
      </c>
      <c r="AF330" t="s">
        <v>177</v>
      </c>
      <c r="AG330" t="s">
        <v>4242</v>
      </c>
      <c r="AH330" t="s">
        <v>881</v>
      </c>
      <c r="AI330" t="s">
        <v>481</v>
      </c>
      <c r="AJ330" t="s">
        <v>100</v>
      </c>
      <c r="AK330" t="s">
        <v>1361</v>
      </c>
      <c r="AL330" s="2">
        <v>41918.71434027778</v>
      </c>
      <c r="AM330" t="s">
        <v>4243</v>
      </c>
      <c r="AN330" t="s">
        <v>4243</v>
      </c>
      <c r="AO330">
        <v>10</v>
      </c>
      <c r="AP330" t="s">
        <v>799</v>
      </c>
      <c r="AQ330" t="s">
        <v>702</v>
      </c>
      <c r="AR330">
        <v>30</v>
      </c>
      <c r="AT330" t="s">
        <v>1306</v>
      </c>
      <c r="AU330" t="s">
        <v>4194</v>
      </c>
      <c r="AV330" t="s">
        <v>104</v>
      </c>
      <c r="AW330" s="8">
        <v>3348</v>
      </c>
      <c r="AX330" s="8">
        <v>3348</v>
      </c>
      <c r="AY330" s="8">
        <v>3607.1</v>
      </c>
      <c r="BA330" t="s">
        <v>4244</v>
      </c>
      <c r="BB330" t="s">
        <v>4245</v>
      </c>
      <c r="BC330" t="s">
        <v>4246</v>
      </c>
      <c r="BD330">
        <v>1.85</v>
      </c>
      <c r="BE330">
        <v>22</v>
      </c>
      <c r="BF330" t="s">
        <v>69</v>
      </c>
      <c r="BG330" t="s">
        <v>4247</v>
      </c>
      <c r="BH330" t="s">
        <v>4248</v>
      </c>
      <c r="BO330" t="s">
        <v>67</v>
      </c>
      <c r="BP330">
        <v>0</v>
      </c>
      <c r="BQ330" t="s">
        <v>36</v>
      </c>
      <c r="BR330" t="s">
        <v>4249</v>
      </c>
      <c r="BS330" t="s">
        <v>69</v>
      </c>
      <c r="BV330" t="s">
        <v>4250</v>
      </c>
      <c r="BW330" t="s">
        <v>4243</v>
      </c>
      <c r="BX330" t="s">
        <v>4242</v>
      </c>
      <c r="BY330" t="s">
        <v>4243</v>
      </c>
      <c r="BZ330" t="s">
        <v>72</v>
      </c>
      <c r="CC330" t="s">
        <v>4251</v>
      </c>
      <c r="CE330" t="s">
        <v>73</v>
      </c>
      <c r="CF330">
        <v>279</v>
      </c>
      <c r="CG330" t="s">
        <v>220</v>
      </c>
      <c r="CI330" t="s">
        <v>4188</v>
      </c>
      <c r="CJ330">
        <v>56</v>
      </c>
      <c r="CK330" t="s">
        <v>45</v>
      </c>
      <c r="CL330" s="1">
        <v>42235</v>
      </c>
      <c r="CM330" t="s">
        <v>4244</v>
      </c>
      <c r="CO330" t="s">
        <v>4252</v>
      </c>
      <c r="CP330" t="s">
        <v>4251</v>
      </c>
      <c r="CQ330">
        <v>5</v>
      </c>
      <c r="CR330" s="8">
        <v>4051.08</v>
      </c>
      <c r="CS330">
        <v>1</v>
      </c>
      <c r="CU330" s="8">
        <v>3348</v>
      </c>
      <c r="CV330">
        <v>2</v>
      </c>
      <c r="CX330" t="s">
        <v>4253</v>
      </c>
      <c r="CY330">
        <v>5.5</v>
      </c>
    </row>
    <row r="331" spans="1:103" x14ac:dyDescent="0.35">
      <c r="A331" t="s">
        <v>4254</v>
      </c>
      <c r="B331" s="19" t="s">
        <v>4188</v>
      </c>
      <c r="C331" t="s">
        <v>9</v>
      </c>
      <c r="D331">
        <v>100.79</v>
      </c>
      <c r="E331">
        <v>12</v>
      </c>
      <c r="F331" t="s">
        <v>4188</v>
      </c>
      <c r="G331">
        <v>1003</v>
      </c>
      <c r="H331" t="s">
        <v>4255</v>
      </c>
      <c r="I331">
        <v>12</v>
      </c>
      <c r="J331" t="s">
        <v>791</v>
      </c>
      <c r="K331" t="s">
        <v>4256</v>
      </c>
      <c r="L331" s="1"/>
      <c r="M331" s="1">
        <v>42237</v>
      </c>
      <c r="N331" s="1">
        <v>42040</v>
      </c>
      <c r="O331" t="s">
        <v>13</v>
      </c>
      <c r="P331" s="1">
        <v>42047</v>
      </c>
      <c r="Q331" t="s">
        <v>52</v>
      </c>
      <c r="R331" t="s">
        <v>9</v>
      </c>
      <c r="S331" t="s">
        <v>4190</v>
      </c>
      <c r="T331" t="s">
        <v>13</v>
      </c>
      <c r="U331" t="s">
        <v>53</v>
      </c>
      <c r="X331" s="8">
        <v>28.33</v>
      </c>
      <c r="Y331" s="8">
        <v>23.17</v>
      </c>
      <c r="Z331" s="8">
        <v>55.79</v>
      </c>
      <c r="AA331" s="8">
        <v>3193.97</v>
      </c>
      <c r="AB331" t="s">
        <v>18</v>
      </c>
      <c r="AC331" t="s">
        <v>18</v>
      </c>
      <c r="AD331" t="s">
        <v>655</v>
      </c>
      <c r="AE331" t="s">
        <v>791</v>
      </c>
      <c r="AF331" t="s">
        <v>177</v>
      </c>
      <c r="AG331" t="s">
        <v>4257</v>
      </c>
      <c r="AH331" t="s">
        <v>4258</v>
      </c>
      <c r="AI331" t="s">
        <v>441</v>
      </c>
      <c r="AJ331" t="s">
        <v>23</v>
      </c>
      <c r="AK331" t="s">
        <v>24</v>
      </c>
      <c r="AL331" s="2">
        <v>42040.449363425927</v>
      </c>
      <c r="AM331" t="s">
        <v>4259</v>
      </c>
      <c r="AN331" t="s">
        <v>4259</v>
      </c>
      <c r="AO331">
        <v>5</v>
      </c>
      <c r="AP331" t="s">
        <v>819</v>
      </c>
      <c r="AQ331" t="s">
        <v>4260</v>
      </c>
      <c r="AR331">
        <v>30</v>
      </c>
      <c r="AT331" t="s">
        <v>1306</v>
      </c>
      <c r="AU331" t="s">
        <v>819</v>
      </c>
      <c r="AV331" t="s">
        <v>29</v>
      </c>
      <c r="AW331" s="8">
        <v>2929.98</v>
      </c>
      <c r="AX331" s="8">
        <v>2929.98</v>
      </c>
      <c r="AY331" s="8">
        <v>3168.97</v>
      </c>
      <c r="BA331" t="s">
        <v>4261</v>
      </c>
      <c r="BB331" t="s">
        <v>4262</v>
      </c>
      <c r="BC331" t="s">
        <v>4263</v>
      </c>
      <c r="BD331">
        <v>1.85</v>
      </c>
      <c r="BE331">
        <v>22</v>
      </c>
      <c r="BF331" t="s">
        <v>9</v>
      </c>
      <c r="BG331" t="s">
        <v>4264</v>
      </c>
      <c r="BO331" t="s">
        <v>4265</v>
      </c>
      <c r="BP331">
        <v>-25</v>
      </c>
      <c r="BQ331" t="s">
        <v>36</v>
      </c>
      <c r="BR331" t="s">
        <v>4266</v>
      </c>
      <c r="BS331" t="s">
        <v>9</v>
      </c>
      <c r="BT331" t="s">
        <v>69</v>
      </c>
      <c r="BU331" t="s">
        <v>38</v>
      </c>
      <c r="BV331" t="s">
        <v>4267</v>
      </c>
      <c r="BW331" t="s">
        <v>4259</v>
      </c>
      <c r="BX331" t="s">
        <v>4257</v>
      </c>
      <c r="BY331" t="s">
        <v>4259</v>
      </c>
      <c r="BZ331" t="s">
        <v>72</v>
      </c>
      <c r="CE331" t="s">
        <v>129</v>
      </c>
      <c r="CF331">
        <v>239</v>
      </c>
      <c r="CG331" t="s">
        <v>429</v>
      </c>
      <c r="CH331" t="s">
        <v>820</v>
      </c>
      <c r="CI331" t="s">
        <v>4188</v>
      </c>
      <c r="CJ331">
        <v>56</v>
      </c>
      <c r="CK331" t="s">
        <v>45</v>
      </c>
      <c r="CL331" s="1">
        <v>42237</v>
      </c>
      <c r="CM331" t="s">
        <v>4261</v>
      </c>
      <c r="CO331" t="s">
        <v>4268</v>
      </c>
      <c r="CQ331">
        <v>2</v>
      </c>
      <c r="CR331" s="8"/>
      <c r="CS331">
        <v>3</v>
      </c>
      <c r="CU331" s="8">
        <v>2929.98</v>
      </c>
      <c r="CV331">
        <v>2</v>
      </c>
      <c r="CX331" t="s">
        <v>4269</v>
      </c>
      <c r="CY331">
        <v>5.5</v>
      </c>
    </row>
    <row r="332" spans="1:103" x14ac:dyDescent="0.35">
      <c r="A332" t="s">
        <v>4270</v>
      </c>
      <c r="B332" s="19" t="s">
        <v>4188</v>
      </c>
      <c r="C332" t="s">
        <v>9</v>
      </c>
      <c r="D332">
        <v>100</v>
      </c>
      <c r="E332">
        <v>12</v>
      </c>
      <c r="F332" t="s">
        <v>4188</v>
      </c>
      <c r="G332">
        <v>1890</v>
      </c>
      <c r="H332" t="s">
        <v>50</v>
      </c>
      <c r="I332">
        <v>12</v>
      </c>
      <c r="J332" t="s">
        <v>791</v>
      </c>
      <c r="K332" t="s">
        <v>4271</v>
      </c>
      <c r="L332" s="1"/>
      <c r="M332" s="1">
        <v>42238</v>
      </c>
      <c r="N332" s="1">
        <v>42151</v>
      </c>
      <c r="O332" t="s">
        <v>13</v>
      </c>
      <c r="P332" s="1">
        <v>42158</v>
      </c>
      <c r="Q332" t="s">
        <v>14</v>
      </c>
      <c r="R332" t="s">
        <v>9</v>
      </c>
      <c r="S332" t="s">
        <v>4190</v>
      </c>
      <c r="T332" t="s">
        <v>13</v>
      </c>
      <c r="U332" t="s">
        <v>53</v>
      </c>
      <c r="X332" s="8">
        <v>48.87</v>
      </c>
      <c r="Y332" s="8">
        <v>26.13</v>
      </c>
      <c r="Z332" s="8">
        <v>55.79</v>
      </c>
      <c r="AA332" s="8">
        <v>3732.09</v>
      </c>
      <c r="AB332" t="s">
        <v>215</v>
      </c>
      <c r="AC332" t="s">
        <v>215</v>
      </c>
      <c r="AD332" t="s">
        <v>655</v>
      </c>
      <c r="AE332" t="s">
        <v>791</v>
      </c>
      <c r="AF332" t="s">
        <v>177</v>
      </c>
      <c r="AG332" t="s">
        <v>4272</v>
      </c>
      <c r="AH332" t="s">
        <v>2257</v>
      </c>
      <c r="AI332" t="s">
        <v>730</v>
      </c>
      <c r="AJ332" t="s">
        <v>59</v>
      </c>
      <c r="AK332" t="s">
        <v>1377</v>
      </c>
      <c r="AL332" s="2">
        <v>42151.671249999999</v>
      </c>
      <c r="AM332" t="s">
        <v>4273</v>
      </c>
      <c r="AN332" t="s">
        <v>4274</v>
      </c>
      <c r="AO332">
        <v>2</v>
      </c>
      <c r="AP332" t="s">
        <v>799</v>
      </c>
      <c r="AQ332" t="s">
        <v>702</v>
      </c>
      <c r="AR332">
        <v>30</v>
      </c>
      <c r="AT332" t="s">
        <v>1306</v>
      </c>
      <c r="AU332" t="s">
        <v>4194</v>
      </c>
      <c r="AV332" t="s">
        <v>62</v>
      </c>
      <c r="AW332" s="8">
        <v>3451.3</v>
      </c>
      <c r="AX332" s="8">
        <v>3451.3</v>
      </c>
      <c r="AY332" s="8">
        <v>3732.09</v>
      </c>
      <c r="BA332" t="s">
        <v>4275</v>
      </c>
      <c r="BB332" t="s">
        <v>587</v>
      </c>
      <c r="BC332" t="s">
        <v>4276</v>
      </c>
      <c r="BD332">
        <v>1.85</v>
      </c>
      <c r="BE332">
        <v>22</v>
      </c>
      <c r="BF332" t="s">
        <v>9</v>
      </c>
      <c r="BG332" t="s">
        <v>4277</v>
      </c>
      <c r="BO332" t="s">
        <v>67</v>
      </c>
      <c r="BP332">
        <v>0</v>
      </c>
      <c r="BQ332" t="s">
        <v>36</v>
      </c>
      <c r="BR332" t="s">
        <v>4278</v>
      </c>
      <c r="BS332" t="s">
        <v>9</v>
      </c>
      <c r="BT332" t="s">
        <v>9</v>
      </c>
      <c r="BU332" t="s">
        <v>38</v>
      </c>
      <c r="BV332" t="s">
        <v>4279</v>
      </c>
      <c r="BW332" t="s">
        <v>4273</v>
      </c>
      <c r="BX332" t="s">
        <v>4280</v>
      </c>
      <c r="BY332" t="s">
        <v>4274</v>
      </c>
      <c r="BZ332" t="s">
        <v>40</v>
      </c>
      <c r="CB332" t="s">
        <v>4281</v>
      </c>
      <c r="CC332" t="s">
        <v>4282</v>
      </c>
      <c r="CD332" t="s">
        <v>4283</v>
      </c>
      <c r="CE332" t="s">
        <v>112</v>
      </c>
      <c r="CF332">
        <v>279</v>
      </c>
      <c r="CG332" t="s">
        <v>220</v>
      </c>
      <c r="CI332" t="s">
        <v>4188</v>
      </c>
      <c r="CJ332">
        <v>56</v>
      </c>
      <c r="CK332" t="s">
        <v>45</v>
      </c>
      <c r="CL332" s="1">
        <v>42238</v>
      </c>
      <c r="CM332" t="s">
        <v>4275</v>
      </c>
      <c r="CO332" t="s">
        <v>4284</v>
      </c>
      <c r="CP332" t="s">
        <v>4282</v>
      </c>
      <c r="CQ332">
        <v>1</v>
      </c>
      <c r="CR332" s="8"/>
      <c r="CS332">
        <v>1</v>
      </c>
      <c r="CU332" s="8">
        <v>3451.3</v>
      </c>
      <c r="CV332">
        <v>2</v>
      </c>
      <c r="CX332" t="s">
        <v>4285</v>
      </c>
      <c r="CY332">
        <v>5.5</v>
      </c>
    </row>
    <row r="333" spans="1:103" x14ac:dyDescent="0.35">
      <c r="A333" t="s">
        <v>4286</v>
      </c>
      <c r="B333" s="19" t="s">
        <v>4287</v>
      </c>
      <c r="C333" t="s">
        <v>9</v>
      </c>
      <c r="D333">
        <v>99.22</v>
      </c>
      <c r="E333">
        <v>175</v>
      </c>
      <c r="F333" t="s">
        <v>4287</v>
      </c>
      <c r="G333">
        <v>332</v>
      </c>
      <c r="H333" t="s">
        <v>148</v>
      </c>
      <c r="I333">
        <v>150</v>
      </c>
      <c r="J333" t="s">
        <v>11</v>
      </c>
      <c r="K333" t="s">
        <v>4288</v>
      </c>
      <c r="L333" s="1"/>
      <c r="M333" s="1">
        <v>42235</v>
      </c>
      <c r="N333" s="1">
        <v>41885</v>
      </c>
      <c r="O333" t="s">
        <v>13</v>
      </c>
      <c r="P333" s="1">
        <v>41913</v>
      </c>
      <c r="Q333" t="s">
        <v>202</v>
      </c>
      <c r="R333" t="s">
        <v>9</v>
      </c>
      <c r="S333" t="s">
        <v>4289</v>
      </c>
      <c r="T333" t="s">
        <v>13</v>
      </c>
      <c r="U333" t="s">
        <v>16</v>
      </c>
      <c r="V333" t="s">
        <v>4290</v>
      </c>
      <c r="X333" s="8">
        <v>45</v>
      </c>
      <c r="Y333" s="8">
        <v>25</v>
      </c>
      <c r="Z333" s="8">
        <v>31.06</v>
      </c>
      <c r="AA333" s="8">
        <v>39709.980000000003</v>
      </c>
      <c r="AB333" t="s">
        <v>151</v>
      </c>
      <c r="AC333" t="s">
        <v>664</v>
      </c>
      <c r="AD333" t="s">
        <v>3360</v>
      </c>
      <c r="AE333" t="s">
        <v>11</v>
      </c>
      <c r="AF333" t="s">
        <v>20</v>
      </c>
      <c r="AG333" t="s">
        <v>4291</v>
      </c>
      <c r="AH333" t="s">
        <v>4292</v>
      </c>
      <c r="AI333" t="s">
        <v>119</v>
      </c>
      <c r="AJ333" t="s">
        <v>100</v>
      </c>
      <c r="AK333" t="s">
        <v>763</v>
      </c>
      <c r="AL333" s="2">
        <v>41885.430115740739</v>
      </c>
      <c r="AM333" t="s">
        <v>4293</v>
      </c>
      <c r="AN333" t="s">
        <v>4293</v>
      </c>
      <c r="AO333">
        <v>7</v>
      </c>
      <c r="AP333" t="s">
        <v>802</v>
      </c>
      <c r="AQ333" t="s">
        <v>818</v>
      </c>
      <c r="AR333">
        <v>50</v>
      </c>
      <c r="AT333" t="s">
        <v>4294</v>
      </c>
      <c r="AU333" t="s">
        <v>1611</v>
      </c>
      <c r="AV333" t="s">
        <v>104</v>
      </c>
      <c r="AW333" s="8">
        <v>36883</v>
      </c>
      <c r="AX333" s="8">
        <v>36883</v>
      </c>
      <c r="AY333" s="8">
        <v>40022.46</v>
      </c>
      <c r="AZ333" t="s">
        <v>210</v>
      </c>
      <c r="BA333" t="s">
        <v>4295</v>
      </c>
      <c r="BB333" t="s">
        <v>1365</v>
      </c>
      <c r="BC333" t="s">
        <v>4296</v>
      </c>
      <c r="BE333">
        <v>7.25</v>
      </c>
      <c r="BF333" t="s">
        <v>69</v>
      </c>
      <c r="BG333" t="s">
        <v>4297</v>
      </c>
      <c r="BO333" t="s">
        <v>768</v>
      </c>
      <c r="BP333">
        <v>312.48</v>
      </c>
      <c r="BQ333" t="s">
        <v>1311</v>
      </c>
      <c r="BR333" t="s">
        <v>4298</v>
      </c>
      <c r="BS333" t="s">
        <v>69</v>
      </c>
      <c r="BT333" t="s">
        <v>69</v>
      </c>
      <c r="BU333" t="s">
        <v>38</v>
      </c>
      <c r="BV333" t="s">
        <v>4299</v>
      </c>
      <c r="BW333" t="s">
        <v>4300</v>
      </c>
      <c r="BX333" t="s">
        <v>4291</v>
      </c>
      <c r="BY333" t="s">
        <v>4300</v>
      </c>
      <c r="BZ333" t="s">
        <v>40</v>
      </c>
      <c r="CB333" t="s">
        <v>2985</v>
      </c>
      <c r="CC333" t="s">
        <v>4301</v>
      </c>
      <c r="CE333" t="s">
        <v>493</v>
      </c>
      <c r="CF333">
        <v>239</v>
      </c>
      <c r="CG333" t="s">
        <v>233</v>
      </c>
      <c r="CI333" t="s">
        <v>4287</v>
      </c>
      <c r="CJ333">
        <v>26</v>
      </c>
      <c r="CK333" t="s">
        <v>45</v>
      </c>
      <c r="CL333" s="1">
        <v>42235</v>
      </c>
      <c r="CM333" t="s">
        <v>4295</v>
      </c>
      <c r="CN333" t="s">
        <v>4302</v>
      </c>
      <c r="CO333" t="s">
        <v>4303</v>
      </c>
      <c r="CP333" t="s">
        <v>4301</v>
      </c>
      <c r="CQ333">
        <v>3</v>
      </c>
      <c r="CR333" s="8">
        <v>43378.5</v>
      </c>
      <c r="CS333">
        <v>2</v>
      </c>
      <c r="CT333" t="s">
        <v>9</v>
      </c>
      <c r="CU333" s="8">
        <v>36883</v>
      </c>
      <c r="CV333">
        <v>3</v>
      </c>
      <c r="CX333" t="s">
        <v>4304</v>
      </c>
    </row>
    <row r="334" spans="1:103" x14ac:dyDescent="0.35">
      <c r="A334" t="s">
        <v>3404</v>
      </c>
      <c r="B334" s="19" t="s">
        <v>4287</v>
      </c>
      <c r="C334" t="s">
        <v>69</v>
      </c>
      <c r="E334">
        <v>175</v>
      </c>
      <c r="F334" t="s">
        <v>4287</v>
      </c>
      <c r="G334">
        <v>989</v>
      </c>
      <c r="H334" t="s">
        <v>10</v>
      </c>
      <c r="I334">
        <v>150</v>
      </c>
      <c r="J334" t="s">
        <v>791</v>
      </c>
      <c r="K334" t="s">
        <v>3405</v>
      </c>
      <c r="L334" s="1"/>
      <c r="M334" s="1">
        <v>42236</v>
      </c>
      <c r="N334" s="1">
        <v>42038</v>
      </c>
      <c r="O334" t="s">
        <v>13</v>
      </c>
      <c r="P334" s="1">
        <v>42045</v>
      </c>
      <c r="Q334" t="s">
        <v>758</v>
      </c>
      <c r="R334" t="s">
        <v>9</v>
      </c>
      <c r="S334" t="s">
        <v>4289</v>
      </c>
      <c r="T334" t="s">
        <v>13</v>
      </c>
      <c r="U334" t="s">
        <v>302</v>
      </c>
      <c r="X334" s="8">
        <v>36</v>
      </c>
      <c r="Y334" s="8">
        <v>20</v>
      </c>
      <c r="Z334" s="8">
        <v>31.06</v>
      </c>
      <c r="AA334" s="8">
        <v>0</v>
      </c>
      <c r="AB334" t="s">
        <v>600</v>
      </c>
      <c r="AC334" t="s">
        <v>600</v>
      </c>
      <c r="AD334" t="s">
        <v>3360</v>
      </c>
      <c r="AE334" t="s">
        <v>791</v>
      </c>
      <c r="AF334" t="s">
        <v>20</v>
      </c>
      <c r="AH334" t="s">
        <v>4305</v>
      </c>
      <c r="AI334" t="s">
        <v>441</v>
      </c>
      <c r="AJ334" t="s">
        <v>80</v>
      </c>
      <c r="AK334" t="s">
        <v>3236</v>
      </c>
      <c r="AL334" s="2">
        <v>42038.732766203706</v>
      </c>
      <c r="AM334" t="s">
        <v>3408</v>
      </c>
      <c r="AN334" t="s">
        <v>3409</v>
      </c>
      <c r="AO334">
        <v>1</v>
      </c>
      <c r="AP334" t="s">
        <v>1015</v>
      </c>
      <c r="AQ334" t="s">
        <v>824</v>
      </c>
      <c r="AR334">
        <v>50</v>
      </c>
      <c r="AS334" s="6" t="s">
        <v>791</v>
      </c>
      <c r="AT334" t="s">
        <v>4294</v>
      </c>
      <c r="AU334" t="s">
        <v>1611</v>
      </c>
      <c r="AV334" t="s">
        <v>83</v>
      </c>
      <c r="AW334" s="8"/>
      <c r="AX334" s="8">
        <v>0</v>
      </c>
      <c r="AY334" s="8">
        <v>0</v>
      </c>
      <c r="BA334" t="s">
        <v>3410</v>
      </c>
      <c r="BB334" t="s">
        <v>32</v>
      </c>
      <c r="BC334" t="s">
        <v>3411</v>
      </c>
      <c r="BE334">
        <v>7.25</v>
      </c>
      <c r="BF334" t="s">
        <v>69</v>
      </c>
      <c r="BG334" t="s">
        <v>3412</v>
      </c>
      <c r="BO334" t="s">
        <v>1097</v>
      </c>
      <c r="BQ334" t="s">
        <v>36</v>
      </c>
      <c r="BR334" t="s">
        <v>3413</v>
      </c>
      <c r="BS334" t="s">
        <v>9</v>
      </c>
      <c r="BV334" t="s">
        <v>3414</v>
      </c>
      <c r="BW334" t="s">
        <v>3408</v>
      </c>
      <c r="BX334" t="s">
        <v>3415</v>
      </c>
      <c r="BY334" t="s">
        <v>3409</v>
      </c>
      <c r="BZ334" t="s">
        <v>40</v>
      </c>
      <c r="CA334" t="s">
        <v>3416</v>
      </c>
      <c r="CB334" t="s">
        <v>3417</v>
      </c>
      <c r="CC334" t="s">
        <v>3418</v>
      </c>
      <c r="CE334" t="s">
        <v>940</v>
      </c>
      <c r="CF334">
        <v>189</v>
      </c>
      <c r="CG334" t="s">
        <v>55</v>
      </c>
      <c r="CH334" t="s">
        <v>820</v>
      </c>
      <c r="CI334" t="s">
        <v>4287</v>
      </c>
      <c r="CJ334">
        <v>26</v>
      </c>
      <c r="CK334" t="s">
        <v>45</v>
      </c>
      <c r="CL334" s="1">
        <v>42236</v>
      </c>
      <c r="CM334" t="s">
        <v>3410</v>
      </c>
      <c r="CO334" t="s">
        <v>3418</v>
      </c>
      <c r="CP334" t="s">
        <v>3418</v>
      </c>
      <c r="CQ334">
        <v>1</v>
      </c>
      <c r="CR334" s="8"/>
      <c r="CS334">
        <v>1</v>
      </c>
      <c r="CT334" t="s">
        <v>9</v>
      </c>
      <c r="CU334" s="8">
        <v>28350</v>
      </c>
      <c r="CV334">
        <v>3</v>
      </c>
      <c r="CX334" t="s">
        <v>4306</v>
      </c>
    </row>
    <row r="335" spans="1:103" x14ac:dyDescent="0.35">
      <c r="A335" t="s">
        <v>4307</v>
      </c>
      <c r="B335" s="19" t="s">
        <v>4287</v>
      </c>
      <c r="C335" t="s">
        <v>69</v>
      </c>
      <c r="E335">
        <v>175</v>
      </c>
      <c r="F335" t="s">
        <v>4287</v>
      </c>
      <c r="G335">
        <v>848</v>
      </c>
      <c r="H335" t="s">
        <v>50</v>
      </c>
      <c r="I335">
        <v>150</v>
      </c>
      <c r="J335" t="s">
        <v>791</v>
      </c>
      <c r="K335" t="s">
        <v>4308</v>
      </c>
      <c r="L335" s="1">
        <v>42013</v>
      </c>
      <c r="M335" s="1">
        <v>42238</v>
      </c>
      <c r="N335" s="1">
        <v>42013</v>
      </c>
      <c r="O335" t="s">
        <v>990</v>
      </c>
      <c r="P335" s="1">
        <v>42020</v>
      </c>
      <c r="Q335" t="s">
        <v>758</v>
      </c>
      <c r="R335" t="s">
        <v>9</v>
      </c>
      <c r="S335" t="s">
        <v>4289</v>
      </c>
      <c r="T335" t="s">
        <v>3517</v>
      </c>
      <c r="X335" s="8">
        <v>43</v>
      </c>
      <c r="Y335" s="8">
        <v>22</v>
      </c>
      <c r="Z335" s="8">
        <v>31.06</v>
      </c>
      <c r="AA335" s="8">
        <v>0</v>
      </c>
      <c r="AB335" t="s">
        <v>205</v>
      </c>
      <c r="AC335" t="s">
        <v>3187</v>
      </c>
      <c r="AD335" t="s">
        <v>3360</v>
      </c>
      <c r="AE335" t="s">
        <v>791</v>
      </c>
      <c r="AF335" t="s">
        <v>20</v>
      </c>
      <c r="AH335" t="s">
        <v>4309</v>
      </c>
      <c r="AI335" t="s">
        <v>960</v>
      </c>
      <c r="AJ335" t="s">
        <v>59</v>
      </c>
      <c r="AK335" t="s">
        <v>396</v>
      </c>
      <c r="AL335" s="2">
        <v>42013.488645833335</v>
      </c>
      <c r="AO335">
        <v>2</v>
      </c>
      <c r="AP335" t="s">
        <v>1015</v>
      </c>
      <c r="AQ335" t="s">
        <v>824</v>
      </c>
      <c r="AR335">
        <v>50</v>
      </c>
      <c r="AS335" s="6" t="s">
        <v>791</v>
      </c>
      <c r="AT335" t="s">
        <v>4294</v>
      </c>
      <c r="AU335" t="s">
        <v>1611</v>
      </c>
      <c r="AV335" t="s">
        <v>62</v>
      </c>
      <c r="AW335" s="8">
        <v>32899.5</v>
      </c>
      <c r="AX335" s="8">
        <v>25062</v>
      </c>
      <c r="AY335" s="8">
        <v>30325.03</v>
      </c>
      <c r="BA335" t="s">
        <v>4310</v>
      </c>
      <c r="BB335" t="s">
        <v>32</v>
      </c>
      <c r="BC335" t="s">
        <v>3135</v>
      </c>
      <c r="BE335">
        <v>7.25</v>
      </c>
      <c r="BF335" t="s">
        <v>69</v>
      </c>
      <c r="BG335" t="s">
        <v>4311</v>
      </c>
      <c r="BO335" t="s">
        <v>304</v>
      </c>
      <c r="BP335">
        <v>30325.03</v>
      </c>
      <c r="BQ335" t="s">
        <v>36</v>
      </c>
      <c r="BR335" t="s">
        <v>4312</v>
      </c>
      <c r="BS335" t="s">
        <v>9</v>
      </c>
      <c r="BT335" t="s">
        <v>69</v>
      </c>
      <c r="BU335" t="s">
        <v>38</v>
      </c>
      <c r="BV335" t="s">
        <v>4313</v>
      </c>
      <c r="BX335" t="s">
        <v>4314</v>
      </c>
      <c r="BZ335" t="s">
        <v>72</v>
      </c>
      <c r="CB335" t="s">
        <v>1886</v>
      </c>
      <c r="CE335" t="s">
        <v>473</v>
      </c>
      <c r="CF335">
        <v>209</v>
      </c>
      <c r="CG335" t="s">
        <v>74</v>
      </c>
      <c r="CH335" t="s">
        <v>820</v>
      </c>
      <c r="CI335" t="s">
        <v>4287</v>
      </c>
      <c r="CJ335">
        <v>26</v>
      </c>
      <c r="CK335" t="s">
        <v>45</v>
      </c>
      <c r="CL335" s="1">
        <v>42238</v>
      </c>
      <c r="CM335" t="s">
        <v>4310</v>
      </c>
      <c r="CQ335">
        <v>1</v>
      </c>
      <c r="CR335" s="8"/>
      <c r="CS335">
        <v>2</v>
      </c>
      <c r="CT335" t="s">
        <v>9</v>
      </c>
      <c r="CU335" s="8">
        <v>32899.5</v>
      </c>
      <c r="CV335">
        <v>3</v>
      </c>
      <c r="CX335" t="s">
        <v>4315</v>
      </c>
    </row>
    <row r="336" spans="1:103" x14ac:dyDescent="0.35">
      <c r="A336" t="s">
        <v>726</v>
      </c>
      <c r="B336" s="19" t="s">
        <v>4287</v>
      </c>
      <c r="C336" t="s">
        <v>9</v>
      </c>
      <c r="D336">
        <v>100</v>
      </c>
      <c r="E336">
        <v>175</v>
      </c>
      <c r="F336" t="s">
        <v>4287</v>
      </c>
      <c r="G336">
        <v>330</v>
      </c>
      <c r="H336" t="s">
        <v>50</v>
      </c>
      <c r="I336">
        <v>179</v>
      </c>
      <c r="J336" t="s">
        <v>11</v>
      </c>
      <c r="K336" t="s">
        <v>727</v>
      </c>
      <c r="L336" s="1"/>
      <c r="M336" s="1">
        <v>42237</v>
      </c>
      <c r="N336" s="1">
        <v>41884</v>
      </c>
      <c r="O336" t="s">
        <v>13</v>
      </c>
      <c r="P336" s="1">
        <v>41891</v>
      </c>
      <c r="Q336" t="s">
        <v>202</v>
      </c>
      <c r="R336" t="s">
        <v>9</v>
      </c>
      <c r="S336" t="s">
        <v>4289</v>
      </c>
      <c r="T336" t="s">
        <v>13</v>
      </c>
      <c r="U336" t="s">
        <v>53</v>
      </c>
      <c r="V336" t="s">
        <v>4316</v>
      </c>
      <c r="X336" s="8">
        <v>43</v>
      </c>
      <c r="Y336" s="8">
        <v>22</v>
      </c>
      <c r="Z336" s="8">
        <v>31.06</v>
      </c>
      <c r="AA336" s="8">
        <v>41338.47</v>
      </c>
      <c r="AB336" t="s">
        <v>54</v>
      </c>
      <c r="AC336" t="s">
        <v>303</v>
      </c>
      <c r="AD336" t="s">
        <v>3360</v>
      </c>
      <c r="AE336" t="s">
        <v>11</v>
      </c>
      <c r="AF336" t="s">
        <v>20</v>
      </c>
      <c r="AG336" t="s">
        <v>728</v>
      </c>
      <c r="AH336" t="s">
        <v>1395</v>
      </c>
      <c r="AI336" t="s">
        <v>119</v>
      </c>
      <c r="AJ336" t="s">
        <v>23</v>
      </c>
      <c r="AK336" t="s">
        <v>2045</v>
      </c>
      <c r="AL336" s="2">
        <v>41884.928981481484</v>
      </c>
      <c r="AM336" t="s">
        <v>733</v>
      </c>
      <c r="AN336" t="s">
        <v>733</v>
      </c>
      <c r="AO336">
        <v>7</v>
      </c>
      <c r="AP336" t="s">
        <v>1611</v>
      </c>
      <c r="AQ336" t="s">
        <v>818</v>
      </c>
      <c r="AR336">
        <v>50</v>
      </c>
      <c r="AT336" t="s">
        <v>4294</v>
      </c>
      <c r="AU336" t="s">
        <v>1611</v>
      </c>
      <c r="AV336" t="s">
        <v>29</v>
      </c>
      <c r="AW336" s="8">
        <v>38185.75</v>
      </c>
      <c r="AX336" s="8">
        <v>38185.75</v>
      </c>
      <c r="AY336" s="8">
        <v>41338.47</v>
      </c>
      <c r="AZ336" t="s">
        <v>210</v>
      </c>
      <c r="BB336" t="s">
        <v>32</v>
      </c>
      <c r="BE336">
        <v>7.25</v>
      </c>
      <c r="BF336" t="s">
        <v>69</v>
      </c>
      <c r="BG336" t="s">
        <v>734</v>
      </c>
      <c r="BO336" t="s">
        <v>828</v>
      </c>
      <c r="BP336">
        <v>0</v>
      </c>
      <c r="BQ336" t="s">
        <v>36</v>
      </c>
      <c r="BR336" t="s">
        <v>735</v>
      </c>
      <c r="BS336" t="s">
        <v>69</v>
      </c>
      <c r="BT336" t="s">
        <v>9</v>
      </c>
      <c r="BU336" t="s">
        <v>38</v>
      </c>
      <c r="BV336" t="s">
        <v>736</v>
      </c>
      <c r="BW336" t="s">
        <v>733</v>
      </c>
      <c r="BX336" t="s">
        <v>728</v>
      </c>
      <c r="BY336" t="s">
        <v>733</v>
      </c>
      <c r="BZ336" t="s">
        <v>40</v>
      </c>
      <c r="CB336" t="s">
        <v>737</v>
      </c>
      <c r="CC336" t="s">
        <v>738</v>
      </c>
      <c r="CE336" t="s">
        <v>43</v>
      </c>
      <c r="CF336">
        <v>209</v>
      </c>
      <c r="CG336" t="s">
        <v>74</v>
      </c>
      <c r="CI336" t="s">
        <v>4287</v>
      </c>
      <c r="CJ336">
        <v>26</v>
      </c>
      <c r="CK336" t="s">
        <v>45</v>
      </c>
      <c r="CL336" s="1">
        <v>42237</v>
      </c>
      <c r="CM336" t="s">
        <v>739</v>
      </c>
      <c r="CN336" t="s">
        <v>4317</v>
      </c>
      <c r="CO336" t="s">
        <v>740</v>
      </c>
      <c r="CQ336">
        <v>4</v>
      </c>
      <c r="CR336" s="8">
        <v>45267.31</v>
      </c>
      <c r="CS336">
        <v>2</v>
      </c>
      <c r="CU336" s="8">
        <v>38185.75</v>
      </c>
      <c r="CV336">
        <v>3</v>
      </c>
      <c r="CX336" t="s">
        <v>4318</v>
      </c>
    </row>
    <row r="337" spans="1:103" x14ac:dyDescent="0.35">
      <c r="A337" t="s">
        <v>4319</v>
      </c>
      <c r="B337" s="19" t="s">
        <v>4287</v>
      </c>
      <c r="C337" t="s">
        <v>9</v>
      </c>
      <c r="D337">
        <v>98.8</v>
      </c>
      <c r="E337">
        <v>175</v>
      </c>
      <c r="F337" t="s">
        <v>4287</v>
      </c>
      <c r="G337">
        <v>1508</v>
      </c>
      <c r="H337" t="s">
        <v>50</v>
      </c>
      <c r="I337">
        <v>150</v>
      </c>
      <c r="J337" t="s">
        <v>11</v>
      </c>
      <c r="K337" t="s">
        <v>4320</v>
      </c>
      <c r="L337" s="1"/>
      <c r="M337" s="1">
        <v>42235</v>
      </c>
      <c r="N337" s="1">
        <v>42097</v>
      </c>
      <c r="O337" t="s">
        <v>13</v>
      </c>
      <c r="P337" s="1">
        <v>42100</v>
      </c>
      <c r="Q337" t="s">
        <v>1359</v>
      </c>
      <c r="R337" t="s">
        <v>9</v>
      </c>
      <c r="S337" t="s">
        <v>4289</v>
      </c>
      <c r="T337" t="s">
        <v>13</v>
      </c>
      <c r="U337" t="s">
        <v>53</v>
      </c>
      <c r="X337" s="8">
        <v>43</v>
      </c>
      <c r="Y337" s="8">
        <v>22</v>
      </c>
      <c r="Z337" s="8">
        <v>31.06</v>
      </c>
      <c r="AA337" s="8">
        <v>33855.599999999999</v>
      </c>
      <c r="AB337" t="s">
        <v>54</v>
      </c>
      <c r="AC337" t="s">
        <v>303</v>
      </c>
      <c r="AD337" t="s">
        <v>3360</v>
      </c>
      <c r="AE337" t="s">
        <v>11</v>
      </c>
      <c r="AF337" t="s">
        <v>20</v>
      </c>
      <c r="AG337" t="s">
        <v>4321</v>
      </c>
      <c r="AH337" t="s">
        <v>506</v>
      </c>
      <c r="AI337" t="s">
        <v>507</v>
      </c>
      <c r="AJ337" t="s">
        <v>100</v>
      </c>
      <c r="AK337" t="s">
        <v>2073</v>
      </c>
      <c r="AL337" s="2">
        <v>42097.68409722222</v>
      </c>
      <c r="AM337" t="s">
        <v>4322</v>
      </c>
      <c r="AN337" t="s">
        <v>4322</v>
      </c>
      <c r="AO337">
        <v>3</v>
      </c>
      <c r="AP337" t="s">
        <v>1611</v>
      </c>
      <c r="AQ337" t="s">
        <v>818</v>
      </c>
      <c r="AR337">
        <v>50</v>
      </c>
      <c r="AT337" t="s">
        <v>4294</v>
      </c>
      <c r="AU337" t="s">
        <v>1611</v>
      </c>
      <c r="AV337" t="s">
        <v>104</v>
      </c>
      <c r="AW337" s="8">
        <v>31690.89</v>
      </c>
      <c r="AX337" s="8">
        <v>31690.89</v>
      </c>
      <c r="AY337" s="8">
        <v>34268.080000000002</v>
      </c>
      <c r="BA337" t="s">
        <v>4323</v>
      </c>
      <c r="BB337" t="s">
        <v>1968</v>
      </c>
      <c r="BC337" t="s">
        <v>4324</v>
      </c>
      <c r="BE337">
        <v>7.25</v>
      </c>
      <c r="BF337" t="s">
        <v>9</v>
      </c>
      <c r="BG337" t="s">
        <v>4325</v>
      </c>
      <c r="BO337" t="s">
        <v>828</v>
      </c>
      <c r="BP337">
        <v>412.48</v>
      </c>
      <c r="BQ337" t="s">
        <v>36</v>
      </c>
      <c r="BR337" t="s">
        <v>4326</v>
      </c>
      <c r="BS337" t="s">
        <v>9</v>
      </c>
      <c r="BT337" t="s">
        <v>69</v>
      </c>
      <c r="BU337" t="s">
        <v>38</v>
      </c>
      <c r="BV337" t="s">
        <v>4327</v>
      </c>
      <c r="BW337" t="s">
        <v>4322</v>
      </c>
      <c r="BX337" t="s">
        <v>4328</v>
      </c>
      <c r="BY337" t="s">
        <v>4322</v>
      </c>
      <c r="BZ337" t="s">
        <v>40</v>
      </c>
      <c r="CB337" t="s">
        <v>4329</v>
      </c>
      <c r="CC337" t="s">
        <v>4330</v>
      </c>
      <c r="CD337" t="s">
        <v>164</v>
      </c>
      <c r="CE337" t="s">
        <v>493</v>
      </c>
      <c r="CF337">
        <v>209</v>
      </c>
      <c r="CG337" t="s">
        <v>74</v>
      </c>
      <c r="CI337" t="s">
        <v>4287</v>
      </c>
      <c r="CJ337">
        <v>26</v>
      </c>
      <c r="CK337" t="s">
        <v>45</v>
      </c>
      <c r="CL337" s="1">
        <v>42235</v>
      </c>
      <c r="CM337" t="s">
        <v>4323</v>
      </c>
      <c r="CO337" t="s">
        <v>4331</v>
      </c>
      <c r="CP337" t="s">
        <v>4330</v>
      </c>
      <c r="CQ337">
        <v>2</v>
      </c>
      <c r="CR337" s="8"/>
      <c r="CS337">
        <v>1</v>
      </c>
      <c r="CU337" s="8">
        <v>31690.89</v>
      </c>
      <c r="CV337">
        <v>3</v>
      </c>
      <c r="CX337" t="s">
        <v>4332</v>
      </c>
    </row>
    <row r="338" spans="1:103" x14ac:dyDescent="0.35">
      <c r="A338" t="s">
        <v>10377</v>
      </c>
      <c r="B338" s="19" t="s">
        <v>10372</v>
      </c>
      <c r="C338" t="s">
        <v>9</v>
      </c>
      <c r="D338">
        <v>100</v>
      </c>
      <c r="E338">
        <v>55</v>
      </c>
      <c r="F338" t="s">
        <v>10372</v>
      </c>
      <c r="G338">
        <v>1120</v>
      </c>
      <c r="H338" t="s">
        <v>50</v>
      </c>
      <c r="I338">
        <v>45</v>
      </c>
      <c r="J338" t="s">
        <v>1805</v>
      </c>
      <c r="K338" t="s">
        <v>10378</v>
      </c>
      <c r="L338" s="1"/>
      <c r="M338" s="1">
        <v>42237</v>
      </c>
      <c r="N338" s="1">
        <v>42061</v>
      </c>
      <c r="O338" t="s">
        <v>13</v>
      </c>
      <c r="P338" s="1"/>
      <c r="Q338" t="s">
        <v>1047</v>
      </c>
      <c r="R338" t="s">
        <v>9</v>
      </c>
      <c r="S338" t="s">
        <v>10373</v>
      </c>
      <c r="T338" t="s">
        <v>13</v>
      </c>
      <c r="U338" t="s">
        <v>53</v>
      </c>
      <c r="X338" s="8">
        <v>28</v>
      </c>
      <c r="Y338" s="8">
        <v>21</v>
      </c>
      <c r="Z338" s="8">
        <v>41</v>
      </c>
      <c r="AA338" s="8">
        <v>10160.19</v>
      </c>
      <c r="AB338" t="s">
        <v>697</v>
      </c>
      <c r="AC338" t="s">
        <v>54</v>
      </c>
      <c r="AD338" t="s">
        <v>438</v>
      </c>
      <c r="AE338" t="s">
        <v>1805</v>
      </c>
      <c r="AF338" t="s">
        <v>20</v>
      </c>
      <c r="AG338" t="s">
        <v>10379</v>
      </c>
      <c r="AH338" t="s">
        <v>1049</v>
      </c>
      <c r="AI338" t="s">
        <v>635</v>
      </c>
      <c r="AJ338" t="s">
        <v>23</v>
      </c>
      <c r="AK338" t="s">
        <v>3453</v>
      </c>
      <c r="AL338" s="2">
        <v>42061.410891203705</v>
      </c>
      <c r="AM338" t="s">
        <v>10380</v>
      </c>
      <c r="AN338" t="s">
        <v>10380</v>
      </c>
      <c r="AO338">
        <v>1</v>
      </c>
      <c r="AP338" t="s">
        <v>3253</v>
      </c>
      <c r="AQ338" t="s">
        <v>311</v>
      </c>
      <c r="AR338">
        <v>50</v>
      </c>
      <c r="AT338" t="s">
        <v>3254</v>
      </c>
      <c r="AU338" t="s">
        <v>3253</v>
      </c>
      <c r="AV338" t="s">
        <v>29</v>
      </c>
      <c r="AW338" s="8">
        <v>9405</v>
      </c>
      <c r="AX338" s="8">
        <v>9405</v>
      </c>
      <c r="AY338" s="8">
        <v>10160.19</v>
      </c>
      <c r="BA338" t="s">
        <v>10381</v>
      </c>
      <c r="BB338" t="s">
        <v>32</v>
      </c>
      <c r="BC338" t="s">
        <v>10382</v>
      </c>
      <c r="BD338">
        <v>1</v>
      </c>
      <c r="BE338">
        <v>35</v>
      </c>
      <c r="BF338" t="s">
        <v>69</v>
      </c>
      <c r="BG338" t="s">
        <v>10383</v>
      </c>
      <c r="BI338">
        <v>267.25</v>
      </c>
      <c r="BJ338">
        <v>487.94</v>
      </c>
      <c r="BK338" t="s">
        <v>10384</v>
      </c>
      <c r="BL338">
        <v>6096.11</v>
      </c>
      <c r="BM338">
        <v>9405</v>
      </c>
      <c r="BN338">
        <v>10160.19</v>
      </c>
      <c r="BO338" t="s">
        <v>304</v>
      </c>
      <c r="BP338">
        <v>0</v>
      </c>
      <c r="BQ338" t="s">
        <v>1816</v>
      </c>
      <c r="BR338" t="s">
        <v>10385</v>
      </c>
      <c r="BS338" t="s">
        <v>9</v>
      </c>
      <c r="BT338" t="s">
        <v>9</v>
      </c>
      <c r="BU338" t="s">
        <v>38</v>
      </c>
      <c r="BV338" t="s">
        <v>10386</v>
      </c>
      <c r="BW338" t="s">
        <v>10380</v>
      </c>
      <c r="BX338" t="s">
        <v>10387</v>
      </c>
      <c r="BY338" t="s">
        <v>10380</v>
      </c>
      <c r="BZ338" t="s">
        <v>72</v>
      </c>
      <c r="CA338" t="s">
        <v>10388</v>
      </c>
      <c r="CE338" t="s">
        <v>8591</v>
      </c>
      <c r="CF338">
        <v>204</v>
      </c>
      <c r="CG338" t="s">
        <v>1654</v>
      </c>
      <c r="CI338" t="s">
        <v>10372</v>
      </c>
      <c r="CJ338">
        <v>120</v>
      </c>
      <c r="CK338" t="s">
        <v>45</v>
      </c>
      <c r="CL338" s="1">
        <v>42237</v>
      </c>
      <c r="CM338" t="s">
        <v>10381</v>
      </c>
      <c r="CO338" t="s">
        <v>10389</v>
      </c>
      <c r="CQ338">
        <v>1</v>
      </c>
      <c r="CR338" s="8"/>
      <c r="CS338">
        <v>1</v>
      </c>
      <c r="CU338" s="8">
        <v>9405</v>
      </c>
      <c r="CV338">
        <v>3</v>
      </c>
      <c r="CX338" t="s">
        <v>10390</v>
      </c>
      <c r="CY338">
        <v>6</v>
      </c>
    </row>
    <row r="339" spans="1:103" x14ac:dyDescent="0.35">
      <c r="A339" t="s">
        <v>10391</v>
      </c>
      <c r="B339" s="19" t="s">
        <v>10372</v>
      </c>
      <c r="C339" t="s">
        <v>9</v>
      </c>
      <c r="D339">
        <v>100</v>
      </c>
      <c r="E339">
        <v>55</v>
      </c>
      <c r="F339" t="s">
        <v>10372</v>
      </c>
      <c r="G339">
        <v>1133</v>
      </c>
      <c r="H339" t="s">
        <v>10</v>
      </c>
      <c r="I339">
        <v>50</v>
      </c>
      <c r="J339" t="s">
        <v>1805</v>
      </c>
      <c r="K339" t="s">
        <v>10392</v>
      </c>
      <c r="L339" s="1"/>
      <c r="M339" s="1">
        <v>42238</v>
      </c>
      <c r="N339" s="1">
        <v>42061</v>
      </c>
      <c r="O339" t="s">
        <v>13</v>
      </c>
      <c r="P339" s="1"/>
      <c r="Q339" t="s">
        <v>1047</v>
      </c>
      <c r="R339" t="s">
        <v>9</v>
      </c>
      <c r="S339" t="s">
        <v>10373</v>
      </c>
      <c r="T339" t="s">
        <v>13</v>
      </c>
      <c r="U339" t="s">
        <v>203</v>
      </c>
      <c r="X339" s="8">
        <v>34</v>
      </c>
      <c r="Y339" s="8">
        <v>20</v>
      </c>
      <c r="Z339" s="8">
        <v>41</v>
      </c>
      <c r="AA339" s="8">
        <v>10190.1</v>
      </c>
      <c r="AB339" t="s">
        <v>611</v>
      </c>
      <c r="AC339" t="s">
        <v>189</v>
      </c>
      <c r="AD339" t="s">
        <v>438</v>
      </c>
      <c r="AE339" t="s">
        <v>1805</v>
      </c>
      <c r="AF339" t="s">
        <v>20</v>
      </c>
      <c r="AG339" t="s">
        <v>10393</v>
      </c>
      <c r="AH339" t="s">
        <v>1049</v>
      </c>
      <c r="AI339" t="s">
        <v>635</v>
      </c>
      <c r="AJ339" t="s">
        <v>59</v>
      </c>
      <c r="AK339" t="s">
        <v>2905</v>
      </c>
      <c r="AL339" s="2">
        <v>42061.437384259261</v>
      </c>
      <c r="AM339" t="s">
        <v>10394</v>
      </c>
      <c r="AN339" t="s">
        <v>10394</v>
      </c>
      <c r="AO339">
        <v>2</v>
      </c>
      <c r="AP339" t="s">
        <v>3253</v>
      </c>
      <c r="AQ339" t="s">
        <v>311</v>
      </c>
      <c r="AR339">
        <v>50</v>
      </c>
      <c r="AT339" t="s">
        <v>3254</v>
      </c>
      <c r="AU339" t="s">
        <v>3253</v>
      </c>
      <c r="AV339" t="s">
        <v>62</v>
      </c>
      <c r="AW339" s="8">
        <v>9072</v>
      </c>
      <c r="AX339" s="8">
        <v>9450</v>
      </c>
      <c r="AY339" s="8">
        <v>10190.1</v>
      </c>
      <c r="BA339" t="s">
        <v>10395</v>
      </c>
      <c r="BB339" t="s">
        <v>32</v>
      </c>
      <c r="BC339" t="s">
        <v>10396</v>
      </c>
      <c r="BD339">
        <v>1</v>
      </c>
      <c r="BE339">
        <v>35</v>
      </c>
      <c r="BF339" t="s">
        <v>9</v>
      </c>
      <c r="BG339" t="s">
        <v>10397</v>
      </c>
      <c r="BI339">
        <v>232.65</v>
      </c>
      <c r="BJ339">
        <v>477.85</v>
      </c>
      <c r="BK339" t="s">
        <v>10398</v>
      </c>
      <c r="BL339">
        <v>5869.5</v>
      </c>
      <c r="BM339">
        <v>9072</v>
      </c>
      <c r="BN339">
        <v>9782.5</v>
      </c>
      <c r="BO339" t="s">
        <v>325</v>
      </c>
      <c r="BP339">
        <v>0</v>
      </c>
      <c r="BQ339" t="s">
        <v>1816</v>
      </c>
      <c r="BR339" t="s">
        <v>10399</v>
      </c>
      <c r="BS339" t="s">
        <v>9</v>
      </c>
      <c r="BT339" t="s">
        <v>9</v>
      </c>
      <c r="BU339" t="s">
        <v>38</v>
      </c>
      <c r="BV339" t="s">
        <v>10400</v>
      </c>
      <c r="BW339" t="s">
        <v>10394</v>
      </c>
      <c r="BX339" t="s">
        <v>10393</v>
      </c>
      <c r="BY339" t="s">
        <v>10394</v>
      </c>
      <c r="BZ339" t="s">
        <v>72</v>
      </c>
      <c r="CC339" t="s">
        <v>10401</v>
      </c>
      <c r="CE339" t="s">
        <v>43</v>
      </c>
      <c r="CF339">
        <v>189</v>
      </c>
      <c r="CG339" t="s">
        <v>449</v>
      </c>
      <c r="CI339" t="s">
        <v>10372</v>
      </c>
      <c r="CJ339">
        <v>120</v>
      </c>
      <c r="CK339" t="s">
        <v>45</v>
      </c>
      <c r="CL339" s="1">
        <v>42238</v>
      </c>
      <c r="CM339" t="s">
        <v>10395</v>
      </c>
      <c r="CO339" t="s">
        <v>10401</v>
      </c>
      <c r="CP339" t="s">
        <v>10401</v>
      </c>
      <c r="CQ339">
        <v>2</v>
      </c>
      <c r="CR339" s="8">
        <v>457.38</v>
      </c>
      <c r="CS339">
        <v>2</v>
      </c>
      <c r="CU339" s="8">
        <v>9072</v>
      </c>
      <c r="CV339">
        <v>3</v>
      </c>
      <c r="CX339" t="s">
        <v>10402</v>
      </c>
      <c r="CY339">
        <v>6</v>
      </c>
    </row>
    <row r="340" spans="1:103" x14ac:dyDescent="0.35">
      <c r="A340" t="s">
        <v>3916</v>
      </c>
      <c r="B340" s="19" t="s">
        <v>3432</v>
      </c>
      <c r="C340" t="s">
        <v>9</v>
      </c>
      <c r="D340">
        <v>97.9</v>
      </c>
      <c r="E340">
        <v>48</v>
      </c>
      <c r="F340" t="s">
        <v>3432</v>
      </c>
      <c r="G340">
        <v>1182</v>
      </c>
      <c r="H340" t="s">
        <v>50</v>
      </c>
      <c r="I340">
        <v>48</v>
      </c>
      <c r="J340" t="s">
        <v>1805</v>
      </c>
      <c r="K340" t="s">
        <v>3917</v>
      </c>
      <c r="L340" s="1"/>
      <c r="M340" s="1">
        <v>42236</v>
      </c>
      <c r="N340" s="1">
        <v>42065</v>
      </c>
      <c r="O340" t="s">
        <v>13</v>
      </c>
      <c r="P340" s="1"/>
      <c r="Q340" t="s">
        <v>436</v>
      </c>
      <c r="R340" t="s">
        <v>9</v>
      </c>
      <c r="S340" t="s">
        <v>3863</v>
      </c>
      <c r="T340" t="s">
        <v>13</v>
      </c>
      <c r="U340" t="s">
        <v>16</v>
      </c>
      <c r="X340" s="8">
        <v>40</v>
      </c>
      <c r="Y340" s="8">
        <v>22</v>
      </c>
      <c r="Z340" s="8">
        <v>45</v>
      </c>
      <c r="AA340" s="8">
        <v>13992.69</v>
      </c>
      <c r="AB340" t="s">
        <v>697</v>
      </c>
      <c r="AC340" t="s">
        <v>54</v>
      </c>
      <c r="AD340" t="s">
        <v>19</v>
      </c>
      <c r="AE340" t="s">
        <v>1805</v>
      </c>
      <c r="AF340" t="s">
        <v>20</v>
      </c>
      <c r="AG340" t="s">
        <v>3918</v>
      </c>
      <c r="AH340" t="s">
        <v>2244</v>
      </c>
      <c r="AI340" t="s">
        <v>2197</v>
      </c>
      <c r="AJ340" t="s">
        <v>80</v>
      </c>
      <c r="AK340" t="s">
        <v>3441</v>
      </c>
      <c r="AL340" s="2">
        <v>42065.614733796298</v>
      </c>
      <c r="AM340" t="s">
        <v>3919</v>
      </c>
      <c r="AN340" t="s">
        <v>3919</v>
      </c>
      <c r="AO340">
        <v>6</v>
      </c>
      <c r="AP340" t="s">
        <v>1811</v>
      </c>
      <c r="AQ340" t="s">
        <v>824</v>
      </c>
      <c r="AR340">
        <v>50</v>
      </c>
      <c r="AT340" t="s">
        <v>1812</v>
      </c>
      <c r="AU340" t="s">
        <v>1811</v>
      </c>
      <c r="AV340" t="s">
        <v>83</v>
      </c>
      <c r="AW340" s="8">
        <v>13221.9</v>
      </c>
      <c r="AX340" s="8">
        <v>13221.9</v>
      </c>
      <c r="AY340" s="8">
        <v>14292.67</v>
      </c>
      <c r="BA340" t="s">
        <v>3920</v>
      </c>
      <c r="BB340" t="s">
        <v>1813</v>
      </c>
      <c r="BC340" t="s">
        <v>1998</v>
      </c>
      <c r="BD340">
        <v>0.9</v>
      </c>
      <c r="BE340">
        <v>40</v>
      </c>
      <c r="BF340" t="s">
        <v>9</v>
      </c>
      <c r="BG340" t="s">
        <v>3921</v>
      </c>
      <c r="BO340" t="s">
        <v>304</v>
      </c>
      <c r="BP340">
        <v>299.98</v>
      </c>
      <c r="BQ340" t="s">
        <v>1816</v>
      </c>
      <c r="BR340" t="s">
        <v>3922</v>
      </c>
      <c r="BS340" t="s">
        <v>69</v>
      </c>
      <c r="BT340" t="s">
        <v>69</v>
      </c>
      <c r="BU340" t="s">
        <v>38</v>
      </c>
      <c r="BV340" t="s">
        <v>3923</v>
      </c>
      <c r="BW340" t="s">
        <v>3919</v>
      </c>
      <c r="BX340" t="s">
        <v>3918</v>
      </c>
      <c r="BY340" t="s">
        <v>3919</v>
      </c>
      <c r="BZ340" t="s">
        <v>72</v>
      </c>
      <c r="CA340" t="s">
        <v>3924</v>
      </c>
      <c r="CB340" t="s">
        <v>3925</v>
      </c>
      <c r="CC340" t="s">
        <v>3926</v>
      </c>
      <c r="CE340" t="s">
        <v>112</v>
      </c>
      <c r="CF340">
        <v>269</v>
      </c>
      <c r="CG340" t="s">
        <v>1654</v>
      </c>
      <c r="CI340" t="s">
        <v>3432</v>
      </c>
      <c r="CJ340">
        <v>110</v>
      </c>
      <c r="CK340" t="s">
        <v>45</v>
      </c>
      <c r="CL340" s="1">
        <v>42236</v>
      </c>
      <c r="CM340" t="s">
        <v>3920</v>
      </c>
      <c r="CO340" t="s">
        <v>3927</v>
      </c>
      <c r="CP340" t="s">
        <v>3926</v>
      </c>
      <c r="CQ340">
        <v>2</v>
      </c>
      <c r="CR340" s="8">
        <v>15623.52</v>
      </c>
      <c r="CS340">
        <v>3</v>
      </c>
      <c r="CU340" s="8">
        <v>13221.9</v>
      </c>
      <c r="CV340">
        <v>3</v>
      </c>
      <c r="CX340" t="s">
        <v>3928</v>
      </c>
      <c r="CY340">
        <v>6.1</v>
      </c>
    </row>
    <row r="341" spans="1:103" x14ac:dyDescent="0.35">
      <c r="A341" t="s">
        <v>5729</v>
      </c>
      <c r="B341" s="19" t="s">
        <v>5730</v>
      </c>
      <c r="C341" t="s">
        <v>9</v>
      </c>
      <c r="D341">
        <v>100</v>
      </c>
      <c r="E341">
        <v>90</v>
      </c>
      <c r="F341" t="s">
        <v>5730</v>
      </c>
      <c r="G341">
        <v>1194</v>
      </c>
      <c r="H341" t="s">
        <v>10</v>
      </c>
      <c r="I341">
        <v>75</v>
      </c>
      <c r="J341" t="s">
        <v>1805</v>
      </c>
      <c r="K341" t="s">
        <v>5731</v>
      </c>
      <c r="L341" s="1"/>
      <c r="M341" s="1">
        <v>42236</v>
      </c>
      <c r="N341" s="1">
        <v>42067</v>
      </c>
      <c r="O341" t="s">
        <v>13</v>
      </c>
      <c r="P341" s="1"/>
      <c r="Q341" t="s">
        <v>1047</v>
      </c>
      <c r="R341" t="s">
        <v>9</v>
      </c>
      <c r="S341" t="s">
        <v>5732</v>
      </c>
      <c r="T341" t="s">
        <v>13</v>
      </c>
      <c r="U341" t="s">
        <v>53</v>
      </c>
      <c r="X341" s="8">
        <v>35</v>
      </c>
      <c r="Y341" s="8">
        <v>21</v>
      </c>
      <c r="Z341" s="8">
        <v>45</v>
      </c>
      <c r="AA341" s="8">
        <v>17707.61</v>
      </c>
      <c r="AB341" t="s">
        <v>611</v>
      </c>
      <c r="AC341" t="s">
        <v>189</v>
      </c>
      <c r="AD341" t="s">
        <v>19</v>
      </c>
      <c r="AE341" t="s">
        <v>1805</v>
      </c>
      <c r="AF341" t="s">
        <v>20</v>
      </c>
      <c r="AG341" t="s">
        <v>5733</v>
      </c>
      <c r="AH341" t="s">
        <v>5432</v>
      </c>
      <c r="AI341" t="s">
        <v>2197</v>
      </c>
      <c r="AJ341" t="s">
        <v>80</v>
      </c>
      <c r="AK341" t="s">
        <v>3885</v>
      </c>
      <c r="AL341" s="2">
        <v>42067.719664351855</v>
      </c>
      <c r="AM341" t="s">
        <v>5734</v>
      </c>
      <c r="AN341" t="s">
        <v>5734</v>
      </c>
      <c r="AO341">
        <v>1</v>
      </c>
      <c r="AP341" t="s">
        <v>5343</v>
      </c>
      <c r="AQ341" t="s">
        <v>702</v>
      </c>
      <c r="AR341">
        <v>60</v>
      </c>
      <c r="AT341" t="s">
        <v>5735</v>
      </c>
      <c r="AU341" t="s">
        <v>5343</v>
      </c>
      <c r="AV341" t="s">
        <v>83</v>
      </c>
      <c r="AW341" s="8">
        <v>16425</v>
      </c>
      <c r="AX341" s="8">
        <v>16425</v>
      </c>
      <c r="AY341" s="8">
        <v>17707.61</v>
      </c>
      <c r="BB341" t="s">
        <v>84</v>
      </c>
      <c r="BE341">
        <v>48</v>
      </c>
      <c r="BF341" t="s">
        <v>69</v>
      </c>
      <c r="BG341" t="s">
        <v>5736</v>
      </c>
      <c r="BI341">
        <v>415.96</v>
      </c>
      <c r="BJ341">
        <v>866.66</v>
      </c>
      <c r="BK341" t="s">
        <v>5737</v>
      </c>
      <c r="BL341">
        <v>17707.62</v>
      </c>
      <c r="BM341">
        <v>16425</v>
      </c>
      <c r="BN341">
        <v>17707.62</v>
      </c>
      <c r="BO341" t="s">
        <v>325</v>
      </c>
      <c r="BP341">
        <v>0</v>
      </c>
      <c r="BQ341" t="s">
        <v>1816</v>
      </c>
      <c r="BR341" t="s">
        <v>5738</v>
      </c>
      <c r="BS341" t="s">
        <v>69</v>
      </c>
      <c r="BT341" t="s">
        <v>9</v>
      </c>
      <c r="BU341" t="s">
        <v>38</v>
      </c>
      <c r="BV341" t="s">
        <v>5739</v>
      </c>
      <c r="BW341" t="s">
        <v>5734</v>
      </c>
      <c r="BX341" t="s">
        <v>5740</v>
      </c>
      <c r="BY341" t="s">
        <v>5734</v>
      </c>
      <c r="BZ341" t="s">
        <v>40</v>
      </c>
      <c r="CB341" t="s">
        <v>5741</v>
      </c>
      <c r="CC341" t="s">
        <v>5742</v>
      </c>
      <c r="CE341" t="s">
        <v>273</v>
      </c>
      <c r="CF341">
        <v>214</v>
      </c>
      <c r="CG341" t="s">
        <v>449</v>
      </c>
      <c r="CI341" t="s">
        <v>5730</v>
      </c>
      <c r="CJ341">
        <v>105</v>
      </c>
      <c r="CK341" t="s">
        <v>45</v>
      </c>
      <c r="CL341" s="1">
        <v>42236</v>
      </c>
      <c r="CM341" t="s">
        <v>5743</v>
      </c>
      <c r="CO341" t="s">
        <v>5744</v>
      </c>
      <c r="CP341" t="s">
        <v>5742</v>
      </c>
      <c r="CQ341">
        <v>1</v>
      </c>
      <c r="CR341" s="8"/>
      <c r="CS341">
        <v>1</v>
      </c>
      <c r="CU341" s="8">
        <v>16425</v>
      </c>
      <c r="CV341">
        <v>3</v>
      </c>
      <c r="CX341" t="s">
        <v>5745</v>
      </c>
    </row>
    <row r="342" spans="1:103" x14ac:dyDescent="0.35">
      <c r="A342" t="s">
        <v>5778</v>
      </c>
      <c r="B342" s="19" t="s">
        <v>5730</v>
      </c>
      <c r="C342" t="s">
        <v>9</v>
      </c>
      <c r="D342">
        <v>100</v>
      </c>
      <c r="E342">
        <v>90</v>
      </c>
      <c r="F342" t="s">
        <v>5730</v>
      </c>
      <c r="G342">
        <v>1199</v>
      </c>
      <c r="H342" t="s">
        <v>148</v>
      </c>
      <c r="I342">
        <v>90</v>
      </c>
      <c r="J342" t="s">
        <v>1805</v>
      </c>
      <c r="K342" t="s">
        <v>5779</v>
      </c>
      <c r="L342" s="1"/>
      <c r="M342" s="1">
        <v>42235</v>
      </c>
      <c r="N342" s="1">
        <v>42067</v>
      </c>
      <c r="O342" t="s">
        <v>13</v>
      </c>
      <c r="P342" s="1"/>
      <c r="Q342" t="s">
        <v>1047</v>
      </c>
      <c r="R342" t="s">
        <v>9</v>
      </c>
      <c r="S342" t="s">
        <v>5732</v>
      </c>
      <c r="T342" t="s">
        <v>13</v>
      </c>
      <c r="U342" t="s">
        <v>1267</v>
      </c>
      <c r="X342" s="8">
        <v>45</v>
      </c>
      <c r="Y342" s="8">
        <v>25</v>
      </c>
      <c r="Z342" s="8">
        <v>59</v>
      </c>
      <c r="AA342" s="8">
        <v>26070.84</v>
      </c>
      <c r="AB342" t="s">
        <v>654</v>
      </c>
      <c r="AC342" t="s">
        <v>1558</v>
      </c>
      <c r="AD342" t="s">
        <v>19</v>
      </c>
      <c r="AE342" t="s">
        <v>1805</v>
      </c>
      <c r="AF342" t="s">
        <v>20</v>
      </c>
      <c r="AG342" t="s">
        <v>5780</v>
      </c>
      <c r="AH342" t="s">
        <v>5432</v>
      </c>
      <c r="AI342" t="s">
        <v>2197</v>
      </c>
      <c r="AJ342" t="s">
        <v>100</v>
      </c>
      <c r="AK342" t="s">
        <v>1560</v>
      </c>
      <c r="AL342" s="2">
        <v>42067.728726851848</v>
      </c>
      <c r="AM342" t="s">
        <v>5781</v>
      </c>
      <c r="AN342" t="s">
        <v>5782</v>
      </c>
      <c r="AO342">
        <v>2</v>
      </c>
      <c r="AP342" t="s">
        <v>5343</v>
      </c>
      <c r="AQ342" t="s">
        <v>702</v>
      </c>
      <c r="AR342">
        <v>60</v>
      </c>
      <c r="AT342" t="s">
        <v>5735</v>
      </c>
      <c r="AU342" t="s">
        <v>5343</v>
      </c>
      <c r="AV342" t="s">
        <v>104</v>
      </c>
      <c r="AW342" s="8">
        <v>20175</v>
      </c>
      <c r="AX342" s="8">
        <v>24210</v>
      </c>
      <c r="AY342" s="8">
        <v>26070.84</v>
      </c>
      <c r="BA342" t="s">
        <v>3672</v>
      </c>
      <c r="BB342" t="s">
        <v>32</v>
      </c>
      <c r="BC342" t="s">
        <v>3673</v>
      </c>
      <c r="BE342">
        <v>48</v>
      </c>
      <c r="BF342" t="s">
        <v>69</v>
      </c>
      <c r="BG342" t="s">
        <v>5783</v>
      </c>
      <c r="BH342" t="s">
        <v>4273</v>
      </c>
      <c r="BI342">
        <v>476.28</v>
      </c>
      <c r="BJ342">
        <v>1074.42</v>
      </c>
      <c r="BK342" t="s">
        <v>5784</v>
      </c>
      <c r="BL342">
        <v>21725.7</v>
      </c>
      <c r="BM342">
        <v>20175</v>
      </c>
      <c r="BN342">
        <v>21725.7</v>
      </c>
      <c r="BO342" t="s">
        <v>412</v>
      </c>
      <c r="BP342">
        <v>0</v>
      </c>
      <c r="BQ342" t="s">
        <v>1816</v>
      </c>
      <c r="BR342" t="s">
        <v>5785</v>
      </c>
      <c r="BS342" t="s">
        <v>69</v>
      </c>
      <c r="BT342" t="s">
        <v>9</v>
      </c>
      <c r="BU342" t="s">
        <v>38</v>
      </c>
      <c r="BV342" t="s">
        <v>5786</v>
      </c>
      <c r="BW342" t="s">
        <v>5781</v>
      </c>
      <c r="BX342" t="s">
        <v>5780</v>
      </c>
      <c r="BY342" t="s">
        <v>5782</v>
      </c>
      <c r="BZ342" t="s">
        <v>40</v>
      </c>
      <c r="CB342" t="s">
        <v>41</v>
      </c>
      <c r="CC342" t="s">
        <v>5787</v>
      </c>
      <c r="CE342" t="s">
        <v>43</v>
      </c>
      <c r="CF342">
        <v>269</v>
      </c>
      <c r="CG342" t="s">
        <v>672</v>
      </c>
      <c r="CI342" t="s">
        <v>5730</v>
      </c>
      <c r="CJ342">
        <v>105</v>
      </c>
      <c r="CK342" t="s">
        <v>45</v>
      </c>
      <c r="CL342" s="1">
        <v>42235</v>
      </c>
      <c r="CM342" t="s">
        <v>3672</v>
      </c>
      <c r="CO342" t="s">
        <v>5788</v>
      </c>
      <c r="CP342" t="s">
        <v>5789</v>
      </c>
      <c r="CQ342">
        <v>2</v>
      </c>
      <c r="CR342" s="8">
        <v>4882.3500000000004</v>
      </c>
      <c r="CS342">
        <v>4</v>
      </c>
      <c r="CU342" s="8">
        <v>20175</v>
      </c>
      <c r="CV342">
        <v>3</v>
      </c>
      <c r="CX342" t="s">
        <v>5790</v>
      </c>
    </row>
    <row r="343" spans="1:103" x14ac:dyDescent="0.35">
      <c r="A343" t="s">
        <v>5778</v>
      </c>
      <c r="B343" s="19" t="s">
        <v>5730</v>
      </c>
      <c r="C343" t="s">
        <v>9</v>
      </c>
      <c r="D343">
        <v>100</v>
      </c>
      <c r="E343">
        <v>90</v>
      </c>
      <c r="F343" t="s">
        <v>5730</v>
      </c>
      <c r="G343">
        <v>1200</v>
      </c>
      <c r="H343" t="s">
        <v>50</v>
      </c>
      <c r="I343">
        <v>90</v>
      </c>
      <c r="J343" t="s">
        <v>1805</v>
      </c>
      <c r="K343" t="s">
        <v>5779</v>
      </c>
      <c r="L343" s="1"/>
      <c r="M343" s="1">
        <v>42236</v>
      </c>
      <c r="N343" s="1">
        <v>42067</v>
      </c>
      <c r="O343" t="s">
        <v>13</v>
      </c>
      <c r="P343" s="1"/>
      <c r="Q343" t="s">
        <v>1047</v>
      </c>
      <c r="R343" t="s">
        <v>9</v>
      </c>
      <c r="S343" t="s">
        <v>5732</v>
      </c>
      <c r="T343" t="s">
        <v>13</v>
      </c>
      <c r="U343" t="s">
        <v>1267</v>
      </c>
      <c r="X343" s="8">
        <v>40</v>
      </c>
      <c r="Y343" s="8">
        <v>22</v>
      </c>
      <c r="Z343" s="8">
        <v>45</v>
      </c>
      <c r="AA343" s="8">
        <v>23185.360000000001</v>
      </c>
      <c r="AB343" t="s">
        <v>697</v>
      </c>
      <c r="AC343" t="s">
        <v>54</v>
      </c>
      <c r="AD343" t="s">
        <v>19</v>
      </c>
      <c r="AE343" t="s">
        <v>1805</v>
      </c>
      <c r="AF343" t="s">
        <v>20</v>
      </c>
      <c r="AG343" t="s">
        <v>5780</v>
      </c>
      <c r="AH343" t="s">
        <v>5432</v>
      </c>
      <c r="AI343" t="s">
        <v>2197</v>
      </c>
      <c r="AJ343" t="s">
        <v>80</v>
      </c>
      <c r="AK343" t="s">
        <v>3441</v>
      </c>
      <c r="AL343" s="2">
        <v>42067.729444444441</v>
      </c>
      <c r="AM343" t="s">
        <v>5781</v>
      </c>
      <c r="AN343" t="s">
        <v>5782</v>
      </c>
      <c r="AO343">
        <v>2</v>
      </c>
      <c r="AP343" t="s">
        <v>5343</v>
      </c>
      <c r="AQ343" t="s">
        <v>702</v>
      </c>
      <c r="AR343">
        <v>60</v>
      </c>
      <c r="AT343" t="s">
        <v>5735</v>
      </c>
      <c r="AU343" t="s">
        <v>5343</v>
      </c>
      <c r="AV343" t="s">
        <v>83</v>
      </c>
      <c r="AW343" s="8">
        <v>17925</v>
      </c>
      <c r="AX343" s="8">
        <v>21510</v>
      </c>
      <c r="AY343" s="8">
        <v>23185.360000000001</v>
      </c>
      <c r="BA343" t="s">
        <v>3672</v>
      </c>
      <c r="BB343" t="s">
        <v>32</v>
      </c>
      <c r="BC343" t="s">
        <v>3673</v>
      </c>
      <c r="BE343">
        <v>48</v>
      </c>
      <c r="BF343" t="s">
        <v>69</v>
      </c>
      <c r="BG343" t="s">
        <v>5783</v>
      </c>
      <c r="BH343" t="s">
        <v>5791</v>
      </c>
      <c r="BI343">
        <v>448.88</v>
      </c>
      <c r="BJ343">
        <v>947.25</v>
      </c>
      <c r="BK343" t="s">
        <v>5792</v>
      </c>
      <c r="BL343">
        <v>19321.13</v>
      </c>
      <c r="BM343">
        <v>17925</v>
      </c>
      <c r="BN343">
        <v>19321.13</v>
      </c>
      <c r="BO343" t="s">
        <v>304</v>
      </c>
      <c r="BP343">
        <v>0</v>
      </c>
      <c r="BQ343" t="s">
        <v>1816</v>
      </c>
      <c r="BR343" t="s">
        <v>5785</v>
      </c>
      <c r="BS343" t="s">
        <v>69</v>
      </c>
      <c r="BT343" t="s">
        <v>9</v>
      </c>
      <c r="BU343" t="s">
        <v>38</v>
      </c>
      <c r="BV343" t="s">
        <v>5786</v>
      </c>
      <c r="BW343" t="s">
        <v>5781</v>
      </c>
      <c r="BX343" t="s">
        <v>5780</v>
      </c>
      <c r="BY343" t="s">
        <v>5782</v>
      </c>
      <c r="BZ343" t="s">
        <v>40</v>
      </c>
      <c r="CB343" t="s">
        <v>41</v>
      </c>
      <c r="CC343" t="s">
        <v>5787</v>
      </c>
      <c r="CE343" t="s">
        <v>43</v>
      </c>
      <c r="CF343">
        <v>239</v>
      </c>
      <c r="CG343" t="s">
        <v>1654</v>
      </c>
      <c r="CI343" t="s">
        <v>5730</v>
      </c>
      <c r="CJ343">
        <v>105</v>
      </c>
      <c r="CK343" t="s">
        <v>45</v>
      </c>
      <c r="CL343" s="1">
        <v>42236</v>
      </c>
      <c r="CM343" t="s">
        <v>3672</v>
      </c>
      <c r="CO343" t="s">
        <v>5788</v>
      </c>
      <c r="CP343" t="s">
        <v>5789</v>
      </c>
      <c r="CQ343">
        <v>2</v>
      </c>
      <c r="CR343" s="8">
        <v>4337.8500000000004</v>
      </c>
      <c r="CS343">
        <v>4</v>
      </c>
      <c r="CU343" s="8">
        <v>17925</v>
      </c>
      <c r="CV343">
        <v>3</v>
      </c>
      <c r="CX343" t="s">
        <v>5793</v>
      </c>
    </row>
    <row r="344" spans="1:103" x14ac:dyDescent="0.35">
      <c r="A344" t="s">
        <v>5778</v>
      </c>
      <c r="B344" s="19" t="s">
        <v>5730</v>
      </c>
      <c r="C344" t="s">
        <v>9</v>
      </c>
      <c r="D344">
        <v>100</v>
      </c>
      <c r="E344">
        <v>90</v>
      </c>
      <c r="F344" t="s">
        <v>5730</v>
      </c>
      <c r="G344">
        <v>1201</v>
      </c>
      <c r="H344" t="s">
        <v>10</v>
      </c>
      <c r="I344">
        <v>90</v>
      </c>
      <c r="J344" t="s">
        <v>1805</v>
      </c>
      <c r="K344" t="s">
        <v>5779</v>
      </c>
      <c r="L344" s="1"/>
      <c r="M344" s="1">
        <v>42237</v>
      </c>
      <c r="N344" s="1">
        <v>42067</v>
      </c>
      <c r="O344" t="s">
        <v>13</v>
      </c>
      <c r="P344" s="1"/>
      <c r="Q344" t="s">
        <v>1047</v>
      </c>
      <c r="R344" t="s">
        <v>9</v>
      </c>
      <c r="S344" t="s">
        <v>5732</v>
      </c>
      <c r="T344" t="s">
        <v>13</v>
      </c>
      <c r="U344" t="s">
        <v>1658</v>
      </c>
      <c r="X344" s="8">
        <v>35</v>
      </c>
      <c r="Y344" s="8">
        <v>21</v>
      </c>
      <c r="Z344" s="8">
        <v>45</v>
      </c>
      <c r="AA344" s="8">
        <v>21249.13</v>
      </c>
      <c r="AB344" t="s">
        <v>611</v>
      </c>
      <c r="AC344" t="s">
        <v>189</v>
      </c>
      <c r="AD344" t="s">
        <v>19</v>
      </c>
      <c r="AE344" t="s">
        <v>1805</v>
      </c>
      <c r="AF344" t="s">
        <v>20</v>
      </c>
      <c r="AG344" t="s">
        <v>5780</v>
      </c>
      <c r="AH344" t="s">
        <v>5432</v>
      </c>
      <c r="AI344" t="s">
        <v>2197</v>
      </c>
      <c r="AJ344" t="s">
        <v>23</v>
      </c>
      <c r="AK344" t="s">
        <v>4517</v>
      </c>
      <c r="AL344" s="2">
        <v>42067.730011574073</v>
      </c>
      <c r="AM344" t="s">
        <v>5781</v>
      </c>
      <c r="AN344" t="s">
        <v>5782</v>
      </c>
      <c r="AO344">
        <v>3</v>
      </c>
      <c r="AP344" t="s">
        <v>5343</v>
      </c>
      <c r="AQ344" t="s">
        <v>702</v>
      </c>
      <c r="AR344">
        <v>60</v>
      </c>
      <c r="AT344" t="s">
        <v>5735</v>
      </c>
      <c r="AU344" t="s">
        <v>5343</v>
      </c>
      <c r="AV344" t="s">
        <v>29</v>
      </c>
      <c r="AW344" s="8">
        <v>16425</v>
      </c>
      <c r="AX344" s="8">
        <v>19710</v>
      </c>
      <c r="AY344" s="8">
        <v>21249.13</v>
      </c>
      <c r="BA344" t="s">
        <v>3672</v>
      </c>
      <c r="BB344" t="s">
        <v>32</v>
      </c>
      <c r="BC344" t="s">
        <v>3673</v>
      </c>
      <c r="BE344">
        <v>48</v>
      </c>
      <c r="BF344" t="s">
        <v>69</v>
      </c>
      <c r="BG344" t="s">
        <v>5783</v>
      </c>
      <c r="BH344" t="s">
        <v>5791</v>
      </c>
      <c r="BI344">
        <v>415.96</v>
      </c>
      <c r="BJ344">
        <v>866.66</v>
      </c>
      <c r="BK344" t="s">
        <v>5794</v>
      </c>
      <c r="BL344">
        <v>17707.62</v>
      </c>
      <c r="BM344">
        <v>16425</v>
      </c>
      <c r="BN344">
        <v>17707.62</v>
      </c>
      <c r="BO344" t="s">
        <v>325</v>
      </c>
      <c r="BP344">
        <v>0</v>
      </c>
      <c r="BQ344" t="s">
        <v>1816</v>
      </c>
      <c r="BR344" t="s">
        <v>5785</v>
      </c>
      <c r="BS344" t="s">
        <v>69</v>
      </c>
      <c r="BT344" t="s">
        <v>9</v>
      </c>
      <c r="BU344" t="s">
        <v>38</v>
      </c>
      <c r="BV344" t="s">
        <v>5786</v>
      </c>
      <c r="BW344" t="s">
        <v>5781</v>
      </c>
      <c r="BX344" t="s">
        <v>5780</v>
      </c>
      <c r="BY344" t="s">
        <v>5782</v>
      </c>
      <c r="BZ344" t="s">
        <v>40</v>
      </c>
      <c r="CB344" t="s">
        <v>41</v>
      </c>
      <c r="CC344" t="s">
        <v>5787</v>
      </c>
      <c r="CE344" t="s">
        <v>43</v>
      </c>
      <c r="CF344">
        <v>219</v>
      </c>
      <c r="CG344" t="s">
        <v>449</v>
      </c>
      <c r="CI344" t="s">
        <v>5730</v>
      </c>
      <c r="CJ344">
        <v>105</v>
      </c>
      <c r="CK344" t="s">
        <v>45</v>
      </c>
      <c r="CL344" s="1">
        <v>42237</v>
      </c>
      <c r="CM344" t="s">
        <v>3672</v>
      </c>
      <c r="CO344" t="s">
        <v>5788</v>
      </c>
      <c r="CP344" t="s">
        <v>5789</v>
      </c>
      <c r="CQ344">
        <v>3</v>
      </c>
      <c r="CR344" s="8">
        <v>3974.85</v>
      </c>
      <c r="CS344">
        <v>4</v>
      </c>
      <c r="CU344" s="8">
        <v>16425</v>
      </c>
      <c r="CV344">
        <v>3</v>
      </c>
      <c r="CX344" t="s">
        <v>5795</v>
      </c>
    </row>
    <row r="345" spans="1:103" x14ac:dyDescent="0.35">
      <c r="A345" t="s">
        <v>5778</v>
      </c>
      <c r="B345" s="19" t="s">
        <v>5730</v>
      </c>
      <c r="C345" t="s">
        <v>9</v>
      </c>
      <c r="D345">
        <v>100</v>
      </c>
      <c r="E345">
        <v>90</v>
      </c>
      <c r="F345" t="s">
        <v>5730</v>
      </c>
      <c r="G345">
        <v>1202</v>
      </c>
      <c r="H345" t="s">
        <v>50</v>
      </c>
      <c r="I345">
        <v>90</v>
      </c>
      <c r="J345" t="s">
        <v>1805</v>
      </c>
      <c r="K345" t="s">
        <v>5779</v>
      </c>
      <c r="L345" s="1"/>
      <c r="M345" s="1">
        <v>42237</v>
      </c>
      <c r="N345" s="1">
        <v>42067</v>
      </c>
      <c r="O345" t="s">
        <v>13</v>
      </c>
      <c r="P345" s="1"/>
      <c r="Q345" t="s">
        <v>1047</v>
      </c>
      <c r="R345" t="s">
        <v>9</v>
      </c>
      <c r="S345" t="s">
        <v>5732</v>
      </c>
      <c r="T345" t="s">
        <v>13</v>
      </c>
      <c r="U345" t="s">
        <v>1267</v>
      </c>
      <c r="X345" s="8">
        <v>40</v>
      </c>
      <c r="Y345" s="8">
        <v>22</v>
      </c>
      <c r="Z345" s="8">
        <v>45</v>
      </c>
      <c r="AA345" s="8">
        <v>23185.360000000001</v>
      </c>
      <c r="AB345" t="s">
        <v>697</v>
      </c>
      <c r="AC345" t="s">
        <v>54</v>
      </c>
      <c r="AD345" t="s">
        <v>19</v>
      </c>
      <c r="AE345" t="s">
        <v>1805</v>
      </c>
      <c r="AF345" t="s">
        <v>20</v>
      </c>
      <c r="AG345" t="s">
        <v>5780</v>
      </c>
      <c r="AH345" t="s">
        <v>5432</v>
      </c>
      <c r="AI345" t="s">
        <v>2197</v>
      </c>
      <c r="AJ345" t="s">
        <v>23</v>
      </c>
      <c r="AK345" t="s">
        <v>3453</v>
      </c>
      <c r="AL345" s="2">
        <v>42067.73165509259</v>
      </c>
      <c r="AM345" t="s">
        <v>5781</v>
      </c>
      <c r="AN345" t="s">
        <v>5782</v>
      </c>
      <c r="AO345">
        <v>2</v>
      </c>
      <c r="AP345" t="s">
        <v>5343</v>
      </c>
      <c r="AQ345" t="s">
        <v>702</v>
      </c>
      <c r="AR345">
        <v>60</v>
      </c>
      <c r="AT345" t="s">
        <v>5735</v>
      </c>
      <c r="AU345" t="s">
        <v>5343</v>
      </c>
      <c r="AV345" t="s">
        <v>29</v>
      </c>
      <c r="AW345" s="8">
        <v>17925</v>
      </c>
      <c r="AX345" s="8">
        <v>21510</v>
      </c>
      <c r="AY345" s="8">
        <v>23185.360000000001</v>
      </c>
      <c r="BA345" t="s">
        <v>3672</v>
      </c>
      <c r="BB345" t="s">
        <v>32</v>
      </c>
      <c r="BC345" t="s">
        <v>3673</v>
      </c>
      <c r="BE345">
        <v>48</v>
      </c>
      <c r="BF345" t="s">
        <v>69</v>
      </c>
      <c r="BG345" t="s">
        <v>5783</v>
      </c>
      <c r="BH345" t="s">
        <v>4273</v>
      </c>
      <c r="BI345">
        <v>448.88</v>
      </c>
      <c r="BJ345">
        <v>947.25</v>
      </c>
      <c r="BK345" t="s">
        <v>5796</v>
      </c>
      <c r="BL345">
        <v>19321.13</v>
      </c>
      <c r="BM345">
        <v>17925</v>
      </c>
      <c r="BN345">
        <v>19321.13</v>
      </c>
      <c r="BO345" t="s">
        <v>304</v>
      </c>
      <c r="BP345">
        <v>0</v>
      </c>
      <c r="BQ345" t="s">
        <v>1816</v>
      </c>
      <c r="BR345" t="s">
        <v>5785</v>
      </c>
      <c r="BS345" t="s">
        <v>69</v>
      </c>
      <c r="BT345" t="s">
        <v>9</v>
      </c>
      <c r="BU345" t="s">
        <v>38</v>
      </c>
      <c r="BV345" t="s">
        <v>5786</v>
      </c>
      <c r="BW345" t="s">
        <v>5781</v>
      </c>
      <c r="BX345" t="s">
        <v>5780</v>
      </c>
      <c r="BY345" t="s">
        <v>5782</v>
      </c>
      <c r="BZ345" t="s">
        <v>40</v>
      </c>
      <c r="CB345" t="s">
        <v>41</v>
      </c>
      <c r="CC345" t="s">
        <v>5787</v>
      </c>
      <c r="CE345" t="s">
        <v>43</v>
      </c>
      <c r="CF345">
        <v>239</v>
      </c>
      <c r="CG345" t="s">
        <v>1654</v>
      </c>
      <c r="CI345" t="s">
        <v>5730</v>
      </c>
      <c r="CJ345">
        <v>105</v>
      </c>
      <c r="CK345" t="s">
        <v>45</v>
      </c>
      <c r="CL345" s="1">
        <v>42237</v>
      </c>
      <c r="CM345" t="s">
        <v>3672</v>
      </c>
      <c r="CO345" t="s">
        <v>5788</v>
      </c>
      <c r="CP345" t="s">
        <v>5789</v>
      </c>
      <c r="CQ345">
        <v>2</v>
      </c>
      <c r="CR345" s="8">
        <v>4337.8500000000004</v>
      </c>
      <c r="CS345">
        <v>4</v>
      </c>
      <c r="CU345" s="8">
        <v>17925</v>
      </c>
      <c r="CV345">
        <v>3</v>
      </c>
      <c r="CX345" t="s">
        <v>5797</v>
      </c>
    </row>
    <row r="346" spans="1:103" x14ac:dyDescent="0.35">
      <c r="A346" t="s">
        <v>5948</v>
      </c>
      <c r="B346" s="19" t="s">
        <v>5920</v>
      </c>
      <c r="C346" t="s">
        <v>9</v>
      </c>
      <c r="D346">
        <v>100</v>
      </c>
      <c r="E346">
        <v>75</v>
      </c>
      <c r="F346" t="s">
        <v>5920</v>
      </c>
      <c r="G346">
        <v>1197</v>
      </c>
      <c r="H346" t="s">
        <v>10</v>
      </c>
      <c r="I346">
        <v>65</v>
      </c>
      <c r="J346" t="s">
        <v>1805</v>
      </c>
      <c r="K346" t="s">
        <v>5949</v>
      </c>
      <c r="L346" s="1"/>
      <c r="M346" s="1">
        <v>42236</v>
      </c>
      <c r="N346" s="1">
        <v>42067</v>
      </c>
      <c r="O346" t="s">
        <v>13</v>
      </c>
      <c r="P346" s="1"/>
      <c r="Q346" t="s">
        <v>1047</v>
      </c>
      <c r="R346" t="s">
        <v>9</v>
      </c>
      <c r="S346" t="s">
        <v>5922</v>
      </c>
      <c r="T346" t="s">
        <v>13</v>
      </c>
      <c r="U346" t="s">
        <v>53</v>
      </c>
      <c r="X346" s="8">
        <v>34</v>
      </c>
      <c r="Y346" s="8">
        <v>20</v>
      </c>
      <c r="Z346" s="8">
        <v>41</v>
      </c>
      <c r="AA346" s="8">
        <v>13247.13</v>
      </c>
      <c r="AB346" t="s">
        <v>18</v>
      </c>
      <c r="AC346" t="s">
        <v>777</v>
      </c>
      <c r="AD346" t="s">
        <v>438</v>
      </c>
      <c r="AE346" t="s">
        <v>1805</v>
      </c>
      <c r="AF346" t="s">
        <v>20</v>
      </c>
      <c r="AH346" t="s">
        <v>5432</v>
      </c>
      <c r="AI346" t="s">
        <v>2197</v>
      </c>
      <c r="AJ346" t="s">
        <v>80</v>
      </c>
      <c r="AK346" t="s">
        <v>2089</v>
      </c>
      <c r="AL346" s="2">
        <v>42067.725069444445</v>
      </c>
      <c r="AM346" t="s">
        <v>5950</v>
      </c>
      <c r="AN346" t="s">
        <v>5951</v>
      </c>
      <c r="AO346">
        <v>1</v>
      </c>
      <c r="AP346" t="s">
        <v>3730</v>
      </c>
      <c r="AQ346" t="s">
        <v>702</v>
      </c>
      <c r="AR346">
        <v>60</v>
      </c>
      <c r="AT346" t="s">
        <v>5925</v>
      </c>
      <c r="AU346" t="s">
        <v>3730</v>
      </c>
      <c r="AV346" t="s">
        <v>83</v>
      </c>
      <c r="AW346" s="8">
        <v>12285</v>
      </c>
      <c r="AX346" s="8">
        <v>12285</v>
      </c>
      <c r="AY346" s="8">
        <v>13247.13</v>
      </c>
      <c r="BB346" t="s">
        <v>1365</v>
      </c>
      <c r="BD346">
        <v>1.2</v>
      </c>
      <c r="BE346">
        <v>62</v>
      </c>
      <c r="BF346" t="s">
        <v>9</v>
      </c>
      <c r="BG346" t="s">
        <v>5952</v>
      </c>
      <c r="BI346">
        <v>315.04000000000002</v>
      </c>
      <c r="BJ346">
        <v>647.09</v>
      </c>
      <c r="BK346" t="s">
        <v>5953</v>
      </c>
      <c r="BL346">
        <v>7948.28</v>
      </c>
      <c r="BM346">
        <v>12285</v>
      </c>
      <c r="BN346">
        <v>13247.13</v>
      </c>
      <c r="BO346" t="s">
        <v>2021</v>
      </c>
      <c r="BP346">
        <v>0</v>
      </c>
      <c r="BQ346" t="s">
        <v>1816</v>
      </c>
      <c r="BR346" t="s">
        <v>5954</v>
      </c>
      <c r="BS346" t="s">
        <v>9</v>
      </c>
      <c r="BT346" t="s">
        <v>9</v>
      </c>
      <c r="BU346" t="s">
        <v>38</v>
      </c>
      <c r="BV346" t="s">
        <v>5130</v>
      </c>
      <c r="BW346" t="s">
        <v>5950</v>
      </c>
      <c r="BX346" t="s">
        <v>5955</v>
      </c>
      <c r="BY346" t="s">
        <v>5951</v>
      </c>
      <c r="BZ346" t="s">
        <v>40</v>
      </c>
      <c r="CC346" t="s">
        <v>5956</v>
      </c>
      <c r="CE346" t="s">
        <v>456</v>
      </c>
      <c r="CF346">
        <v>184</v>
      </c>
      <c r="CG346" t="s">
        <v>44</v>
      </c>
      <c r="CI346" t="s">
        <v>5920</v>
      </c>
      <c r="CJ346">
        <v>117</v>
      </c>
      <c r="CK346" t="s">
        <v>45</v>
      </c>
      <c r="CL346" s="1">
        <v>42236</v>
      </c>
      <c r="CM346" t="s">
        <v>5957</v>
      </c>
      <c r="CO346" t="s">
        <v>5956</v>
      </c>
      <c r="CP346" t="s">
        <v>5956</v>
      </c>
      <c r="CQ346">
        <v>1</v>
      </c>
      <c r="CR346" s="8"/>
      <c r="CS346">
        <v>1</v>
      </c>
      <c r="CU346" s="8">
        <v>12285</v>
      </c>
      <c r="CV346">
        <v>1</v>
      </c>
      <c r="CX346" t="s">
        <v>5958</v>
      </c>
      <c r="CY346">
        <v>6.6</v>
      </c>
    </row>
    <row r="347" spans="1:103" x14ac:dyDescent="0.35">
      <c r="A347" t="s">
        <v>7546</v>
      </c>
      <c r="B347" s="19" t="s">
        <v>7547</v>
      </c>
      <c r="C347" t="s">
        <v>9</v>
      </c>
      <c r="D347">
        <v>100</v>
      </c>
      <c r="E347">
        <v>55</v>
      </c>
      <c r="F347" t="s">
        <v>7547</v>
      </c>
      <c r="G347">
        <v>1205</v>
      </c>
      <c r="H347" t="s">
        <v>50</v>
      </c>
      <c r="I347">
        <v>50</v>
      </c>
      <c r="J347" t="s">
        <v>1805</v>
      </c>
      <c r="K347" t="s">
        <v>7548</v>
      </c>
      <c r="L347" s="1"/>
      <c r="M347" s="1">
        <v>42237</v>
      </c>
      <c r="N347" s="1">
        <v>42067</v>
      </c>
      <c r="O347" t="s">
        <v>13</v>
      </c>
      <c r="P347" s="1"/>
      <c r="Q347" t="s">
        <v>1047</v>
      </c>
      <c r="R347" t="s">
        <v>9</v>
      </c>
      <c r="S347" t="s">
        <v>7549</v>
      </c>
      <c r="T347" t="s">
        <v>13</v>
      </c>
      <c r="U347" t="s">
        <v>53</v>
      </c>
      <c r="X347" s="8">
        <v>40</v>
      </c>
      <c r="Y347" s="8">
        <v>22</v>
      </c>
      <c r="Z347" s="8">
        <v>45</v>
      </c>
      <c r="AA347" s="8">
        <v>12880.75</v>
      </c>
      <c r="AB347" t="s">
        <v>55</v>
      </c>
      <c r="AC347" t="s">
        <v>55</v>
      </c>
      <c r="AD347" t="s">
        <v>19</v>
      </c>
      <c r="AE347" t="s">
        <v>1805</v>
      </c>
      <c r="AF347" t="s">
        <v>20</v>
      </c>
      <c r="AG347" t="s">
        <v>7550</v>
      </c>
      <c r="AH347" t="s">
        <v>5432</v>
      </c>
      <c r="AI347" t="s">
        <v>2197</v>
      </c>
      <c r="AJ347" t="s">
        <v>23</v>
      </c>
      <c r="AK347" t="s">
        <v>135</v>
      </c>
      <c r="AL347" s="2">
        <v>42067.735254629632</v>
      </c>
      <c r="AM347" t="s">
        <v>7551</v>
      </c>
      <c r="AN347" t="s">
        <v>7551</v>
      </c>
      <c r="AO347">
        <v>1</v>
      </c>
      <c r="AP347" t="s">
        <v>4011</v>
      </c>
      <c r="AQ347" t="s">
        <v>27</v>
      </c>
      <c r="AR347">
        <v>40</v>
      </c>
      <c r="AT347" t="s">
        <v>4012</v>
      </c>
      <c r="AU347" t="s">
        <v>4011</v>
      </c>
      <c r="AV347" t="s">
        <v>29</v>
      </c>
      <c r="AW347" s="8">
        <v>11950</v>
      </c>
      <c r="AX347" s="8">
        <v>11950</v>
      </c>
      <c r="AY347" s="8">
        <v>12880.75</v>
      </c>
      <c r="BA347" t="s">
        <v>7552</v>
      </c>
      <c r="BB347" t="s">
        <v>3488</v>
      </c>
      <c r="BC347" t="s">
        <v>7553</v>
      </c>
      <c r="BD347">
        <v>1.5</v>
      </c>
      <c r="BE347">
        <v>26</v>
      </c>
      <c r="BF347" t="s">
        <v>9</v>
      </c>
      <c r="BG347" t="s">
        <v>7554</v>
      </c>
      <c r="BI347">
        <v>299.25</v>
      </c>
      <c r="BJ347">
        <v>631.5</v>
      </c>
      <c r="BK347" t="s">
        <v>7555</v>
      </c>
      <c r="BL347">
        <v>7728.46</v>
      </c>
      <c r="BM347">
        <v>11950</v>
      </c>
      <c r="BN347">
        <v>12880.75</v>
      </c>
      <c r="BO347" t="s">
        <v>67</v>
      </c>
      <c r="BP347">
        <v>0</v>
      </c>
      <c r="BQ347" t="s">
        <v>1816</v>
      </c>
      <c r="BR347" t="s">
        <v>7556</v>
      </c>
      <c r="BS347" t="s">
        <v>9</v>
      </c>
      <c r="BT347" t="s">
        <v>9</v>
      </c>
      <c r="BU347" t="s">
        <v>38</v>
      </c>
      <c r="BV347" t="s">
        <v>7557</v>
      </c>
      <c r="BW347" t="s">
        <v>7551</v>
      </c>
      <c r="BX347" t="s">
        <v>7558</v>
      </c>
      <c r="BY347" t="s">
        <v>7551</v>
      </c>
      <c r="BZ347" t="s">
        <v>40</v>
      </c>
      <c r="CB347" t="s">
        <v>7559</v>
      </c>
      <c r="CC347" t="s">
        <v>7560</v>
      </c>
      <c r="CE347" t="s">
        <v>273</v>
      </c>
      <c r="CF347">
        <v>234</v>
      </c>
      <c r="CG347" t="s">
        <v>1501</v>
      </c>
      <c r="CI347" t="s">
        <v>7547</v>
      </c>
      <c r="CJ347">
        <v>106</v>
      </c>
      <c r="CK347" t="s">
        <v>45</v>
      </c>
      <c r="CL347" s="1">
        <v>42237</v>
      </c>
      <c r="CM347" t="s">
        <v>7552</v>
      </c>
      <c r="CO347" t="s">
        <v>7561</v>
      </c>
      <c r="CP347" t="s">
        <v>7560</v>
      </c>
      <c r="CQ347">
        <v>1</v>
      </c>
      <c r="CR347" s="8"/>
      <c r="CS347">
        <v>2</v>
      </c>
      <c r="CU347" s="8">
        <v>11950</v>
      </c>
      <c r="CV347">
        <v>2</v>
      </c>
      <c r="CX347" t="s">
        <v>7562</v>
      </c>
      <c r="CY347">
        <v>6</v>
      </c>
    </row>
    <row r="348" spans="1:103" x14ac:dyDescent="0.35">
      <c r="A348" t="s">
        <v>7882</v>
      </c>
      <c r="B348" s="19" t="s">
        <v>7836</v>
      </c>
      <c r="C348" t="s">
        <v>9</v>
      </c>
      <c r="D348">
        <v>100</v>
      </c>
      <c r="E348">
        <v>40</v>
      </c>
      <c r="F348" t="s">
        <v>7836</v>
      </c>
      <c r="G348">
        <v>1198</v>
      </c>
      <c r="H348" t="s">
        <v>686</v>
      </c>
      <c r="I348">
        <v>35</v>
      </c>
      <c r="J348" t="s">
        <v>1805</v>
      </c>
      <c r="K348" t="s">
        <v>7883</v>
      </c>
      <c r="L348" s="1"/>
      <c r="M348" s="1">
        <v>42239</v>
      </c>
      <c r="N348" s="1">
        <v>42067</v>
      </c>
      <c r="O348" t="s">
        <v>13</v>
      </c>
      <c r="P348" s="1"/>
      <c r="Q348" t="s">
        <v>1047</v>
      </c>
      <c r="R348" t="s">
        <v>9</v>
      </c>
      <c r="S348" t="s">
        <v>7838</v>
      </c>
      <c r="T348" t="s">
        <v>13</v>
      </c>
      <c r="U348" t="s">
        <v>203</v>
      </c>
      <c r="X348" s="8">
        <v>41</v>
      </c>
      <c r="Y348" s="8">
        <v>22</v>
      </c>
      <c r="Z348" s="8">
        <v>54</v>
      </c>
      <c r="AA348" s="8">
        <v>9757.2099999999991</v>
      </c>
      <c r="AB348" t="s">
        <v>429</v>
      </c>
      <c r="AC348" t="s">
        <v>785</v>
      </c>
      <c r="AD348" t="s">
        <v>19</v>
      </c>
      <c r="AE348" t="s">
        <v>1805</v>
      </c>
      <c r="AF348" t="s">
        <v>20</v>
      </c>
      <c r="AH348" t="s">
        <v>5432</v>
      </c>
      <c r="AI348" t="s">
        <v>2197</v>
      </c>
      <c r="AJ348" t="s">
        <v>688</v>
      </c>
      <c r="AK348" t="s">
        <v>786</v>
      </c>
      <c r="AL348" s="2">
        <v>42067.726157407407</v>
      </c>
      <c r="AM348" t="s">
        <v>7884</v>
      </c>
      <c r="AN348" t="s">
        <v>7884</v>
      </c>
      <c r="AO348">
        <v>1</v>
      </c>
      <c r="AP348" t="s">
        <v>7840</v>
      </c>
      <c r="AQ348" t="s">
        <v>818</v>
      </c>
      <c r="AR348">
        <v>35</v>
      </c>
      <c r="AT348" t="s">
        <v>7841</v>
      </c>
      <c r="AU348" t="s">
        <v>7840</v>
      </c>
      <c r="AV348" t="s">
        <v>690</v>
      </c>
      <c r="AW348" s="8">
        <v>9065</v>
      </c>
      <c r="AX348" s="8">
        <v>9065</v>
      </c>
      <c r="AY348" s="8">
        <v>9757.2099999999991</v>
      </c>
      <c r="BA348" t="s">
        <v>7885</v>
      </c>
      <c r="BB348" t="s">
        <v>803</v>
      </c>
      <c r="BC348" t="s">
        <v>7886</v>
      </c>
      <c r="BD348">
        <v>1.4</v>
      </c>
      <c r="BE348">
        <v>24</v>
      </c>
      <c r="BF348" t="s">
        <v>69</v>
      </c>
      <c r="BG348" t="s">
        <v>7887</v>
      </c>
      <c r="BI348">
        <v>207.64</v>
      </c>
      <c r="BJ348">
        <v>484.58</v>
      </c>
      <c r="BK348" t="s">
        <v>7888</v>
      </c>
      <c r="BL348">
        <v>5854.33</v>
      </c>
      <c r="BM348">
        <v>9065</v>
      </c>
      <c r="BN348">
        <v>9757.2199999999993</v>
      </c>
      <c r="BO348" t="s">
        <v>787</v>
      </c>
      <c r="BP348">
        <v>0</v>
      </c>
      <c r="BQ348" t="s">
        <v>1816</v>
      </c>
      <c r="BR348" t="s">
        <v>7889</v>
      </c>
      <c r="BS348" t="s">
        <v>9</v>
      </c>
      <c r="BT348" t="s">
        <v>9</v>
      </c>
      <c r="BU348" t="s">
        <v>38</v>
      </c>
      <c r="BV348" t="s">
        <v>7804</v>
      </c>
      <c r="BW348" t="s">
        <v>7884</v>
      </c>
      <c r="BX348" t="s">
        <v>7890</v>
      </c>
      <c r="BY348" t="s">
        <v>7884</v>
      </c>
      <c r="BZ348" t="s">
        <v>72</v>
      </c>
      <c r="CA348" t="s">
        <v>7891</v>
      </c>
      <c r="CE348" t="s">
        <v>1243</v>
      </c>
      <c r="CG348" t="s">
        <v>3187</v>
      </c>
      <c r="CI348" t="s">
        <v>7836</v>
      </c>
      <c r="CJ348">
        <v>113</v>
      </c>
      <c r="CK348" t="s">
        <v>45</v>
      </c>
      <c r="CL348" s="1">
        <v>42239</v>
      </c>
      <c r="CM348" t="s">
        <v>7885</v>
      </c>
      <c r="CQ348">
        <v>1</v>
      </c>
      <c r="CR348" s="8"/>
      <c r="CS348">
        <v>2</v>
      </c>
      <c r="CU348" s="8">
        <v>9065</v>
      </c>
      <c r="CV348">
        <v>3</v>
      </c>
      <c r="CX348" t="s">
        <v>7892</v>
      </c>
      <c r="CY348">
        <v>5</v>
      </c>
    </row>
    <row r="349" spans="1:103" x14ac:dyDescent="0.35">
      <c r="A349" t="s">
        <v>7893</v>
      </c>
      <c r="B349" s="19" t="s">
        <v>7836</v>
      </c>
      <c r="C349" t="s">
        <v>9</v>
      </c>
      <c r="D349">
        <v>100</v>
      </c>
      <c r="E349">
        <v>40</v>
      </c>
      <c r="F349" t="s">
        <v>7836</v>
      </c>
      <c r="G349">
        <v>1196</v>
      </c>
      <c r="H349" t="s">
        <v>50</v>
      </c>
      <c r="I349">
        <v>40</v>
      </c>
      <c r="J349" t="s">
        <v>1805</v>
      </c>
      <c r="K349" t="s">
        <v>7894</v>
      </c>
      <c r="L349" s="1"/>
      <c r="M349" s="1">
        <v>42236</v>
      </c>
      <c r="N349" s="1">
        <v>42067</v>
      </c>
      <c r="O349" t="s">
        <v>13</v>
      </c>
      <c r="P349" s="1"/>
      <c r="Q349" t="s">
        <v>1047</v>
      </c>
      <c r="R349" t="s">
        <v>9</v>
      </c>
      <c r="S349" t="s">
        <v>7838</v>
      </c>
      <c r="T349" t="s">
        <v>13</v>
      </c>
      <c r="U349" t="s">
        <v>302</v>
      </c>
      <c r="X349" s="8">
        <v>40</v>
      </c>
      <c r="Y349" s="8">
        <v>22</v>
      </c>
      <c r="Z349" s="8">
        <v>45</v>
      </c>
      <c r="AA349" s="8">
        <v>10304.61</v>
      </c>
      <c r="AB349" t="s">
        <v>697</v>
      </c>
      <c r="AC349" t="s">
        <v>54</v>
      </c>
      <c r="AD349" t="s">
        <v>19</v>
      </c>
      <c r="AE349" t="s">
        <v>1805</v>
      </c>
      <c r="AF349" t="s">
        <v>20</v>
      </c>
      <c r="AG349" t="s">
        <v>7895</v>
      </c>
      <c r="AH349" t="s">
        <v>5432</v>
      </c>
      <c r="AI349" t="s">
        <v>2197</v>
      </c>
      <c r="AJ349" t="s">
        <v>80</v>
      </c>
      <c r="AK349" t="s">
        <v>3441</v>
      </c>
      <c r="AL349" s="2">
        <v>42067.724004629628</v>
      </c>
      <c r="AM349" t="s">
        <v>7896</v>
      </c>
      <c r="AN349" t="s">
        <v>7896</v>
      </c>
      <c r="AO349">
        <v>2</v>
      </c>
      <c r="AP349" t="s">
        <v>7840</v>
      </c>
      <c r="AQ349" t="s">
        <v>818</v>
      </c>
      <c r="AR349">
        <v>35</v>
      </c>
      <c r="AT349" t="s">
        <v>7841</v>
      </c>
      <c r="AU349" t="s">
        <v>7840</v>
      </c>
      <c r="AV349" t="s">
        <v>83</v>
      </c>
      <c r="AW349" s="8">
        <v>8365</v>
      </c>
      <c r="AX349" s="8">
        <v>9560</v>
      </c>
      <c r="AY349" s="8">
        <v>10304.61</v>
      </c>
      <c r="BA349" t="s">
        <v>7897</v>
      </c>
      <c r="BB349" t="s">
        <v>7898</v>
      </c>
      <c r="BC349" t="s">
        <v>7899</v>
      </c>
      <c r="BD349">
        <v>1.4</v>
      </c>
      <c r="BE349">
        <v>24</v>
      </c>
      <c r="BF349" t="s">
        <v>9</v>
      </c>
      <c r="BG349" t="s">
        <v>7900</v>
      </c>
      <c r="BI349">
        <v>209.48</v>
      </c>
      <c r="BJ349">
        <v>442.05</v>
      </c>
      <c r="BK349" t="s">
        <v>7901</v>
      </c>
      <c r="BL349">
        <v>5409.92</v>
      </c>
      <c r="BM349">
        <v>8365</v>
      </c>
      <c r="BN349">
        <v>9016.5300000000007</v>
      </c>
      <c r="BO349" t="s">
        <v>304</v>
      </c>
      <c r="BP349">
        <v>0</v>
      </c>
      <c r="BQ349" t="s">
        <v>1816</v>
      </c>
      <c r="BR349" t="s">
        <v>7902</v>
      </c>
      <c r="BS349" t="s">
        <v>9</v>
      </c>
      <c r="BT349" t="s">
        <v>9</v>
      </c>
      <c r="BU349" t="s">
        <v>38</v>
      </c>
      <c r="BV349" t="s">
        <v>3759</v>
      </c>
      <c r="BW349" t="s">
        <v>7896</v>
      </c>
      <c r="BX349" t="s">
        <v>7903</v>
      </c>
      <c r="BY349" t="s">
        <v>7896</v>
      </c>
      <c r="BZ349" t="s">
        <v>72</v>
      </c>
      <c r="CB349" t="s">
        <v>7904</v>
      </c>
      <c r="CC349" t="s">
        <v>7905</v>
      </c>
      <c r="CE349" t="s">
        <v>2098</v>
      </c>
      <c r="CF349">
        <v>239</v>
      </c>
      <c r="CG349" t="s">
        <v>1654</v>
      </c>
      <c r="CI349" t="s">
        <v>7836</v>
      </c>
      <c r="CJ349">
        <v>113</v>
      </c>
      <c r="CK349" t="s">
        <v>45</v>
      </c>
      <c r="CL349" s="1">
        <v>42236</v>
      </c>
      <c r="CM349" t="s">
        <v>7897</v>
      </c>
      <c r="CO349" t="s">
        <v>7906</v>
      </c>
      <c r="CP349" t="s">
        <v>7905</v>
      </c>
      <c r="CQ349">
        <v>2</v>
      </c>
      <c r="CR349" s="8">
        <v>1445.95</v>
      </c>
      <c r="CS349">
        <v>2</v>
      </c>
      <c r="CU349" s="8">
        <v>8365</v>
      </c>
      <c r="CV349">
        <v>3</v>
      </c>
      <c r="CX349" t="s">
        <v>7907</v>
      </c>
      <c r="CY349">
        <v>5</v>
      </c>
    </row>
    <row r="350" spans="1:103" x14ac:dyDescent="0.35">
      <c r="A350" t="s">
        <v>8193</v>
      </c>
      <c r="B350" s="19" t="s">
        <v>8179</v>
      </c>
      <c r="C350" t="s">
        <v>69</v>
      </c>
      <c r="D350">
        <v>97.56</v>
      </c>
      <c r="E350">
        <v>45</v>
      </c>
      <c r="F350" t="s">
        <v>8179</v>
      </c>
      <c r="G350">
        <v>1195</v>
      </c>
      <c r="H350" t="s">
        <v>10</v>
      </c>
      <c r="I350">
        <v>41</v>
      </c>
      <c r="J350" t="s">
        <v>1805</v>
      </c>
      <c r="K350" t="s">
        <v>8194</v>
      </c>
      <c r="L350" s="1">
        <v>42179</v>
      </c>
      <c r="M350" s="1">
        <v>42238</v>
      </c>
      <c r="N350" s="1">
        <v>42067</v>
      </c>
      <c r="O350" t="s">
        <v>990</v>
      </c>
      <c r="P350" s="1"/>
      <c r="Q350" t="s">
        <v>1047</v>
      </c>
      <c r="R350" t="s">
        <v>9</v>
      </c>
      <c r="S350" t="s">
        <v>8181</v>
      </c>
      <c r="T350" t="s">
        <v>1808</v>
      </c>
      <c r="U350" t="s">
        <v>53</v>
      </c>
      <c r="X350" s="8">
        <v>34</v>
      </c>
      <c r="Y350" s="8">
        <v>20</v>
      </c>
      <c r="Z350" s="8">
        <v>41</v>
      </c>
      <c r="AA350" s="8">
        <v>8152.08</v>
      </c>
      <c r="AB350" t="s">
        <v>611</v>
      </c>
      <c r="AC350" t="s">
        <v>189</v>
      </c>
      <c r="AD350" t="s">
        <v>438</v>
      </c>
      <c r="AE350" t="s">
        <v>1805</v>
      </c>
      <c r="AF350" t="s">
        <v>20</v>
      </c>
      <c r="AG350" t="s">
        <v>8195</v>
      </c>
      <c r="AH350" t="s">
        <v>5432</v>
      </c>
      <c r="AI350" t="s">
        <v>2197</v>
      </c>
      <c r="AJ350" t="s">
        <v>59</v>
      </c>
      <c r="AK350" t="s">
        <v>2905</v>
      </c>
      <c r="AL350" s="2">
        <v>42067.722349537034</v>
      </c>
      <c r="AM350" t="s">
        <v>8196</v>
      </c>
      <c r="AN350" t="s">
        <v>8196</v>
      </c>
      <c r="AO350">
        <v>2</v>
      </c>
      <c r="AP350" t="s">
        <v>2935</v>
      </c>
      <c r="AQ350" t="s">
        <v>311</v>
      </c>
      <c r="AR350">
        <v>40</v>
      </c>
      <c r="AT350" t="s">
        <v>2936</v>
      </c>
      <c r="AU350" t="s">
        <v>2935</v>
      </c>
      <c r="AV350" t="s">
        <v>62</v>
      </c>
      <c r="AW350" s="8">
        <v>7560</v>
      </c>
      <c r="AX350" s="8">
        <v>7749</v>
      </c>
      <c r="AY350" s="8">
        <v>8355.89</v>
      </c>
      <c r="BB350" t="s">
        <v>32</v>
      </c>
      <c r="BD350">
        <v>2</v>
      </c>
      <c r="BE350">
        <v>31</v>
      </c>
      <c r="BF350" t="s">
        <v>69</v>
      </c>
      <c r="BG350" t="s">
        <v>8197</v>
      </c>
      <c r="BI350">
        <v>193.87</v>
      </c>
      <c r="BJ350">
        <v>398.21</v>
      </c>
      <c r="BK350" t="s">
        <v>8198</v>
      </c>
      <c r="BL350">
        <v>4891.25</v>
      </c>
      <c r="BM350">
        <v>7560</v>
      </c>
      <c r="BN350">
        <v>8152.08</v>
      </c>
      <c r="BO350" t="s">
        <v>325</v>
      </c>
      <c r="BP350">
        <v>203.81</v>
      </c>
      <c r="BQ350" t="s">
        <v>1816</v>
      </c>
      <c r="BR350" t="s">
        <v>8199</v>
      </c>
      <c r="BS350" t="s">
        <v>9</v>
      </c>
      <c r="BT350" t="s">
        <v>9</v>
      </c>
      <c r="BU350" t="s">
        <v>38</v>
      </c>
      <c r="BV350" t="s">
        <v>8200</v>
      </c>
      <c r="BW350" t="s">
        <v>8196</v>
      </c>
      <c r="BX350" t="s">
        <v>8201</v>
      </c>
      <c r="BY350" t="s">
        <v>8196</v>
      </c>
      <c r="BZ350" t="s">
        <v>72</v>
      </c>
      <c r="CB350" t="s">
        <v>8202</v>
      </c>
      <c r="CC350" t="s">
        <v>8203</v>
      </c>
      <c r="CE350" t="s">
        <v>91</v>
      </c>
      <c r="CF350">
        <v>189</v>
      </c>
      <c r="CG350" t="s">
        <v>449</v>
      </c>
      <c r="CI350" t="s">
        <v>8179</v>
      </c>
      <c r="CJ350">
        <v>122</v>
      </c>
      <c r="CK350" t="s">
        <v>45</v>
      </c>
      <c r="CL350" s="1">
        <v>42238</v>
      </c>
      <c r="CM350" t="s">
        <v>8204</v>
      </c>
      <c r="CO350" t="s">
        <v>8205</v>
      </c>
      <c r="CP350" t="s">
        <v>8203</v>
      </c>
      <c r="CQ350">
        <v>2</v>
      </c>
      <c r="CR350" s="8">
        <v>228.69</v>
      </c>
      <c r="CS350">
        <v>2</v>
      </c>
      <c r="CU350" s="8">
        <v>7560</v>
      </c>
      <c r="CV350">
        <v>3</v>
      </c>
      <c r="CX350" t="s">
        <v>8206</v>
      </c>
      <c r="CY350">
        <v>5.5</v>
      </c>
    </row>
    <row r="351" spans="1:103" x14ac:dyDescent="0.35">
      <c r="A351" t="s">
        <v>9138</v>
      </c>
      <c r="B351" s="19" t="s">
        <v>9124</v>
      </c>
      <c r="C351" t="s">
        <v>9</v>
      </c>
      <c r="D351">
        <v>100</v>
      </c>
      <c r="E351">
        <v>36</v>
      </c>
      <c r="F351" t="s">
        <v>9124</v>
      </c>
      <c r="G351">
        <v>1206</v>
      </c>
      <c r="H351" t="s">
        <v>148</v>
      </c>
      <c r="I351">
        <v>30</v>
      </c>
      <c r="J351" t="s">
        <v>1805</v>
      </c>
      <c r="K351" t="s">
        <v>9139</v>
      </c>
      <c r="L351" s="1"/>
      <c r="M351" s="1">
        <v>42235</v>
      </c>
      <c r="N351" s="1">
        <v>42067</v>
      </c>
      <c r="O351" t="s">
        <v>13</v>
      </c>
      <c r="P351" s="1"/>
      <c r="Q351" t="s">
        <v>1047</v>
      </c>
      <c r="R351" t="s">
        <v>9</v>
      </c>
      <c r="S351" t="s">
        <v>9126</v>
      </c>
      <c r="T351" t="s">
        <v>13</v>
      </c>
      <c r="U351" t="s">
        <v>53</v>
      </c>
      <c r="X351" s="8">
        <v>42</v>
      </c>
      <c r="Y351" s="8">
        <v>23</v>
      </c>
      <c r="Z351" s="8">
        <v>54</v>
      </c>
      <c r="AA351" s="8">
        <v>7720.76</v>
      </c>
      <c r="AB351" t="s">
        <v>151</v>
      </c>
      <c r="AC351" t="s">
        <v>151</v>
      </c>
      <c r="AD351" t="s">
        <v>438</v>
      </c>
      <c r="AE351" t="s">
        <v>1805</v>
      </c>
      <c r="AF351" t="s">
        <v>20</v>
      </c>
      <c r="AH351" t="s">
        <v>5432</v>
      </c>
      <c r="AI351" t="s">
        <v>2197</v>
      </c>
      <c r="AJ351" t="s">
        <v>100</v>
      </c>
      <c r="AK351" t="s">
        <v>153</v>
      </c>
      <c r="AL351" s="2">
        <v>42067.736493055556</v>
      </c>
      <c r="AM351" t="s">
        <v>9140</v>
      </c>
      <c r="AN351" t="s">
        <v>9140</v>
      </c>
      <c r="AO351">
        <v>1</v>
      </c>
      <c r="AP351" t="s">
        <v>7840</v>
      </c>
      <c r="AQ351" t="s">
        <v>818</v>
      </c>
      <c r="AR351">
        <v>35</v>
      </c>
      <c r="AT351" t="s">
        <v>7841</v>
      </c>
      <c r="AU351" t="s">
        <v>7840</v>
      </c>
      <c r="AV351" t="s">
        <v>104</v>
      </c>
      <c r="AW351" s="8">
        <v>7170</v>
      </c>
      <c r="AX351" s="8">
        <v>7170</v>
      </c>
      <c r="AY351" s="8">
        <v>7720.76</v>
      </c>
      <c r="BB351" t="s">
        <v>4922</v>
      </c>
      <c r="BD351">
        <v>1.75</v>
      </c>
      <c r="BE351">
        <v>25</v>
      </c>
      <c r="BF351" t="s">
        <v>9</v>
      </c>
      <c r="BG351" t="s">
        <v>9141</v>
      </c>
      <c r="BI351">
        <v>168.78</v>
      </c>
      <c r="BJ351">
        <v>381.98</v>
      </c>
      <c r="BK351" t="s">
        <v>9142</v>
      </c>
      <c r="BL351">
        <v>4632.46</v>
      </c>
      <c r="BM351">
        <v>7170</v>
      </c>
      <c r="BN351">
        <v>7720.76</v>
      </c>
      <c r="BO351" t="s">
        <v>158</v>
      </c>
      <c r="BP351">
        <v>0</v>
      </c>
      <c r="BQ351" t="s">
        <v>1816</v>
      </c>
      <c r="BR351" t="s">
        <v>9143</v>
      </c>
      <c r="BS351" t="s">
        <v>9</v>
      </c>
      <c r="BT351" t="s">
        <v>9</v>
      </c>
      <c r="BU351" t="s">
        <v>38</v>
      </c>
      <c r="BV351" t="s">
        <v>9144</v>
      </c>
      <c r="BW351" t="s">
        <v>9140</v>
      </c>
      <c r="BX351" t="s">
        <v>9145</v>
      </c>
      <c r="BY351" t="s">
        <v>9140</v>
      </c>
      <c r="BZ351" t="s">
        <v>72</v>
      </c>
      <c r="CB351" t="s">
        <v>3181</v>
      </c>
      <c r="CC351" t="s">
        <v>9146</v>
      </c>
      <c r="CE351" t="s">
        <v>473</v>
      </c>
      <c r="CF351">
        <v>234</v>
      </c>
      <c r="CG351" t="s">
        <v>165</v>
      </c>
      <c r="CI351" t="s">
        <v>9124</v>
      </c>
      <c r="CJ351">
        <v>123</v>
      </c>
      <c r="CK351" t="s">
        <v>45</v>
      </c>
      <c r="CL351" s="1">
        <v>42235</v>
      </c>
      <c r="CM351" t="s">
        <v>9147</v>
      </c>
      <c r="CO351" t="s">
        <v>9146</v>
      </c>
      <c r="CP351" t="s">
        <v>9146</v>
      </c>
      <c r="CQ351">
        <v>1</v>
      </c>
      <c r="CR351" s="8"/>
      <c r="CS351">
        <v>1</v>
      </c>
      <c r="CU351" s="8">
        <v>7170</v>
      </c>
      <c r="CV351">
        <v>2</v>
      </c>
      <c r="CX351" t="s">
        <v>9148</v>
      </c>
      <c r="CY351">
        <v>6.6</v>
      </c>
    </row>
    <row r="352" spans="1:103" x14ac:dyDescent="0.35">
      <c r="A352" t="s">
        <v>9328</v>
      </c>
      <c r="B352" s="19" t="s">
        <v>9288</v>
      </c>
      <c r="C352" t="s">
        <v>9</v>
      </c>
      <c r="D352">
        <v>100</v>
      </c>
      <c r="E352">
        <v>135</v>
      </c>
      <c r="F352" t="s">
        <v>9288</v>
      </c>
      <c r="G352">
        <v>1203</v>
      </c>
      <c r="H352" t="s">
        <v>50</v>
      </c>
      <c r="I352">
        <v>120</v>
      </c>
      <c r="J352" t="s">
        <v>1805</v>
      </c>
      <c r="K352" t="s">
        <v>9329</v>
      </c>
      <c r="L352" s="1"/>
      <c r="M352" s="1">
        <v>42236</v>
      </c>
      <c r="N352" s="1">
        <v>42067</v>
      </c>
      <c r="O352" t="s">
        <v>13</v>
      </c>
      <c r="P352" s="1"/>
      <c r="Q352" t="s">
        <v>1047</v>
      </c>
      <c r="R352" t="s">
        <v>9</v>
      </c>
      <c r="S352" t="s">
        <v>9290</v>
      </c>
      <c r="T352" t="s">
        <v>13</v>
      </c>
      <c r="U352" t="s">
        <v>1267</v>
      </c>
      <c r="X352" s="8">
        <v>40</v>
      </c>
      <c r="Y352" s="8">
        <v>22</v>
      </c>
      <c r="Z352" s="8">
        <v>55</v>
      </c>
      <c r="AA352" s="8">
        <v>36223.85</v>
      </c>
      <c r="AB352" t="s">
        <v>55</v>
      </c>
      <c r="AC352" t="s">
        <v>55</v>
      </c>
      <c r="AD352" t="s">
        <v>794</v>
      </c>
      <c r="AE352" t="s">
        <v>1805</v>
      </c>
      <c r="AF352" t="s">
        <v>20</v>
      </c>
      <c r="AH352" t="s">
        <v>5432</v>
      </c>
      <c r="AI352" t="s">
        <v>2197</v>
      </c>
      <c r="AJ352" t="s">
        <v>80</v>
      </c>
      <c r="AK352" t="s">
        <v>81</v>
      </c>
      <c r="AL352" s="2">
        <v>42067.732557870368</v>
      </c>
      <c r="AM352" t="s">
        <v>9330</v>
      </c>
      <c r="AN352" t="s">
        <v>9330</v>
      </c>
      <c r="AO352">
        <v>2</v>
      </c>
      <c r="AP352" t="s">
        <v>5343</v>
      </c>
      <c r="AQ352" t="s">
        <v>702</v>
      </c>
      <c r="AR352">
        <v>60</v>
      </c>
      <c r="AT352" t="s">
        <v>5735</v>
      </c>
      <c r="AU352" t="s">
        <v>5343</v>
      </c>
      <c r="AV352" t="s">
        <v>83</v>
      </c>
      <c r="AW352" s="8">
        <v>33634.949999999997</v>
      </c>
      <c r="AX352" s="8">
        <v>33634.949999999997</v>
      </c>
      <c r="AY352" s="8">
        <v>36223.85</v>
      </c>
      <c r="BB352" t="s">
        <v>32</v>
      </c>
      <c r="BD352">
        <v>1.35</v>
      </c>
      <c r="BE352">
        <v>47</v>
      </c>
      <c r="BF352" t="s">
        <v>9</v>
      </c>
      <c r="BG352" t="s">
        <v>9331</v>
      </c>
      <c r="BI352">
        <v>766.58</v>
      </c>
      <c r="BJ352">
        <v>1789.78</v>
      </c>
      <c r="BK352" t="s">
        <v>9332</v>
      </c>
      <c r="BL352">
        <v>21621.82</v>
      </c>
      <c r="BM352">
        <v>33480</v>
      </c>
      <c r="BN352">
        <v>36036.36</v>
      </c>
      <c r="BO352" t="s">
        <v>67</v>
      </c>
      <c r="BP352">
        <v>0</v>
      </c>
      <c r="BQ352" t="s">
        <v>1816</v>
      </c>
      <c r="BR352" t="s">
        <v>9333</v>
      </c>
      <c r="BS352" t="s">
        <v>9</v>
      </c>
      <c r="BT352" t="s">
        <v>9</v>
      </c>
      <c r="BU352" t="s">
        <v>38</v>
      </c>
      <c r="BV352" t="s">
        <v>6666</v>
      </c>
      <c r="BW352" t="s">
        <v>9330</v>
      </c>
      <c r="BX352" t="s">
        <v>9334</v>
      </c>
      <c r="BY352" t="s">
        <v>9330</v>
      </c>
      <c r="BZ352" t="s">
        <v>40</v>
      </c>
      <c r="CB352" t="s">
        <v>9335</v>
      </c>
      <c r="CC352" t="s">
        <v>9336</v>
      </c>
      <c r="CD352" t="s">
        <v>164</v>
      </c>
      <c r="CE352" t="s">
        <v>608</v>
      </c>
      <c r="CF352">
        <v>244</v>
      </c>
      <c r="CG352" t="s">
        <v>1501</v>
      </c>
      <c r="CI352" t="s">
        <v>9288</v>
      </c>
      <c r="CJ352">
        <v>101</v>
      </c>
      <c r="CK352" t="s">
        <v>45</v>
      </c>
      <c r="CL352" s="1">
        <v>42236</v>
      </c>
      <c r="CM352" t="s">
        <v>9337</v>
      </c>
      <c r="CO352" t="s">
        <v>9336</v>
      </c>
      <c r="CP352" t="s">
        <v>9336</v>
      </c>
      <c r="CQ352">
        <v>1</v>
      </c>
      <c r="CR352" s="8"/>
      <c r="CS352">
        <v>5</v>
      </c>
      <c r="CU352" s="8">
        <v>33634.949999999997</v>
      </c>
      <c r="CV352">
        <v>2</v>
      </c>
      <c r="CX352" t="s">
        <v>9338</v>
      </c>
      <c r="CY352">
        <v>6.45</v>
      </c>
    </row>
    <row r="353" spans="1:103" x14ac:dyDescent="0.35">
      <c r="A353" t="s">
        <v>4528</v>
      </c>
      <c r="B353" s="19" t="s">
        <v>4529</v>
      </c>
      <c r="C353" t="s">
        <v>9</v>
      </c>
      <c r="D353">
        <v>100</v>
      </c>
      <c r="E353">
        <v>24</v>
      </c>
      <c r="F353" t="s">
        <v>4529</v>
      </c>
      <c r="G353">
        <v>2069</v>
      </c>
      <c r="H353" t="s">
        <v>170</v>
      </c>
      <c r="I353">
        <v>24</v>
      </c>
      <c r="J353" t="s">
        <v>171</v>
      </c>
      <c r="K353" t="s">
        <v>4530</v>
      </c>
      <c r="L353" s="1"/>
      <c r="M353" s="1">
        <v>42236</v>
      </c>
      <c r="N353" s="1">
        <v>42167</v>
      </c>
      <c r="O353" t="s">
        <v>13</v>
      </c>
      <c r="P353" s="1">
        <v>42174</v>
      </c>
      <c r="Q353" t="s">
        <v>14</v>
      </c>
      <c r="R353" t="s">
        <v>9</v>
      </c>
      <c r="S353" t="s">
        <v>4531</v>
      </c>
      <c r="T353" t="s">
        <v>13</v>
      </c>
      <c r="U353" t="s">
        <v>16</v>
      </c>
      <c r="X353" s="8">
        <v>30</v>
      </c>
      <c r="Y353" s="8">
        <v>18.75</v>
      </c>
      <c r="Z353" s="8">
        <v>59</v>
      </c>
      <c r="AA353" s="8">
        <v>4360.7700000000004</v>
      </c>
      <c r="AB353" t="s">
        <v>175</v>
      </c>
      <c r="AC353" t="s">
        <v>175</v>
      </c>
      <c r="AD353" t="s">
        <v>176</v>
      </c>
      <c r="AE353" t="s">
        <v>171</v>
      </c>
      <c r="AF353" t="s">
        <v>177</v>
      </c>
      <c r="AG353" t="s">
        <v>4532</v>
      </c>
      <c r="AH353" t="s">
        <v>4159</v>
      </c>
      <c r="AI353" t="s">
        <v>1661</v>
      </c>
      <c r="AJ353" t="s">
        <v>80</v>
      </c>
      <c r="AK353" t="s">
        <v>244</v>
      </c>
      <c r="AL353" s="2">
        <v>42167.543611111112</v>
      </c>
      <c r="AN353" t="s">
        <v>4533</v>
      </c>
      <c r="AO353">
        <v>1</v>
      </c>
      <c r="AP353" t="s">
        <v>183</v>
      </c>
      <c r="AT353" t="s">
        <v>4534</v>
      </c>
      <c r="AU353" t="s">
        <v>183</v>
      </c>
      <c r="AV353" t="s">
        <v>83</v>
      </c>
      <c r="AW353" s="8">
        <v>4056</v>
      </c>
      <c r="AX353" s="8">
        <v>4056</v>
      </c>
      <c r="AY353" s="8">
        <v>4360.7700000000004</v>
      </c>
      <c r="BA353" t="s">
        <v>4535</v>
      </c>
      <c r="BB353" t="s">
        <v>511</v>
      </c>
      <c r="BC353" t="s">
        <v>2908</v>
      </c>
      <c r="BE353">
        <v>17</v>
      </c>
      <c r="BF353" t="s">
        <v>69</v>
      </c>
      <c r="BG353" t="s">
        <v>4536</v>
      </c>
      <c r="BO353" t="s">
        <v>189</v>
      </c>
      <c r="BP353">
        <v>0</v>
      </c>
      <c r="BQ353" t="s">
        <v>190</v>
      </c>
      <c r="BR353" t="s">
        <v>4537</v>
      </c>
      <c r="BS353" t="s">
        <v>9</v>
      </c>
      <c r="BV353" t="s">
        <v>4538</v>
      </c>
      <c r="BX353" t="s">
        <v>4539</v>
      </c>
      <c r="BY353" t="s">
        <v>4533</v>
      </c>
      <c r="BZ353" t="s">
        <v>40</v>
      </c>
      <c r="CC353" t="s">
        <v>4540</v>
      </c>
      <c r="CE353" t="s">
        <v>43</v>
      </c>
      <c r="CF353">
        <v>169</v>
      </c>
      <c r="CG353" t="s">
        <v>165</v>
      </c>
      <c r="CH353" t="s">
        <v>196</v>
      </c>
      <c r="CI353" t="s">
        <v>4529</v>
      </c>
      <c r="CJ353">
        <v>208</v>
      </c>
      <c r="CK353" t="s">
        <v>45</v>
      </c>
      <c r="CL353" s="1">
        <v>42236</v>
      </c>
      <c r="CM353" t="s">
        <v>4535</v>
      </c>
      <c r="CO353" t="s">
        <v>4541</v>
      </c>
      <c r="CP353" t="s">
        <v>4540</v>
      </c>
      <c r="CQ353">
        <v>1</v>
      </c>
      <c r="CR353" s="8"/>
      <c r="CS353">
        <v>0</v>
      </c>
      <c r="CU353" s="8">
        <v>4056</v>
      </c>
      <c r="CV353">
        <v>1</v>
      </c>
      <c r="CX353" t="s">
        <v>4542</v>
      </c>
    </row>
    <row r="354" spans="1:103" x14ac:dyDescent="0.35">
      <c r="A354" t="s">
        <v>4543</v>
      </c>
      <c r="B354" s="19" t="s">
        <v>4529</v>
      </c>
      <c r="C354" t="s">
        <v>69</v>
      </c>
      <c r="D354">
        <v>92.31</v>
      </c>
      <c r="E354">
        <v>26</v>
      </c>
      <c r="F354" t="s">
        <v>4529</v>
      </c>
      <c r="G354">
        <v>1982</v>
      </c>
      <c r="H354" t="s">
        <v>170</v>
      </c>
      <c r="I354">
        <v>26</v>
      </c>
      <c r="J354" t="s">
        <v>171</v>
      </c>
      <c r="K354" t="s">
        <v>4544</v>
      </c>
      <c r="L354" s="1"/>
      <c r="M354" s="1">
        <v>42237</v>
      </c>
      <c r="N354" s="1">
        <v>42158</v>
      </c>
      <c r="O354" t="s">
        <v>13</v>
      </c>
      <c r="P354" s="1">
        <v>42166</v>
      </c>
      <c r="Q354" t="s">
        <v>14</v>
      </c>
      <c r="R354" t="s">
        <v>9</v>
      </c>
      <c r="S354" t="s">
        <v>4531</v>
      </c>
      <c r="T354" t="s">
        <v>13</v>
      </c>
      <c r="U354" t="s">
        <v>203</v>
      </c>
      <c r="X354" s="8">
        <v>30</v>
      </c>
      <c r="Y354" s="8">
        <v>18.75</v>
      </c>
      <c r="Z354" s="8">
        <v>59</v>
      </c>
      <c r="AA354" s="8">
        <v>4360.7700000000004</v>
      </c>
      <c r="AB354" t="s">
        <v>175</v>
      </c>
      <c r="AC354" t="s">
        <v>175</v>
      </c>
      <c r="AD354" t="s">
        <v>176</v>
      </c>
      <c r="AE354" t="s">
        <v>171</v>
      </c>
      <c r="AF354" t="s">
        <v>177</v>
      </c>
      <c r="AH354" t="s">
        <v>2543</v>
      </c>
      <c r="AI354" t="s">
        <v>1725</v>
      </c>
      <c r="AJ354" t="s">
        <v>23</v>
      </c>
      <c r="AK354" t="s">
        <v>181</v>
      </c>
      <c r="AL354" s="2">
        <v>42158.744212962964</v>
      </c>
      <c r="AM354" t="s">
        <v>4545</v>
      </c>
      <c r="AN354" t="s">
        <v>4546</v>
      </c>
      <c r="AO354">
        <v>2</v>
      </c>
      <c r="AP354" t="s">
        <v>4547</v>
      </c>
      <c r="AT354" t="s">
        <v>4534</v>
      </c>
      <c r="AU354" t="s">
        <v>4547</v>
      </c>
      <c r="AV354" t="s">
        <v>29</v>
      </c>
      <c r="AW354" s="8">
        <v>4394</v>
      </c>
      <c r="AX354" s="8">
        <v>4394</v>
      </c>
      <c r="AY354" s="8">
        <v>4724.17</v>
      </c>
      <c r="BA354" t="s">
        <v>4548</v>
      </c>
      <c r="BB354" t="s">
        <v>212</v>
      </c>
      <c r="BC354" t="s">
        <v>4549</v>
      </c>
      <c r="BE354">
        <v>17</v>
      </c>
      <c r="BF354" t="s">
        <v>69</v>
      </c>
      <c r="BG354" t="s">
        <v>4550</v>
      </c>
      <c r="BO354" t="s">
        <v>175</v>
      </c>
      <c r="BP354">
        <v>363.4</v>
      </c>
      <c r="BQ354" t="s">
        <v>4551</v>
      </c>
      <c r="BR354" t="s">
        <v>4552</v>
      </c>
      <c r="BS354" t="s">
        <v>9</v>
      </c>
      <c r="BV354" t="s">
        <v>4553</v>
      </c>
      <c r="BW354" t="s">
        <v>4545</v>
      </c>
      <c r="BX354" t="s">
        <v>4554</v>
      </c>
      <c r="BY354" t="s">
        <v>4546</v>
      </c>
      <c r="BZ354" t="s">
        <v>40</v>
      </c>
      <c r="CB354" t="s">
        <v>4545</v>
      </c>
      <c r="CC354" t="s">
        <v>4555</v>
      </c>
      <c r="CE354" t="s">
        <v>608</v>
      </c>
      <c r="CF354">
        <v>169</v>
      </c>
      <c r="CG354" t="s">
        <v>165</v>
      </c>
      <c r="CH354" t="s">
        <v>4556</v>
      </c>
      <c r="CI354" t="s">
        <v>4529</v>
      </c>
      <c r="CJ354">
        <v>208</v>
      </c>
      <c r="CK354" t="s">
        <v>45</v>
      </c>
      <c r="CL354" s="1">
        <v>42237</v>
      </c>
      <c r="CM354" t="s">
        <v>4548</v>
      </c>
      <c r="CO354" t="s">
        <v>4555</v>
      </c>
      <c r="CP354" t="s">
        <v>4555</v>
      </c>
      <c r="CQ354">
        <v>2</v>
      </c>
      <c r="CR354" s="8">
        <v>408.98</v>
      </c>
      <c r="CS354">
        <v>1</v>
      </c>
      <c r="CT354" t="s">
        <v>9</v>
      </c>
      <c r="CU354" s="8">
        <v>4394</v>
      </c>
      <c r="CV354">
        <v>1</v>
      </c>
      <c r="CX354" t="s">
        <v>4557</v>
      </c>
    </row>
    <row r="355" spans="1:103" x14ac:dyDescent="0.35">
      <c r="A355" t="s">
        <v>4558</v>
      </c>
      <c r="B355" s="19" t="s">
        <v>4529</v>
      </c>
      <c r="C355" t="s">
        <v>9</v>
      </c>
      <c r="D355">
        <v>100</v>
      </c>
      <c r="E355">
        <v>24</v>
      </c>
      <c r="F355" t="s">
        <v>4529</v>
      </c>
      <c r="G355">
        <v>1826</v>
      </c>
      <c r="H355" t="s">
        <v>200</v>
      </c>
      <c r="I355">
        <v>24</v>
      </c>
      <c r="J355" t="s">
        <v>171</v>
      </c>
      <c r="K355" t="s">
        <v>4559</v>
      </c>
      <c r="L355" s="1"/>
      <c r="M355" s="1">
        <v>42235</v>
      </c>
      <c r="N355" s="1">
        <v>42142</v>
      </c>
      <c r="O355" t="s">
        <v>13</v>
      </c>
      <c r="P355" s="1"/>
      <c r="Q355" t="s">
        <v>173</v>
      </c>
      <c r="R355" t="s">
        <v>9</v>
      </c>
      <c r="S355" t="s">
        <v>4531</v>
      </c>
      <c r="T355" t="s">
        <v>13</v>
      </c>
      <c r="U355" t="s">
        <v>203</v>
      </c>
      <c r="X355" s="8">
        <v>22.5</v>
      </c>
      <c r="Y355" s="8">
        <v>22.5</v>
      </c>
      <c r="Z355" s="8">
        <v>59</v>
      </c>
      <c r="AA355" s="8">
        <v>4116.78</v>
      </c>
      <c r="AB355" t="s">
        <v>205</v>
      </c>
      <c r="AC355" t="s">
        <v>205</v>
      </c>
      <c r="AD355" t="s">
        <v>176</v>
      </c>
      <c r="AE355" t="s">
        <v>171</v>
      </c>
      <c r="AF355" t="s">
        <v>177</v>
      </c>
      <c r="AG355" t="s">
        <v>4560</v>
      </c>
      <c r="AH355" t="s">
        <v>4561</v>
      </c>
      <c r="AI355" t="s">
        <v>2118</v>
      </c>
      <c r="AJ355" t="s">
        <v>100</v>
      </c>
      <c r="AK355" t="s">
        <v>579</v>
      </c>
      <c r="AL355" s="2">
        <v>42142.711851851855</v>
      </c>
      <c r="AM355" t="s">
        <v>4562</v>
      </c>
      <c r="AN355" t="s">
        <v>4563</v>
      </c>
      <c r="AO355">
        <v>1</v>
      </c>
      <c r="AP355" t="s">
        <v>183</v>
      </c>
      <c r="AT355" t="s">
        <v>4534</v>
      </c>
      <c r="AU355" t="s">
        <v>183</v>
      </c>
      <c r="AV355" t="s">
        <v>104</v>
      </c>
      <c r="AW355" s="8">
        <v>3816</v>
      </c>
      <c r="AX355" s="8">
        <v>3816</v>
      </c>
      <c r="AY355" s="8">
        <v>4116.78</v>
      </c>
      <c r="BA355" t="s">
        <v>4564</v>
      </c>
      <c r="BB355" t="s">
        <v>1898</v>
      </c>
      <c r="BC355" t="s">
        <v>4565</v>
      </c>
      <c r="BE355">
        <v>17</v>
      </c>
      <c r="BF355" t="s">
        <v>69</v>
      </c>
      <c r="BG355" t="s">
        <v>4566</v>
      </c>
      <c r="BO355" t="s">
        <v>215</v>
      </c>
      <c r="BP355">
        <v>0</v>
      </c>
      <c r="BQ355" t="s">
        <v>190</v>
      </c>
      <c r="BR355" t="s">
        <v>4567</v>
      </c>
      <c r="BS355" t="s">
        <v>9</v>
      </c>
      <c r="BV355" t="s">
        <v>4568</v>
      </c>
      <c r="BW355" t="s">
        <v>4562</v>
      </c>
      <c r="BX355" t="s">
        <v>4569</v>
      </c>
      <c r="BY355" t="s">
        <v>4563</v>
      </c>
      <c r="BZ355" t="s">
        <v>40</v>
      </c>
      <c r="CA355" t="s">
        <v>4570</v>
      </c>
      <c r="CB355" t="s">
        <v>4571</v>
      </c>
      <c r="CD355" t="s">
        <v>254</v>
      </c>
      <c r="CE355" t="s">
        <v>43</v>
      </c>
      <c r="CF355">
        <v>159</v>
      </c>
      <c r="CG355" t="s">
        <v>220</v>
      </c>
      <c r="CH355" t="s">
        <v>196</v>
      </c>
      <c r="CI355" t="s">
        <v>4529</v>
      </c>
      <c r="CJ355">
        <v>208</v>
      </c>
      <c r="CK355" t="s">
        <v>45</v>
      </c>
      <c r="CL355" s="1">
        <v>42235</v>
      </c>
      <c r="CM355" t="s">
        <v>4564</v>
      </c>
      <c r="CN355" t="s">
        <v>4570</v>
      </c>
      <c r="CO355" t="s">
        <v>4572</v>
      </c>
      <c r="CQ355">
        <v>1</v>
      </c>
      <c r="CR355" s="8"/>
      <c r="CS355">
        <v>0</v>
      </c>
      <c r="CU355" s="8">
        <v>3816</v>
      </c>
      <c r="CV355">
        <v>1</v>
      </c>
      <c r="CX355" t="s">
        <v>4573</v>
      </c>
    </row>
    <row r="356" spans="1:103" x14ac:dyDescent="0.35">
      <c r="A356" t="s">
        <v>4574</v>
      </c>
      <c r="B356" s="19" t="s">
        <v>4529</v>
      </c>
      <c r="C356" t="s">
        <v>69</v>
      </c>
      <c r="D356">
        <v>82.64</v>
      </c>
      <c r="E356">
        <v>30</v>
      </c>
      <c r="F356" t="s">
        <v>4529</v>
      </c>
      <c r="G356">
        <v>1874</v>
      </c>
      <c r="H356" t="s">
        <v>224</v>
      </c>
      <c r="I356">
        <v>30</v>
      </c>
      <c r="J356" t="s">
        <v>171</v>
      </c>
      <c r="K356" t="s">
        <v>4575</v>
      </c>
      <c r="L356" s="1">
        <v>42157</v>
      </c>
      <c r="M356" s="1">
        <v>42238</v>
      </c>
      <c r="N356" s="1">
        <v>42150</v>
      </c>
      <c r="O356" t="s">
        <v>990</v>
      </c>
      <c r="P356" s="1">
        <v>42157</v>
      </c>
      <c r="Q356" t="s">
        <v>202</v>
      </c>
      <c r="R356" t="s">
        <v>9</v>
      </c>
      <c r="S356" t="s">
        <v>4531</v>
      </c>
      <c r="T356" t="s">
        <v>4576</v>
      </c>
      <c r="V356" t="s">
        <v>4577</v>
      </c>
      <c r="X356" s="8">
        <v>22.5</v>
      </c>
      <c r="Y356" s="8">
        <v>18.75</v>
      </c>
      <c r="Z356" s="8">
        <v>59</v>
      </c>
      <c r="AA356" s="8">
        <v>4470</v>
      </c>
      <c r="AB356" t="s">
        <v>227</v>
      </c>
      <c r="AC356" t="s">
        <v>227</v>
      </c>
      <c r="AD356" t="s">
        <v>176</v>
      </c>
      <c r="AE356" t="s">
        <v>171</v>
      </c>
      <c r="AF356" t="s">
        <v>177</v>
      </c>
      <c r="AG356" t="s">
        <v>4578</v>
      </c>
      <c r="AH356" t="s">
        <v>4579</v>
      </c>
      <c r="AI356" t="s">
        <v>730</v>
      </c>
      <c r="AJ356" t="s">
        <v>59</v>
      </c>
      <c r="AK356" t="s">
        <v>2432</v>
      </c>
      <c r="AL356" s="2">
        <v>42150.608344907407</v>
      </c>
      <c r="AM356" t="s">
        <v>4580</v>
      </c>
      <c r="AO356">
        <v>5</v>
      </c>
      <c r="AP356" t="s">
        <v>183</v>
      </c>
      <c r="AT356" t="s">
        <v>4534</v>
      </c>
      <c r="AU356" t="s">
        <v>183</v>
      </c>
      <c r="AV356" t="s">
        <v>62</v>
      </c>
      <c r="AW356" s="8">
        <v>4470</v>
      </c>
      <c r="AX356" s="8">
        <v>4470</v>
      </c>
      <c r="AY356" s="8">
        <v>5408.7</v>
      </c>
      <c r="BA356" t="s">
        <v>4581</v>
      </c>
      <c r="BB356" t="s">
        <v>1813</v>
      </c>
      <c r="BC356" t="s">
        <v>4582</v>
      </c>
      <c r="BE356">
        <v>17</v>
      </c>
      <c r="BF356" t="s">
        <v>69</v>
      </c>
      <c r="BG356" t="s">
        <v>4583</v>
      </c>
      <c r="BO356" t="s">
        <v>233</v>
      </c>
      <c r="BP356">
        <v>938.7</v>
      </c>
      <c r="BQ356" t="s">
        <v>190</v>
      </c>
      <c r="BR356" t="s">
        <v>4584</v>
      </c>
      <c r="BS356" t="s">
        <v>9</v>
      </c>
      <c r="BV356" t="s">
        <v>4585</v>
      </c>
      <c r="BW356" t="s">
        <v>4580</v>
      </c>
      <c r="BX356" t="s">
        <v>4578</v>
      </c>
      <c r="BY356" t="s">
        <v>4580</v>
      </c>
      <c r="BZ356" t="s">
        <v>40</v>
      </c>
      <c r="CA356" t="s">
        <v>4586</v>
      </c>
      <c r="CB356" t="s">
        <v>4459</v>
      </c>
      <c r="CE356" t="s">
        <v>338</v>
      </c>
      <c r="CF356">
        <v>149</v>
      </c>
      <c r="CG356" t="s">
        <v>54</v>
      </c>
      <c r="CH356" t="s">
        <v>196</v>
      </c>
      <c r="CI356" t="s">
        <v>4529</v>
      </c>
      <c r="CJ356">
        <v>208</v>
      </c>
      <c r="CK356" t="s">
        <v>45</v>
      </c>
      <c r="CL356" s="1">
        <v>42238</v>
      </c>
      <c r="CM356" t="s">
        <v>4581</v>
      </c>
      <c r="CN356" t="s">
        <v>4587</v>
      </c>
      <c r="CO356" t="s">
        <v>4588</v>
      </c>
      <c r="CQ356">
        <v>3</v>
      </c>
      <c r="CR356" s="8">
        <v>5408.7</v>
      </c>
      <c r="CS356">
        <v>0</v>
      </c>
      <c r="CU356" s="8">
        <v>4470</v>
      </c>
      <c r="CV356">
        <v>1</v>
      </c>
      <c r="CX356" t="s">
        <v>4589</v>
      </c>
    </row>
    <row r="357" spans="1:103" x14ac:dyDescent="0.35">
      <c r="A357" t="s">
        <v>4590</v>
      </c>
      <c r="B357" s="19" t="s">
        <v>4529</v>
      </c>
      <c r="C357" t="s">
        <v>9</v>
      </c>
      <c r="D357">
        <v>100</v>
      </c>
      <c r="E357">
        <v>24</v>
      </c>
      <c r="F357" t="s">
        <v>4529</v>
      </c>
      <c r="G357">
        <v>1533</v>
      </c>
      <c r="H357" t="s">
        <v>278</v>
      </c>
      <c r="I357">
        <v>24</v>
      </c>
      <c r="J357" t="s">
        <v>171</v>
      </c>
      <c r="K357" t="s">
        <v>4591</v>
      </c>
      <c r="L357" s="1"/>
      <c r="M357" s="1">
        <v>42235</v>
      </c>
      <c r="N357" s="1">
        <v>42102</v>
      </c>
      <c r="O357" t="s">
        <v>13</v>
      </c>
      <c r="P357" s="1"/>
      <c r="Q357" t="s">
        <v>173</v>
      </c>
      <c r="R357" t="s">
        <v>9</v>
      </c>
      <c r="S357" t="s">
        <v>4531</v>
      </c>
      <c r="T357" t="s">
        <v>13</v>
      </c>
      <c r="U357" t="s">
        <v>16</v>
      </c>
      <c r="X357" s="8">
        <v>30</v>
      </c>
      <c r="Y357" s="8">
        <v>26.25</v>
      </c>
      <c r="Z357" s="8">
        <v>90</v>
      </c>
      <c r="AA357" s="8">
        <v>5137.1499999999996</v>
      </c>
      <c r="AB357" t="s">
        <v>280</v>
      </c>
      <c r="AC357" t="s">
        <v>280</v>
      </c>
      <c r="AD357" t="s">
        <v>176</v>
      </c>
      <c r="AE357" t="s">
        <v>171</v>
      </c>
      <c r="AF357" t="s">
        <v>177</v>
      </c>
      <c r="AH357" t="s">
        <v>179</v>
      </c>
      <c r="AI357" t="s">
        <v>180</v>
      </c>
      <c r="AJ357" t="s">
        <v>100</v>
      </c>
      <c r="AK357" t="s">
        <v>284</v>
      </c>
      <c r="AL357" s="2">
        <v>42102.697974537034</v>
      </c>
      <c r="AM357" t="s">
        <v>4592</v>
      </c>
      <c r="AN357" t="s">
        <v>4592</v>
      </c>
      <c r="AO357">
        <v>2</v>
      </c>
      <c r="AP357" t="s">
        <v>183</v>
      </c>
      <c r="AT357" t="s">
        <v>4534</v>
      </c>
      <c r="AU357" t="s">
        <v>183</v>
      </c>
      <c r="AV357" t="s">
        <v>104</v>
      </c>
      <c r="AW357" s="8">
        <v>4776</v>
      </c>
      <c r="AX357" s="8">
        <v>4776</v>
      </c>
      <c r="AY357" s="8">
        <v>5137.1499999999996</v>
      </c>
      <c r="BA357" t="s">
        <v>4593</v>
      </c>
      <c r="BB357" t="s">
        <v>2756</v>
      </c>
      <c r="BC357" t="s">
        <v>4594</v>
      </c>
      <c r="BE357">
        <v>17</v>
      </c>
      <c r="BF357" t="s">
        <v>69</v>
      </c>
      <c r="BG357" t="s">
        <v>4595</v>
      </c>
      <c r="BO357" t="s">
        <v>175</v>
      </c>
      <c r="BP357">
        <v>0</v>
      </c>
      <c r="BQ357" t="s">
        <v>190</v>
      </c>
      <c r="BR357" t="s">
        <v>4596</v>
      </c>
      <c r="BS357" t="s">
        <v>9</v>
      </c>
      <c r="BV357" t="s">
        <v>4597</v>
      </c>
      <c r="BW357" t="s">
        <v>4592</v>
      </c>
      <c r="BX357" t="s">
        <v>4598</v>
      </c>
      <c r="BY357" t="s">
        <v>4592</v>
      </c>
      <c r="BZ357" t="s">
        <v>40</v>
      </c>
      <c r="CB357" t="s">
        <v>3264</v>
      </c>
      <c r="CC357" t="s">
        <v>4599</v>
      </c>
      <c r="CE357" t="s">
        <v>589</v>
      </c>
      <c r="CF357">
        <v>199</v>
      </c>
      <c r="CG357" t="s">
        <v>227</v>
      </c>
      <c r="CH357" t="s">
        <v>196</v>
      </c>
      <c r="CI357" t="s">
        <v>4529</v>
      </c>
      <c r="CJ357">
        <v>208</v>
      </c>
      <c r="CK357" t="s">
        <v>45</v>
      </c>
      <c r="CL357" s="1">
        <v>42235</v>
      </c>
      <c r="CM357" t="s">
        <v>4593</v>
      </c>
      <c r="CO357" t="s">
        <v>4599</v>
      </c>
      <c r="CP357" t="s">
        <v>4599</v>
      </c>
      <c r="CQ357">
        <v>2</v>
      </c>
      <c r="CR357" s="8"/>
      <c r="CS357">
        <v>0</v>
      </c>
      <c r="CU357" s="8">
        <v>4776</v>
      </c>
      <c r="CV357">
        <v>1</v>
      </c>
      <c r="CX357" t="s">
        <v>4600</v>
      </c>
    </row>
    <row r="358" spans="1:103" x14ac:dyDescent="0.35">
      <c r="A358" t="s">
        <v>4601</v>
      </c>
      <c r="B358" s="19" t="s">
        <v>4529</v>
      </c>
      <c r="C358" t="s">
        <v>9</v>
      </c>
      <c r="D358">
        <v>100</v>
      </c>
      <c r="E358">
        <v>24</v>
      </c>
      <c r="F358" t="s">
        <v>4529</v>
      </c>
      <c r="G358">
        <v>1451</v>
      </c>
      <c r="H358" t="s">
        <v>200</v>
      </c>
      <c r="I358">
        <v>24</v>
      </c>
      <c r="J358" t="s">
        <v>171</v>
      </c>
      <c r="K358" t="s">
        <v>4602</v>
      </c>
      <c r="L358" s="1"/>
      <c r="M358" s="1">
        <v>42238</v>
      </c>
      <c r="N358" s="1">
        <v>42094</v>
      </c>
      <c r="O358" t="s">
        <v>13</v>
      </c>
      <c r="P358" s="1"/>
      <c r="Q358" t="s">
        <v>14</v>
      </c>
      <c r="R358" t="s">
        <v>9</v>
      </c>
      <c r="S358" t="s">
        <v>4531</v>
      </c>
      <c r="T358" t="s">
        <v>13</v>
      </c>
      <c r="U358" t="s">
        <v>16</v>
      </c>
      <c r="X358" s="8">
        <v>22.5</v>
      </c>
      <c r="Y358" s="8">
        <v>22.5</v>
      </c>
      <c r="Z358" s="8">
        <v>59</v>
      </c>
      <c r="AA358" s="8">
        <v>4116.79</v>
      </c>
      <c r="AB358" t="s">
        <v>205</v>
      </c>
      <c r="AC358" t="s">
        <v>205</v>
      </c>
      <c r="AD358" t="s">
        <v>176</v>
      </c>
      <c r="AE358" t="s">
        <v>171</v>
      </c>
      <c r="AF358" t="s">
        <v>177</v>
      </c>
      <c r="AH358" t="s">
        <v>3147</v>
      </c>
      <c r="AI358" t="s">
        <v>507</v>
      </c>
      <c r="AJ358" t="s">
        <v>59</v>
      </c>
      <c r="AK358" t="s">
        <v>645</v>
      </c>
      <c r="AL358" s="2">
        <v>42094.531377314815</v>
      </c>
      <c r="AM358" t="s">
        <v>4603</v>
      </c>
      <c r="AN358" t="s">
        <v>4603</v>
      </c>
      <c r="AO358">
        <v>2</v>
      </c>
      <c r="AP358" t="s">
        <v>183</v>
      </c>
      <c r="AT358" t="s">
        <v>4534</v>
      </c>
      <c r="AU358" t="s">
        <v>183</v>
      </c>
      <c r="AV358" t="s">
        <v>62</v>
      </c>
      <c r="AW358" s="8">
        <v>3816</v>
      </c>
      <c r="AX358" s="8">
        <v>3816</v>
      </c>
      <c r="AY358" s="8">
        <v>4116.79</v>
      </c>
      <c r="BA358" t="s">
        <v>4604</v>
      </c>
      <c r="BB358" t="s">
        <v>4605</v>
      </c>
      <c r="BC358" t="s">
        <v>4606</v>
      </c>
      <c r="BE358">
        <v>17</v>
      </c>
      <c r="BF358" t="s">
        <v>69</v>
      </c>
      <c r="BG358" t="s">
        <v>4607</v>
      </c>
      <c r="BO358" t="s">
        <v>215</v>
      </c>
      <c r="BP358">
        <v>0</v>
      </c>
      <c r="BQ358" t="s">
        <v>190</v>
      </c>
      <c r="BR358" t="s">
        <v>4608</v>
      </c>
      <c r="BS358" t="s">
        <v>9</v>
      </c>
      <c r="BV358" t="s">
        <v>109</v>
      </c>
      <c r="BW358" t="s">
        <v>4603</v>
      </c>
      <c r="BX358" t="s">
        <v>4609</v>
      </c>
      <c r="BY358" t="s">
        <v>4603</v>
      </c>
      <c r="BZ358" t="s">
        <v>72</v>
      </c>
      <c r="CB358" t="s">
        <v>4610</v>
      </c>
      <c r="CC358" t="s">
        <v>4611</v>
      </c>
      <c r="CE358" t="s">
        <v>43</v>
      </c>
      <c r="CF358">
        <v>159</v>
      </c>
      <c r="CG358" t="s">
        <v>220</v>
      </c>
      <c r="CH358" t="s">
        <v>196</v>
      </c>
      <c r="CI358" t="s">
        <v>4529</v>
      </c>
      <c r="CJ358">
        <v>208</v>
      </c>
      <c r="CK358" t="s">
        <v>45</v>
      </c>
      <c r="CL358" s="1">
        <v>42238</v>
      </c>
      <c r="CM358" t="s">
        <v>4604</v>
      </c>
      <c r="CO358" t="s">
        <v>4611</v>
      </c>
      <c r="CP358" t="s">
        <v>4611</v>
      </c>
      <c r="CQ358">
        <v>2</v>
      </c>
      <c r="CR358" s="8"/>
      <c r="CS358">
        <v>0</v>
      </c>
      <c r="CU358" s="8">
        <v>3816</v>
      </c>
      <c r="CV358">
        <v>1</v>
      </c>
      <c r="CX358" t="s">
        <v>4612</v>
      </c>
    </row>
    <row r="359" spans="1:103" x14ac:dyDescent="0.35">
      <c r="A359" t="s">
        <v>4613</v>
      </c>
      <c r="B359" s="19" t="s">
        <v>4529</v>
      </c>
      <c r="C359" t="s">
        <v>9</v>
      </c>
      <c r="D359">
        <v>100</v>
      </c>
      <c r="E359">
        <v>24</v>
      </c>
      <c r="F359" t="s">
        <v>4529</v>
      </c>
      <c r="G359">
        <v>1223</v>
      </c>
      <c r="H359" t="s">
        <v>170</v>
      </c>
      <c r="I359">
        <v>24</v>
      </c>
      <c r="J359" t="s">
        <v>171</v>
      </c>
      <c r="K359" t="s">
        <v>4614</v>
      </c>
      <c r="L359" s="1"/>
      <c r="M359" s="1">
        <v>42238</v>
      </c>
      <c r="N359" s="1">
        <v>42069</v>
      </c>
      <c r="O359" t="s">
        <v>13</v>
      </c>
      <c r="P359" s="1">
        <v>42089</v>
      </c>
      <c r="Q359" t="s">
        <v>1359</v>
      </c>
      <c r="R359" t="s">
        <v>9</v>
      </c>
      <c r="S359" t="s">
        <v>4531</v>
      </c>
      <c r="T359" t="s">
        <v>13</v>
      </c>
      <c r="U359" t="s">
        <v>16</v>
      </c>
      <c r="X359" s="8">
        <v>30</v>
      </c>
      <c r="Y359" s="8">
        <v>18.75</v>
      </c>
      <c r="Z359" s="8">
        <v>59</v>
      </c>
      <c r="AA359" s="8">
        <v>4360.79</v>
      </c>
      <c r="AB359" t="s">
        <v>175</v>
      </c>
      <c r="AC359" t="s">
        <v>175</v>
      </c>
      <c r="AD359" t="s">
        <v>176</v>
      </c>
      <c r="AE359" t="s">
        <v>171</v>
      </c>
      <c r="AF359" t="s">
        <v>177</v>
      </c>
      <c r="AG359" t="s">
        <v>4615</v>
      </c>
      <c r="AH359" t="s">
        <v>2196</v>
      </c>
      <c r="AI359" t="s">
        <v>2197</v>
      </c>
      <c r="AJ359" t="s">
        <v>59</v>
      </c>
      <c r="AK359" t="s">
        <v>2164</v>
      </c>
      <c r="AL359" s="2">
        <v>42069.710706018515</v>
      </c>
      <c r="AM359" t="s">
        <v>4616</v>
      </c>
      <c r="AN359" t="s">
        <v>4616</v>
      </c>
      <c r="AO359">
        <v>2</v>
      </c>
      <c r="AP359" t="s">
        <v>183</v>
      </c>
      <c r="AT359" t="s">
        <v>4534</v>
      </c>
      <c r="AU359" t="s">
        <v>183</v>
      </c>
      <c r="AV359" t="s">
        <v>62</v>
      </c>
      <c r="AW359" s="8">
        <v>4056</v>
      </c>
      <c r="AX359" s="8">
        <v>4056</v>
      </c>
      <c r="AY359" s="8">
        <v>4360.79</v>
      </c>
      <c r="BA359" t="s">
        <v>4617</v>
      </c>
      <c r="BB359" t="s">
        <v>623</v>
      </c>
      <c r="BC359" t="s">
        <v>4618</v>
      </c>
      <c r="BE359">
        <v>17</v>
      </c>
      <c r="BF359" t="s">
        <v>69</v>
      </c>
      <c r="BG359" t="s">
        <v>4619</v>
      </c>
      <c r="BO359" t="s">
        <v>189</v>
      </c>
      <c r="BP359">
        <v>0</v>
      </c>
      <c r="BQ359" t="s">
        <v>190</v>
      </c>
      <c r="BR359" t="s">
        <v>4620</v>
      </c>
      <c r="BS359" t="s">
        <v>9</v>
      </c>
      <c r="BV359" t="s">
        <v>4621</v>
      </c>
      <c r="BW359" t="s">
        <v>4616</v>
      </c>
      <c r="BX359" t="s">
        <v>4615</v>
      </c>
      <c r="BY359" t="s">
        <v>4616</v>
      </c>
      <c r="BZ359" t="s">
        <v>72</v>
      </c>
      <c r="CB359" t="s">
        <v>4622</v>
      </c>
      <c r="CC359" t="s">
        <v>4623</v>
      </c>
      <c r="CE359" t="s">
        <v>273</v>
      </c>
      <c r="CF359">
        <v>169</v>
      </c>
      <c r="CG359" t="s">
        <v>165</v>
      </c>
      <c r="CH359" t="s">
        <v>196</v>
      </c>
      <c r="CI359" t="s">
        <v>4529</v>
      </c>
      <c r="CJ359">
        <v>208</v>
      </c>
      <c r="CK359" t="s">
        <v>45</v>
      </c>
      <c r="CL359" s="1">
        <v>42238</v>
      </c>
      <c r="CM359" t="s">
        <v>4617</v>
      </c>
      <c r="CO359" t="s">
        <v>4624</v>
      </c>
      <c r="CP359" t="s">
        <v>4623</v>
      </c>
      <c r="CQ359">
        <v>2</v>
      </c>
      <c r="CR359" s="8"/>
      <c r="CS359">
        <v>1</v>
      </c>
      <c r="CU359" s="8">
        <v>4056</v>
      </c>
      <c r="CV359">
        <v>1</v>
      </c>
      <c r="CX359" t="s">
        <v>4625</v>
      </c>
    </row>
    <row r="360" spans="1:103" x14ac:dyDescent="0.35">
      <c r="A360" t="s">
        <v>4626</v>
      </c>
      <c r="B360" s="19" t="s">
        <v>4529</v>
      </c>
      <c r="C360" t="s">
        <v>9</v>
      </c>
      <c r="D360">
        <v>100</v>
      </c>
      <c r="E360">
        <v>24</v>
      </c>
      <c r="F360" t="s">
        <v>4529</v>
      </c>
      <c r="G360">
        <v>2102</v>
      </c>
      <c r="H360" t="s">
        <v>200</v>
      </c>
      <c r="I360">
        <v>24</v>
      </c>
      <c r="J360" t="s">
        <v>171</v>
      </c>
      <c r="K360" t="s">
        <v>4627</v>
      </c>
      <c r="L360" s="1"/>
      <c r="M360" s="1">
        <v>42237</v>
      </c>
      <c r="N360" s="1">
        <v>42169</v>
      </c>
      <c r="O360" t="s">
        <v>13</v>
      </c>
      <c r="P360" s="1">
        <v>42177</v>
      </c>
      <c r="Q360" t="s">
        <v>14</v>
      </c>
      <c r="R360" t="s">
        <v>9</v>
      </c>
      <c r="S360" t="s">
        <v>4531</v>
      </c>
      <c r="T360" t="s">
        <v>13</v>
      </c>
      <c r="U360" t="s">
        <v>16</v>
      </c>
      <c r="V360" t="s">
        <v>3415</v>
      </c>
      <c r="X360" s="8">
        <v>22.5</v>
      </c>
      <c r="Y360" s="8">
        <v>22.5</v>
      </c>
      <c r="Z360" s="8">
        <v>59</v>
      </c>
      <c r="AA360" s="8">
        <v>4116.78</v>
      </c>
      <c r="AB360" t="s">
        <v>205</v>
      </c>
      <c r="AC360" t="s">
        <v>205</v>
      </c>
      <c r="AD360" t="s">
        <v>176</v>
      </c>
      <c r="AE360" t="s">
        <v>171</v>
      </c>
      <c r="AF360" t="s">
        <v>177</v>
      </c>
      <c r="AG360" t="s">
        <v>3415</v>
      </c>
      <c r="AH360" t="s">
        <v>4628</v>
      </c>
      <c r="AI360" t="s">
        <v>1661</v>
      </c>
      <c r="AJ360" t="s">
        <v>23</v>
      </c>
      <c r="AK360" t="s">
        <v>208</v>
      </c>
      <c r="AL360" s="2">
        <v>42169.552430555559</v>
      </c>
      <c r="AM360" t="s">
        <v>4629</v>
      </c>
      <c r="AN360" t="s">
        <v>4629</v>
      </c>
      <c r="AO360">
        <v>1</v>
      </c>
      <c r="AP360" t="s">
        <v>183</v>
      </c>
      <c r="AT360" t="s">
        <v>4534</v>
      </c>
      <c r="AU360" t="s">
        <v>183</v>
      </c>
      <c r="AV360" t="s">
        <v>29</v>
      </c>
      <c r="AW360" s="8">
        <v>3816</v>
      </c>
      <c r="AX360" s="8">
        <v>3816</v>
      </c>
      <c r="AY360" s="8">
        <v>4116.78</v>
      </c>
      <c r="AZ360" t="s">
        <v>30</v>
      </c>
      <c r="BA360" t="s">
        <v>4630</v>
      </c>
      <c r="BB360" t="s">
        <v>32</v>
      </c>
      <c r="BC360" t="s">
        <v>4631</v>
      </c>
      <c r="BE360">
        <v>17</v>
      </c>
      <c r="BF360" t="s">
        <v>69</v>
      </c>
      <c r="BG360" t="s">
        <v>4632</v>
      </c>
      <c r="BO360" t="s">
        <v>215</v>
      </c>
      <c r="BP360">
        <v>0</v>
      </c>
      <c r="BQ360" t="s">
        <v>190</v>
      </c>
      <c r="BR360" t="s">
        <v>4633</v>
      </c>
      <c r="BS360" t="s">
        <v>9</v>
      </c>
      <c r="BV360" t="s">
        <v>4634</v>
      </c>
      <c r="BW360" t="s">
        <v>4629</v>
      </c>
      <c r="BX360" t="s">
        <v>3415</v>
      </c>
      <c r="BY360" t="s">
        <v>4629</v>
      </c>
      <c r="BZ360" t="s">
        <v>40</v>
      </c>
      <c r="CA360" t="s">
        <v>4635</v>
      </c>
      <c r="CB360" t="s">
        <v>4636</v>
      </c>
      <c r="CE360" t="s">
        <v>1124</v>
      </c>
      <c r="CF360">
        <v>159</v>
      </c>
      <c r="CG360" t="s">
        <v>220</v>
      </c>
      <c r="CH360" t="s">
        <v>196</v>
      </c>
      <c r="CI360" t="s">
        <v>4529</v>
      </c>
      <c r="CJ360">
        <v>208</v>
      </c>
      <c r="CK360" t="s">
        <v>45</v>
      </c>
      <c r="CL360" s="1">
        <v>42237</v>
      </c>
      <c r="CM360" t="s">
        <v>4630</v>
      </c>
      <c r="CN360" t="s">
        <v>4637</v>
      </c>
      <c r="CO360" t="s">
        <v>4638</v>
      </c>
      <c r="CP360" t="s">
        <v>4638</v>
      </c>
      <c r="CQ360">
        <v>1</v>
      </c>
      <c r="CR360" s="8"/>
      <c r="CS360">
        <v>0</v>
      </c>
      <c r="CU360" s="8">
        <v>3816</v>
      </c>
      <c r="CV360">
        <v>1</v>
      </c>
      <c r="CX360" t="s">
        <v>4639</v>
      </c>
    </row>
    <row r="361" spans="1:103" x14ac:dyDescent="0.35">
      <c r="A361" t="s">
        <v>4640</v>
      </c>
      <c r="B361" s="19" t="s">
        <v>4529</v>
      </c>
      <c r="C361" t="s">
        <v>9</v>
      </c>
      <c r="D361">
        <v>100</v>
      </c>
      <c r="E361">
        <v>24</v>
      </c>
      <c r="F361" t="s">
        <v>4529</v>
      </c>
      <c r="G361">
        <v>1821</v>
      </c>
      <c r="H361" t="s">
        <v>200</v>
      </c>
      <c r="I361">
        <v>24</v>
      </c>
      <c r="J361" t="s">
        <v>171</v>
      </c>
      <c r="K361" t="s">
        <v>4641</v>
      </c>
      <c r="L361" s="1"/>
      <c r="M361" s="1">
        <v>42236</v>
      </c>
      <c r="N361" s="1">
        <v>42142</v>
      </c>
      <c r="O361" t="s">
        <v>13</v>
      </c>
      <c r="P361" s="1">
        <v>42164</v>
      </c>
      <c r="Q361" t="s">
        <v>1359</v>
      </c>
      <c r="R361" t="s">
        <v>9</v>
      </c>
      <c r="S361" t="s">
        <v>4531</v>
      </c>
      <c r="T361" t="s">
        <v>13</v>
      </c>
      <c r="U361" t="s">
        <v>203</v>
      </c>
      <c r="X361" s="8">
        <v>22.5</v>
      </c>
      <c r="Y361" s="8">
        <v>22.5</v>
      </c>
      <c r="Z361" s="8">
        <v>59</v>
      </c>
      <c r="AA361" s="8">
        <v>4116.78</v>
      </c>
      <c r="AB361" t="s">
        <v>205</v>
      </c>
      <c r="AC361" t="s">
        <v>205</v>
      </c>
      <c r="AD361" t="s">
        <v>176</v>
      </c>
      <c r="AE361" t="s">
        <v>171</v>
      </c>
      <c r="AF361" t="s">
        <v>177</v>
      </c>
      <c r="AG361" t="s">
        <v>4642</v>
      </c>
      <c r="AH361" t="s">
        <v>4561</v>
      </c>
      <c r="AI361" t="s">
        <v>2118</v>
      </c>
      <c r="AJ361" t="s">
        <v>80</v>
      </c>
      <c r="AK361" t="s">
        <v>619</v>
      </c>
      <c r="AL361" s="2">
        <v>42142.529918981483</v>
      </c>
      <c r="AM361" t="s">
        <v>4643</v>
      </c>
      <c r="AO361">
        <v>1</v>
      </c>
      <c r="AP361" t="s">
        <v>183</v>
      </c>
      <c r="AT361" t="s">
        <v>4534</v>
      </c>
      <c r="AU361" t="s">
        <v>183</v>
      </c>
      <c r="AV361" t="s">
        <v>83</v>
      </c>
      <c r="AW361" s="8">
        <v>3816</v>
      </c>
      <c r="AX361" s="8">
        <v>3816</v>
      </c>
      <c r="AY361" s="8">
        <v>4116.78</v>
      </c>
      <c r="BA361" t="s">
        <v>4644</v>
      </c>
      <c r="BB361" t="s">
        <v>64</v>
      </c>
      <c r="BC361" t="s">
        <v>4645</v>
      </c>
      <c r="BE361">
        <v>17</v>
      </c>
      <c r="BF361" t="s">
        <v>69</v>
      </c>
      <c r="BG361" t="s">
        <v>4646</v>
      </c>
      <c r="BO361" t="s">
        <v>215</v>
      </c>
      <c r="BP361">
        <v>0</v>
      </c>
      <c r="BQ361" t="s">
        <v>190</v>
      </c>
      <c r="BR361" t="s">
        <v>4647</v>
      </c>
      <c r="BS361" t="s">
        <v>9</v>
      </c>
      <c r="BV361" t="s">
        <v>4648</v>
      </c>
      <c r="BW361" t="s">
        <v>4643</v>
      </c>
      <c r="BX361" t="s">
        <v>4649</v>
      </c>
      <c r="BY361" t="s">
        <v>4643</v>
      </c>
      <c r="BZ361" t="s">
        <v>40</v>
      </c>
      <c r="CB361" t="s">
        <v>4650</v>
      </c>
      <c r="CC361" t="s">
        <v>4651</v>
      </c>
      <c r="CD361" t="s">
        <v>374</v>
      </c>
      <c r="CE361" t="s">
        <v>493</v>
      </c>
      <c r="CF361">
        <v>159</v>
      </c>
      <c r="CG361" t="s">
        <v>220</v>
      </c>
      <c r="CH361" t="s">
        <v>196</v>
      </c>
      <c r="CI361" t="s">
        <v>4529</v>
      </c>
      <c r="CJ361">
        <v>208</v>
      </c>
      <c r="CK361" t="s">
        <v>45</v>
      </c>
      <c r="CL361" s="1">
        <v>42236</v>
      </c>
      <c r="CM361" t="s">
        <v>4644</v>
      </c>
      <c r="CN361" t="s">
        <v>4652</v>
      </c>
      <c r="CO361" t="s">
        <v>4653</v>
      </c>
      <c r="CP361" t="s">
        <v>4654</v>
      </c>
      <c r="CQ361">
        <v>1</v>
      </c>
      <c r="CR361" s="8"/>
      <c r="CS361">
        <v>0</v>
      </c>
      <c r="CU361" s="8">
        <v>3816</v>
      </c>
      <c r="CV361">
        <v>1</v>
      </c>
      <c r="CX361" t="s">
        <v>4655</v>
      </c>
    </row>
    <row r="362" spans="1:103" x14ac:dyDescent="0.35">
      <c r="A362" t="s">
        <v>4656</v>
      </c>
      <c r="B362" s="19" t="s">
        <v>4529</v>
      </c>
      <c r="C362" t="s">
        <v>9</v>
      </c>
      <c r="D362">
        <v>100</v>
      </c>
      <c r="E362">
        <v>30</v>
      </c>
      <c r="F362" t="s">
        <v>4529</v>
      </c>
      <c r="G362">
        <v>1845</v>
      </c>
      <c r="H362" t="s">
        <v>224</v>
      </c>
      <c r="I362">
        <v>30</v>
      </c>
      <c r="J362" t="s">
        <v>171</v>
      </c>
      <c r="K362" t="s">
        <v>4657</v>
      </c>
      <c r="L362" s="1"/>
      <c r="M362" s="1">
        <v>42236</v>
      </c>
      <c r="N362" s="1">
        <v>42144</v>
      </c>
      <c r="O362" t="s">
        <v>13</v>
      </c>
      <c r="P362" s="1">
        <v>42151</v>
      </c>
      <c r="Q362" t="s">
        <v>14</v>
      </c>
      <c r="R362" t="s">
        <v>9</v>
      </c>
      <c r="S362" t="s">
        <v>4531</v>
      </c>
      <c r="T362" t="s">
        <v>13</v>
      </c>
      <c r="U362" t="s">
        <v>16</v>
      </c>
      <c r="V362" t="s">
        <v>4658</v>
      </c>
      <c r="X362" s="8">
        <v>22.5</v>
      </c>
      <c r="Y362" s="8">
        <v>18.75</v>
      </c>
      <c r="Z362" s="8">
        <v>59</v>
      </c>
      <c r="AA362" s="8">
        <v>4810.97</v>
      </c>
      <c r="AB362" t="s">
        <v>227</v>
      </c>
      <c r="AC362" t="s">
        <v>227</v>
      </c>
      <c r="AD362" t="s">
        <v>176</v>
      </c>
      <c r="AE362" t="s">
        <v>171</v>
      </c>
      <c r="AF362" t="s">
        <v>177</v>
      </c>
      <c r="AG362" t="s">
        <v>4659</v>
      </c>
      <c r="AH362" t="s">
        <v>2117</v>
      </c>
      <c r="AI362" t="s">
        <v>2118</v>
      </c>
      <c r="AJ362" t="s">
        <v>80</v>
      </c>
      <c r="AK362" t="s">
        <v>228</v>
      </c>
      <c r="AL362" s="2">
        <v>42144.4840625</v>
      </c>
      <c r="AM362" t="s">
        <v>4660</v>
      </c>
      <c r="AN362" t="s">
        <v>4661</v>
      </c>
      <c r="AO362">
        <v>2</v>
      </c>
      <c r="AP362" t="s">
        <v>183</v>
      </c>
      <c r="AT362" t="s">
        <v>4534</v>
      </c>
      <c r="AU362" t="s">
        <v>183</v>
      </c>
      <c r="AV362" t="s">
        <v>83</v>
      </c>
      <c r="AW362" s="8">
        <v>4470</v>
      </c>
      <c r="AX362" s="8">
        <v>4470</v>
      </c>
      <c r="AY362" s="8">
        <v>4810.97</v>
      </c>
      <c r="AZ362" t="s">
        <v>30</v>
      </c>
      <c r="BA362" t="s">
        <v>4662</v>
      </c>
      <c r="BB362" t="s">
        <v>32</v>
      </c>
      <c r="BC362" t="s">
        <v>4663</v>
      </c>
      <c r="BE362">
        <v>17</v>
      </c>
      <c r="BF362" t="s">
        <v>69</v>
      </c>
      <c r="BG362" t="s">
        <v>4664</v>
      </c>
      <c r="BO362" t="s">
        <v>233</v>
      </c>
      <c r="BP362">
        <v>0</v>
      </c>
      <c r="BQ362" t="s">
        <v>190</v>
      </c>
      <c r="BR362" t="s">
        <v>4665</v>
      </c>
      <c r="BS362" t="s">
        <v>9</v>
      </c>
      <c r="BV362" t="s">
        <v>4666</v>
      </c>
      <c r="BW362" t="s">
        <v>4661</v>
      </c>
      <c r="BX362" t="s">
        <v>4659</v>
      </c>
      <c r="BY362" t="s">
        <v>4661</v>
      </c>
      <c r="BZ362" t="s">
        <v>72</v>
      </c>
      <c r="CA362" t="s">
        <v>4667</v>
      </c>
      <c r="CB362" t="s">
        <v>4668</v>
      </c>
      <c r="CC362" t="s">
        <v>4669</v>
      </c>
      <c r="CE362" t="s">
        <v>456</v>
      </c>
      <c r="CF362">
        <v>149</v>
      </c>
      <c r="CG362" t="s">
        <v>54</v>
      </c>
      <c r="CH362" t="s">
        <v>196</v>
      </c>
      <c r="CI362" t="s">
        <v>4529</v>
      </c>
      <c r="CJ362">
        <v>208</v>
      </c>
      <c r="CK362" t="s">
        <v>45</v>
      </c>
      <c r="CL362" s="1">
        <v>42236</v>
      </c>
      <c r="CM362" t="s">
        <v>4662</v>
      </c>
      <c r="CN362" t="s">
        <v>4670</v>
      </c>
      <c r="CO362" t="s">
        <v>4671</v>
      </c>
      <c r="CP362" t="s">
        <v>4669</v>
      </c>
      <c r="CQ362">
        <v>2</v>
      </c>
      <c r="CR362" s="8"/>
      <c r="CS362">
        <v>0</v>
      </c>
      <c r="CU362" s="8">
        <v>4470</v>
      </c>
      <c r="CV362">
        <v>1</v>
      </c>
      <c r="CX362" t="s">
        <v>4672</v>
      </c>
    </row>
    <row r="363" spans="1:103" x14ac:dyDescent="0.35">
      <c r="A363" t="s">
        <v>4673</v>
      </c>
      <c r="B363" s="19" t="s">
        <v>4529</v>
      </c>
      <c r="C363" t="s">
        <v>9</v>
      </c>
      <c r="D363">
        <v>100</v>
      </c>
      <c r="E363">
        <v>30</v>
      </c>
      <c r="F363" t="s">
        <v>4529</v>
      </c>
      <c r="G363">
        <v>1610</v>
      </c>
      <c r="H363" t="s">
        <v>224</v>
      </c>
      <c r="I363">
        <v>30</v>
      </c>
      <c r="J363" t="s">
        <v>171</v>
      </c>
      <c r="K363" t="s">
        <v>4674</v>
      </c>
      <c r="L363" s="1"/>
      <c r="M363" s="1">
        <v>42237</v>
      </c>
      <c r="N363" s="1">
        <v>42109</v>
      </c>
      <c r="O363" t="s">
        <v>13</v>
      </c>
      <c r="P363" s="1">
        <v>42117</v>
      </c>
      <c r="Q363" t="s">
        <v>14</v>
      </c>
      <c r="R363" t="s">
        <v>9</v>
      </c>
      <c r="S363" t="s">
        <v>4531</v>
      </c>
      <c r="T363" t="s">
        <v>13</v>
      </c>
      <c r="U363" t="s">
        <v>16</v>
      </c>
      <c r="V363" t="s">
        <v>4675</v>
      </c>
      <c r="X363" s="8">
        <v>22.5</v>
      </c>
      <c r="Y363" s="8">
        <v>18.75</v>
      </c>
      <c r="Z363" s="8">
        <v>59</v>
      </c>
      <c r="AA363" s="8">
        <v>4810.97</v>
      </c>
      <c r="AB363" t="s">
        <v>227</v>
      </c>
      <c r="AC363" t="s">
        <v>227</v>
      </c>
      <c r="AD363" t="s">
        <v>176</v>
      </c>
      <c r="AE363" t="s">
        <v>171</v>
      </c>
      <c r="AF363" t="s">
        <v>177</v>
      </c>
      <c r="AG363" t="s">
        <v>4676</v>
      </c>
      <c r="AH363" t="s">
        <v>1344</v>
      </c>
      <c r="AI363" t="s">
        <v>527</v>
      </c>
      <c r="AJ363" t="s">
        <v>23</v>
      </c>
      <c r="AK363" t="s">
        <v>593</v>
      </c>
      <c r="AL363" s="2">
        <v>42109.652361111112</v>
      </c>
      <c r="AM363" t="s">
        <v>4677</v>
      </c>
      <c r="AN363" t="s">
        <v>4677</v>
      </c>
      <c r="AO363">
        <v>2</v>
      </c>
      <c r="AP363" t="s">
        <v>183</v>
      </c>
      <c r="AT363" t="s">
        <v>4534</v>
      </c>
      <c r="AU363" t="s">
        <v>183</v>
      </c>
      <c r="AV363" t="s">
        <v>29</v>
      </c>
      <c r="AW363" s="8">
        <v>4470</v>
      </c>
      <c r="AX363" s="8">
        <v>4470</v>
      </c>
      <c r="AY363" s="8">
        <v>4810.97</v>
      </c>
      <c r="AZ363" t="s">
        <v>30</v>
      </c>
      <c r="BA363" t="s">
        <v>4678</v>
      </c>
      <c r="BB363" t="s">
        <v>511</v>
      </c>
      <c r="BC363" t="s">
        <v>4679</v>
      </c>
      <c r="BE363">
        <v>17</v>
      </c>
      <c r="BF363" t="s">
        <v>69</v>
      </c>
      <c r="BG363" t="s">
        <v>4680</v>
      </c>
      <c r="BO363" t="s">
        <v>233</v>
      </c>
      <c r="BP363">
        <v>0</v>
      </c>
      <c r="BQ363" t="s">
        <v>190</v>
      </c>
      <c r="BR363" t="s">
        <v>4681</v>
      </c>
      <c r="BS363" t="s">
        <v>9</v>
      </c>
      <c r="BV363" t="s">
        <v>4682</v>
      </c>
      <c r="BW363" t="s">
        <v>4677</v>
      </c>
      <c r="BX363" t="s">
        <v>4683</v>
      </c>
      <c r="BY363" t="s">
        <v>4677</v>
      </c>
      <c r="BZ363" t="s">
        <v>40</v>
      </c>
      <c r="CB363" t="s">
        <v>4684</v>
      </c>
      <c r="CC363" t="s">
        <v>4685</v>
      </c>
      <c r="CD363" t="s">
        <v>254</v>
      </c>
      <c r="CE363" t="s">
        <v>294</v>
      </c>
      <c r="CF363">
        <v>149</v>
      </c>
      <c r="CG363" t="s">
        <v>54</v>
      </c>
      <c r="CH363" t="s">
        <v>196</v>
      </c>
      <c r="CI363" t="s">
        <v>4529</v>
      </c>
      <c r="CJ363">
        <v>208</v>
      </c>
      <c r="CK363" t="s">
        <v>45</v>
      </c>
      <c r="CL363" s="1">
        <v>42237</v>
      </c>
      <c r="CM363" t="s">
        <v>4678</v>
      </c>
      <c r="CN363" t="s">
        <v>4686</v>
      </c>
      <c r="CO363" t="s">
        <v>4687</v>
      </c>
      <c r="CP363" t="s">
        <v>4685</v>
      </c>
      <c r="CQ363">
        <v>2</v>
      </c>
      <c r="CR363" s="8"/>
      <c r="CS363">
        <v>0</v>
      </c>
      <c r="CU363" s="8">
        <v>4470</v>
      </c>
      <c r="CV363">
        <v>1</v>
      </c>
      <c r="CX363" t="s">
        <v>4688</v>
      </c>
    </row>
    <row r="364" spans="1:103" x14ac:dyDescent="0.35">
      <c r="A364" t="s">
        <v>4689</v>
      </c>
      <c r="B364" s="19" t="s">
        <v>4529</v>
      </c>
      <c r="C364" t="s">
        <v>69</v>
      </c>
      <c r="E364">
        <v>30</v>
      </c>
      <c r="F364" t="s">
        <v>4529</v>
      </c>
      <c r="G364">
        <v>2095</v>
      </c>
      <c r="H364" t="s">
        <v>1704</v>
      </c>
      <c r="I364">
        <v>30</v>
      </c>
      <c r="J364" t="s">
        <v>171</v>
      </c>
      <c r="K364" t="s">
        <v>4690</v>
      </c>
      <c r="L364" s="1">
        <v>42179</v>
      </c>
      <c r="M364" s="1">
        <v>42236</v>
      </c>
      <c r="N364" s="1">
        <v>42167</v>
      </c>
      <c r="O364" t="s">
        <v>990</v>
      </c>
      <c r="P364" s="1">
        <v>42179</v>
      </c>
      <c r="Q364" t="s">
        <v>14</v>
      </c>
      <c r="S364" t="s">
        <v>4531</v>
      </c>
      <c r="T364" t="s">
        <v>1414</v>
      </c>
      <c r="X364" s="8">
        <v>12.5</v>
      </c>
      <c r="Y364" s="8">
        <v>14</v>
      </c>
      <c r="Z364" s="8">
        <v>44</v>
      </c>
      <c r="AA364" s="8">
        <v>0</v>
      </c>
      <c r="AB364" t="s">
        <v>1706</v>
      </c>
      <c r="AC364" t="s">
        <v>1706</v>
      </c>
      <c r="AD364" t="s">
        <v>176</v>
      </c>
      <c r="AE364" t="s">
        <v>171</v>
      </c>
      <c r="AF364" t="s">
        <v>177</v>
      </c>
      <c r="AG364" t="s">
        <v>4691</v>
      </c>
      <c r="AH364" t="s">
        <v>4159</v>
      </c>
      <c r="AI364" t="s">
        <v>1661</v>
      </c>
      <c r="AJ364" t="s">
        <v>80</v>
      </c>
      <c r="AK364" t="s">
        <v>1709</v>
      </c>
      <c r="AL364" s="2">
        <v>42167.666458333333</v>
      </c>
      <c r="AM364" t="s">
        <v>4692</v>
      </c>
      <c r="AN364" t="s">
        <v>4693</v>
      </c>
      <c r="AO364">
        <v>1</v>
      </c>
      <c r="AP364" t="s">
        <v>183</v>
      </c>
      <c r="AT364" t="s">
        <v>4534</v>
      </c>
      <c r="AU364" t="s">
        <v>183</v>
      </c>
      <c r="AV364" t="s">
        <v>83</v>
      </c>
      <c r="AW364" s="8">
        <v>2700</v>
      </c>
      <c r="AX364" s="8">
        <v>2700</v>
      </c>
      <c r="AY364" s="8">
        <v>2908.66</v>
      </c>
      <c r="BA364" t="s">
        <v>4694</v>
      </c>
      <c r="BB364" t="s">
        <v>32</v>
      </c>
      <c r="BC364" t="s">
        <v>4695</v>
      </c>
      <c r="BE364">
        <v>17</v>
      </c>
      <c r="BF364" t="s">
        <v>69</v>
      </c>
      <c r="BG364" t="s">
        <v>4696</v>
      </c>
      <c r="BO364" t="s">
        <v>653</v>
      </c>
      <c r="BP364">
        <v>2908.66</v>
      </c>
      <c r="BQ364" t="s">
        <v>190</v>
      </c>
      <c r="BR364" t="s">
        <v>4697</v>
      </c>
      <c r="BS364" t="s">
        <v>9</v>
      </c>
      <c r="BV364" t="s">
        <v>4698</v>
      </c>
      <c r="BW364" t="s">
        <v>4692</v>
      </c>
      <c r="BX364" t="s">
        <v>4699</v>
      </c>
      <c r="BY364" t="s">
        <v>4700</v>
      </c>
      <c r="BZ364" t="s">
        <v>40</v>
      </c>
      <c r="CB364" t="s">
        <v>4701</v>
      </c>
      <c r="CC364" t="s">
        <v>4702</v>
      </c>
      <c r="CE364" t="s">
        <v>608</v>
      </c>
      <c r="CF364">
        <v>90</v>
      </c>
      <c r="CG364" t="s">
        <v>777</v>
      </c>
      <c r="CH364" t="s">
        <v>196</v>
      </c>
      <c r="CI364" t="s">
        <v>4529</v>
      </c>
      <c r="CJ364">
        <v>208</v>
      </c>
      <c r="CK364" t="s">
        <v>45</v>
      </c>
      <c r="CL364" s="1">
        <v>42236</v>
      </c>
      <c r="CM364" t="s">
        <v>4694</v>
      </c>
      <c r="CO364" t="s">
        <v>4703</v>
      </c>
      <c r="CP364" t="s">
        <v>4702</v>
      </c>
      <c r="CQ364">
        <v>1</v>
      </c>
      <c r="CR364" s="8"/>
      <c r="CS364">
        <v>0</v>
      </c>
      <c r="CU364" s="8">
        <v>2700</v>
      </c>
      <c r="CV364">
        <v>1</v>
      </c>
      <c r="CX364" t="s">
        <v>4704</v>
      </c>
    </row>
    <row r="365" spans="1:103" x14ac:dyDescent="0.35">
      <c r="A365" t="s">
        <v>4705</v>
      </c>
      <c r="B365" s="19" t="s">
        <v>4706</v>
      </c>
      <c r="C365" t="s">
        <v>9</v>
      </c>
      <c r="D365">
        <v>100</v>
      </c>
      <c r="E365">
        <v>53</v>
      </c>
      <c r="F365" t="s">
        <v>4706</v>
      </c>
      <c r="G365">
        <v>2146</v>
      </c>
      <c r="H365" t="s">
        <v>50</v>
      </c>
      <c r="I365">
        <v>53</v>
      </c>
      <c r="J365" t="s">
        <v>11</v>
      </c>
      <c r="K365" t="s">
        <v>4707</v>
      </c>
      <c r="L365" s="1"/>
      <c r="M365" s="1">
        <v>42237</v>
      </c>
      <c r="N365" s="1">
        <v>42172</v>
      </c>
      <c r="O365" t="s">
        <v>13</v>
      </c>
      <c r="P365" s="1">
        <v>42179</v>
      </c>
      <c r="Q365" t="s">
        <v>14</v>
      </c>
      <c r="R365" t="s">
        <v>9</v>
      </c>
      <c r="S365" t="s">
        <v>4708</v>
      </c>
      <c r="T365" t="s">
        <v>13</v>
      </c>
      <c r="U365" t="s">
        <v>16</v>
      </c>
      <c r="X365" s="8">
        <v>41</v>
      </c>
      <c r="Y365" s="8">
        <v>21</v>
      </c>
      <c r="Z365" s="8">
        <v>30.13</v>
      </c>
      <c r="AA365" s="8">
        <v>12546.07</v>
      </c>
      <c r="AB365" t="s">
        <v>54</v>
      </c>
      <c r="AC365" t="s">
        <v>303</v>
      </c>
      <c r="AD365" t="s">
        <v>438</v>
      </c>
      <c r="AE365" t="s">
        <v>11</v>
      </c>
      <c r="AF365" t="s">
        <v>20</v>
      </c>
      <c r="AG365" t="s">
        <v>4709</v>
      </c>
      <c r="AH365" t="s">
        <v>761</v>
      </c>
      <c r="AI365" t="s">
        <v>762</v>
      </c>
      <c r="AJ365" t="s">
        <v>23</v>
      </c>
      <c r="AK365" t="s">
        <v>2045</v>
      </c>
      <c r="AL365" s="2">
        <v>42172.614328703705</v>
      </c>
      <c r="AM365" t="s">
        <v>4710</v>
      </c>
      <c r="AN365" t="s">
        <v>4711</v>
      </c>
      <c r="AO365">
        <v>2</v>
      </c>
      <c r="AP365" t="s">
        <v>823</v>
      </c>
      <c r="AQ365" t="s">
        <v>824</v>
      </c>
      <c r="AR365">
        <v>50</v>
      </c>
      <c r="AT365" t="s">
        <v>4294</v>
      </c>
      <c r="AU365" t="s">
        <v>823</v>
      </c>
      <c r="AV365" t="s">
        <v>29</v>
      </c>
      <c r="AW365" s="8">
        <v>11617.33</v>
      </c>
      <c r="AX365" s="8">
        <v>11617.33</v>
      </c>
      <c r="AY365" s="8">
        <v>12546.07</v>
      </c>
      <c r="BA365" t="s">
        <v>4712</v>
      </c>
      <c r="BB365" t="s">
        <v>32</v>
      </c>
      <c r="BC365" t="s">
        <v>4713</v>
      </c>
      <c r="BD365">
        <v>1.1000000000000001</v>
      </c>
      <c r="BE365">
        <v>39</v>
      </c>
      <c r="BF365" t="s">
        <v>9</v>
      </c>
      <c r="BG365" t="s">
        <v>4714</v>
      </c>
      <c r="BO365" t="s">
        <v>828</v>
      </c>
      <c r="BP365">
        <v>0</v>
      </c>
      <c r="BQ365" t="s">
        <v>36</v>
      </c>
      <c r="BR365" t="s">
        <v>4715</v>
      </c>
      <c r="BS365" t="s">
        <v>9</v>
      </c>
      <c r="BT365" t="s">
        <v>9</v>
      </c>
      <c r="BU365" t="s">
        <v>38</v>
      </c>
      <c r="BV365" t="s">
        <v>4716</v>
      </c>
      <c r="BW365" t="s">
        <v>4710</v>
      </c>
      <c r="BX365" t="s">
        <v>4717</v>
      </c>
      <c r="BY365" t="s">
        <v>4711</v>
      </c>
      <c r="BZ365" t="s">
        <v>72</v>
      </c>
      <c r="CB365" t="s">
        <v>4718</v>
      </c>
      <c r="CC365" t="s">
        <v>4719</v>
      </c>
      <c r="CE365" t="s">
        <v>112</v>
      </c>
      <c r="CF365">
        <v>219</v>
      </c>
      <c r="CG365" t="s">
        <v>74</v>
      </c>
      <c r="CI365" t="s">
        <v>4706</v>
      </c>
      <c r="CJ365">
        <v>11</v>
      </c>
      <c r="CK365" t="s">
        <v>45</v>
      </c>
      <c r="CL365" s="1">
        <v>42237</v>
      </c>
      <c r="CM365" t="s">
        <v>4712</v>
      </c>
      <c r="CO365" t="s">
        <v>4720</v>
      </c>
      <c r="CP365" t="s">
        <v>4719</v>
      </c>
      <c r="CQ365">
        <v>1</v>
      </c>
      <c r="CR365" s="8"/>
      <c r="CS365">
        <v>2</v>
      </c>
      <c r="CU365" s="8">
        <v>11617.33</v>
      </c>
      <c r="CV365">
        <v>3</v>
      </c>
      <c r="CX365" t="s">
        <v>4721</v>
      </c>
      <c r="CY365">
        <v>7.1</v>
      </c>
    </row>
    <row r="366" spans="1:103" x14ac:dyDescent="0.35">
      <c r="A366" t="s">
        <v>4722</v>
      </c>
      <c r="B366" s="19" t="s">
        <v>4706</v>
      </c>
      <c r="C366" t="s">
        <v>9</v>
      </c>
      <c r="D366">
        <v>100</v>
      </c>
      <c r="E366">
        <v>53</v>
      </c>
      <c r="F366" t="s">
        <v>4706</v>
      </c>
      <c r="G366">
        <v>1717</v>
      </c>
      <c r="H366" t="s">
        <v>148</v>
      </c>
      <c r="I366">
        <v>53</v>
      </c>
      <c r="J366" t="s">
        <v>11</v>
      </c>
      <c r="K366" t="s">
        <v>4723</v>
      </c>
      <c r="L366" s="1"/>
      <c r="M366" s="1">
        <v>42235</v>
      </c>
      <c r="N366" s="1">
        <v>42123</v>
      </c>
      <c r="O366" t="s">
        <v>13</v>
      </c>
      <c r="P366" s="1">
        <v>42130</v>
      </c>
      <c r="Q366" t="s">
        <v>52</v>
      </c>
      <c r="R366" t="s">
        <v>9</v>
      </c>
      <c r="S366" t="s">
        <v>4708</v>
      </c>
      <c r="T366" t="s">
        <v>13</v>
      </c>
      <c r="U366" t="s">
        <v>657</v>
      </c>
      <c r="X366" s="8">
        <v>42.5</v>
      </c>
      <c r="Y366" s="8">
        <v>22.5</v>
      </c>
      <c r="Z366" s="8">
        <v>30.13</v>
      </c>
      <c r="AA366" s="8">
        <v>14260.39</v>
      </c>
      <c r="AB366" t="s">
        <v>151</v>
      </c>
      <c r="AC366" t="s">
        <v>664</v>
      </c>
      <c r="AD366" t="s">
        <v>438</v>
      </c>
      <c r="AE366" t="s">
        <v>11</v>
      </c>
      <c r="AF366" t="s">
        <v>20</v>
      </c>
      <c r="AH366" t="s">
        <v>4724</v>
      </c>
      <c r="AI366" t="s">
        <v>2674</v>
      </c>
      <c r="AJ366" t="s">
        <v>100</v>
      </c>
      <c r="AK366" t="s">
        <v>763</v>
      </c>
      <c r="AL366" s="2">
        <v>42123.708194444444</v>
      </c>
      <c r="AM366" t="s">
        <v>4725</v>
      </c>
      <c r="AN366" t="s">
        <v>4725</v>
      </c>
      <c r="AO366">
        <v>2</v>
      </c>
      <c r="AP366" t="s">
        <v>823</v>
      </c>
      <c r="AQ366" t="s">
        <v>824</v>
      </c>
      <c r="AR366">
        <v>50</v>
      </c>
      <c r="AT366" t="s">
        <v>4294</v>
      </c>
      <c r="AU366" t="s">
        <v>823</v>
      </c>
      <c r="AV366" t="s">
        <v>104</v>
      </c>
      <c r="AW366" s="8">
        <v>13197</v>
      </c>
      <c r="AX366" s="8">
        <v>13197</v>
      </c>
      <c r="AY366" s="8">
        <v>14260.39</v>
      </c>
      <c r="BA366" t="s">
        <v>4726</v>
      </c>
      <c r="BB366" t="s">
        <v>4727</v>
      </c>
      <c r="BC366" t="s">
        <v>4728</v>
      </c>
      <c r="BD366">
        <v>1.1000000000000001</v>
      </c>
      <c r="BE366">
        <v>39</v>
      </c>
      <c r="BF366" t="s">
        <v>9</v>
      </c>
      <c r="BG366" t="s">
        <v>4729</v>
      </c>
      <c r="BO366" t="s">
        <v>768</v>
      </c>
      <c r="BP366">
        <v>0</v>
      </c>
      <c r="BQ366" t="s">
        <v>36</v>
      </c>
      <c r="BR366" t="s">
        <v>4730</v>
      </c>
      <c r="BS366" t="s">
        <v>9</v>
      </c>
      <c r="BV366" t="s">
        <v>4731</v>
      </c>
      <c r="BW366" t="s">
        <v>4725</v>
      </c>
      <c r="BX366" t="s">
        <v>4732</v>
      </c>
      <c r="BY366" t="s">
        <v>4725</v>
      </c>
      <c r="BZ366" t="s">
        <v>72</v>
      </c>
      <c r="CA366" t="s">
        <v>4733</v>
      </c>
      <c r="CC366" t="s">
        <v>4734</v>
      </c>
      <c r="CE366" t="s">
        <v>294</v>
      </c>
      <c r="CF366">
        <v>249</v>
      </c>
      <c r="CG366" t="s">
        <v>165</v>
      </c>
      <c r="CI366" t="s">
        <v>4706</v>
      </c>
      <c r="CJ366">
        <v>11</v>
      </c>
      <c r="CK366" t="s">
        <v>45</v>
      </c>
      <c r="CL366" s="1">
        <v>42235</v>
      </c>
      <c r="CM366" t="s">
        <v>4726</v>
      </c>
      <c r="CO366" t="s">
        <v>4734</v>
      </c>
      <c r="CP366" t="s">
        <v>4734</v>
      </c>
      <c r="CQ366">
        <v>2</v>
      </c>
      <c r="CR366" s="8"/>
      <c r="CS366">
        <v>1</v>
      </c>
      <c r="CU366" s="8">
        <v>13197</v>
      </c>
      <c r="CV366">
        <v>3</v>
      </c>
      <c r="CX366" t="s">
        <v>4735</v>
      </c>
      <c r="CY366">
        <v>7.1</v>
      </c>
    </row>
    <row r="367" spans="1:103" x14ac:dyDescent="0.35">
      <c r="A367" t="s">
        <v>4736</v>
      </c>
      <c r="B367" s="19" t="s">
        <v>4706</v>
      </c>
      <c r="C367" t="s">
        <v>9</v>
      </c>
      <c r="D367">
        <v>100</v>
      </c>
      <c r="E367">
        <v>53</v>
      </c>
      <c r="F367" t="s">
        <v>4706</v>
      </c>
      <c r="G367">
        <v>1878</v>
      </c>
      <c r="H367" t="s">
        <v>50</v>
      </c>
      <c r="I367">
        <v>53</v>
      </c>
      <c r="J367" t="s">
        <v>11</v>
      </c>
      <c r="K367" t="s">
        <v>4737</v>
      </c>
      <c r="L367" s="1"/>
      <c r="M367" s="1">
        <v>42236</v>
      </c>
      <c r="N367" s="1">
        <v>42150</v>
      </c>
      <c r="O367" t="s">
        <v>13</v>
      </c>
      <c r="P367" s="1"/>
      <c r="Q367" t="s">
        <v>52</v>
      </c>
      <c r="R367" t="s">
        <v>9</v>
      </c>
      <c r="S367" t="s">
        <v>4708</v>
      </c>
      <c r="T367" t="s">
        <v>13</v>
      </c>
      <c r="U367" t="s">
        <v>226</v>
      </c>
      <c r="X367" s="8">
        <v>41</v>
      </c>
      <c r="Y367" s="8">
        <v>21</v>
      </c>
      <c r="Z367" s="8">
        <v>30.13</v>
      </c>
      <c r="AA367" s="8">
        <v>12546.07</v>
      </c>
      <c r="AB367" t="s">
        <v>54</v>
      </c>
      <c r="AC367" t="s">
        <v>303</v>
      </c>
      <c r="AD367" t="s">
        <v>438</v>
      </c>
      <c r="AE367" t="s">
        <v>11</v>
      </c>
      <c r="AF367" t="s">
        <v>20</v>
      </c>
      <c r="AG367" t="s">
        <v>4738</v>
      </c>
      <c r="AH367" t="s">
        <v>4579</v>
      </c>
      <c r="AI367" t="s">
        <v>730</v>
      </c>
      <c r="AJ367" t="s">
        <v>80</v>
      </c>
      <c r="AK367" t="s">
        <v>822</v>
      </c>
      <c r="AL367" s="2">
        <v>42150.703055555554</v>
      </c>
      <c r="AM367" t="s">
        <v>3935</v>
      </c>
      <c r="AN367" t="s">
        <v>4739</v>
      </c>
      <c r="AO367">
        <v>2</v>
      </c>
      <c r="AP367" t="s">
        <v>823</v>
      </c>
      <c r="AQ367" t="s">
        <v>824</v>
      </c>
      <c r="AR367">
        <v>50</v>
      </c>
      <c r="AT367" t="s">
        <v>4294</v>
      </c>
      <c r="AU367" t="s">
        <v>823</v>
      </c>
      <c r="AV367" t="s">
        <v>83</v>
      </c>
      <c r="AW367" s="8">
        <v>11617.33</v>
      </c>
      <c r="AX367" s="8">
        <v>11617.33</v>
      </c>
      <c r="AY367" s="8">
        <v>12546.07</v>
      </c>
      <c r="BA367" t="s">
        <v>4740</v>
      </c>
      <c r="BB367" t="s">
        <v>4741</v>
      </c>
      <c r="BC367" t="s">
        <v>4742</v>
      </c>
      <c r="BD367">
        <v>1.1000000000000001</v>
      </c>
      <c r="BE367">
        <v>39</v>
      </c>
      <c r="BF367" t="s">
        <v>69</v>
      </c>
      <c r="BG367" t="s">
        <v>4743</v>
      </c>
      <c r="BO367" t="s">
        <v>828</v>
      </c>
      <c r="BP367">
        <v>0</v>
      </c>
      <c r="BQ367" t="s">
        <v>36</v>
      </c>
      <c r="BR367" t="s">
        <v>4744</v>
      </c>
      <c r="BS367" t="s">
        <v>9</v>
      </c>
      <c r="BT367" t="s">
        <v>9</v>
      </c>
      <c r="BU367" t="s">
        <v>38</v>
      </c>
      <c r="BV367" t="s">
        <v>4745</v>
      </c>
      <c r="BW367" t="s">
        <v>3935</v>
      </c>
      <c r="BX367" t="s">
        <v>4738</v>
      </c>
      <c r="BY367" t="s">
        <v>4739</v>
      </c>
      <c r="BZ367" t="s">
        <v>40</v>
      </c>
      <c r="CB367" t="s">
        <v>4746</v>
      </c>
      <c r="CC367" t="s">
        <v>4747</v>
      </c>
      <c r="CE367" t="s">
        <v>4748</v>
      </c>
      <c r="CF367">
        <v>219</v>
      </c>
      <c r="CG367" t="s">
        <v>74</v>
      </c>
      <c r="CI367" t="s">
        <v>4706</v>
      </c>
      <c r="CJ367">
        <v>11</v>
      </c>
      <c r="CK367" t="s">
        <v>45</v>
      </c>
      <c r="CL367" s="1">
        <v>42236</v>
      </c>
      <c r="CM367" t="s">
        <v>4740</v>
      </c>
      <c r="CO367" t="s">
        <v>4749</v>
      </c>
      <c r="CP367" t="s">
        <v>4747</v>
      </c>
      <c r="CQ367">
        <v>1</v>
      </c>
      <c r="CR367" s="8"/>
      <c r="CS367">
        <v>1</v>
      </c>
      <c r="CU367" s="8">
        <v>11617.33</v>
      </c>
      <c r="CV367">
        <v>3</v>
      </c>
      <c r="CX367" t="s">
        <v>4750</v>
      </c>
      <c r="CY367">
        <v>7.1</v>
      </c>
    </row>
    <row r="368" spans="1:103" x14ac:dyDescent="0.35">
      <c r="A368" t="s">
        <v>4751</v>
      </c>
      <c r="B368" s="19" t="s">
        <v>4706</v>
      </c>
      <c r="C368" t="s">
        <v>9</v>
      </c>
      <c r="D368">
        <v>96.63</v>
      </c>
      <c r="E368">
        <v>53</v>
      </c>
      <c r="F368" t="s">
        <v>4706</v>
      </c>
      <c r="G368">
        <v>1904</v>
      </c>
      <c r="H368" t="s">
        <v>50</v>
      </c>
      <c r="I368">
        <v>53</v>
      </c>
      <c r="J368" t="s">
        <v>11</v>
      </c>
      <c r="K368" t="s">
        <v>4752</v>
      </c>
      <c r="L368" s="1"/>
      <c r="M368" s="1">
        <v>42235</v>
      </c>
      <c r="N368" s="1">
        <v>42177</v>
      </c>
      <c r="O368" t="s">
        <v>13</v>
      </c>
      <c r="P368" s="1">
        <v>42184</v>
      </c>
      <c r="Q368" t="s">
        <v>52</v>
      </c>
      <c r="R368" t="s">
        <v>9</v>
      </c>
      <c r="S368" t="s">
        <v>4708</v>
      </c>
      <c r="T368" t="s">
        <v>13</v>
      </c>
      <c r="U368" t="s">
        <v>657</v>
      </c>
      <c r="X368" s="8">
        <v>41</v>
      </c>
      <c r="Y368" s="8">
        <v>21</v>
      </c>
      <c r="Z368" s="8">
        <v>30.13</v>
      </c>
      <c r="AA368" s="8">
        <v>12533.57</v>
      </c>
      <c r="AB368" t="s">
        <v>54</v>
      </c>
      <c r="AC368" t="s">
        <v>303</v>
      </c>
      <c r="AD368" t="s">
        <v>438</v>
      </c>
      <c r="AE368" t="s">
        <v>11</v>
      </c>
      <c r="AF368" t="s">
        <v>20</v>
      </c>
      <c r="AG368" t="s">
        <v>4753</v>
      </c>
      <c r="AH368" t="s">
        <v>729</v>
      </c>
      <c r="AI368" t="s">
        <v>730</v>
      </c>
      <c r="AJ368" t="s">
        <v>100</v>
      </c>
      <c r="AK368" t="s">
        <v>2073</v>
      </c>
      <c r="AL368" s="2">
        <v>42152.605185185188</v>
      </c>
      <c r="AM368" t="s">
        <v>4754</v>
      </c>
      <c r="AN368" t="s">
        <v>4754</v>
      </c>
      <c r="AO368">
        <v>2</v>
      </c>
      <c r="AP368" t="s">
        <v>823</v>
      </c>
      <c r="AQ368" t="s">
        <v>824</v>
      </c>
      <c r="AR368">
        <v>50</v>
      </c>
      <c r="AT368" t="s">
        <v>4294</v>
      </c>
      <c r="AU368" t="s">
        <v>823</v>
      </c>
      <c r="AV368" t="s">
        <v>104</v>
      </c>
      <c r="AW368" s="8">
        <v>11968.55</v>
      </c>
      <c r="AX368" s="8">
        <v>11968.55</v>
      </c>
      <c r="AY368" s="8">
        <v>12971.05</v>
      </c>
      <c r="BA368" t="s">
        <v>4755</v>
      </c>
      <c r="BB368" t="s">
        <v>4756</v>
      </c>
      <c r="BC368" t="s">
        <v>4757</v>
      </c>
      <c r="BD368">
        <v>1.1000000000000001</v>
      </c>
      <c r="BE368">
        <v>39</v>
      </c>
      <c r="BF368" t="s">
        <v>69</v>
      </c>
      <c r="BG368" t="s">
        <v>4758</v>
      </c>
      <c r="BO368" t="s">
        <v>828</v>
      </c>
      <c r="BP368">
        <v>437.48</v>
      </c>
      <c r="BQ368" t="s">
        <v>36</v>
      </c>
      <c r="BR368" t="s">
        <v>4759</v>
      </c>
      <c r="BS368" t="s">
        <v>9</v>
      </c>
      <c r="BT368" t="s">
        <v>69</v>
      </c>
      <c r="BU368" t="s">
        <v>38</v>
      </c>
      <c r="BV368" t="s">
        <v>4760</v>
      </c>
      <c r="BW368" t="s">
        <v>4754</v>
      </c>
      <c r="BX368" t="s">
        <v>4753</v>
      </c>
      <c r="BY368" t="s">
        <v>4754</v>
      </c>
      <c r="BZ368" t="s">
        <v>40</v>
      </c>
      <c r="CB368" t="s">
        <v>2298</v>
      </c>
      <c r="CE368" t="s">
        <v>473</v>
      </c>
      <c r="CF368">
        <v>219</v>
      </c>
      <c r="CG368" t="s">
        <v>74</v>
      </c>
      <c r="CI368" t="s">
        <v>4706</v>
      </c>
      <c r="CJ368">
        <v>11</v>
      </c>
      <c r="CK368" t="s">
        <v>45</v>
      </c>
      <c r="CL368" s="1">
        <v>42235</v>
      </c>
      <c r="CM368" t="s">
        <v>4755</v>
      </c>
      <c r="CO368" t="s">
        <v>4761</v>
      </c>
      <c r="CQ368">
        <v>1</v>
      </c>
      <c r="CR368" s="8"/>
      <c r="CS368">
        <v>1</v>
      </c>
      <c r="CU368" s="8">
        <v>11968.55</v>
      </c>
      <c r="CV368">
        <v>3</v>
      </c>
      <c r="CX368" t="s">
        <v>4762</v>
      </c>
      <c r="CY368">
        <v>7.1</v>
      </c>
    </row>
    <row r="369" spans="1:103" x14ac:dyDescent="0.35">
      <c r="A369" t="s">
        <v>4763</v>
      </c>
      <c r="B369" s="19" t="s">
        <v>4764</v>
      </c>
      <c r="C369" t="s">
        <v>9</v>
      </c>
      <c r="D369">
        <v>100</v>
      </c>
      <c r="E369">
        <v>12</v>
      </c>
      <c r="F369" t="s">
        <v>4764</v>
      </c>
      <c r="G369">
        <v>1379</v>
      </c>
      <c r="H369" t="s">
        <v>148</v>
      </c>
      <c r="I369">
        <v>12</v>
      </c>
      <c r="J369" t="s">
        <v>1433</v>
      </c>
      <c r="K369" t="s">
        <v>4765</v>
      </c>
      <c r="L369" s="1"/>
      <c r="M369" s="1">
        <v>42235</v>
      </c>
      <c r="N369" s="1">
        <v>42087</v>
      </c>
      <c r="O369" t="s">
        <v>13</v>
      </c>
      <c r="P369" s="1">
        <v>42094</v>
      </c>
      <c r="Q369" t="s">
        <v>202</v>
      </c>
      <c r="R369" t="s">
        <v>9</v>
      </c>
      <c r="S369" t="s">
        <v>4766</v>
      </c>
      <c r="T369" t="s">
        <v>13</v>
      </c>
      <c r="U369" t="s">
        <v>203</v>
      </c>
      <c r="X369" s="8">
        <v>54.29</v>
      </c>
      <c r="Y369" s="8">
        <v>23.22</v>
      </c>
      <c r="Z369" s="8">
        <v>40</v>
      </c>
      <c r="AA369" s="8">
        <v>4188</v>
      </c>
      <c r="AB369" t="s">
        <v>664</v>
      </c>
      <c r="AC369" t="s">
        <v>664</v>
      </c>
      <c r="AD369" t="s">
        <v>1436</v>
      </c>
      <c r="AE369" t="s">
        <v>1433</v>
      </c>
      <c r="AF369" t="s">
        <v>177</v>
      </c>
      <c r="AH369" t="s">
        <v>1774</v>
      </c>
      <c r="AI369" t="s">
        <v>283</v>
      </c>
      <c r="AJ369" t="s">
        <v>100</v>
      </c>
      <c r="AK369" t="s">
        <v>763</v>
      </c>
      <c r="AL369" s="2">
        <v>42087.60056712963</v>
      </c>
      <c r="AM369" t="s">
        <v>4767</v>
      </c>
      <c r="AN369" t="s">
        <v>4768</v>
      </c>
      <c r="AO369">
        <v>2</v>
      </c>
      <c r="AP369" t="s">
        <v>1471</v>
      </c>
      <c r="AU369" t="s">
        <v>1472</v>
      </c>
      <c r="AV369" t="s">
        <v>104</v>
      </c>
      <c r="AW369" s="8">
        <v>4188</v>
      </c>
      <c r="AX369" s="8">
        <v>4188</v>
      </c>
      <c r="AY369" s="8">
        <v>4188</v>
      </c>
      <c r="BA369" t="s">
        <v>4769</v>
      </c>
      <c r="BB369" t="s">
        <v>4770</v>
      </c>
      <c r="BC369" t="s">
        <v>4771</v>
      </c>
      <c r="BF369" t="s">
        <v>69</v>
      </c>
      <c r="BG369" t="s">
        <v>4772</v>
      </c>
      <c r="BO369" t="s">
        <v>768</v>
      </c>
      <c r="BP369">
        <v>0</v>
      </c>
      <c r="BQ369" t="s">
        <v>1476</v>
      </c>
      <c r="BR369" t="s">
        <v>4773</v>
      </c>
      <c r="BS369" t="s">
        <v>9</v>
      </c>
      <c r="BV369" t="s">
        <v>4774</v>
      </c>
      <c r="BW369" t="s">
        <v>4767</v>
      </c>
      <c r="BX369" t="s">
        <v>1242</v>
      </c>
      <c r="BY369" t="s">
        <v>4768</v>
      </c>
      <c r="BZ369" t="s">
        <v>72</v>
      </c>
      <c r="CA369" t="s">
        <v>4775</v>
      </c>
      <c r="CB369" t="s">
        <v>4776</v>
      </c>
      <c r="CD369" t="s">
        <v>254</v>
      </c>
      <c r="CF369">
        <v>349</v>
      </c>
      <c r="CG369" t="s">
        <v>600</v>
      </c>
      <c r="CI369" t="s">
        <v>4764</v>
      </c>
      <c r="CJ369">
        <v>309</v>
      </c>
      <c r="CK369" t="s">
        <v>1450</v>
      </c>
      <c r="CL369" s="1">
        <v>42235</v>
      </c>
      <c r="CM369" t="s">
        <v>4769</v>
      </c>
      <c r="CN369" t="s">
        <v>4777</v>
      </c>
      <c r="CP369" t="s">
        <v>4778</v>
      </c>
      <c r="CQ369">
        <v>2</v>
      </c>
      <c r="CR369" s="8"/>
      <c r="CS369">
        <v>1</v>
      </c>
      <c r="CU369" s="8">
        <v>4188</v>
      </c>
      <c r="CV369"/>
      <c r="CX369" t="s">
        <v>4779</v>
      </c>
    </row>
    <row r="370" spans="1:103" x14ac:dyDescent="0.35">
      <c r="A370" t="s">
        <v>2146</v>
      </c>
      <c r="B370" s="19" t="s">
        <v>4780</v>
      </c>
      <c r="C370" t="s">
        <v>69</v>
      </c>
      <c r="E370">
        <v>600</v>
      </c>
      <c r="F370" t="s">
        <v>4780</v>
      </c>
      <c r="G370">
        <v>1837</v>
      </c>
      <c r="H370" t="s">
        <v>50</v>
      </c>
      <c r="I370">
        <v>250</v>
      </c>
      <c r="J370" t="s">
        <v>1433</v>
      </c>
      <c r="K370" t="s">
        <v>2147</v>
      </c>
      <c r="L370" s="1">
        <v>42144</v>
      </c>
      <c r="M370" s="1">
        <v>42238</v>
      </c>
      <c r="N370" s="1">
        <v>42144</v>
      </c>
      <c r="O370" t="s">
        <v>1455</v>
      </c>
      <c r="P370" s="1"/>
      <c r="S370" t="s">
        <v>4781</v>
      </c>
      <c r="T370" t="s">
        <v>1455</v>
      </c>
      <c r="AB370" t="s">
        <v>215</v>
      </c>
      <c r="AC370" t="s">
        <v>215</v>
      </c>
      <c r="AD370" t="s">
        <v>760</v>
      </c>
      <c r="AE370" t="s">
        <v>1433</v>
      </c>
      <c r="AF370" t="s">
        <v>20</v>
      </c>
      <c r="AH370" t="s">
        <v>2117</v>
      </c>
      <c r="AI370" t="s">
        <v>2118</v>
      </c>
      <c r="AJ370" t="s">
        <v>59</v>
      </c>
      <c r="AK370" t="s">
        <v>1377</v>
      </c>
      <c r="AL370" s="2">
        <v>42144.005312499998</v>
      </c>
      <c r="AN370" t="s">
        <v>2149</v>
      </c>
      <c r="AO370">
        <v>0</v>
      </c>
      <c r="AP370" t="s">
        <v>1440</v>
      </c>
      <c r="AT370" t="s">
        <v>3557</v>
      </c>
      <c r="AU370" t="s">
        <v>1440</v>
      </c>
      <c r="AV370" t="s">
        <v>62</v>
      </c>
      <c r="AW370" s="8"/>
      <c r="AX370" s="8"/>
      <c r="AY370" s="8"/>
      <c r="BA370" t="s">
        <v>2150</v>
      </c>
      <c r="BB370" t="s">
        <v>2151</v>
      </c>
      <c r="BC370" t="s">
        <v>2152</v>
      </c>
      <c r="BD370">
        <v>1.2</v>
      </c>
      <c r="BE370">
        <v>75.8</v>
      </c>
      <c r="BF370" t="s">
        <v>69</v>
      </c>
      <c r="BG370" t="s">
        <v>2153</v>
      </c>
      <c r="BO370" t="s">
        <v>215</v>
      </c>
      <c r="BQ370" t="s">
        <v>1444</v>
      </c>
      <c r="BR370" t="s">
        <v>2154</v>
      </c>
      <c r="BS370" t="s">
        <v>69</v>
      </c>
      <c r="BV370" t="s">
        <v>1167</v>
      </c>
      <c r="BW370" t="s">
        <v>2149</v>
      </c>
      <c r="BX370" t="s">
        <v>2155</v>
      </c>
      <c r="BY370" t="s">
        <v>2149</v>
      </c>
      <c r="BZ370" t="s">
        <v>40</v>
      </c>
      <c r="CA370" t="s">
        <v>2156</v>
      </c>
      <c r="CB370" t="s">
        <v>2157</v>
      </c>
      <c r="CC370" t="s">
        <v>2158</v>
      </c>
      <c r="CE370" t="s">
        <v>608</v>
      </c>
      <c r="CG370" t="s">
        <v>4782</v>
      </c>
      <c r="CH370" t="s">
        <v>1449</v>
      </c>
      <c r="CI370" t="s">
        <v>4780</v>
      </c>
      <c r="CJ370">
        <v>401</v>
      </c>
      <c r="CK370" t="s">
        <v>45</v>
      </c>
      <c r="CL370" s="1">
        <v>42238</v>
      </c>
      <c r="CM370" t="s">
        <v>2150</v>
      </c>
      <c r="CO370" t="s">
        <v>2158</v>
      </c>
      <c r="CP370" t="s">
        <v>2158</v>
      </c>
      <c r="CQ370">
        <v>0</v>
      </c>
      <c r="CR370" s="8"/>
      <c r="CS370">
        <v>0</v>
      </c>
      <c r="CT370" t="s">
        <v>9</v>
      </c>
      <c r="CU370" s="8"/>
      <c r="CV370"/>
      <c r="CX370" t="s">
        <v>4783</v>
      </c>
      <c r="CY370">
        <v>9.6</v>
      </c>
    </row>
    <row r="371" spans="1:103" x14ac:dyDescent="0.35">
      <c r="A371" t="s">
        <v>4784</v>
      </c>
      <c r="B371" s="19" t="s">
        <v>4780</v>
      </c>
      <c r="C371" t="s">
        <v>69</v>
      </c>
      <c r="E371">
        <v>600</v>
      </c>
      <c r="F371" t="s">
        <v>4780</v>
      </c>
      <c r="G371">
        <v>2375</v>
      </c>
      <c r="H371" t="s">
        <v>50</v>
      </c>
      <c r="I371">
        <v>300</v>
      </c>
      <c r="J371" t="s">
        <v>1433</v>
      </c>
      <c r="K371" t="s">
        <v>4785</v>
      </c>
      <c r="L371" s="1">
        <v>42205</v>
      </c>
      <c r="M371" s="1">
        <v>42237</v>
      </c>
      <c r="N371" s="1">
        <v>42205</v>
      </c>
      <c r="O371" t="s">
        <v>1455</v>
      </c>
      <c r="P371" s="1"/>
      <c r="Q371" t="s">
        <v>14</v>
      </c>
      <c r="S371" t="s">
        <v>4781</v>
      </c>
      <c r="T371" t="s">
        <v>1414</v>
      </c>
      <c r="AA371" s="8">
        <v>0</v>
      </c>
      <c r="AD371" t="s">
        <v>760</v>
      </c>
      <c r="AE371" t="s">
        <v>1433</v>
      </c>
      <c r="AF371" t="s">
        <v>20</v>
      </c>
      <c r="AH371" t="s">
        <v>4786</v>
      </c>
      <c r="AI371" t="s">
        <v>658</v>
      </c>
      <c r="AJ371" t="s">
        <v>23</v>
      </c>
      <c r="AK371" t="s">
        <v>680</v>
      </c>
      <c r="AL371" s="2">
        <v>42205.453645833331</v>
      </c>
      <c r="AN371" t="s">
        <v>4787</v>
      </c>
      <c r="AO371">
        <v>2</v>
      </c>
      <c r="AP371" t="s">
        <v>1440</v>
      </c>
      <c r="AT371" t="s">
        <v>3557</v>
      </c>
      <c r="AU371" t="s">
        <v>1440</v>
      </c>
      <c r="AV371" t="s">
        <v>29</v>
      </c>
      <c r="AW371" s="8">
        <v>45558.25</v>
      </c>
      <c r="AX371" s="8">
        <v>45558.25</v>
      </c>
      <c r="AY371" s="8">
        <v>49689.48</v>
      </c>
      <c r="BA371" t="s">
        <v>4788</v>
      </c>
      <c r="BB371" t="s">
        <v>948</v>
      </c>
      <c r="BC371" t="s">
        <v>4789</v>
      </c>
      <c r="BD371">
        <v>1.2</v>
      </c>
      <c r="BE371">
        <v>75.8</v>
      </c>
      <c r="BF371" t="s">
        <v>69</v>
      </c>
      <c r="BG371" t="s">
        <v>4790</v>
      </c>
      <c r="BP371">
        <v>49689.48</v>
      </c>
      <c r="BQ371" t="s">
        <v>1444</v>
      </c>
      <c r="BR371" t="s">
        <v>4791</v>
      </c>
      <c r="BS371" t="s">
        <v>9</v>
      </c>
      <c r="BT371" t="s">
        <v>69</v>
      </c>
      <c r="BU371" t="s">
        <v>38</v>
      </c>
      <c r="BV371" t="s">
        <v>4792</v>
      </c>
      <c r="BX371" t="s">
        <v>4793</v>
      </c>
      <c r="BY371" t="s">
        <v>4787</v>
      </c>
      <c r="BZ371" t="s">
        <v>40</v>
      </c>
      <c r="CA371" t="s">
        <v>4794</v>
      </c>
      <c r="CB371" t="s">
        <v>4795</v>
      </c>
      <c r="CC371" t="s">
        <v>4796</v>
      </c>
      <c r="CE371" t="s">
        <v>608</v>
      </c>
      <c r="CF371">
        <v>151</v>
      </c>
      <c r="CG371" t="s">
        <v>320</v>
      </c>
      <c r="CH371" t="s">
        <v>1449</v>
      </c>
      <c r="CI371" t="s">
        <v>4780</v>
      </c>
      <c r="CJ371">
        <v>401</v>
      </c>
      <c r="CK371" t="s">
        <v>45</v>
      </c>
      <c r="CL371" s="1">
        <v>42237</v>
      </c>
      <c r="CM371" t="s">
        <v>4788</v>
      </c>
      <c r="CO371" t="s">
        <v>4796</v>
      </c>
      <c r="CP371" t="s">
        <v>4796</v>
      </c>
      <c r="CQ371">
        <v>1</v>
      </c>
      <c r="CR371" s="8"/>
      <c r="CS371">
        <v>1</v>
      </c>
      <c r="CU371" s="8">
        <v>45558.25</v>
      </c>
      <c r="CV371"/>
      <c r="CX371" t="s">
        <v>4797</v>
      </c>
      <c r="CY371">
        <v>9.6</v>
      </c>
    </row>
    <row r="372" spans="1:103" x14ac:dyDescent="0.35">
      <c r="A372" t="s">
        <v>4798</v>
      </c>
      <c r="B372" s="19" t="s">
        <v>4799</v>
      </c>
      <c r="C372" t="s">
        <v>69</v>
      </c>
      <c r="D372">
        <v>2.04</v>
      </c>
      <c r="E372">
        <v>50</v>
      </c>
      <c r="F372" t="s">
        <v>4799</v>
      </c>
      <c r="G372">
        <v>2218</v>
      </c>
      <c r="H372" t="s">
        <v>50</v>
      </c>
      <c r="I372">
        <v>50</v>
      </c>
      <c r="J372" t="s">
        <v>791</v>
      </c>
      <c r="K372" t="s">
        <v>4800</v>
      </c>
      <c r="L372" s="1"/>
      <c r="M372" s="1">
        <v>42235</v>
      </c>
      <c r="N372" s="1">
        <v>42179</v>
      </c>
      <c r="O372" t="s">
        <v>13</v>
      </c>
      <c r="P372" s="1">
        <v>42186</v>
      </c>
      <c r="Q372" t="s">
        <v>202</v>
      </c>
      <c r="R372" t="s">
        <v>9</v>
      </c>
      <c r="S372" t="s">
        <v>4801</v>
      </c>
      <c r="T372" t="s">
        <v>13</v>
      </c>
      <c r="U372" t="s">
        <v>203</v>
      </c>
      <c r="X372" s="8">
        <v>48.87</v>
      </c>
      <c r="Y372" s="8">
        <v>26.13</v>
      </c>
      <c r="Z372" s="8">
        <v>50</v>
      </c>
      <c r="AA372" s="8">
        <v>312.48</v>
      </c>
      <c r="AB372" t="s">
        <v>215</v>
      </c>
      <c r="AC372" t="s">
        <v>830</v>
      </c>
      <c r="AD372" t="s">
        <v>794</v>
      </c>
      <c r="AE372" t="s">
        <v>791</v>
      </c>
      <c r="AF372" t="s">
        <v>177</v>
      </c>
      <c r="AG372" t="s">
        <v>4802</v>
      </c>
      <c r="AH372" t="s">
        <v>4134</v>
      </c>
      <c r="AI372" t="s">
        <v>1031</v>
      </c>
      <c r="AJ372" t="s">
        <v>100</v>
      </c>
      <c r="AK372" t="s">
        <v>1916</v>
      </c>
      <c r="AL372" s="2">
        <v>42179.709548611114</v>
      </c>
      <c r="AM372" t="s">
        <v>4803</v>
      </c>
      <c r="AN372" t="s">
        <v>4804</v>
      </c>
      <c r="AO372">
        <v>2</v>
      </c>
      <c r="AP372" t="s">
        <v>859</v>
      </c>
      <c r="AQ372" t="s">
        <v>860</v>
      </c>
      <c r="AR372">
        <v>50</v>
      </c>
      <c r="AT372" t="s">
        <v>4805</v>
      </c>
      <c r="AU372" t="s">
        <v>4806</v>
      </c>
      <c r="AV372" t="s">
        <v>104</v>
      </c>
      <c r="AW372" s="8">
        <v>14208.25</v>
      </c>
      <c r="AX372" s="8">
        <v>14208.25</v>
      </c>
      <c r="AY372" s="8">
        <v>15353.28</v>
      </c>
      <c r="BA372" t="s">
        <v>4807</v>
      </c>
      <c r="BB372" t="s">
        <v>84</v>
      </c>
      <c r="BC372" t="s">
        <v>4808</v>
      </c>
      <c r="BE372">
        <v>42</v>
      </c>
      <c r="BF372" t="s">
        <v>69</v>
      </c>
      <c r="BG372" t="s">
        <v>4809</v>
      </c>
      <c r="BO372" t="s">
        <v>828</v>
      </c>
      <c r="BP372">
        <v>15040.8</v>
      </c>
      <c r="BQ372" t="s">
        <v>36</v>
      </c>
      <c r="BR372" t="s">
        <v>4810</v>
      </c>
      <c r="BS372" t="s">
        <v>9</v>
      </c>
      <c r="BT372" t="s">
        <v>9</v>
      </c>
      <c r="BU372" t="s">
        <v>38</v>
      </c>
      <c r="BV372" t="s">
        <v>4811</v>
      </c>
      <c r="BW372" t="s">
        <v>4803</v>
      </c>
      <c r="BX372" t="s">
        <v>4802</v>
      </c>
      <c r="BY372" t="s">
        <v>4804</v>
      </c>
      <c r="BZ372" t="s">
        <v>72</v>
      </c>
      <c r="CB372" t="s">
        <v>4812</v>
      </c>
      <c r="CC372" t="s">
        <v>4813</v>
      </c>
      <c r="CE372" t="s">
        <v>456</v>
      </c>
      <c r="CF372">
        <v>279</v>
      </c>
      <c r="CG372" t="s">
        <v>220</v>
      </c>
      <c r="CI372" t="s">
        <v>4799</v>
      </c>
      <c r="CJ372">
        <v>21</v>
      </c>
      <c r="CK372" t="s">
        <v>45</v>
      </c>
      <c r="CL372" s="1">
        <v>42235</v>
      </c>
      <c r="CM372" t="s">
        <v>4807</v>
      </c>
      <c r="CN372" t="s">
        <v>4814</v>
      </c>
      <c r="CO372" t="s">
        <v>4815</v>
      </c>
      <c r="CP372" t="s">
        <v>4813</v>
      </c>
      <c r="CQ372">
        <v>1</v>
      </c>
      <c r="CR372" s="8"/>
      <c r="CS372">
        <v>1</v>
      </c>
      <c r="CU372" s="8">
        <v>14208.25</v>
      </c>
      <c r="CV372">
        <v>1</v>
      </c>
      <c r="CX372" t="s">
        <v>4816</v>
      </c>
    </row>
    <row r="373" spans="1:103" x14ac:dyDescent="0.35">
      <c r="A373" t="s">
        <v>4817</v>
      </c>
      <c r="B373" s="19" t="s">
        <v>4799</v>
      </c>
      <c r="C373" t="s">
        <v>9</v>
      </c>
      <c r="D373">
        <v>100</v>
      </c>
      <c r="E373">
        <v>50</v>
      </c>
      <c r="F373" t="s">
        <v>4799</v>
      </c>
      <c r="G373">
        <v>1776</v>
      </c>
      <c r="H373" t="s">
        <v>50</v>
      </c>
      <c r="I373">
        <v>50</v>
      </c>
      <c r="J373" t="s">
        <v>791</v>
      </c>
      <c r="K373" t="s">
        <v>4818</v>
      </c>
      <c r="L373" s="1"/>
      <c r="M373" s="1">
        <v>42237</v>
      </c>
      <c r="N373" s="1">
        <v>42134</v>
      </c>
      <c r="O373" t="s">
        <v>13</v>
      </c>
      <c r="P373" s="1"/>
      <c r="Q373" t="s">
        <v>202</v>
      </c>
      <c r="R373" t="s">
        <v>9</v>
      </c>
      <c r="S373" t="s">
        <v>4801</v>
      </c>
      <c r="T373" t="s">
        <v>13</v>
      </c>
      <c r="U373" t="s">
        <v>150</v>
      </c>
      <c r="V373" t="s">
        <v>4819</v>
      </c>
      <c r="X373" s="8">
        <v>48.87</v>
      </c>
      <c r="Y373" s="8">
        <v>26.13</v>
      </c>
      <c r="Z373" s="8">
        <v>50</v>
      </c>
      <c r="AA373" s="8">
        <v>16789.64</v>
      </c>
      <c r="AB373" t="s">
        <v>215</v>
      </c>
      <c r="AC373" t="s">
        <v>830</v>
      </c>
      <c r="AD373" t="s">
        <v>794</v>
      </c>
      <c r="AE373" t="s">
        <v>791</v>
      </c>
      <c r="AF373" t="s">
        <v>177</v>
      </c>
      <c r="AG373" t="s">
        <v>4820</v>
      </c>
      <c r="AH373" t="s">
        <v>4821</v>
      </c>
      <c r="AI373" t="s">
        <v>1980</v>
      </c>
      <c r="AJ373" t="s">
        <v>23</v>
      </c>
      <c r="AK373" t="s">
        <v>1878</v>
      </c>
      <c r="AL373" s="2">
        <v>42134.781493055554</v>
      </c>
      <c r="AM373" t="s">
        <v>4822</v>
      </c>
      <c r="AN373" t="s">
        <v>4823</v>
      </c>
      <c r="AO373">
        <v>4</v>
      </c>
      <c r="AP373" t="s">
        <v>859</v>
      </c>
      <c r="AQ373" t="s">
        <v>860</v>
      </c>
      <c r="AR373">
        <v>50</v>
      </c>
      <c r="AT373" t="s">
        <v>4805</v>
      </c>
      <c r="AU373" t="s">
        <v>4806</v>
      </c>
      <c r="AV373" t="s">
        <v>29</v>
      </c>
      <c r="AW373" s="8">
        <v>15395.32</v>
      </c>
      <c r="AX373" s="8">
        <v>15395.32</v>
      </c>
      <c r="AY373" s="8">
        <v>16789.64</v>
      </c>
      <c r="AZ373" t="s">
        <v>210</v>
      </c>
      <c r="BA373" t="s">
        <v>4824</v>
      </c>
      <c r="BB373" t="s">
        <v>511</v>
      </c>
      <c r="BC373" t="s">
        <v>4825</v>
      </c>
      <c r="BE373">
        <v>42</v>
      </c>
      <c r="BF373" t="s">
        <v>9</v>
      </c>
      <c r="BG373" t="s">
        <v>4826</v>
      </c>
      <c r="BO373" t="s">
        <v>828</v>
      </c>
      <c r="BP373">
        <v>0</v>
      </c>
      <c r="BQ373" t="s">
        <v>36</v>
      </c>
      <c r="BR373" t="s">
        <v>4827</v>
      </c>
      <c r="BS373" t="s">
        <v>9</v>
      </c>
      <c r="BT373" t="s">
        <v>9</v>
      </c>
      <c r="BU373" t="s">
        <v>38</v>
      </c>
      <c r="BV373" t="s">
        <v>4828</v>
      </c>
      <c r="BW373" t="s">
        <v>4822</v>
      </c>
      <c r="BX373" t="s">
        <v>4829</v>
      </c>
      <c r="BY373" t="s">
        <v>4822</v>
      </c>
      <c r="BZ373" t="s">
        <v>72</v>
      </c>
      <c r="CB373" t="s">
        <v>1370</v>
      </c>
      <c r="CC373" t="s">
        <v>4830</v>
      </c>
      <c r="CD373" t="s">
        <v>254</v>
      </c>
      <c r="CE373" t="s">
        <v>589</v>
      </c>
      <c r="CF373">
        <v>279</v>
      </c>
      <c r="CG373" t="s">
        <v>220</v>
      </c>
      <c r="CI373" t="s">
        <v>4799</v>
      </c>
      <c r="CJ373">
        <v>21</v>
      </c>
      <c r="CK373" t="s">
        <v>45</v>
      </c>
      <c r="CL373" s="1">
        <v>42237</v>
      </c>
      <c r="CM373" t="s">
        <v>4824</v>
      </c>
      <c r="CN373" t="s">
        <v>4831</v>
      </c>
      <c r="CO373" t="s">
        <v>4832</v>
      </c>
      <c r="CP373" t="s">
        <v>4830</v>
      </c>
      <c r="CQ373">
        <v>2</v>
      </c>
      <c r="CR373" s="8"/>
      <c r="CS373">
        <v>3</v>
      </c>
      <c r="CU373" s="8">
        <v>15395.32</v>
      </c>
      <c r="CV373">
        <v>1</v>
      </c>
      <c r="CX373" t="s">
        <v>4833</v>
      </c>
    </row>
    <row r="374" spans="1:103" x14ac:dyDescent="0.35">
      <c r="A374" t="s">
        <v>4834</v>
      </c>
      <c r="B374" s="19" t="s">
        <v>4799</v>
      </c>
      <c r="C374" t="s">
        <v>9</v>
      </c>
      <c r="D374">
        <v>100</v>
      </c>
      <c r="E374">
        <v>50</v>
      </c>
      <c r="F374" t="s">
        <v>4799</v>
      </c>
      <c r="G374">
        <v>936</v>
      </c>
      <c r="H374" t="s">
        <v>50</v>
      </c>
      <c r="I374">
        <v>45</v>
      </c>
      <c r="J374" t="s">
        <v>791</v>
      </c>
      <c r="K374" t="s">
        <v>4835</v>
      </c>
      <c r="L374" s="1"/>
      <c r="M374" s="1">
        <v>42236</v>
      </c>
      <c r="N374" s="1">
        <v>42032</v>
      </c>
      <c r="O374" t="s">
        <v>13</v>
      </c>
      <c r="P374" s="1"/>
      <c r="Q374" t="s">
        <v>202</v>
      </c>
      <c r="R374" t="s">
        <v>9</v>
      </c>
      <c r="S374" t="s">
        <v>4801</v>
      </c>
      <c r="T374" t="s">
        <v>13</v>
      </c>
      <c r="U374" t="s">
        <v>53</v>
      </c>
      <c r="X374" s="8">
        <v>48.87</v>
      </c>
      <c r="Y374" s="8">
        <v>26.13</v>
      </c>
      <c r="Z374" s="8">
        <v>50</v>
      </c>
      <c r="AA374" s="8">
        <v>13661.72</v>
      </c>
      <c r="AB374" t="s">
        <v>215</v>
      </c>
      <c r="AC374" t="s">
        <v>830</v>
      </c>
      <c r="AD374" t="s">
        <v>794</v>
      </c>
      <c r="AE374" t="s">
        <v>791</v>
      </c>
      <c r="AF374" t="s">
        <v>177</v>
      </c>
      <c r="AG374" t="s">
        <v>4836</v>
      </c>
      <c r="AH374" t="s">
        <v>4837</v>
      </c>
      <c r="AI374" t="s">
        <v>716</v>
      </c>
      <c r="AJ374" t="s">
        <v>80</v>
      </c>
      <c r="AK374" t="s">
        <v>1863</v>
      </c>
      <c r="AL374" s="2">
        <v>42032.468391203707</v>
      </c>
      <c r="AM374" t="s">
        <v>3437</v>
      </c>
      <c r="AN374" t="s">
        <v>4838</v>
      </c>
      <c r="AO374">
        <v>6</v>
      </c>
      <c r="AP374" t="s">
        <v>859</v>
      </c>
      <c r="AQ374" t="s">
        <v>860</v>
      </c>
      <c r="AR374">
        <v>50</v>
      </c>
      <c r="AT374" t="s">
        <v>4805</v>
      </c>
      <c r="AU374" t="s">
        <v>4806</v>
      </c>
      <c r="AV374" t="s">
        <v>83</v>
      </c>
      <c r="AW374" s="8">
        <v>12658.3</v>
      </c>
      <c r="AX374" s="8">
        <v>12658.3</v>
      </c>
      <c r="AY374" s="8">
        <v>13661.72</v>
      </c>
      <c r="BA374" t="s">
        <v>4839</v>
      </c>
      <c r="BB374" t="s">
        <v>32</v>
      </c>
      <c r="BC374" t="s">
        <v>2772</v>
      </c>
      <c r="BE374">
        <v>42</v>
      </c>
      <c r="BF374" t="s">
        <v>9</v>
      </c>
      <c r="BG374" t="s">
        <v>4840</v>
      </c>
      <c r="BO374" t="s">
        <v>828</v>
      </c>
      <c r="BP374">
        <v>0</v>
      </c>
      <c r="BQ374" t="s">
        <v>36</v>
      </c>
      <c r="BR374" t="s">
        <v>4841</v>
      </c>
      <c r="BS374" t="s">
        <v>69</v>
      </c>
      <c r="BT374" t="s">
        <v>9</v>
      </c>
      <c r="BU374" t="s">
        <v>38</v>
      </c>
      <c r="BV374" t="s">
        <v>4842</v>
      </c>
      <c r="BW374" t="s">
        <v>3437</v>
      </c>
      <c r="BX374" t="s">
        <v>4843</v>
      </c>
      <c r="BY374" t="s">
        <v>4844</v>
      </c>
      <c r="BZ374" t="s">
        <v>40</v>
      </c>
      <c r="CB374" t="s">
        <v>454</v>
      </c>
      <c r="CC374" t="s">
        <v>4845</v>
      </c>
      <c r="CE374" t="s">
        <v>456</v>
      </c>
      <c r="CF374">
        <v>279</v>
      </c>
      <c r="CG374" t="s">
        <v>220</v>
      </c>
      <c r="CI374" t="s">
        <v>4799</v>
      </c>
      <c r="CJ374">
        <v>21</v>
      </c>
      <c r="CK374" t="s">
        <v>45</v>
      </c>
      <c r="CL374" s="1">
        <v>42236</v>
      </c>
      <c r="CM374" t="s">
        <v>4839</v>
      </c>
      <c r="CN374" t="s">
        <v>4846</v>
      </c>
      <c r="CO374" t="s">
        <v>4847</v>
      </c>
      <c r="CQ374">
        <v>3</v>
      </c>
      <c r="CR374" s="8">
        <v>15191.55</v>
      </c>
      <c r="CS374">
        <v>3</v>
      </c>
      <c r="CU374" s="8">
        <v>12658.3</v>
      </c>
      <c r="CV374">
        <v>1</v>
      </c>
      <c r="CX374" t="s">
        <v>4848</v>
      </c>
    </row>
    <row r="375" spans="1:103" x14ac:dyDescent="0.35">
      <c r="A375" t="s">
        <v>4849</v>
      </c>
      <c r="B375" s="19" t="s">
        <v>4799</v>
      </c>
      <c r="C375" t="s">
        <v>9</v>
      </c>
      <c r="D375">
        <v>100</v>
      </c>
      <c r="E375">
        <v>50</v>
      </c>
      <c r="F375" t="s">
        <v>4799</v>
      </c>
      <c r="G375">
        <v>935</v>
      </c>
      <c r="H375" t="s">
        <v>148</v>
      </c>
      <c r="I375">
        <v>45</v>
      </c>
      <c r="J375" t="s">
        <v>791</v>
      </c>
      <c r="K375" t="s">
        <v>4850</v>
      </c>
      <c r="L375" s="1"/>
      <c r="M375" s="1">
        <v>42235</v>
      </c>
      <c r="N375" s="1">
        <v>42032</v>
      </c>
      <c r="O375" t="s">
        <v>13</v>
      </c>
      <c r="P375" s="1"/>
      <c r="Q375" t="s">
        <v>202</v>
      </c>
      <c r="R375" t="s">
        <v>9</v>
      </c>
      <c r="S375" t="s">
        <v>4801</v>
      </c>
      <c r="T375" t="s">
        <v>13</v>
      </c>
      <c r="U375" t="s">
        <v>53</v>
      </c>
      <c r="X375" s="8">
        <v>48.5</v>
      </c>
      <c r="Y375" s="8">
        <v>25</v>
      </c>
      <c r="Z375" s="8">
        <v>50</v>
      </c>
      <c r="AA375" s="8">
        <v>16726.43</v>
      </c>
      <c r="AB375" t="s">
        <v>664</v>
      </c>
      <c r="AC375" t="s">
        <v>412</v>
      </c>
      <c r="AD375" t="s">
        <v>794</v>
      </c>
      <c r="AE375" t="s">
        <v>791</v>
      </c>
      <c r="AF375" t="s">
        <v>177</v>
      </c>
      <c r="AG375" t="s">
        <v>4851</v>
      </c>
      <c r="AH375" t="s">
        <v>4837</v>
      </c>
      <c r="AI375" t="s">
        <v>716</v>
      </c>
      <c r="AJ375" t="s">
        <v>100</v>
      </c>
      <c r="AK375" t="s">
        <v>416</v>
      </c>
      <c r="AL375" s="2">
        <v>42032.467766203707</v>
      </c>
      <c r="AM375" t="s">
        <v>4852</v>
      </c>
      <c r="AN375" t="s">
        <v>4853</v>
      </c>
      <c r="AO375">
        <v>6</v>
      </c>
      <c r="AP375" t="s">
        <v>4806</v>
      </c>
      <c r="AQ375" t="s">
        <v>860</v>
      </c>
      <c r="AR375">
        <v>50</v>
      </c>
      <c r="AT375" t="s">
        <v>4805</v>
      </c>
      <c r="AU375" t="s">
        <v>4806</v>
      </c>
      <c r="AV375" t="s">
        <v>104</v>
      </c>
      <c r="AW375" s="8">
        <v>15492.59</v>
      </c>
      <c r="AX375" s="8">
        <v>15492.59</v>
      </c>
      <c r="AY375" s="8">
        <v>16726.43</v>
      </c>
      <c r="BA375" t="s">
        <v>4854</v>
      </c>
      <c r="BB375" t="s">
        <v>32</v>
      </c>
      <c r="BC375" t="s">
        <v>568</v>
      </c>
      <c r="BE375">
        <v>42</v>
      </c>
      <c r="BF375" t="s">
        <v>9</v>
      </c>
      <c r="BG375" t="s">
        <v>4855</v>
      </c>
      <c r="BO375" t="s">
        <v>423</v>
      </c>
      <c r="BP375">
        <v>0</v>
      </c>
      <c r="BQ375" t="s">
        <v>1311</v>
      </c>
      <c r="BR375" t="s">
        <v>4856</v>
      </c>
      <c r="BS375" t="s">
        <v>69</v>
      </c>
      <c r="BT375" t="s">
        <v>9</v>
      </c>
      <c r="BU375" t="s">
        <v>38</v>
      </c>
      <c r="BV375" t="s">
        <v>4857</v>
      </c>
      <c r="BW375" t="s">
        <v>4853</v>
      </c>
      <c r="BX375" t="s">
        <v>4851</v>
      </c>
      <c r="BY375" t="s">
        <v>4853</v>
      </c>
      <c r="BZ375" t="s">
        <v>72</v>
      </c>
      <c r="CB375" t="s">
        <v>3709</v>
      </c>
      <c r="CC375" t="s">
        <v>4858</v>
      </c>
      <c r="CE375" t="s">
        <v>43</v>
      </c>
      <c r="CF375">
        <v>339</v>
      </c>
      <c r="CG375" t="s">
        <v>429</v>
      </c>
      <c r="CH375" t="s">
        <v>1316</v>
      </c>
      <c r="CI375" t="s">
        <v>4799</v>
      </c>
      <c r="CJ375">
        <v>21</v>
      </c>
      <c r="CK375" t="s">
        <v>45</v>
      </c>
      <c r="CL375" s="1">
        <v>42235</v>
      </c>
      <c r="CM375" t="s">
        <v>4854</v>
      </c>
      <c r="CN375" t="s">
        <v>4859</v>
      </c>
      <c r="CO375" t="s">
        <v>4860</v>
      </c>
      <c r="CQ375">
        <v>3</v>
      </c>
      <c r="CR375" s="8">
        <v>18458.55</v>
      </c>
      <c r="CS375">
        <v>1</v>
      </c>
      <c r="CU375" s="8">
        <v>15492.59</v>
      </c>
      <c r="CV375">
        <v>1</v>
      </c>
      <c r="CX375" t="s">
        <v>4861</v>
      </c>
    </row>
    <row r="376" spans="1:103" x14ac:dyDescent="0.35">
      <c r="A376" t="s">
        <v>4862</v>
      </c>
      <c r="B376" s="19" t="s">
        <v>4799</v>
      </c>
      <c r="C376" t="s">
        <v>9</v>
      </c>
      <c r="D376">
        <v>100</v>
      </c>
      <c r="E376">
        <v>50</v>
      </c>
      <c r="F376" t="s">
        <v>4799</v>
      </c>
      <c r="G376">
        <v>1416</v>
      </c>
      <c r="H376" t="s">
        <v>10</v>
      </c>
      <c r="I376">
        <v>50</v>
      </c>
      <c r="J376" t="s">
        <v>791</v>
      </c>
      <c r="K376" t="s">
        <v>4863</v>
      </c>
      <c r="L376" s="1"/>
      <c r="M376" s="1">
        <v>42236</v>
      </c>
      <c r="N376" s="1">
        <v>42090</v>
      </c>
      <c r="O376" t="s">
        <v>13</v>
      </c>
      <c r="P376" s="1">
        <v>42093</v>
      </c>
      <c r="Q376" t="s">
        <v>1359</v>
      </c>
      <c r="R376" t="s">
        <v>9</v>
      </c>
      <c r="S376" t="s">
        <v>4801</v>
      </c>
      <c r="T376" t="s">
        <v>13</v>
      </c>
      <c r="U376" t="s">
        <v>53</v>
      </c>
      <c r="X376" s="8">
        <v>38.15</v>
      </c>
      <c r="Y376" s="8">
        <v>22.85</v>
      </c>
      <c r="Z376" s="8">
        <v>50</v>
      </c>
      <c r="AA376" s="8">
        <v>14271.38</v>
      </c>
      <c r="AB376" t="s">
        <v>814</v>
      </c>
      <c r="AC376" t="s">
        <v>814</v>
      </c>
      <c r="AD376" t="s">
        <v>794</v>
      </c>
      <c r="AE376" t="s">
        <v>791</v>
      </c>
      <c r="AF376" t="s">
        <v>177</v>
      </c>
      <c r="AG376" t="s">
        <v>4864</v>
      </c>
      <c r="AH376" t="s">
        <v>282</v>
      </c>
      <c r="AI376" t="s">
        <v>283</v>
      </c>
      <c r="AJ376" t="s">
        <v>80</v>
      </c>
      <c r="AK376" t="s">
        <v>1895</v>
      </c>
      <c r="AL376" s="2">
        <v>42090.425925925927</v>
      </c>
      <c r="AM376" t="s">
        <v>4865</v>
      </c>
      <c r="AN376" t="s">
        <v>4865</v>
      </c>
      <c r="AO376">
        <v>3</v>
      </c>
      <c r="AP376" t="s">
        <v>859</v>
      </c>
      <c r="AQ376" t="s">
        <v>860</v>
      </c>
      <c r="AR376">
        <v>50</v>
      </c>
      <c r="AT376" t="s">
        <v>4805</v>
      </c>
      <c r="AU376" t="s">
        <v>4806</v>
      </c>
      <c r="AV376" t="s">
        <v>83</v>
      </c>
      <c r="AW376" s="8">
        <v>13208.25</v>
      </c>
      <c r="AX376" s="8">
        <v>13208.25</v>
      </c>
      <c r="AY376" s="8">
        <v>14271.38</v>
      </c>
      <c r="BA376" t="s">
        <v>4866</v>
      </c>
      <c r="BB376" t="s">
        <v>511</v>
      </c>
      <c r="BC376" t="s">
        <v>4867</v>
      </c>
      <c r="BE376">
        <v>42</v>
      </c>
      <c r="BF376" t="s">
        <v>9</v>
      </c>
      <c r="BG376" t="s">
        <v>4868</v>
      </c>
      <c r="BO376" t="s">
        <v>1901</v>
      </c>
      <c r="BP376">
        <v>0</v>
      </c>
      <c r="BQ376" t="s">
        <v>36</v>
      </c>
      <c r="BR376" t="s">
        <v>4869</v>
      </c>
      <c r="BS376" t="s">
        <v>69</v>
      </c>
      <c r="BT376" t="s">
        <v>9</v>
      </c>
      <c r="BU376" t="s">
        <v>38</v>
      </c>
      <c r="BV376" t="s">
        <v>4870</v>
      </c>
      <c r="BW376" t="s">
        <v>4865</v>
      </c>
      <c r="BX376" t="s">
        <v>4864</v>
      </c>
      <c r="BY376" t="s">
        <v>4865</v>
      </c>
      <c r="BZ376" t="s">
        <v>40</v>
      </c>
      <c r="CA376" t="s">
        <v>4871</v>
      </c>
      <c r="CB376" t="s">
        <v>3201</v>
      </c>
      <c r="CC376" t="s">
        <v>4872</v>
      </c>
      <c r="CE376" t="s">
        <v>608</v>
      </c>
      <c r="CF376">
        <v>259</v>
      </c>
      <c r="CG376" t="s">
        <v>304</v>
      </c>
      <c r="CI376" t="s">
        <v>4799</v>
      </c>
      <c r="CJ376">
        <v>21</v>
      </c>
      <c r="CK376" t="s">
        <v>45</v>
      </c>
      <c r="CL376" s="1">
        <v>42236</v>
      </c>
      <c r="CM376" t="s">
        <v>4866</v>
      </c>
      <c r="CO376" t="s">
        <v>4873</v>
      </c>
      <c r="CP376" t="s">
        <v>4872</v>
      </c>
      <c r="CQ376">
        <v>2</v>
      </c>
      <c r="CR376" s="8"/>
      <c r="CS376">
        <v>1</v>
      </c>
      <c r="CU376" s="8">
        <v>13208.25</v>
      </c>
      <c r="CV376">
        <v>1</v>
      </c>
      <c r="CX376" t="s">
        <v>4874</v>
      </c>
    </row>
    <row r="377" spans="1:103" x14ac:dyDescent="0.35">
      <c r="A377" t="s">
        <v>4875</v>
      </c>
      <c r="B377" s="19" t="s">
        <v>4876</v>
      </c>
      <c r="C377" t="s">
        <v>69</v>
      </c>
      <c r="E377">
        <v>12</v>
      </c>
      <c r="F377" t="s">
        <v>4876</v>
      </c>
      <c r="G377">
        <v>2280</v>
      </c>
      <c r="H377" t="s">
        <v>50</v>
      </c>
      <c r="I377">
        <v>12</v>
      </c>
      <c r="J377" t="s">
        <v>791</v>
      </c>
      <c r="K377" t="s">
        <v>4877</v>
      </c>
      <c r="L377" s="1">
        <v>42195</v>
      </c>
      <c r="M377" s="1">
        <v>42238</v>
      </c>
      <c r="N377" s="1">
        <v>42195</v>
      </c>
      <c r="O377" t="s">
        <v>1455</v>
      </c>
      <c r="P377" s="1">
        <v>42202</v>
      </c>
      <c r="Q377" t="s">
        <v>202</v>
      </c>
      <c r="R377" t="s">
        <v>9</v>
      </c>
      <c r="S377" t="s">
        <v>4878</v>
      </c>
      <c r="T377" t="s">
        <v>1414</v>
      </c>
      <c r="X377" s="8">
        <v>48.87</v>
      </c>
      <c r="Y377" s="8">
        <v>26.13</v>
      </c>
      <c r="Z377" s="8">
        <v>62.72</v>
      </c>
      <c r="AA377" s="8">
        <v>0</v>
      </c>
      <c r="AB377" t="s">
        <v>215</v>
      </c>
      <c r="AC377" t="s">
        <v>830</v>
      </c>
      <c r="AD377" t="s">
        <v>655</v>
      </c>
      <c r="AE377" t="s">
        <v>791</v>
      </c>
      <c r="AF377" t="s">
        <v>177</v>
      </c>
      <c r="AH377" t="s">
        <v>261</v>
      </c>
      <c r="AI377" t="s">
        <v>262</v>
      </c>
      <c r="AJ377" t="s">
        <v>59</v>
      </c>
      <c r="AK377" t="s">
        <v>3126</v>
      </c>
      <c r="AL377" s="2">
        <v>42191.408935185187</v>
      </c>
      <c r="AM377" t="s">
        <v>4879</v>
      </c>
      <c r="AO377">
        <v>1</v>
      </c>
      <c r="AP377" t="s">
        <v>799</v>
      </c>
      <c r="AQ377" t="s">
        <v>702</v>
      </c>
      <c r="AR377">
        <v>30</v>
      </c>
      <c r="AT377" t="s">
        <v>4880</v>
      </c>
      <c r="AU377" t="s">
        <v>4194</v>
      </c>
      <c r="AV377" t="s">
        <v>62</v>
      </c>
      <c r="AW377" s="8">
        <v>3348</v>
      </c>
      <c r="AX377" s="8">
        <v>3348</v>
      </c>
      <c r="AY377" s="8">
        <v>3604.16</v>
      </c>
      <c r="BA377" t="s">
        <v>4881</v>
      </c>
      <c r="BB377" t="s">
        <v>32</v>
      </c>
      <c r="BC377" t="s">
        <v>900</v>
      </c>
      <c r="BE377">
        <v>15</v>
      </c>
      <c r="BF377" t="s">
        <v>69</v>
      </c>
      <c r="BG377" t="s">
        <v>4882</v>
      </c>
      <c r="BO377" t="s">
        <v>828</v>
      </c>
      <c r="BP377">
        <v>3604.16</v>
      </c>
      <c r="BQ377" t="s">
        <v>36</v>
      </c>
      <c r="BR377" t="s">
        <v>4883</v>
      </c>
      <c r="BS377" t="s">
        <v>9</v>
      </c>
      <c r="BV377" t="s">
        <v>4884</v>
      </c>
      <c r="BW377" t="s">
        <v>4879</v>
      </c>
      <c r="BX377" t="s">
        <v>4885</v>
      </c>
      <c r="BY377" t="s">
        <v>4886</v>
      </c>
      <c r="BZ377" t="s">
        <v>40</v>
      </c>
      <c r="CB377" t="s">
        <v>4887</v>
      </c>
      <c r="CE377" t="s">
        <v>73</v>
      </c>
      <c r="CF377">
        <v>279</v>
      </c>
      <c r="CG377" t="s">
        <v>220</v>
      </c>
      <c r="CI377" t="s">
        <v>4876</v>
      </c>
      <c r="CJ377">
        <v>57</v>
      </c>
      <c r="CK377" t="s">
        <v>45</v>
      </c>
      <c r="CL377" s="1">
        <v>42238</v>
      </c>
      <c r="CM377" t="s">
        <v>4881</v>
      </c>
      <c r="CQ377">
        <v>1</v>
      </c>
      <c r="CR377" s="8"/>
      <c r="CS377">
        <v>0</v>
      </c>
      <c r="CU377" s="8">
        <v>3348</v>
      </c>
      <c r="CV377">
        <v>1</v>
      </c>
      <c r="CX377" t="s">
        <v>4888</v>
      </c>
    </row>
    <row r="378" spans="1:103" x14ac:dyDescent="0.35">
      <c r="A378" t="s">
        <v>4889</v>
      </c>
      <c r="B378" s="19" t="s">
        <v>4876</v>
      </c>
      <c r="C378" t="s">
        <v>9</v>
      </c>
      <c r="D378">
        <v>100</v>
      </c>
      <c r="E378">
        <v>12</v>
      </c>
      <c r="F378" t="s">
        <v>4876</v>
      </c>
      <c r="G378">
        <v>988</v>
      </c>
      <c r="H378" t="s">
        <v>50</v>
      </c>
      <c r="I378">
        <v>12</v>
      </c>
      <c r="J378" t="s">
        <v>791</v>
      </c>
      <c r="K378" t="s">
        <v>4890</v>
      </c>
      <c r="L378" s="1"/>
      <c r="M378" s="1">
        <v>42237</v>
      </c>
      <c r="N378" s="1">
        <v>42038</v>
      </c>
      <c r="O378" t="s">
        <v>13</v>
      </c>
      <c r="P378" s="1">
        <v>42045</v>
      </c>
      <c r="Q378" t="s">
        <v>436</v>
      </c>
      <c r="R378" t="s">
        <v>9</v>
      </c>
      <c r="S378" t="s">
        <v>4878</v>
      </c>
      <c r="T378" t="s">
        <v>13</v>
      </c>
      <c r="U378" t="s">
        <v>53</v>
      </c>
      <c r="X378" s="8">
        <v>48.87</v>
      </c>
      <c r="Y378" s="8">
        <v>26.13</v>
      </c>
      <c r="Z378" s="8">
        <v>62.72</v>
      </c>
      <c r="AA378" s="8">
        <v>3754.14</v>
      </c>
      <c r="AB378" t="s">
        <v>215</v>
      </c>
      <c r="AC378" t="s">
        <v>830</v>
      </c>
      <c r="AD378" t="s">
        <v>655</v>
      </c>
      <c r="AE378" t="s">
        <v>791</v>
      </c>
      <c r="AF378" t="s">
        <v>177</v>
      </c>
      <c r="AG378" t="s">
        <v>4891</v>
      </c>
      <c r="AH378" t="s">
        <v>4305</v>
      </c>
      <c r="AI378" t="s">
        <v>441</v>
      </c>
      <c r="AJ378" t="s">
        <v>23</v>
      </c>
      <c r="AK378" t="s">
        <v>1878</v>
      </c>
      <c r="AL378" s="2">
        <v>42038.696134259262</v>
      </c>
      <c r="AM378" t="s">
        <v>4892</v>
      </c>
      <c r="AN378" t="s">
        <v>4892</v>
      </c>
      <c r="AO378">
        <v>5</v>
      </c>
      <c r="AP378" t="s">
        <v>799</v>
      </c>
      <c r="AQ378" t="s">
        <v>702</v>
      </c>
      <c r="AR378">
        <v>30</v>
      </c>
      <c r="AT378" t="s">
        <v>4880</v>
      </c>
      <c r="AU378" t="s">
        <v>4194</v>
      </c>
      <c r="AV378" t="s">
        <v>29</v>
      </c>
      <c r="AW378" s="8">
        <v>3471.96</v>
      </c>
      <c r="AX378" s="8">
        <v>3471.96</v>
      </c>
      <c r="AY378" s="8">
        <v>3754.14</v>
      </c>
      <c r="BA378" t="s">
        <v>4893</v>
      </c>
      <c r="BB378" t="s">
        <v>1308</v>
      </c>
      <c r="BC378" t="s">
        <v>4894</v>
      </c>
      <c r="BE378">
        <v>15</v>
      </c>
      <c r="BF378" t="s">
        <v>69</v>
      </c>
      <c r="BG378" t="s">
        <v>4895</v>
      </c>
      <c r="BO378" t="s">
        <v>828</v>
      </c>
      <c r="BP378">
        <v>0</v>
      </c>
      <c r="BQ378" t="s">
        <v>36</v>
      </c>
      <c r="BR378" t="s">
        <v>4896</v>
      </c>
      <c r="BS378" t="s">
        <v>69</v>
      </c>
      <c r="BT378" t="s">
        <v>9</v>
      </c>
      <c r="BU378" t="s">
        <v>38</v>
      </c>
      <c r="BV378" t="s">
        <v>4897</v>
      </c>
      <c r="BW378" t="s">
        <v>4892</v>
      </c>
      <c r="BX378" t="s">
        <v>4898</v>
      </c>
      <c r="BY378" t="s">
        <v>4892</v>
      </c>
      <c r="BZ378" t="s">
        <v>40</v>
      </c>
      <c r="CB378" t="s">
        <v>518</v>
      </c>
      <c r="CC378" t="s">
        <v>4899</v>
      </c>
      <c r="CD378" t="s">
        <v>164</v>
      </c>
      <c r="CE378" t="s">
        <v>129</v>
      </c>
      <c r="CF378">
        <v>279</v>
      </c>
      <c r="CG378" t="s">
        <v>220</v>
      </c>
      <c r="CI378" t="s">
        <v>4876</v>
      </c>
      <c r="CJ378">
        <v>57</v>
      </c>
      <c r="CK378" t="s">
        <v>45</v>
      </c>
      <c r="CL378" s="1">
        <v>42237</v>
      </c>
      <c r="CM378" t="s">
        <v>4893</v>
      </c>
      <c r="CO378" t="s">
        <v>4900</v>
      </c>
      <c r="CP378" t="s">
        <v>4899</v>
      </c>
      <c r="CQ378">
        <v>2</v>
      </c>
      <c r="CR378" s="8">
        <v>4051.08</v>
      </c>
      <c r="CS378">
        <v>1</v>
      </c>
      <c r="CU378" s="8">
        <v>3471.96</v>
      </c>
      <c r="CV378">
        <v>1</v>
      </c>
      <c r="CX378" t="s">
        <v>4901</v>
      </c>
    </row>
    <row r="379" spans="1:103" x14ac:dyDescent="0.35">
      <c r="A379" t="s">
        <v>4902</v>
      </c>
      <c r="B379" s="19" t="s">
        <v>4876</v>
      </c>
      <c r="C379" t="s">
        <v>69</v>
      </c>
      <c r="E379">
        <v>12</v>
      </c>
      <c r="F379" t="s">
        <v>4876</v>
      </c>
      <c r="G379">
        <v>2243</v>
      </c>
      <c r="H379" t="s">
        <v>50</v>
      </c>
      <c r="I379">
        <v>12</v>
      </c>
      <c r="J379" t="s">
        <v>791</v>
      </c>
      <c r="K379" t="s">
        <v>4903</v>
      </c>
      <c r="L379" s="1">
        <v>42188</v>
      </c>
      <c r="M379" s="1">
        <v>42236</v>
      </c>
      <c r="N379" s="1">
        <v>42184</v>
      </c>
      <c r="O379" t="s">
        <v>1455</v>
      </c>
      <c r="P379" s="1">
        <v>42192</v>
      </c>
      <c r="Q379" t="s">
        <v>202</v>
      </c>
      <c r="R379" t="s">
        <v>9</v>
      </c>
      <c r="S379" t="s">
        <v>4878</v>
      </c>
      <c r="T379" t="s">
        <v>1456</v>
      </c>
      <c r="V379" t="s">
        <v>4904</v>
      </c>
      <c r="X379" s="8">
        <v>48.87</v>
      </c>
      <c r="Y379" s="8">
        <v>26.13</v>
      </c>
      <c r="Z379" s="8">
        <v>62.72</v>
      </c>
      <c r="AA379" s="8">
        <v>0</v>
      </c>
      <c r="AB379" t="s">
        <v>215</v>
      </c>
      <c r="AC379" t="s">
        <v>830</v>
      </c>
      <c r="AD379" t="s">
        <v>655</v>
      </c>
      <c r="AE379" t="s">
        <v>791</v>
      </c>
      <c r="AF379" t="s">
        <v>177</v>
      </c>
      <c r="AG379" t="s">
        <v>4905</v>
      </c>
      <c r="AH379" t="s">
        <v>2447</v>
      </c>
      <c r="AI379" t="s">
        <v>207</v>
      </c>
      <c r="AJ379" t="s">
        <v>80</v>
      </c>
      <c r="AK379" t="s">
        <v>1863</v>
      </c>
      <c r="AL379" s="2">
        <v>42184.456909722219</v>
      </c>
      <c r="AM379" t="s">
        <v>4906</v>
      </c>
      <c r="AN379" t="s">
        <v>4907</v>
      </c>
      <c r="AO379">
        <v>1</v>
      </c>
      <c r="AP379" t="s">
        <v>799</v>
      </c>
      <c r="AQ379" t="s">
        <v>702</v>
      </c>
      <c r="AR379">
        <v>30</v>
      </c>
      <c r="AT379" t="s">
        <v>4880</v>
      </c>
      <c r="AU379" t="s">
        <v>4194</v>
      </c>
      <c r="AV379" t="s">
        <v>83</v>
      </c>
      <c r="AW379" s="8">
        <v>3409.98</v>
      </c>
      <c r="AX379" s="8">
        <v>61.98</v>
      </c>
      <c r="AY379" s="8">
        <v>75</v>
      </c>
      <c r="AZ379" t="s">
        <v>210</v>
      </c>
      <c r="BB379" t="s">
        <v>511</v>
      </c>
      <c r="BE379">
        <v>15</v>
      </c>
      <c r="BF379" t="s">
        <v>9</v>
      </c>
      <c r="BG379" t="s">
        <v>4908</v>
      </c>
      <c r="BO379" t="s">
        <v>828</v>
      </c>
      <c r="BP379">
        <v>75</v>
      </c>
      <c r="BQ379" t="s">
        <v>36</v>
      </c>
      <c r="BR379" t="s">
        <v>4909</v>
      </c>
      <c r="BS379" t="s">
        <v>9</v>
      </c>
      <c r="BT379" t="s">
        <v>69</v>
      </c>
      <c r="BU379" t="s">
        <v>38</v>
      </c>
      <c r="BV379" t="s">
        <v>4910</v>
      </c>
      <c r="BW379" t="s">
        <v>4906</v>
      </c>
      <c r="BX379" t="s">
        <v>4904</v>
      </c>
      <c r="BY379" t="s">
        <v>4906</v>
      </c>
      <c r="BZ379" t="s">
        <v>72</v>
      </c>
      <c r="CA379" t="s">
        <v>4911</v>
      </c>
      <c r="CB379" t="s">
        <v>4912</v>
      </c>
      <c r="CE379" t="s">
        <v>456</v>
      </c>
      <c r="CF379">
        <v>279</v>
      </c>
      <c r="CG379" t="s">
        <v>220</v>
      </c>
      <c r="CI379" t="s">
        <v>4876</v>
      </c>
      <c r="CJ379">
        <v>57</v>
      </c>
      <c r="CK379" t="s">
        <v>45</v>
      </c>
      <c r="CL379" s="1">
        <v>42236</v>
      </c>
      <c r="CM379" t="s">
        <v>4913</v>
      </c>
      <c r="CN379" t="s">
        <v>4914</v>
      </c>
      <c r="CO379" t="s">
        <v>4915</v>
      </c>
      <c r="CQ379">
        <v>1</v>
      </c>
      <c r="CR379" s="8"/>
      <c r="CS379">
        <v>1</v>
      </c>
      <c r="CU379" s="8">
        <v>3409.98</v>
      </c>
      <c r="CV379">
        <v>1</v>
      </c>
      <c r="CX379" t="s">
        <v>4916</v>
      </c>
    </row>
    <row r="380" spans="1:103" x14ac:dyDescent="0.35">
      <c r="A380" t="s">
        <v>4917</v>
      </c>
      <c r="B380" s="19" t="s">
        <v>4876</v>
      </c>
      <c r="C380" t="s">
        <v>9</v>
      </c>
      <c r="D380">
        <v>100</v>
      </c>
      <c r="E380">
        <v>12</v>
      </c>
      <c r="F380" t="s">
        <v>4876</v>
      </c>
      <c r="G380">
        <v>1413</v>
      </c>
      <c r="H380" t="s">
        <v>10</v>
      </c>
      <c r="I380">
        <v>12</v>
      </c>
      <c r="J380" t="s">
        <v>791</v>
      </c>
      <c r="K380" t="s">
        <v>4918</v>
      </c>
      <c r="L380" s="1"/>
      <c r="M380" s="1">
        <v>42237</v>
      </c>
      <c r="N380" s="1">
        <v>42136</v>
      </c>
      <c r="O380" t="s">
        <v>13</v>
      </c>
      <c r="P380" s="1">
        <v>42152</v>
      </c>
      <c r="Q380" t="s">
        <v>436</v>
      </c>
      <c r="R380" t="s">
        <v>9</v>
      </c>
      <c r="S380" t="s">
        <v>4878</v>
      </c>
      <c r="T380" t="s">
        <v>13</v>
      </c>
      <c r="U380" t="s">
        <v>53</v>
      </c>
      <c r="X380" s="8">
        <v>38.15</v>
      </c>
      <c r="Y380" s="8">
        <v>22.85</v>
      </c>
      <c r="Z380" s="8">
        <v>62.72</v>
      </c>
      <c r="AA380" s="8">
        <v>3419.41</v>
      </c>
      <c r="AB380" t="s">
        <v>814</v>
      </c>
      <c r="AC380" t="s">
        <v>814</v>
      </c>
      <c r="AD380" t="s">
        <v>655</v>
      </c>
      <c r="AE380" t="s">
        <v>791</v>
      </c>
      <c r="AF380" t="s">
        <v>177</v>
      </c>
      <c r="AH380" t="s">
        <v>698</v>
      </c>
      <c r="AI380" t="s">
        <v>283</v>
      </c>
      <c r="AJ380" t="s">
        <v>23</v>
      </c>
      <c r="AK380" t="s">
        <v>1932</v>
      </c>
      <c r="AL380" s="2">
        <v>42089.731678240743</v>
      </c>
      <c r="AM380" t="s">
        <v>4919</v>
      </c>
      <c r="AN380" t="s">
        <v>4920</v>
      </c>
      <c r="AO380">
        <v>4</v>
      </c>
      <c r="AP380" t="s">
        <v>799</v>
      </c>
      <c r="AQ380" t="s">
        <v>702</v>
      </c>
      <c r="AR380">
        <v>30</v>
      </c>
      <c r="AT380" t="s">
        <v>4880</v>
      </c>
      <c r="AU380" t="s">
        <v>4194</v>
      </c>
      <c r="AV380" t="s">
        <v>29</v>
      </c>
      <c r="AW380" s="8">
        <v>3169.98</v>
      </c>
      <c r="AX380" s="8">
        <v>3169.98</v>
      </c>
      <c r="AY380" s="8">
        <v>3419.41</v>
      </c>
      <c r="BA380" t="s">
        <v>4921</v>
      </c>
      <c r="BB380" t="s">
        <v>4922</v>
      </c>
      <c r="BC380" t="s">
        <v>4923</v>
      </c>
      <c r="BE380">
        <v>15</v>
      </c>
      <c r="BF380" t="s">
        <v>69</v>
      </c>
      <c r="BG380" t="s">
        <v>4924</v>
      </c>
      <c r="BO380" t="s">
        <v>1901</v>
      </c>
      <c r="BP380">
        <v>0</v>
      </c>
      <c r="BQ380" t="s">
        <v>36</v>
      </c>
      <c r="BR380" t="s">
        <v>4925</v>
      </c>
      <c r="BS380" t="s">
        <v>69</v>
      </c>
      <c r="BT380" t="s">
        <v>9</v>
      </c>
      <c r="BU380" t="s">
        <v>38</v>
      </c>
      <c r="BV380" t="s">
        <v>4926</v>
      </c>
      <c r="BW380" t="s">
        <v>4919</v>
      </c>
      <c r="BX380" t="s">
        <v>4927</v>
      </c>
      <c r="BY380" t="s">
        <v>4920</v>
      </c>
      <c r="BZ380" t="s">
        <v>72</v>
      </c>
      <c r="CA380" t="s">
        <v>4928</v>
      </c>
      <c r="CB380" t="s">
        <v>4929</v>
      </c>
      <c r="CE380" t="s">
        <v>608</v>
      </c>
      <c r="CF380">
        <v>259</v>
      </c>
      <c r="CG380" t="s">
        <v>304</v>
      </c>
      <c r="CI380" t="s">
        <v>4876</v>
      </c>
      <c r="CJ380">
        <v>57</v>
      </c>
      <c r="CK380" t="s">
        <v>45</v>
      </c>
      <c r="CL380" s="1">
        <v>42237</v>
      </c>
      <c r="CM380" t="s">
        <v>4921</v>
      </c>
      <c r="CN380" t="s">
        <v>4930</v>
      </c>
      <c r="CQ380">
        <v>1</v>
      </c>
      <c r="CR380" s="8"/>
      <c r="CS380">
        <v>1</v>
      </c>
      <c r="CU380" s="8">
        <v>3169.98</v>
      </c>
      <c r="CV380">
        <v>1</v>
      </c>
      <c r="CX380" t="s">
        <v>4931</v>
      </c>
    </row>
    <row r="381" spans="1:103" x14ac:dyDescent="0.35">
      <c r="A381" t="s">
        <v>4932</v>
      </c>
      <c r="B381" s="19" t="s">
        <v>4876</v>
      </c>
      <c r="C381" t="s">
        <v>9</v>
      </c>
      <c r="D381">
        <v>100</v>
      </c>
      <c r="E381">
        <v>12</v>
      </c>
      <c r="F381" t="s">
        <v>4876</v>
      </c>
      <c r="G381">
        <v>883</v>
      </c>
      <c r="H381" t="s">
        <v>148</v>
      </c>
      <c r="I381">
        <v>12</v>
      </c>
      <c r="J381" t="s">
        <v>791</v>
      </c>
      <c r="K381" t="s">
        <v>4933</v>
      </c>
      <c r="L381" s="1"/>
      <c r="M381" s="1">
        <v>42235</v>
      </c>
      <c r="N381" s="1">
        <v>42024</v>
      </c>
      <c r="O381" t="s">
        <v>13</v>
      </c>
      <c r="P381" s="1"/>
      <c r="Q381" t="s">
        <v>202</v>
      </c>
      <c r="R381" t="s">
        <v>9</v>
      </c>
      <c r="S381" t="s">
        <v>4878</v>
      </c>
      <c r="T381" t="s">
        <v>13</v>
      </c>
      <c r="U381" t="s">
        <v>53</v>
      </c>
      <c r="X381" s="8">
        <v>48.5</v>
      </c>
      <c r="Y381" s="8">
        <v>25</v>
      </c>
      <c r="Z381" s="8">
        <v>62.72</v>
      </c>
      <c r="AA381" s="8">
        <v>4452.05</v>
      </c>
      <c r="AB381" t="s">
        <v>664</v>
      </c>
      <c r="AC381" t="s">
        <v>412</v>
      </c>
      <c r="AD381" t="s">
        <v>655</v>
      </c>
      <c r="AE381" t="s">
        <v>791</v>
      </c>
      <c r="AF381" t="s">
        <v>177</v>
      </c>
      <c r="AG381" t="s">
        <v>4934</v>
      </c>
      <c r="AH381" t="s">
        <v>3595</v>
      </c>
      <c r="AI381" t="s">
        <v>328</v>
      </c>
      <c r="AJ381" t="s">
        <v>100</v>
      </c>
      <c r="AK381" t="s">
        <v>416</v>
      </c>
      <c r="AL381" s="2">
        <v>42024.464120370372</v>
      </c>
      <c r="AM381" t="s">
        <v>4935</v>
      </c>
      <c r="AN381" t="s">
        <v>4935</v>
      </c>
      <c r="AO381">
        <v>5</v>
      </c>
      <c r="AP381" t="s">
        <v>4194</v>
      </c>
      <c r="AQ381" t="s">
        <v>702</v>
      </c>
      <c r="AR381">
        <v>30</v>
      </c>
      <c r="AT381" t="s">
        <v>4880</v>
      </c>
      <c r="AU381" t="s">
        <v>4194</v>
      </c>
      <c r="AV381" t="s">
        <v>104</v>
      </c>
      <c r="AW381" s="8">
        <v>4129.9799999999996</v>
      </c>
      <c r="AX381" s="8">
        <v>4129.9799999999996</v>
      </c>
      <c r="AY381" s="8">
        <v>4452.05</v>
      </c>
      <c r="BA381" t="s">
        <v>4936</v>
      </c>
      <c r="BB381" t="s">
        <v>1898</v>
      </c>
      <c r="BC381" t="s">
        <v>4937</v>
      </c>
      <c r="BE381">
        <v>15</v>
      </c>
      <c r="BF381" t="s">
        <v>69</v>
      </c>
      <c r="BG381" t="s">
        <v>4938</v>
      </c>
      <c r="BO381" t="s">
        <v>423</v>
      </c>
      <c r="BP381">
        <v>0</v>
      </c>
      <c r="BQ381" t="s">
        <v>1311</v>
      </c>
      <c r="BR381" t="s">
        <v>4939</v>
      </c>
      <c r="BS381" t="s">
        <v>9</v>
      </c>
      <c r="BT381" t="s">
        <v>9</v>
      </c>
      <c r="BU381" t="s">
        <v>38</v>
      </c>
      <c r="BV381" t="s">
        <v>4940</v>
      </c>
      <c r="BW381" t="s">
        <v>4935</v>
      </c>
      <c r="BX381" t="s">
        <v>4941</v>
      </c>
      <c r="BY381" t="s">
        <v>4935</v>
      </c>
      <c r="BZ381" t="s">
        <v>40</v>
      </c>
      <c r="CB381" t="s">
        <v>2645</v>
      </c>
      <c r="CC381" t="s">
        <v>4942</v>
      </c>
      <c r="CE381" t="s">
        <v>2098</v>
      </c>
      <c r="CF381">
        <v>339</v>
      </c>
      <c r="CG381" t="s">
        <v>429</v>
      </c>
      <c r="CH381" t="s">
        <v>1316</v>
      </c>
      <c r="CI381" t="s">
        <v>4876</v>
      </c>
      <c r="CJ381">
        <v>57</v>
      </c>
      <c r="CK381" t="s">
        <v>45</v>
      </c>
      <c r="CL381" s="1">
        <v>42235</v>
      </c>
      <c r="CM381" t="s">
        <v>4936</v>
      </c>
      <c r="CN381" t="s">
        <v>4943</v>
      </c>
      <c r="CO381" t="s">
        <v>4944</v>
      </c>
      <c r="CP381" t="s">
        <v>4942</v>
      </c>
      <c r="CQ381">
        <v>2</v>
      </c>
      <c r="CR381" s="8">
        <v>4922.28</v>
      </c>
      <c r="CS381">
        <v>1</v>
      </c>
      <c r="CU381" s="8">
        <v>4129.9799999999996</v>
      </c>
      <c r="CV381">
        <v>1</v>
      </c>
      <c r="CX381" t="s">
        <v>4945</v>
      </c>
    </row>
    <row r="382" spans="1:103" x14ac:dyDescent="0.35">
      <c r="A382" t="s">
        <v>4946</v>
      </c>
      <c r="B382" s="19" t="s">
        <v>4876</v>
      </c>
      <c r="C382" t="s">
        <v>9</v>
      </c>
      <c r="D382">
        <v>100</v>
      </c>
      <c r="E382">
        <v>12</v>
      </c>
      <c r="F382" t="s">
        <v>4876</v>
      </c>
      <c r="G382">
        <v>1626</v>
      </c>
      <c r="H382" t="s">
        <v>10</v>
      </c>
      <c r="I382">
        <v>12</v>
      </c>
      <c r="J382" t="s">
        <v>791</v>
      </c>
      <c r="K382" t="s">
        <v>4947</v>
      </c>
      <c r="L382" s="1"/>
      <c r="M382" s="1">
        <v>42236</v>
      </c>
      <c r="N382" s="1">
        <v>42110</v>
      </c>
      <c r="O382" t="s">
        <v>13</v>
      </c>
      <c r="P382" s="1">
        <v>42117</v>
      </c>
      <c r="Q382" t="s">
        <v>436</v>
      </c>
      <c r="R382" t="s">
        <v>9</v>
      </c>
      <c r="S382" t="s">
        <v>4878</v>
      </c>
      <c r="T382" t="s">
        <v>13</v>
      </c>
      <c r="U382" t="s">
        <v>16</v>
      </c>
      <c r="X382" s="8">
        <v>38.15</v>
      </c>
      <c r="Y382" s="8">
        <v>22.85</v>
      </c>
      <c r="Z382" s="8">
        <v>62.72</v>
      </c>
      <c r="AA382" s="8">
        <v>3344.41</v>
      </c>
      <c r="AB382" t="s">
        <v>814</v>
      </c>
      <c r="AC382" t="s">
        <v>814</v>
      </c>
      <c r="AD382" t="s">
        <v>655</v>
      </c>
      <c r="AE382" t="s">
        <v>791</v>
      </c>
      <c r="AF382" t="s">
        <v>177</v>
      </c>
      <c r="AG382" t="s">
        <v>4948</v>
      </c>
      <c r="AH382" t="s">
        <v>1809</v>
      </c>
      <c r="AI382" t="s">
        <v>527</v>
      </c>
      <c r="AJ382" t="s">
        <v>80</v>
      </c>
      <c r="AK382" t="s">
        <v>1895</v>
      </c>
      <c r="AL382" s="2">
        <v>42110.737557870372</v>
      </c>
      <c r="AM382" t="s">
        <v>4949</v>
      </c>
      <c r="AN382" t="s">
        <v>4949</v>
      </c>
      <c r="AO382">
        <v>2</v>
      </c>
      <c r="AP382" t="s">
        <v>799</v>
      </c>
      <c r="AQ382" t="s">
        <v>702</v>
      </c>
      <c r="AR382">
        <v>30</v>
      </c>
      <c r="AT382" t="s">
        <v>4880</v>
      </c>
      <c r="AU382" t="s">
        <v>4194</v>
      </c>
      <c r="AV382" t="s">
        <v>83</v>
      </c>
      <c r="AW382" s="8">
        <v>3108</v>
      </c>
      <c r="AX382" s="8">
        <v>3108</v>
      </c>
      <c r="AY382" s="8">
        <v>3344.41</v>
      </c>
      <c r="BA382" t="s">
        <v>4950</v>
      </c>
      <c r="BB382" t="s">
        <v>4951</v>
      </c>
      <c r="BC382" t="s">
        <v>4952</v>
      </c>
      <c r="BE382">
        <v>15</v>
      </c>
      <c r="BF382" t="s">
        <v>69</v>
      </c>
      <c r="BG382" t="s">
        <v>4953</v>
      </c>
      <c r="BO382" t="s">
        <v>1901</v>
      </c>
      <c r="BP382">
        <v>0</v>
      </c>
      <c r="BQ382" t="s">
        <v>36</v>
      </c>
      <c r="BR382" t="s">
        <v>4954</v>
      </c>
      <c r="BS382" t="s">
        <v>69</v>
      </c>
      <c r="BV382" t="s">
        <v>4955</v>
      </c>
      <c r="BW382" t="s">
        <v>4949</v>
      </c>
      <c r="BX382" t="s">
        <v>2745</v>
      </c>
      <c r="BY382" t="s">
        <v>4949</v>
      </c>
      <c r="BZ382" t="s">
        <v>72</v>
      </c>
      <c r="CA382" t="s">
        <v>4956</v>
      </c>
      <c r="CB382" t="s">
        <v>2698</v>
      </c>
      <c r="CC382" t="s">
        <v>4957</v>
      </c>
      <c r="CE382" t="s">
        <v>294</v>
      </c>
      <c r="CF382">
        <v>259</v>
      </c>
      <c r="CG382" t="s">
        <v>304</v>
      </c>
      <c r="CI382" t="s">
        <v>4876</v>
      </c>
      <c r="CJ382">
        <v>57</v>
      </c>
      <c r="CK382" t="s">
        <v>45</v>
      </c>
      <c r="CL382" s="1">
        <v>42236</v>
      </c>
      <c r="CM382" t="s">
        <v>4950</v>
      </c>
      <c r="CO382" t="s">
        <v>4958</v>
      </c>
      <c r="CP382" t="s">
        <v>4957</v>
      </c>
      <c r="CQ382">
        <v>2</v>
      </c>
      <c r="CR382" s="8"/>
      <c r="CS382">
        <v>1</v>
      </c>
      <c r="CU382" s="8">
        <v>3108</v>
      </c>
      <c r="CV382">
        <v>1</v>
      </c>
      <c r="CX382" t="s">
        <v>4959</v>
      </c>
    </row>
    <row r="383" spans="1:103" x14ac:dyDescent="0.35">
      <c r="A383" t="s">
        <v>4960</v>
      </c>
      <c r="B383" s="19" t="s">
        <v>4876</v>
      </c>
      <c r="C383" t="s">
        <v>69</v>
      </c>
      <c r="E383">
        <v>12</v>
      </c>
      <c r="F383" t="s">
        <v>4876</v>
      </c>
      <c r="G383">
        <v>2388</v>
      </c>
      <c r="H383" t="s">
        <v>4255</v>
      </c>
      <c r="I383">
        <v>12</v>
      </c>
      <c r="J383" t="s">
        <v>791</v>
      </c>
      <c r="K383" t="s">
        <v>4961</v>
      </c>
      <c r="L383" s="1">
        <v>42206</v>
      </c>
      <c r="M383" s="1">
        <v>42238</v>
      </c>
      <c r="N383" s="1">
        <v>42206</v>
      </c>
      <c r="O383" t="s">
        <v>990</v>
      </c>
      <c r="P383" s="1"/>
      <c r="Q383" t="s">
        <v>14</v>
      </c>
      <c r="R383" t="s">
        <v>9</v>
      </c>
      <c r="S383" t="s">
        <v>4878</v>
      </c>
      <c r="T383" t="s">
        <v>1414</v>
      </c>
      <c r="X383" s="8">
        <v>28.33</v>
      </c>
      <c r="Y383" s="8">
        <v>23.17</v>
      </c>
      <c r="Z383" s="8">
        <v>62.72</v>
      </c>
      <c r="AA383" s="8">
        <v>0</v>
      </c>
      <c r="AB383" t="s">
        <v>18</v>
      </c>
      <c r="AC383" t="s">
        <v>18</v>
      </c>
      <c r="AD383" t="s">
        <v>655</v>
      </c>
      <c r="AE383" t="s">
        <v>791</v>
      </c>
      <c r="AF383" t="s">
        <v>177</v>
      </c>
      <c r="AG383" t="s">
        <v>4962</v>
      </c>
      <c r="AH383" t="s">
        <v>657</v>
      </c>
      <c r="AI383" t="s">
        <v>658</v>
      </c>
      <c r="AJ383" t="s">
        <v>59</v>
      </c>
      <c r="AK383" t="s">
        <v>120</v>
      </c>
      <c r="AL383" s="2">
        <v>42206.763738425929</v>
      </c>
      <c r="AO383">
        <v>3</v>
      </c>
      <c r="AP383" t="s">
        <v>799</v>
      </c>
      <c r="AQ383" t="s">
        <v>702</v>
      </c>
      <c r="AR383">
        <v>30</v>
      </c>
      <c r="AT383" t="s">
        <v>4880</v>
      </c>
      <c r="AU383" t="s">
        <v>4194</v>
      </c>
      <c r="AV383" t="s">
        <v>62</v>
      </c>
      <c r="AW383" s="8">
        <v>2868</v>
      </c>
      <c r="AX383" s="8">
        <v>2151</v>
      </c>
      <c r="AY383" s="8">
        <v>2318.0300000000002</v>
      </c>
      <c r="BA383" t="s">
        <v>3558</v>
      </c>
      <c r="BB383" t="s">
        <v>32</v>
      </c>
      <c r="BC383" t="s">
        <v>3559</v>
      </c>
      <c r="BE383">
        <v>15</v>
      </c>
      <c r="BF383" t="s">
        <v>9</v>
      </c>
      <c r="BG383" t="s">
        <v>4963</v>
      </c>
      <c r="BO383" t="s">
        <v>4265</v>
      </c>
      <c r="BP383">
        <v>2318.0300000000002</v>
      </c>
      <c r="BQ383" t="s">
        <v>36</v>
      </c>
      <c r="BR383" t="s">
        <v>4964</v>
      </c>
      <c r="BS383" t="s">
        <v>9</v>
      </c>
      <c r="BT383" t="s">
        <v>9</v>
      </c>
      <c r="BU383" t="s">
        <v>38</v>
      </c>
      <c r="BV383" t="s">
        <v>4965</v>
      </c>
      <c r="BX383" t="s">
        <v>4966</v>
      </c>
      <c r="BY383" t="s">
        <v>4967</v>
      </c>
      <c r="BZ383" t="s">
        <v>40</v>
      </c>
      <c r="CA383" t="s">
        <v>4968</v>
      </c>
      <c r="CB383" t="s">
        <v>4969</v>
      </c>
      <c r="CD383" t="s">
        <v>164</v>
      </c>
      <c r="CE383" t="s">
        <v>112</v>
      </c>
      <c r="CF383">
        <v>239</v>
      </c>
      <c r="CG383" t="s">
        <v>429</v>
      </c>
      <c r="CI383" t="s">
        <v>4876</v>
      </c>
      <c r="CJ383">
        <v>57</v>
      </c>
      <c r="CK383" t="s">
        <v>45</v>
      </c>
      <c r="CL383" s="1">
        <v>42238</v>
      </c>
      <c r="CM383" t="s">
        <v>3558</v>
      </c>
      <c r="CO383" t="s">
        <v>4970</v>
      </c>
      <c r="CQ383">
        <v>1</v>
      </c>
      <c r="CR383" s="8"/>
      <c r="CS383">
        <v>1</v>
      </c>
      <c r="CU383" s="8">
        <v>2868</v>
      </c>
      <c r="CV383">
        <v>1</v>
      </c>
      <c r="CX383" t="s">
        <v>4971</v>
      </c>
    </row>
    <row r="384" spans="1:103" x14ac:dyDescent="0.35">
      <c r="A384" t="s">
        <v>2396</v>
      </c>
      <c r="B384" s="19" t="s">
        <v>4876</v>
      </c>
      <c r="C384" t="s">
        <v>69</v>
      </c>
      <c r="E384">
        <v>12</v>
      </c>
      <c r="F384" t="s">
        <v>4876</v>
      </c>
      <c r="G384">
        <v>2446</v>
      </c>
      <c r="H384" t="s">
        <v>686</v>
      </c>
      <c r="I384">
        <v>10</v>
      </c>
      <c r="J384" t="s">
        <v>791</v>
      </c>
      <c r="K384" t="s">
        <v>2397</v>
      </c>
      <c r="L384" s="1"/>
      <c r="M384" s="1">
        <v>42239</v>
      </c>
      <c r="N384" s="1">
        <v>42222</v>
      </c>
      <c r="O384" t="s">
        <v>3797</v>
      </c>
      <c r="P384" s="1"/>
      <c r="S384" t="s">
        <v>4878</v>
      </c>
      <c r="T384" t="s">
        <v>3166</v>
      </c>
      <c r="X384" s="8">
        <v>48.87</v>
      </c>
      <c r="Y384" s="8">
        <v>26.13</v>
      </c>
      <c r="Z384" s="8">
        <v>62.72</v>
      </c>
      <c r="AB384" t="s">
        <v>691</v>
      </c>
      <c r="AC384" t="s">
        <v>691</v>
      </c>
      <c r="AD384" t="s">
        <v>655</v>
      </c>
      <c r="AE384" t="s">
        <v>791</v>
      </c>
      <c r="AF384" t="s">
        <v>177</v>
      </c>
      <c r="AH384" t="s">
        <v>1658</v>
      </c>
      <c r="AI384" t="s">
        <v>2578</v>
      </c>
      <c r="AJ384" t="s">
        <v>688</v>
      </c>
      <c r="AK384" t="s">
        <v>4972</v>
      </c>
      <c r="AL384" s="2">
        <v>42222.538449074076</v>
      </c>
      <c r="AM384" t="s">
        <v>4973</v>
      </c>
      <c r="AN384" t="s">
        <v>2399</v>
      </c>
      <c r="AO384">
        <v>0</v>
      </c>
      <c r="AP384" t="s">
        <v>799</v>
      </c>
      <c r="AQ384" t="s">
        <v>702</v>
      </c>
      <c r="AR384">
        <v>30</v>
      </c>
      <c r="AT384" t="s">
        <v>4880</v>
      </c>
      <c r="AU384" t="s">
        <v>4194</v>
      </c>
      <c r="AV384" t="s">
        <v>690</v>
      </c>
      <c r="AW384" s="8"/>
      <c r="AX384" s="8"/>
      <c r="AY384" s="8"/>
      <c r="BA384" t="s">
        <v>2400</v>
      </c>
      <c r="BB384" t="s">
        <v>1613</v>
      </c>
      <c r="BC384" t="s">
        <v>2401</v>
      </c>
      <c r="BE384">
        <v>15</v>
      </c>
      <c r="BF384" t="s">
        <v>69</v>
      </c>
      <c r="BG384" t="s">
        <v>4974</v>
      </c>
      <c r="BO384" t="s">
        <v>1901</v>
      </c>
      <c r="BQ384" t="s">
        <v>36</v>
      </c>
      <c r="BR384" t="s">
        <v>2403</v>
      </c>
      <c r="BS384" t="s">
        <v>69</v>
      </c>
      <c r="BT384" t="s">
        <v>9</v>
      </c>
      <c r="BU384" t="s">
        <v>38</v>
      </c>
      <c r="BV384" t="s">
        <v>4975</v>
      </c>
      <c r="BW384" t="s">
        <v>4973</v>
      </c>
      <c r="BX384" t="s">
        <v>4976</v>
      </c>
      <c r="BY384" t="s">
        <v>2399</v>
      </c>
      <c r="BZ384" t="s">
        <v>40</v>
      </c>
      <c r="CA384" t="s">
        <v>2406</v>
      </c>
      <c r="CB384" t="s">
        <v>4977</v>
      </c>
      <c r="CC384" t="s">
        <v>2407</v>
      </c>
      <c r="CD384" t="s">
        <v>574</v>
      </c>
      <c r="CE384" t="s">
        <v>4978</v>
      </c>
      <c r="CF384">
        <v>279</v>
      </c>
      <c r="CG384" t="s">
        <v>830</v>
      </c>
      <c r="CI384" t="s">
        <v>4876</v>
      </c>
      <c r="CJ384">
        <v>57</v>
      </c>
      <c r="CK384" t="s">
        <v>45</v>
      </c>
      <c r="CL384" s="1">
        <v>42239</v>
      </c>
      <c r="CM384" t="s">
        <v>2400</v>
      </c>
      <c r="CO384" t="s">
        <v>2407</v>
      </c>
      <c r="CP384" t="s">
        <v>2407</v>
      </c>
      <c r="CQ384">
        <v>1</v>
      </c>
      <c r="CR384" s="8"/>
      <c r="CS384">
        <v>1</v>
      </c>
      <c r="CU384" s="8">
        <v>2790</v>
      </c>
      <c r="CV384">
        <v>1</v>
      </c>
      <c r="CX384" t="s">
        <v>4979</v>
      </c>
    </row>
    <row r="385" spans="1:103" x14ac:dyDescent="0.35">
      <c r="A385" t="s">
        <v>4980</v>
      </c>
      <c r="B385" s="19" t="s">
        <v>4876</v>
      </c>
      <c r="C385" t="s">
        <v>9</v>
      </c>
      <c r="D385">
        <v>100</v>
      </c>
      <c r="E385">
        <v>12</v>
      </c>
      <c r="F385" t="s">
        <v>4876</v>
      </c>
      <c r="G385">
        <v>1052</v>
      </c>
      <c r="H385" t="s">
        <v>50</v>
      </c>
      <c r="I385">
        <v>12</v>
      </c>
      <c r="J385" t="s">
        <v>791</v>
      </c>
      <c r="K385" t="s">
        <v>4981</v>
      </c>
      <c r="L385" s="1"/>
      <c r="M385" s="1">
        <v>42235</v>
      </c>
      <c r="N385" s="1">
        <v>42052</v>
      </c>
      <c r="O385" t="s">
        <v>13</v>
      </c>
      <c r="P385" s="1">
        <v>42054</v>
      </c>
      <c r="Q385" t="s">
        <v>14</v>
      </c>
      <c r="R385" t="s">
        <v>9</v>
      </c>
      <c r="S385" t="s">
        <v>4878</v>
      </c>
      <c r="T385" t="s">
        <v>13</v>
      </c>
      <c r="U385" t="s">
        <v>16</v>
      </c>
      <c r="X385" s="8">
        <v>48.87</v>
      </c>
      <c r="Y385" s="8">
        <v>26.13</v>
      </c>
      <c r="Z385" s="8">
        <v>62.72</v>
      </c>
      <c r="AA385" s="8">
        <v>3679.15</v>
      </c>
      <c r="AB385" t="s">
        <v>215</v>
      </c>
      <c r="AC385" t="s">
        <v>830</v>
      </c>
      <c r="AD385" t="s">
        <v>655</v>
      </c>
      <c r="AE385" t="s">
        <v>791</v>
      </c>
      <c r="AF385" t="s">
        <v>177</v>
      </c>
      <c r="AG385" t="s">
        <v>4982</v>
      </c>
      <c r="AH385" t="s">
        <v>3378</v>
      </c>
      <c r="AI385" t="s">
        <v>2383</v>
      </c>
      <c r="AJ385" t="s">
        <v>100</v>
      </c>
      <c r="AK385" t="s">
        <v>1916</v>
      </c>
      <c r="AL385" s="2">
        <v>42052.447256944448</v>
      </c>
      <c r="AM385" t="s">
        <v>4983</v>
      </c>
      <c r="AN385" t="s">
        <v>4984</v>
      </c>
      <c r="AO385">
        <v>5</v>
      </c>
      <c r="AP385" t="s">
        <v>799</v>
      </c>
      <c r="AQ385" t="s">
        <v>702</v>
      </c>
      <c r="AR385">
        <v>30</v>
      </c>
      <c r="AT385" t="s">
        <v>4880</v>
      </c>
      <c r="AU385" t="s">
        <v>4194</v>
      </c>
      <c r="AV385" t="s">
        <v>104</v>
      </c>
      <c r="AW385" s="8">
        <v>3409.98</v>
      </c>
      <c r="AX385" s="8">
        <v>3409.98</v>
      </c>
      <c r="AY385" s="8">
        <v>3679.15</v>
      </c>
      <c r="BA385" t="s">
        <v>4985</v>
      </c>
      <c r="BB385" t="s">
        <v>2756</v>
      </c>
      <c r="BC385" t="s">
        <v>4986</v>
      </c>
      <c r="BE385">
        <v>15</v>
      </c>
      <c r="BF385" t="s">
        <v>9</v>
      </c>
      <c r="BG385" t="s">
        <v>4987</v>
      </c>
      <c r="BO385" t="s">
        <v>828</v>
      </c>
      <c r="BP385">
        <v>0</v>
      </c>
      <c r="BQ385" t="s">
        <v>36</v>
      </c>
      <c r="BR385" t="s">
        <v>4988</v>
      </c>
      <c r="BS385" t="s">
        <v>9</v>
      </c>
      <c r="BT385" t="s">
        <v>9</v>
      </c>
      <c r="BU385" t="s">
        <v>38</v>
      </c>
      <c r="BV385" t="s">
        <v>4989</v>
      </c>
      <c r="BW385" t="s">
        <v>4984</v>
      </c>
      <c r="BX385" t="s">
        <v>4990</v>
      </c>
      <c r="BY385" t="s">
        <v>4984</v>
      </c>
      <c r="BZ385" t="s">
        <v>72</v>
      </c>
      <c r="CA385" t="s">
        <v>4991</v>
      </c>
      <c r="CB385" t="s">
        <v>4992</v>
      </c>
      <c r="CC385" t="s">
        <v>4993</v>
      </c>
      <c r="CE385" t="s">
        <v>129</v>
      </c>
      <c r="CF385">
        <v>279</v>
      </c>
      <c r="CG385" t="s">
        <v>220</v>
      </c>
      <c r="CI385" t="s">
        <v>4876</v>
      </c>
      <c r="CJ385">
        <v>57</v>
      </c>
      <c r="CK385" t="s">
        <v>45</v>
      </c>
      <c r="CL385" s="1">
        <v>42235</v>
      </c>
      <c r="CM385" t="s">
        <v>4985</v>
      </c>
      <c r="CO385" t="s">
        <v>4994</v>
      </c>
      <c r="CP385" t="s">
        <v>4993</v>
      </c>
      <c r="CQ385">
        <v>2</v>
      </c>
      <c r="CR385" s="8">
        <v>4051.08</v>
      </c>
      <c r="CS385">
        <v>1</v>
      </c>
      <c r="CU385" s="8">
        <v>3409.98</v>
      </c>
      <c r="CV385">
        <v>1</v>
      </c>
      <c r="CX385" t="s">
        <v>4995</v>
      </c>
    </row>
    <row r="386" spans="1:103" x14ac:dyDescent="0.35">
      <c r="A386" t="s">
        <v>4996</v>
      </c>
      <c r="B386" s="19" t="s">
        <v>4997</v>
      </c>
      <c r="C386" t="s">
        <v>9</v>
      </c>
      <c r="D386">
        <v>100</v>
      </c>
      <c r="E386">
        <v>60</v>
      </c>
      <c r="F386" t="s">
        <v>4997</v>
      </c>
      <c r="G386">
        <v>308</v>
      </c>
      <c r="H386" t="s">
        <v>148</v>
      </c>
      <c r="I386">
        <v>60</v>
      </c>
      <c r="J386" t="s">
        <v>791</v>
      </c>
      <c r="K386" t="s">
        <v>4998</v>
      </c>
      <c r="L386" s="1"/>
      <c r="M386" s="1">
        <v>42235</v>
      </c>
      <c r="N386" s="1">
        <v>41883</v>
      </c>
      <c r="O386" t="s">
        <v>13</v>
      </c>
      <c r="P386" s="1">
        <v>41890</v>
      </c>
      <c r="Q386" t="s">
        <v>436</v>
      </c>
      <c r="R386" t="s">
        <v>9</v>
      </c>
      <c r="S386" t="s">
        <v>4999</v>
      </c>
      <c r="T386" t="s">
        <v>13</v>
      </c>
      <c r="U386" t="s">
        <v>53</v>
      </c>
      <c r="V386" t="s">
        <v>5000</v>
      </c>
      <c r="X386" s="8">
        <v>46</v>
      </c>
      <c r="Y386" s="8">
        <v>23</v>
      </c>
      <c r="Z386" s="8">
        <v>36.229999999999997</v>
      </c>
      <c r="AA386" s="8">
        <v>19085.150000000001</v>
      </c>
      <c r="AB386" t="s">
        <v>1558</v>
      </c>
      <c r="AC386" t="s">
        <v>1558</v>
      </c>
      <c r="AD386" t="s">
        <v>19</v>
      </c>
      <c r="AE386" t="s">
        <v>791</v>
      </c>
      <c r="AF386" t="s">
        <v>177</v>
      </c>
      <c r="AG386" t="s">
        <v>5001</v>
      </c>
      <c r="AH386" t="s">
        <v>5002</v>
      </c>
      <c r="AI386" t="s">
        <v>119</v>
      </c>
      <c r="AJ386" t="s">
        <v>100</v>
      </c>
      <c r="AK386" t="s">
        <v>1560</v>
      </c>
      <c r="AL386" s="2">
        <v>41883.714930555558</v>
      </c>
      <c r="AM386" t="s">
        <v>5003</v>
      </c>
      <c r="AN386" t="s">
        <v>5003</v>
      </c>
      <c r="AO386">
        <v>6</v>
      </c>
      <c r="AP386" t="s">
        <v>5004</v>
      </c>
      <c r="AQ386" t="s">
        <v>702</v>
      </c>
      <c r="AR386">
        <v>50</v>
      </c>
      <c r="AT386" t="s">
        <v>3365</v>
      </c>
      <c r="AU386" t="s">
        <v>5004</v>
      </c>
      <c r="AV386" t="s">
        <v>104</v>
      </c>
      <c r="AW386" s="8">
        <v>17649.900000000001</v>
      </c>
      <c r="AX386" s="8">
        <v>17649.900000000001</v>
      </c>
      <c r="AY386" s="8">
        <v>19085.150000000001</v>
      </c>
      <c r="AZ386" t="s">
        <v>30</v>
      </c>
      <c r="BB386" t="s">
        <v>4922</v>
      </c>
      <c r="BE386">
        <v>37</v>
      </c>
      <c r="BF386" t="s">
        <v>9</v>
      </c>
      <c r="BG386" t="s">
        <v>5005</v>
      </c>
      <c r="BO386" t="s">
        <v>412</v>
      </c>
      <c r="BP386">
        <v>0</v>
      </c>
      <c r="BQ386" t="s">
        <v>1311</v>
      </c>
      <c r="BR386" t="s">
        <v>5006</v>
      </c>
      <c r="BS386" t="s">
        <v>9</v>
      </c>
      <c r="BT386" t="s">
        <v>9</v>
      </c>
      <c r="BU386" t="s">
        <v>38</v>
      </c>
      <c r="BV386" t="s">
        <v>5007</v>
      </c>
      <c r="BW386" t="s">
        <v>5003</v>
      </c>
      <c r="BX386" t="s">
        <v>5000</v>
      </c>
      <c r="BY386" t="s">
        <v>5003</v>
      </c>
      <c r="BZ386" t="s">
        <v>40</v>
      </c>
      <c r="CB386" t="s">
        <v>5008</v>
      </c>
      <c r="CE386" t="s">
        <v>43</v>
      </c>
      <c r="CF386">
        <v>289</v>
      </c>
      <c r="CG386" t="s">
        <v>165</v>
      </c>
      <c r="CH386" t="s">
        <v>1316</v>
      </c>
      <c r="CI386" t="s">
        <v>4997</v>
      </c>
      <c r="CJ386">
        <v>58</v>
      </c>
      <c r="CK386" t="s">
        <v>45</v>
      </c>
      <c r="CL386" s="1">
        <v>42235</v>
      </c>
      <c r="CM386" t="s">
        <v>5009</v>
      </c>
      <c r="CN386" t="s">
        <v>5010</v>
      </c>
      <c r="CO386" t="s">
        <v>5011</v>
      </c>
      <c r="CQ386">
        <v>3</v>
      </c>
      <c r="CR386" s="8">
        <v>20981.4</v>
      </c>
      <c r="CS386">
        <v>1</v>
      </c>
      <c r="CU386" s="8">
        <v>17649.900000000001</v>
      </c>
      <c r="CV386">
        <v>4</v>
      </c>
      <c r="CX386" t="s">
        <v>5012</v>
      </c>
    </row>
    <row r="387" spans="1:103" x14ac:dyDescent="0.35">
      <c r="A387" t="s">
        <v>5013</v>
      </c>
      <c r="B387" s="19" t="s">
        <v>4997</v>
      </c>
      <c r="C387" t="s">
        <v>9</v>
      </c>
      <c r="D387">
        <v>97.86</v>
      </c>
      <c r="E387">
        <v>60</v>
      </c>
      <c r="F387" t="s">
        <v>4997</v>
      </c>
      <c r="G387">
        <v>1035</v>
      </c>
      <c r="H387" t="s">
        <v>10</v>
      </c>
      <c r="I387">
        <v>60</v>
      </c>
      <c r="J387" t="s">
        <v>791</v>
      </c>
      <c r="K387" t="s">
        <v>5014</v>
      </c>
      <c r="L387" s="1"/>
      <c r="M387" s="1">
        <v>42237</v>
      </c>
      <c r="N387" s="1">
        <v>42047</v>
      </c>
      <c r="O387" t="s">
        <v>13</v>
      </c>
      <c r="P387" s="1">
        <v>42054</v>
      </c>
      <c r="Q387" t="s">
        <v>14</v>
      </c>
      <c r="R387" t="s">
        <v>9</v>
      </c>
      <c r="S387" t="s">
        <v>4999</v>
      </c>
      <c r="T387" t="s">
        <v>13</v>
      </c>
      <c r="U387" t="s">
        <v>53</v>
      </c>
      <c r="X387" s="8">
        <v>38.15</v>
      </c>
      <c r="Y387" s="8">
        <v>22.85</v>
      </c>
      <c r="Z387" s="8">
        <v>36.229999999999997</v>
      </c>
      <c r="AA387" s="8">
        <v>14845.3</v>
      </c>
      <c r="AB387" t="s">
        <v>600</v>
      </c>
      <c r="AC387" t="s">
        <v>233</v>
      </c>
      <c r="AD387" t="s">
        <v>19</v>
      </c>
      <c r="AE387" t="s">
        <v>791</v>
      </c>
      <c r="AF387" t="s">
        <v>177</v>
      </c>
      <c r="AG387" t="s">
        <v>5015</v>
      </c>
      <c r="AH387" t="s">
        <v>1269</v>
      </c>
      <c r="AI387" t="s">
        <v>22</v>
      </c>
      <c r="AJ387" t="s">
        <v>23</v>
      </c>
      <c r="AK387" t="s">
        <v>5016</v>
      </c>
      <c r="AL387" s="2">
        <v>42047.600405092591</v>
      </c>
      <c r="AM387" t="s">
        <v>5017</v>
      </c>
      <c r="AN387" t="s">
        <v>5017</v>
      </c>
      <c r="AO387">
        <v>5</v>
      </c>
      <c r="AP387" t="s">
        <v>701</v>
      </c>
      <c r="AQ387" t="s">
        <v>702</v>
      </c>
      <c r="AR387">
        <v>50</v>
      </c>
      <c r="AT387" t="s">
        <v>3365</v>
      </c>
      <c r="AU387" t="s">
        <v>5004</v>
      </c>
      <c r="AV387" t="s">
        <v>29</v>
      </c>
      <c r="AW387" s="8">
        <v>14008.58</v>
      </c>
      <c r="AX387" s="8">
        <v>14008.58</v>
      </c>
      <c r="AY387" s="8">
        <v>15170.28</v>
      </c>
      <c r="BA387" t="s">
        <v>5018</v>
      </c>
      <c r="BB387" t="s">
        <v>932</v>
      </c>
      <c r="BC387" t="s">
        <v>5019</v>
      </c>
      <c r="BE387">
        <v>37</v>
      </c>
      <c r="BF387" t="s">
        <v>9</v>
      </c>
      <c r="BG387" t="s">
        <v>5020</v>
      </c>
      <c r="BO387" t="s">
        <v>691</v>
      </c>
      <c r="BP387">
        <v>324.98</v>
      </c>
      <c r="BQ387" t="s">
        <v>36</v>
      </c>
      <c r="BR387" t="s">
        <v>5021</v>
      </c>
      <c r="BS387" t="s">
        <v>9</v>
      </c>
      <c r="BT387" t="s">
        <v>69</v>
      </c>
      <c r="BU387" t="s">
        <v>38</v>
      </c>
      <c r="BV387" t="s">
        <v>5022</v>
      </c>
      <c r="BW387" t="s">
        <v>5017</v>
      </c>
      <c r="BX387" t="s">
        <v>5023</v>
      </c>
      <c r="BY387" t="s">
        <v>5017</v>
      </c>
      <c r="BZ387" t="s">
        <v>40</v>
      </c>
      <c r="CA387" t="s">
        <v>5024</v>
      </c>
      <c r="CB387" t="s">
        <v>5025</v>
      </c>
      <c r="CC387" t="s">
        <v>5026</v>
      </c>
      <c r="CE387" t="s">
        <v>43</v>
      </c>
      <c r="CF387">
        <v>229</v>
      </c>
      <c r="CG387" t="s">
        <v>55</v>
      </c>
      <c r="CI387" t="s">
        <v>4997</v>
      </c>
      <c r="CJ387">
        <v>58</v>
      </c>
      <c r="CK387" t="s">
        <v>45</v>
      </c>
      <c r="CL387" s="1">
        <v>42237</v>
      </c>
      <c r="CM387" t="s">
        <v>5018</v>
      </c>
      <c r="CO387" t="s">
        <v>5027</v>
      </c>
      <c r="CP387" t="s">
        <v>5026</v>
      </c>
      <c r="CQ387">
        <v>2</v>
      </c>
      <c r="CR387" s="8">
        <v>16625.400000000001</v>
      </c>
      <c r="CS387">
        <v>1</v>
      </c>
      <c r="CU387" s="8">
        <v>14008.58</v>
      </c>
      <c r="CV387">
        <v>4</v>
      </c>
      <c r="CX387" t="s">
        <v>5028</v>
      </c>
    </row>
    <row r="388" spans="1:103" x14ac:dyDescent="0.35">
      <c r="A388" t="s">
        <v>5029</v>
      </c>
      <c r="B388" s="19" t="s">
        <v>4997</v>
      </c>
      <c r="C388" t="s">
        <v>9</v>
      </c>
      <c r="D388">
        <v>100</v>
      </c>
      <c r="E388">
        <v>60</v>
      </c>
      <c r="F388" t="s">
        <v>4997</v>
      </c>
      <c r="G388">
        <v>1664</v>
      </c>
      <c r="H388" t="s">
        <v>50</v>
      </c>
      <c r="I388">
        <v>60</v>
      </c>
      <c r="J388" t="s">
        <v>791</v>
      </c>
      <c r="K388" t="s">
        <v>5030</v>
      </c>
      <c r="L388" s="1"/>
      <c r="M388" s="1">
        <v>42237</v>
      </c>
      <c r="N388" s="1">
        <v>42116</v>
      </c>
      <c r="O388" t="s">
        <v>13</v>
      </c>
      <c r="P388" s="1">
        <v>42123</v>
      </c>
      <c r="Q388" t="s">
        <v>436</v>
      </c>
      <c r="R388" t="s">
        <v>9</v>
      </c>
      <c r="S388" t="s">
        <v>4999</v>
      </c>
      <c r="T388" t="s">
        <v>13</v>
      </c>
      <c r="U388" t="s">
        <v>53</v>
      </c>
      <c r="X388" s="8">
        <v>48.87</v>
      </c>
      <c r="Y388" s="8">
        <v>26.13</v>
      </c>
      <c r="Z388" s="8">
        <v>36.229999999999997</v>
      </c>
      <c r="AA388" s="8">
        <v>16432.259999999998</v>
      </c>
      <c r="AB388" t="s">
        <v>205</v>
      </c>
      <c r="AC388" t="s">
        <v>205</v>
      </c>
      <c r="AD388" t="s">
        <v>19</v>
      </c>
      <c r="AE388" t="s">
        <v>791</v>
      </c>
      <c r="AF388" t="s">
        <v>177</v>
      </c>
      <c r="AG388" t="s">
        <v>5031</v>
      </c>
      <c r="AH388" t="s">
        <v>578</v>
      </c>
      <c r="AI388" t="s">
        <v>564</v>
      </c>
      <c r="AJ388" t="s">
        <v>23</v>
      </c>
      <c r="AK388" t="s">
        <v>208</v>
      </c>
      <c r="AL388" s="2">
        <v>42116.437361111108</v>
      </c>
      <c r="AM388" t="s">
        <v>5032</v>
      </c>
      <c r="AN388" t="s">
        <v>5032</v>
      </c>
      <c r="AO388">
        <v>3</v>
      </c>
      <c r="AP388" t="s">
        <v>701</v>
      </c>
      <c r="AQ388" t="s">
        <v>702</v>
      </c>
      <c r="AR388">
        <v>50</v>
      </c>
      <c r="AT388" t="s">
        <v>3365</v>
      </c>
      <c r="AU388" t="s">
        <v>5004</v>
      </c>
      <c r="AV388" t="s">
        <v>29</v>
      </c>
      <c r="AW388" s="8">
        <v>15180</v>
      </c>
      <c r="AX388" s="8">
        <v>15180</v>
      </c>
      <c r="AY388" s="8">
        <v>16432.259999999998</v>
      </c>
      <c r="BA388" t="s">
        <v>5033</v>
      </c>
      <c r="BB388" t="s">
        <v>5034</v>
      </c>
      <c r="BC388" t="s">
        <v>5035</v>
      </c>
      <c r="BE388">
        <v>37</v>
      </c>
      <c r="BF388" t="s">
        <v>69</v>
      </c>
      <c r="BG388" t="s">
        <v>5036</v>
      </c>
      <c r="BO388" t="s">
        <v>303</v>
      </c>
      <c r="BP388">
        <v>0</v>
      </c>
      <c r="BQ388" t="s">
        <v>36</v>
      </c>
      <c r="BR388" t="s">
        <v>5037</v>
      </c>
      <c r="BS388" t="s">
        <v>69</v>
      </c>
      <c r="BV388" t="s">
        <v>5038</v>
      </c>
      <c r="BW388" t="s">
        <v>5032</v>
      </c>
      <c r="BX388" t="s">
        <v>5031</v>
      </c>
      <c r="BY388" t="s">
        <v>5032</v>
      </c>
      <c r="BZ388" t="s">
        <v>72</v>
      </c>
      <c r="CB388" t="s">
        <v>2717</v>
      </c>
      <c r="CC388" t="s">
        <v>5039</v>
      </c>
      <c r="CE388" t="s">
        <v>5040</v>
      </c>
      <c r="CF388">
        <v>249</v>
      </c>
      <c r="CG388" t="s">
        <v>1501</v>
      </c>
      <c r="CI388" t="s">
        <v>4997</v>
      </c>
      <c r="CJ388">
        <v>58</v>
      </c>
      <c r="CK388" t="s">
        <v>45</v>
      </c>
      <c r="CL388" s="1">
        <v>42237</v>
      </c>
      <c r="CM388" t="s">
        <v>5033</v>
      </c>
      <c r="CO388" t="s">
        <v>5041</v>
      </c>
      <c r="CP388" t="s">
        <v>5039</v>
      </c>
      <c r="CQ388">
        <v>2</v>
      </c>
      <c r="CR388" s="8"/>
      <c r="CS388">
        <v>2</v>
      </c>
      <c r="CU388" s="8">
        <v>15180</v>
      </c>
      <c r="CV388">
        <v>4</v>
      </c>
      <c r="CX388" t="s">
        <v>5042</v>
      </c>
    </row>
    <row r="389" spans="1:103" x14ac:dyDescent="0.35">
      <c r="A389" t="s">
        <v>5043</v>
      </c>
      <c r="B389" s="19" t="s">
        <v>5044</v>
      </c>
      <c r="C389" t="s">
        <v>9</v>
      </c>
      <c r="D389">
        <v>100</v>
      </c>
      <c r="E389">
        <v>45</v>
      </c>
      <c r="F389" t="s">
        <v>5044</v>
      </c>
      <c r="G389">
        <v>952</v>
      </c>
      <c r="H389" t="s">
        <v>50</v>
      </c>
      <c r="I389">
        <v>45</v>
      </c>
      <c r="J389" t="s">
        <v>791</v>
      </c>
      <c r="K389" t="s">
        <v>5045</v>
      </c>
      <c r="L389" s="1"/>
      <c r="M389" s="1">
        <v>42238</v>
      </c>
      <c r="N389" s="1">
        <v>42033</v>
      </c>
      <c r="O389" t="s">
        <v>13</v>
      </c>
      <c r="P389" s="1">
        <v>42046</v>
      </c>
      <c r="Q389" t="s">
        <v>14</v>
      </c>
      <c r="R389" t="s">
        <v>9</v>
      </c>
      <c r="S389" t="s">
        <v>5046</v>
      </c>
      <c r="T389" t="s">
        <v>13</v>
      </c>
      <c r="U389" t="s">
        <v>53</v>
      </c>
      <c r="V389" t="s">
        <v>5047</v>
      </c>
      <c r="X389" s="8">
        <v>48.87</v>
      </c>
      <c r="Y389" s="8">
        <v>26.13</v>
      </c>
      <c r="Z389" s="8">
        <v>33.119999999999997</v>
      </c>
      <c r="AA389" s="8">
        <v>10703.6</v>
      </c>
      <c r="AB389" t="s">
        <v>215</v>
      </c>
      <c r="AC389" t="s">
        <v>215</v>
      </c>
      <c r="AD389" t="s">
        <v>438</v>
      </c>
      <c r="AE389" t="s">
        <v>791</v>
      </c>
      <c r="AF389" t="s">
        <v>177</v>
      </c>
      <c r="AG389" t="s">
        <v>5048</v>
      </c>
      <c r="AH389" t="s">
        <v>1251</v>
      </c>
      <c r="AI389" t="s">
        <v>716</v>
      </c>
      <c r="AJ389" t="s">
        <v>59</v>
      </c>
      <c r="AK389" t="s">
        <v>1377</v>
      </c>
      <c r="AL389" s="2">
        <v>42033.624548611115</v>
      </c>
      <c r="AM389" t="s">
        <v>5049</v>
      </c>
      <c r="AN389" t="s">
        <v>5049</v>
      </c>
      <c r="AO389">
        <v>5</v>
      </c>
      <c r="AP389" t="s">
        <v>817</v>
      </c>
      <c r="AQ389" t="s">
        <v>818</v>
      </c>
      <c r="AR389">
        <v>50</v>
      </c>
      <c r="AT389" t="s">
        <v>3174</v>
      </c>
      <c r="AU389" t="s">
        <v>802</v>
      </c>
      <c r="AV389" t="s">
        <v>62</v>
      </c>
      <c r="AW389" s="8">
        <v>9896.32</v>
      </c>
      <c r="AX389" s="8">
        <v>9896.32</v>
      </c>
      <c r="AY389" s="8">
        <v>10703.6</v>
      </c>
      <c r="AZ389" t="s">
        <v>30</v>
      </c>
      <c r="BA389" t="s">
        <v>5050</v>
      </c>
      <c r="BB389" t="s">
        <v>5051</v>
      </c>
      <c r="BC389" t="s">
        <v>5052</v>
      </c>
      <c r="BD389">
        <v>1.5</v>
      </c>
      <c r="BE389">
        <v>41</v>
      </c>
      <c r="BF389" t="s">
        <v>9</v>
      </c>
      <c r="BG389" t="s">
        <v>5053</v>
      </c>
      <c r="BO389" t="s">
        <v>67</v>
      </c>
      <c r="BP389">
        <v>0</v>
      </c>
      <c r="BQ389" t="s">
        <v>36</v>
      </c>
      <c r="BR389" t="s">
        <v>5054</v>
      </c>
      <c r="BS389" t="s">
        <v>9</v>
      </c>
      <c r="BT389" t="s">
        <v>9</v>
      </c>
      <c r="BU389" t="s">
        <v>38</v>
      </c>
      <c r="BV389" t="s">
        <v>5055</v>
      </c>
      <c r="BW389" t="s">
        <v>5049</v>
      </c>
      <c r="BX389" t="s">
        <v>5047</v>
      </c>
      <c r="BY389" t="s">
        <v>5049</v>
      </c>
      <c r="BZ389" t="s">
        <v>40</v>
      </c>
      <c r="CB389" t="s">
        <v>2285</v>
      </c>
      <c r="CC389" t="s">
        <v>5056</v>
      </c>
      <c r="CD389" t="s">
        <v>164</v>
      </c>
      <c r="CE389" t="s">
        <v>112</v>
      </c>
      <c r="CF389">
        <v>219</v>
      </c>
      <c r="CG389" t="s">
        <v>220</v>
      </c>
      <c r="CI389" t="s">
        <v>5044</v>
      </c>
      <c r="CJ389">
        <v>78</v>
      </c>
      <c r="CK389" t="s">
        <v>45</v>
      </c>
      <c r="CL389" s="1">
        <v>42238</v>
      </c>
      <c r="CM389" t="s">
        <v>5050</v>
      </c>
      <c r="CN389" t="s">
        <v>5057</v>
      </c>
      <c r="CO389" t="s">
        <v>5058</v>
      </c>
      <c r="CP389" t="s">
        <v>5056</v>
      </c>
      <c r="CQ389">
        <v>2</v>
      </c>
      <c r="CR389" s="8">
        <v>11924.55</v>
      </c>
      <c r="CS389">
        <v>4</v>
      </c>
      <c r="CU389" s="8">
        <v>9896.32</v>
      </c>
      <c r="CV389">
        <v>2</v>
      </c>
      <c r="CX389" t="s">
        <v>5059</v>
      </c>
      <c r="CY389">
        <v>7</v>
      </c>
    </row>
    <row r="390" spans="1:103" x14ac:dyDescent="0.35">
      <c r="A390" t="s">
        <v>5060</v>
      </c>
      <c r="B390" s="19" t="s">
        <v>5044</v>
      </c>
      <c r="C390" t="s">
        <v>9</v>
      </c>
      <c r="D390">
        <v>100</v>
      </c>
      <c r="E390">
        <v>45</v>
      </c>
      <c r="F390" t="s">
        <v>5044</v>
      </c>
      <c r="G390">
        <v>1382</v>
      </c>
      <c r="H390" t="s">
        <v>4255</v>
      </c>
      <c r="I390">
        <v>45</v>
      </c>
      <c r="J390" t="s">
        <v>791</v>
      </c>
      <c r="K390" t="s">
        <v>5061</v>
      </c>
      <c r="L390" s="1"/>
      <c r="M390" s="1">
        <v>42237</v>
      </c>
      <c r="N390" s="1">
        <v>42087</v>
      </c>
      <c r="O390" t="s">
        <v>13</v>
      </c>
      <c r="P390" s="1">
        <v>42094</v>
      </c>
      <c r="Q390" t="s">
        <v>436</v>
      </c>
      <c r="R390" t="s">
        <v>9</v>
      </c>
      <c r="S390" t="s">
        <v>5046</v>
      </c>
      <c r="T390" t="s">
        <v>13</v>
      </c>
      <c r="U390" t="s">
        <v>53</v>
      </c>
      <c r="X390" s="8">
        <v>28.33</v>
      </c>
      <c r="Y390" s="8">
        <v>23.17</v>
      </c>
      <c r="Z390" s="8">
        <v>33.119999999999997</v>
      </c>
      <c r="AA390" s="8">
        <v>9017.68</v>
      </c>
      <c r="AB390" t="s">
        <v>18</v>
      </c>
      <c r="AC390" t="s">
        <v>18</v>
      </c>
      <c r="AD390" t="s">
        <v>438</v>
      </c>
      <c r="AE390" t="s">
        <v>791</v>
      </c>
      <c r="AF390" t="s">
        <v>177</v>
      </c>
      <c r="AG390" t="s">
        <v>5062</v>
      </c>
      <c r="AH390" t="s">
        <v>1774</v>
      </c>
      <c r="AI390" t="s">
        <v>283</v>
      </c>
      <c r="AJ390" t="s">
        <v>23</v>
      </c>
      <c r="AK390" t="s">
        <v>24</v>
      </c>
      <c r="AL390" s="2">
        <v>42087.624444444446</v>
      </c>
      <c r="AM390" t="s">
        <v>5063</v>
      </c>
      <c r="AN390" t="s">
        <v>5063</v>
      </c>
      <c r="AO390">
        <v>3</v>
      </c>
      <c r="AP390" t="s">
        <v>819</v>
      </c>
      <c r="AQ390" t="s">
        <v>4260</v>
      </c>
      <c r="AR390">
        <v>50</v>
      </c>
      <c r="AT390" t="s">
        <v>3174</v>
      </c>
      <c r="AU390" t="s">
        <v>819</v>
      </c>
      <c r="AV390" t="s">
        <v>29</v>
      </c>
      <c r="AW390" s="8">
        <v>8292.59</v>
      </c>
      <c r="AX390" s="8">
        <v>8292.59</v>
      </c>
      <c r="AY390" s="8">
        <v>9017.68</v>
      </c>
      <c r="BA390" t="s">
        <v>5064</v>
      </c>
      <c r="BB390" t="s">
        <v>3314</v>
      </c>
      <c r="BC390" t="s">
        <v>5065</v>
      </c>
      <c r="BD390">
        <v>1.5</v>
      </c>
      <c r="BE390">
        <v>41</v>
      </c>
      <c r="BF390" t="s">
        <v>9</v>
      </c>
      <c r="BG390" t="s">
        <v>5066</v>
      </c>
      <c r="BO390" t="s">
        <v>4265</v>
      </c>
      <c r="BP390">
        <v>0</v>
      </c>
      <c r="BQ390" t="s">
        <v>36</v>
      </c>
      <c r="BR390" t="s">
        <v>5067</v>
      </c>
      <c r="BS390" t="s">
        <v>69</v>
      </c>
      <c r="BT390" t="s">
        <v>9</v>
      </c>
      <c r="BU390" t="s">
        <v>38</v>
      </c>
      <c r="BV390" t="s">
        <v>5068</v>
      </c>
      <c r="BW390" t="s">
        <v>5063</v>
      </c>
      <c r="BX390" t="s">
        <v>4927</v>
      </c>
      <c r="BY390" t="s">
        <v>5063</v>
      </c>
      <c r="BZ390" t="s">
        <v>40</v>
      </c>
      <c r="CB390" t="s">
        <v>5069</v>
      </c>
      <c r="CC390" t="s">
        <v>5070</v>
      </c>
      <c r="CE390" t="s">
        <v>338</v>
      </c>
      <c r="CF390">
        <v>179</v>
      </c>
      <c r="CG390" t="s">
        <v>429</v>
      </c>
      <c r="CH390" t="s">
        <v>820</v>
      </c>
      <c r="CI390" t="s">
        <v>5044</v>
      </c>
      <c r="CJ390">
        <v>78</v>
      </c>
      <c r="CK390" t="s">
        <v>45</v>
      </c>
      <c r="CL390" s="1">
        <v>42237</v>
      </c>
      <c r="CM390" t="s">
        <v>5064</v>
      </c>
      <c r="CO390" t="s">
        <v>5071</v>
      </c>
      <c r="CP390" t="s">
        <v>5070</v>
      </c>
      <c r="CQ390">
        <v>2</v>
      </c>
      <c r="CR390" s="8"/>
      <c r="CS390">
        <v>2</v>
      </c>
      <c r="CU390" s="8">
        <v>8292.59</v>
      </c>
      <c r="CV390">
        <v>2</v>
      </c>
      <c r="CX390" t="s">
        <v>5072</v>
      </c>
      <c r="CY390">
        <v>7</v>
      </c>
    </row>
    <row r="391" spans="1:103" x14ac:dyDescent="0.35">
      <c r="A391" t="s">
        <v>5073</v>
      </c>
      <c r="B391" s="19" t="s">
        <v>5044</v>
      </c>
      <c r="C391" t="s">
        <v>9</v>
      </c>
      <c r="D391">
        <v>100</v>
      </c>
      <c r="E391">
        <v>45</v>
      </c>
      <c r="F391" t="s">
        <v>5044</v>
      </c>
      <c r="G391">
        <v>80</v>
      </c>
      <c r="H391" t="s">
        <v>148</v>
      </c>
      <c r="I391">
        <v>45</v>
      </c>
      <c r="J391" t="s">
        <v>791</v>
      </c>
      <c r="K391" t="s">
        <v>5074</v>
      </c>
      <c r="L391" s="1"/>
      <c r="M391" s="1">
        <v>42235</v>
      </c>
      <c r="N391" s="1">
        <v>41871</v>
      </c>
      <c r="O391" t="s">
        <v>13</v>
      </c>
      <c r="P391" s="1"/>
      <c r="Q391" t="s">
        <v>52</v>
      </c>
      <c r="R391" t="s">
        <v>9</v>
      </c>
      <c r="S391" t="s">
        <v>5046</v>
      </c>
      <c r="T391" t="s">
        <v>13</v>
      </c>
      <c r="U391" t="s">
        <v>53</v>
      </c>
      <c r="X391" s="8">
        <v>42.5</v>
      </c>
      <c r="Y391" s="8">
        <v>22.5</v>
      </c>
      <c r="Z391" s="8">
        <v>33.119999999999997</v>
      </c>
      <c r="AA391" s="8">
        <v>12125.86</v>
      </c>
      <c r="AB391" t="s">
        <v>664</v>
      </c>
      <c r="AC391" t="s">
        <v>664</v>
      </c>
      <c r="AD391" t="s">
        <v>438</v>
      </c>
      <c r="AE391" t="s">
        <v>791</v>
      </c>
      <c r="AF391" t="s">
        <v>177</v>
      </c>
      <c r="AG391" t="s">
        <v>5075</v>
      </c>
      <c r="AH391" t="s">
        <v>796</v>
      </c>
      <c r="AI391" t="s">
        <v>58</v>
      </c>
      <c r="AJ391" t="s">
        <v>100</v>
      </c>
      <c r="AK391" t="s">
        <v>763</v>
      </c>
      <c r="AL391" s="2">
        <v>41871.402986111112</v>
      </c>
      <c r="AM391" t="s">
        <v>5076</v>
      </c>
      <c r="AN391" t="s">
        <v>5076</v>
      </c>
      <c r="AO391">
        <v>8</v>
      </c>
      <c r="AP391" t="s">
        <v>802</v>
      </c>
      <c r="AQ391" t="s">
        <v>818</v>
      </c>
      <c r="AR391">
        <v>50</v>
      </c>
      <c r="AT391" t="s">
        <v>3174</v>
      </c>
      <c r="AU391" t="s">
        <v>802</v>
      </c>
      <c r="AV391" t="s">
        <v>104</v>
      </c>
      <c r="AW391" s="8">
        <v>11463.25</v>
      </c>
      <c r="AX391" s="8">
        <v>11225.66</v>
      </c>
      <c r="AY391" s="8">
        <v>12125.86</v>
      </c>
      <c r="BA391" t="s">
        <v>5077</v>
      </c>
      <c r="BB391" t="s">
        <v>5078</v>
      </c>
      <c r="BC391" t="s">
        <v>5079</v>
      </c>
      <c r="BD391">
        <v>1.5</v>
      </c>
      <c r="BE391">
        <v>41</v>
      </c>
      <c r="BF391" t="s">
        <v>9</v>
      </c>
      <c r="BG391" t="s">
        <v>5080</v>
      </c>
      <c r="BO391" t="s">
        <v>768</v>
      </c>
      <c r="BP391">
        <v>0</v>
      </c>
      <c r="BQ391" t="s">
        <v>1311</v>
      </c>
      <c r="BR391" t="s">
        <v>5081</v>
      </c>
      <c r="BS391" t="s">
        <v>69</v>
      </c>
      <c r="BT391" t="s">
        <v>69</v>
      </c>
      <c r="BU391" t="s">
        <v>38</v>
      </c>
      <c r="BV391" t="s">
        <v>2137</v>
      </c>
      <c r="BW391" t="s">
        <v>5076</v>
      </c>
      <c r="BX391" t="s">
        <v>5075</v>
      </c>
      <c r="BY391" t="s">
        <v>5076</v>
      </c>
      <c r="BZ391" t="s">
        <v>72</v>
      </c>
      <c r="CB391" t="s">
        <v>5082</v>
      </c>
      <c r="CE391" t="s">
        <v>129</v>
      </c>
      <c r="CF391">
        <v>249</v>
      </c>
      <c r="CG391" t="s">
        <v>429</v>
      </c>
      <c r="CH391" t="s">
        <v>1316</v>
      </c>
      <c r="CI391" t="s">
        <v>5044</v>
      </c>
      <c r="CJ391">
        <v>78</v>
      </c>
      <c r="CK391" t="s">
        <v>45</v>
      </c>
      <c r="CL391" s="1">
        <v>42235</v>
      </c>
      <c r="CM391" t="s">
        <v>5077</v>
      </c>
      <c r="CO391" t="s">
        <v>5083</v>
      </c>
      <c r="CQ391">
        <v>3</v>
      </c>
      <c r="CR391" s="8">
        <v>13558.05</v>
      </c>
      <c r="CS391">
        <v>4</v>
      </c>
      <c r="CU391" s="8">
        <v>11463.25</v>
      </c>
      <c r="CV391">
        <v>2</v>
      </c>
      <c r="CX391" t="s">
        <v>5084</v>
      </c>
      <c r="CY391">
        <v>7</v>
      </c>
    </row>
    <row r="392" spans="1:103" x14ac:dyDescent="0.35">
      <c r="A392" t="s">
        <v>5085</v>
      </c>
      <c r="B392" s="19" t="s">
        <v>5044</v>
      </c>
      <c r="C392" t="s">
        <v>9</v>
      </c>
      <c r="D392">
        <v>100</v>
      </c>
      <c r="E392">
        <v>45</v>
      </c>
      <c r="F392" t="s">
        <v>5044</v>
      </c>
      <c r="G392">
        <v>82</v>
      </c>
      <c r="H392" t="s">
        <v>50</v>
      </c>
      <c r="I392">
        <v>45</v>
      </c>
      <c r="J392" t="s">
        <v>11</v>
      </c>
      <c r="K392" t="s">
        <v>5086</v>
      </c>
      <c r="L392" s="1"/>
      <c r="M392" s="1">
        <v>42237</v>
      </c>
      <c r="N392" s="1">
        <v>41871</v>
      </c>
      <c r="O392" t="s">
        <v>13</v>
      </c>
      <c r="P392" s="1"/>
      <c r="Q392" t="s">
        <v>52</v>
      </c>
      <c r="R392" t="s">
        <v>9</v>
      </c>
      <c r="S392" t="s">
        <v>5046</v>
      </c>
      <c r="T392" t="s">
        <v>13</v>
      </c>
      <c r="U392" t="s">
        <v>53</v>
      </c>
      <c r="X392" s="8">
        <v>48.87</v>
      </c>
      <c r="Y392" s="8">
        <v>26.13</v>
      </c>
      <c r="Z392" s="8">
        <v>33.119999999999997</v>
      </c>
      <c r="AA392" s="8">
        <v>11203.55</v>
      </c>
      <c r="AB392" t="s">
        <v>274</v>
      </c>
      <c r="AC392" t="s">
        <v>697</v>
      </c>
      <c r="AD392" t="s">
        <v>438</v>
      </c>
      <c r="AE392" t="s">
        <v>11</v>
      </c>
      <c r="AF392" t="s">
        <v>177</v>
      </c>
      <c r="AG392" t="s">
        <v>5087</v>
      </c>
      <c r="AH392" t="s">
        <v>796</v>
      </c>
      <c r="AI392" t="s">
        <v>58</v>
      </c>
      <c r="AJ392" t="s">
        <v>23</v>
      </c>
      <c r="AK392" t="s">
        <v>731</v>
      </c>
      <c r="AL392" s="2">
        <v>41871.404409722221</v>
      </c>
      <c r="AM392" t="s">
        <v>5088</v>
      </c>
      <c r="AN392" t="s">
        <v>5088</v>
      </c>
      <c r="AO392">
        <v>6</v>
      </c>
      <c r="AP392" t="s">
        <v>1015</v>
      </c>
      <c r="AQ392" t="s">
        <v>824</v>
      </c>
      <c r="AR392">
        <v>50</v>
      </c>
      <c r="AS392" s="6" t="s">
        <v>11</v>
      </c>
      <c r="AT392" t="s">
        <v>3174</v>
      </c>
      <c r="AU392" t="s">
        <v>1015</v>
      </c>
      <c r="AV392" t="s">
        <v>29</v>
      </c>
      <c r="AW392" s="8">
        <v>10309.52</v>
      </c>
      <c r="AX392" s="8">
        <v>10309.52</v>
      </c>
      <c r="AY392" s="8">
        <v>11203.55</v>
      </c>
      <c r="BA392" t="s">
        <v>5089</v>
      </c>
      <c r="BB392" t="s">
        <v>32</v>
      </c>
      <c r="BC392" t="s">
        <v>5090</v>
      </c>
      <c r="BD392">
        <v>1.5</v>
      </c>
      <c r="BE392">
        <v>41</v>
      </c>
      <c r="BF392" t="s">
        <v>69</v>
      </c>
      <c r="BG392" t="s">
        <v>5091</v>
      </c>
      <c r="BO392" t="s">
        <v>303</v>
      </c>
      <c r="BP392">
        <v>0</v>
      </c>
      <c r="BQ392" t="s">
        <v>36</v>
      </c>
      <c r="BR392" t="s">
        <v>5092</v>
      </c>
      <c r="BS392" t="s">
        <v>69</v>
      </c>
      <c r="BT392" t="s">
        <v>9</v>
      </c>
      <c r="BU392" t="s">
        <v>38</v>
      </c>
      <c r="BV392" t="s">
        <v>5093</v>
      </c>
      <c r="BW392" t="s">
        <v>5088</v>
      </c>
      <c r="BX392" t="s">
        <v>5094</v>
      </c>
      <c r="BY392" t="s">
        <v>5088</v>
      </c>
      <c r="BZ392" t="s">
        <v>40</v>
      </c>
      <c r="CD392" t="s">
        <v>164</v>
      </c>
      <c r="CE392" t="s">
        <v>608</v>
      </c>
      <c r="CF392">
        <v>219</v>
      </c>
      <c r="CG392" t="s">
        <v>1654</v>
      </c>
      <c r="CH392" t="s">
        <v>820</v>
      </c>
      <c r="CI392" t="s">
        <v>5044</v>
      </c>
      <c r="CJ392">
        <v>78</v>
      </c>
      <c r="CK392" t="s">
        <v>45</v>
      </c>
      <c r="CL392" s="1">
        <v>42237</v>
      </c>
      <c r="CM392" t="s">
        <v>5089</v>
      </c>
      <c r="CO392" t="s">
        <v>5095</v>
      </c>
      <c r="CQ392">
        <v>3</v>
      </c>
      <c r="CR392" s="8">
        <v>11924.55</v>
      </c>
      <c r="CS392">
        <v>1</v>
      </c>
      <c r="CT392" t="s">
        <v>9</v>
      </c>
      <c r="CU392" s="8">
        <v>10309.52</v>
      </c>
      <c r="CV392">
        <v>2</v>
      </c>
      <c r="CX392" t="s">
        <v>5096</v>
      </c>
      <c r="CY392">
        <v>7</v>
      </c>
    </row>
    <row r="393" spans="1:103" x14ac:dyDescent="0.35">
      <c r="A393" t="s">
        <v>5097</v>
      </c>
      <c r="B393" s="19" t="s">
        <v>5044</v>
      </c>
      <c r="C393" t="s">
        <v>9</v>
      </c>
      <c r="D393">
        <v>100</v>
      </c>
      <c r="E393">
        <v>45</v>
      </c>
      <c r="F393" t="s">
        <v>5044</v>
      </c>
      <c r="G393">
        <v>81</v>
      </c>
      <c r="H393" t="s">
        <v>10</v>
      </c>
      <c r="I393">
        <v>45</v>
      </c>
      <c r="J393" t="s">
        <v>11</v>
      </c>
      <c r="K393" t="s">
        <v>5098</v>
      </c>
      <c r="L393" s="1"/>
      <c r="M393" s="1">
        <v>42237</v>
      </c>
      <c r="N393" s="1">
        <v>41871</v>
      </c>
      <c r="O393" t="s">
        <v>13</v>
      </c>
      <c r="P393" s="1"/>
      <c r="Q393" t="s">
        <v>52</v>
      </c>
      <c r="R393" t="s">
        <v>9</v>
      </c>
      <c r="S393" t="s">
        <v>5046</v>
      </c>
      <c r="T393" t="s">
        <v>13</v>
      </c>
      <c r="U393" t="s">
        <v>53</v>
      </c>
      <c r="X393" s="8">
        <v>38.15</v>
      </c>
      <c r="Y393" s="8">
        <v>22.85</v>
      </c>
      <c r="Z393" s="8">
        <v>33.119999999999997</v>
      </c>
      <c r="AA393" s="8">
        <v>10181.34</v>
      </c>
      <c r="AB393" t="s">
        <v>611</v>
      </c>
      <c r="AC393" t="s">
        <v>611</v>
      </c>
      <c r="AD393" t="s">
        <v>438</v>
      </c>
      <c r="AE393" t="s">
        <v>11</v>
      </c>
      <c r="AF393" t="s">
        <v>177</v>
      </c>
      <c r="AG393" t="s">
        <v>5099</v>
      </c>
      <c r="AH393" t="s">
        <v>796</v>
      </c>
      <c r="AI393" t="s">
        <v>58</v>
      </c>
      <c r="AJ393" t="s">
        <v>23</v>
      </c>
      <c r="AK393" t="s">
        <v>5100</v>
      </c>
      <c r="AL393" s="2">
        <v>41871.403958333336</v>
      </c>
      <c r="AM393" t="s">
        <v>5101</v>
      </c>
      <c r="AN393" t="s">
        <v>5101</v>
      </c>
      <c r="AO393">
        <v>6</v>
      </c>
      <c r="AP393" t="s">
        <v>1015</v>
      </c>
      <c r="AQ393" t="s">
        <v>824</v>
      </c>
      <c r="AR393">
        <v>50</v>
      </c>
      <c r="AS393" s="6" t="s">
        <v>11</v>
      </c>
      <c r="AT393" t="s">
        <v>3174</v>
      </c>
      <c r="AU393" t="s">
        <v>1015</v>
      </c>
      <c r="AV393" t="s">
        <v>29</v>
      </c>
      <c r="AW393" s="8">
        <v>9368.2000000000007</v>
      </c>
      <c r="AX393" s="8">
        <v>9368.2000000000007</v>
      </c>
      <c r="AY393" s="8">
        <v>10181.34</v>
      </c>
      <c r="BA393" t="s">
        <v>5102</v>
      </c>
      <c r="BB393" t="s">
        <v>399</v>
      </c>
      <c r="BC393" t="s">
        <v>5103</v>
      </c>
      <c r="BD393">
        <v>1.5</v>
      </c>
      <c r="BE393">
        <v>41</v>
      </c>
      <c r="BF393" t="s">
        <v>9</v>
      </c>
      <c r="BG393" t="s">
        <v>5104</v>
      </c>
      <c r="BO393" t="s">
        <v>777</v>
      </c>
      <c r="BP393">
        <v>0</v>
      </c>
      <c r="BQ393" t="s">
        <v>36</v>
      </c>
      <c r="BR393" t="s">
        <v>5105</v>
      </c>
      <c r="BS393" t="s">
        <v>69</v>
      </c>
      <c r="BT393" t="s">
        <v>9</v>
      </c>
      <c r="BU393" t="s">
        <v>38</v>
      </c>
      <c r="BV393" t="s">
        <v>5106</v>
      </c>
      <c r="BW393" t="s">
        <v>5101</v>
      </c>
      <c r="BX393" t="s">
        <v>5099</v>
      </c>
      <c r="BY393" t="s">
        <v>5101</v>
      </c>
      <c r="BZ393" t="s">
        <v>40</v>
      </c>
      <c r="CB393" t="s">
        <v>2298</v>
      </c>
      <c r="CE393" t="s">
        <v>473</v>
      </c>
      <c r="CF393">
        <v>199</v>
      </c>
      <c r="CG393" t="s">
        <v>67</v>
      </c>
      <c r="CH393" t="s">
        <v>820</v>
      </c>
      <c r="CI393" t="s">
        <v>5044</v>
      </c>
      <c r="CJ393">
        <v>78</v>
      </c>
      <c r="CK393" t="s">
        <v>45</v>
      </c>
      <c r="CL393" s="1">
        <v>42237</v>
      </c>
      <c r="CM393" t="s">
        <v>5102</v>
      </c>
      <c r="CO393" t="s">
        <v>5107</v>
      </c>
      <c r="CQ393">
        <v>3</v>
      </c>
      <c r="CR393" s="8">
        <v>10835.55</v>
      </c>
      <c r="CS393">
        <v>1</v>
      </c>
      <c r="CT393" t="s">
        <v>9</v>
      </c>
      <c r="CU393" s="8">
        <v>9368.2000000000007</v>
      </c>
      <c r="CV393">
        <v>2</v>
      </c>
      <c r="CX393" t="s">
        <v>5108</v>
      </c>
      <c r="CY393">
        <v>7</v>
      </c>
    </row>
    <row r="394" spans="1:103" x14ac:dyDescent="0.35">
      <c r="A394" t="s">
        <v>5109</v>
      </c>
      <c r="B394" s="19" t="s">
        <v>5044</v>
      </c>
      <c r="C394" t="s">
        <v>9</v>
      </c>
      <c r="D394">
        <v>95.52</v>
      </c>
      <c r="E394">
        <v>45</v>
      </c>
      <c r="F394" t="s">
        <v>5044</v>
      </c>
      <c r="G394">
        <v>2258</v>
      </c>
      <c r="H394" t="s">
        <v>50</v>
      </c>
      <c r="I394">
        <v>45</v>
      </c>
      <c r="J394" t="s">
        <v>791</v>
      </c>
      <c r="K394" t="s">
        <v>5110</v>
      </c>
      <c r="L394" s="1"/>
      <c r="M394" s="1">
        <v>42235</v>
      </c>
      <c r="N394" s="1">
        <v>42186</v>
      </c>
      <c r="O394" t="s">
        <v>13</v>
      </c>
      <c r="P394" s="1">
        <v>42187</v>
      </c>
      <c r="Q394" t="s">
        <v>202</v>
      </c>
      <c r="R394" t="s">
        <v>9</v>
      </c>
      <c r="S394" t="s">
        <v>5046</v>
      </c>
      <c r="T394" t="s">
        <v>13</v>
      </c>
      <c r="U394" t="s">
        <v>657</v>
      </c>
      <c r="X394" s="8">
        <v>48.87</v>
      </c>
      <c r="Y394" s="8">
        <v>26.13</v>
      </c>
      <c r="Z394" s="8">
        <v>33.119999999999997</v>
      </c>
      <c r="AA394" s="8">
        <v>10653.59</v>
      </c>
      <c r="AB394" t="s">
        <v>215</v>
      </c>
      <c r="AC394" t="s">
        <v>215</v>
      </c>
      <c r="AD394" t="s">
        <v>438</v>
      </c>
      <c r="AE394" t="s">
        <v>791</v>
      </c>
      <c r="AF394" t="s">
        <v>177</v>
      </c>
      <c r="AG394" t="s">
        <v>5111</v>
      </c>
      <c r="AH394" t="s">
        <v>206</v>
      </c>
      <c r="AI394" t="s">
        <v>207</v>
      </c>
      <c r="AJ394" t="s">
        <v>100</v>
      </c>
      <c r="AK394" t="s">
        <v>1361</v>
      </c>
      <c r="AL394" s="2">
        <v>42186.58489583333</v>
      </c>
      <c r="AM394" t="s">
        <v>5112</v>
      </c>
      <c r="AN394" t="s">
        <v>5112</v>
      </c>
      <c r="AO394">
        <v>2</v>
      </c>
      <c r="AP394" t="s">
        <v>817</v>
      </c>
      <c r="AQ394" t="s">
        <v>818</v>
      </c>
      <c r="AR394">
        <v>50</v>
      </c>
      <c r="AT394" t="s">
        <v>3174</v>
      </c>
      <c r="AU394" t="s">
        <v>802</v>
      </c>
      <c r="AV394" t="s">
        <v>104</v>
      </c>
      <c r="AW394" s="8">
        <v>10268.200000000001</v>
      </c>
      <c r="AX394" s="8">
        <v>10268.200000000001</v>
      </c>
      <c r="AY394" s="8">
        <v>11153.56</v>
      </c>
      <c r="BA394" t="s">
        <v>4617</v>
      </c>
      <c r="BB394" t="s">
        <v>32</v>
      </c>
      <c r="BC394" t="s">
        <v>5113</v>
      </c>
      <c r="BD394">
        <v>1.5</v>
      </c>
      <c r="BE394">
        <v>41</v>
      </c>
      <c r="BF394" t="s">
        <v>9</v>
      </c>
      <c r="BG394" t="s">
        <v>5114</v>
      </c>
      <c r="BO394" t="s">
        <v>67</v>
      </c>
      <c r="BP394">
        <v>499.97</v>
      </c>
      <c r="BQ394" t="s">
        <v>36</v>
      </c>
      <c r="BR394" t="s">
        <v>5115</v>
      </c>
      <c r="BS394" t="s">
        <v>9</v>
      </c>
      <c r="BT394" t="s">
        <v>69</v>
      </c>
      <c r="BU394" t="s">
        <v>38</v>
      </c>
      <c r="BV394" t="s">
        <v>5116</v>
      </c>
      <c r="BW394" t="s">
        <v>5112</v>
      </c>
      <c r="BX394" t="s">
        <v>5117</v>
      </c>
      <c r="BY394" t="s">
        <v>5112</v>
      </c>
      <c r="BZ394" t="s">
        <v>40</v>
      </c>
      <c r="CA394" t="s">
        <v>5118</v>
      </c>
      <c r="CB394" t="s">
        <v>3141</v>
      </c>
      <c r="CE394" t="s">
        <v>608</v>
      </c>
      <c r="CF394">
        <v>219</v>
      </c>
      <c r="CG394" t="s">
        <v>220</v>
      </c>
      <c r="CI394" t="s">
        <v>5044</v>
      </c>
      <c r="CJ394">
        <v>78</v>
      </c>
      <c r="CK394" t="s">
        <v>45</v>
      </c>
      <c r="CL394" s="1">
        <v>42235</v>
      </c>
      <c r="CM394" t="s">
        <v>4617</v>
      </c>
      <c r="CO394" t="s">
        <v>5119</v>
      </c>
      <c r="CP394" t="s">
        <v>5120</v>
      </c>
      <c r="CQ394">
        <v>1</v>
      </c>
      <c r="CR394" s="8"/>
      <c r="CS394">
        <v>1</v>
      </c>
      <c r="CU394" s="8">
        <v>10268.200000000001</v>
      </c>
      <c r="CV394">
        <v>2</v>
      </c>
      <c r="CX394" t="s">
        <v>5121</v>
      </c>
      <c r="CY394">
        <v>7</v>
      </c>
    </row>
    <row r="395" spans="1:103" x14ac:dyDescent="0.35">
      <c r="A395" t="s">
        <v>5122</v>
      </c>
      <c r="B395" s="19" t="s">
        <v>5044</v>
      </c>
      <c r="C395" t="s">
        <v>9</v>
      </c>
      <c r="D395">
        <v>100</v>
      </c>
      <c r="E395">
        <v>45</v>
      </c>
      <c r="F395" t="s">
        <v>5044</v>
      </c>
      <c r="G395">
        <v>377</v>
      </c>
      <c r="H395" t="s">
        <v>50</v>
      </c>
      <c r="I395">
        <v>45</v>
      </c>
      <c r="J395" t="s">
        <v>791</v>
      </c>
      <c r="K395" t="s">
        <v>5123</v>
      </c>
      <c r="L395" s="1"/>
      <c r="M395" s="1">
        <v>42236</v>
      </c>
      <c r="N395" s="1">
        <v>41887</v>
      </c>
      <c r="O395" t="s">
        <v>13</v>
      </c>
      <c r="P395" s="1">
        <v>41949</v>
      </c>
      <c r="Q395" t="s">
        <v>202</v>
      </c>
      <c r="R395" t="s">
        <v>9</v>
      </c>
      <c r="S395" t="s">
        <v>5046</v>
      </c>
      <c r="T395" t="s">
        <v>13</v>
      </c>
      <c r="U395" t="s">
        <v>16</v>
      </c>
      <c r="V395" t="s">
        <v>3344</v>
      </c>
      <c r="X395" s="8">
        <v>48.87</v>
      </c>
      <c r="Y395" s="8">
        <v>26.13</v>
      </c>
      <c r="Z395" s="8">
        <v>33.119999999999997</v>
      </c>
      <c r="AA395" s="8">
        <v>10653.58</v>
      </c>
      <c r="AB395" t="s">
        <v>215</v>
      </c>
      <c r="AC395" t="s">
        <v>215</v>
      </c>
      <c r="AD395" t="s">
        <v>438</v>
      </c>
      <c r="AE395" t="s">
        <v>791</v>
      </c>
      <c r="AF395" t="s">
        <v>177</v>
      </c>
      <c r="AG395" t="s">
        <v>3344</v>
      </c>
      <c r="AH395" t="s">
        <v>118</v>
      </c>
      <c r="AI395" t="s">
        <v>119</v>
      </c>
      <c r="AJ395" t="s">
        <v>80</v>
      </c>
      <c r="AK395" t="s">
        <v>1324</v>
      </c>
      <c r="AL395" s="2">
        <v>41887.419224537036</v>
      </c>
      <c r="AM395" t="s">
        <v>5124</v>
      </c>
      <c r="AN395" t="s">
        <v>5125</v>
      </c>
      <c r="AO395">
        <v>5</v>
      </c>
      <c r="AP395" t="s">
        <v>817</v>
      </c>
      <c r="AQ395" t="s">
        <v>818</v>
      </c>
      <c r="AR395">
        <v>50</v>
      </c>
      <c r="AT395" t="s">
        <v>3174</v>
      </c>
      <c r="AU395" t="s">
        <v>802</v>
      </c>
      <c r="AV395" t="s">
        <v>83</v>
      </c>
      <c r="AW395" s="8">
        <v>9855</v>
      </c>
      <c r="AX395" s="8">
        <v>9855</v>
      </c>
      <c r="AY395" s="8">
        <v>10653.58</v>
      </c>
      <c r="AZ395" t="s">
        <v>210</v>
      </c>
      <c r="BA395" t="s">
        <v>5126</v>
      </c>
      <c r="BB395" t="s">
        <v>32</v>
      </c>
      <c r="BC395" t="s">
        <v>5127</v>
      </c>
      <c r="BD395">
        <v>1.5</v>
      </c>
      <c r="BE395">
        <v>41</v>
      </c>
      <c r="BF395" t="s">
        <v>69</v>
      </c>
      <c r="BG395" t="s">
        <v>5128</v>
      </c>
      <c r="BH395" t="s">
        <v>5129</v>
      </c>
      <c r="BO395" t="s">
        <v>67</v>
      </c>
      <c r="BP395">
        <v>0</v>
      </c>
      <c r="BQ395" t="s">
        <v>36</v>
      </c>
      <c r="BR395" t="s">
        <v>5130</v>
      </c>
      <c r="BS395" t="s">
        <v>69</v>
      </c>
      <c r="BV395" t="s">
        <v>5131</v>
      </c>
      <c r="BW395" t="s">
        <v>5132</v>
      </c>
      <c r="BX395" t="s">
        <v>3344</v>
      </c>
      <c r="BY395" t="s">
        <v>5132</v>
      </c>
      <c r="BZ395" t="s">
        <v>72</v>
      </c>
      <c r="CB395" t="s">
        <v>5133</v>
      </c>
      <c r="CC395" t="s">
        <v>5134</v>
      </c>
      <c r="CE395" t="s">
        <v>2005</v>
      </c>
      <c r="CF395">
        <v>219</v>
      </c>
      <c r="CG395" t="s">
        <v>220</v>
      </c>
      <c r="CI395" t="s">
        <v>5044</v>
      </c>
      <c r="CJ395">
        <v>78</v>
      </c>
      <c r="CK395" t="s">
        <v>45</v>
      </c>
      <c r="CL395" s="1">
        <v>42236</v>
      </c>
      <c r="CM395" t="s">
        <v>5126</v>
      </c>
      <c r="CN395" t="s">
        <v>5135</v>
      </c>
      <c r="CO395" t="s">
        <v>5136</v>
      </c>
      <c r="CQ395">
        <v>3</v>
      </c>
      <c r="CR395" s="8">
        <v>11924.55</v>
      </c>
      <c r="CS395">
        <v>1</v>
      </c>
      <c r="CU395" s="8">
        <v>9855</v>
      </c>
      <c r="CV395">
        <v>2</v>
      </c>
      <c r="CX395" t="s">
        <v>5137</v>
      </c>
      <c r="CY395">
        <v>7</v>
      </c>
    </row>
    <row r="396" spans="1:103" x14ac:dyDescent="0.35">
      <c r="A396" t="s">
        <v>1945</v>
      </c>
      <c r="B396" s="19" t="s">
        <v>5044</v>
      </c>
      <c r="C396" t="s">
        <v>69</v>
      </c>
      <c r="E396">
        <v>45</v>
      </c>
      <c r="F396" t="s">
        <v>5044</v>
      </c>
      <c r="G396">
        <v>2263</v>
      </c>
      <c r="H396" t="s">
        <v>10</v>
      </c>
      <c r="I396">
        <v>45</v>
      </c>
      <c r="J396" t="s">
        <v>791</v>
      </c>
      <c r="K396" t="s">
        <v>1946</v>
      </c>
      <c r="L396" s="1">
        <v>42195</v>
      </c>
      <c r="M396" s="1">
        <v>42236</v>
      </c>
      <c r="N396" s="1">
        <v>42186</v>
      </c>
      <c r="O396" t="s">
        <v>1455</v>
      </c>
      <c r="P396" s="1">
        <v>42193</v>
      </c>
      <c r="Q396" t="s">
        <v>14</v>
      </c>
      <c r="R396" t="s">
        <v>9</v>
      </c>
      <c r="S396" t="s">
        <v>5046</v>
      </c>
      <c r="T396" t="s">
        <v>1455</v>
      </c>
      <c r="X396" s="8">
        <v>38.15</v>
      </c>
      <c r="Y396" s="8">
        <v>22.85</v>
      </c>
      <c r="Z396" s="8">
        <v>33.119999999999997</v>
      </c>
      <c r="AB396" t="s">
        <v>814</v>
      </c>
      <c r="AC396" t="s">
        <v>672</v>
      </c>
      <c r="AD396" t="s">
        <v>438</v>
      </c>
      <c r="AE396" t="s">
        <v>791</v>
      </c>
      <c r="AF396" t="s">
        <v>177</v>
      </c>
      <c r="AG396" t="s">
        <v>1947</v>
      </c>
      <c r="AH396" t="s">
        <v>206</v>
      </c>
      <c r="AI396" t="s">
        <v>207</v>
      </c>
      <c r="AJ396" t="s">
        <v>80</v>
      </c>
      <c r="AK396" t="s">
        <v>1345</v>
      </c>
      <c r="AL396" s="2">
        <v>42186.620740740742</v>
      </c>
      <c r="AM396" t="s">
        <v>1949</v>
      </c>
      <c r="AO396">
        <v>0</v>
      </c>
      <c r="AP396" t="s">
        <v>817</v>
      </c>
      <c r="AQ396" t="s">
        <v>818</v>
      </c>
      <c r="AR396">
        <v>50</v>
      </c>
      <c r="AT396" t="s">
        <v>3174</v>
      </c>
      <c r="AU396" t="s">
        <v>802</v>
      </c>
      <c r="AV396" t="s">
        <v>83</v>
      </c>
      <c r="AW396" s="8">
        <v>8955</v>
      </c>
      <c r="AX396" s="8"/>
      <c r="AY396" s="8"/>
      <c r="BA396" t="s">
        <v>1950</v>
      </c>
      <c r="BB396" t="s">
        <v>948</v>
      </c>
      <c r="BC396" t="s">
        <v>1951</v>
      </c>
      <c r="BD396">
        <v>1.5</v>
      </c>
      <c r="BE396">
        <v>41</v>
      </c>
      <c r="BF396" t="s">
        <v>9</v>
      </c>
      <c r="BG396" t="s">
        <v>1952</v>
      </c>
      <c r="BO396" t="s">
        <v>787</v>
      </c>
      <c r="BQ396" t="s">
        <v>36</v>
      </c>
      <c r="BR396" t="s">
        <v>1953</v>
      </c>
      <c r="BS396" t="s">
        <v>9</v>
      </c>
      <c r="BT396" t="s">
        <v>9</v>
      </c>
      <c r="BU396" t="s">
        <v>38</v>
      </c>
      <c r="BV396" t="s">
        <v>1954</v>
      </c>
      <c r="BW396" t="s">
        <v>1949</v>
      </c>
      <c r="BX396" t="s">
        <v>1955</v>
      </c>
      <c r="BY396" t="s">
        <v>1949</v>
      </c>
      <c r="BZ396" t="s">
        <v>40</v>
      </c>
      <c r="CB396" t="s">
        <v>1956</v>
      </c>
      <c r="CC396" t="s">
        <v>1957</v>
      </c>
      <c r="CE396" t="s">
        <v>589</v>
      </c>
      <c r="CF396">
        <v>199</v>
      </c>
      <c r="CG396" t="s">
        <v>304</v>
      </c>
      <c r="CI396" t="s">
        <v>5044</v>
      </c>
      <c r="CJ396">
        <v>78</v>
      </c>
      <c r="CK396" t="s">
        <v>45</v>
      </c>
      <c r="CL396" s="1">
        <v>42236</v>
      </c>
      <c r="CM396" t="s">
        <v>1950</v>
      </c>
      <c r="CO396" t="s">
        <v>1958</v>
      </c>
      <c r="CQ396">
        <v>0</v>
      </c>
      <c r="CR396" s="8"/>
      <c r="CS396">
        <v>1</v>
      </c>
      <c r="CU396" s="8">
        <v>8955</v>
      </c>
      <c r="CV396">
        <v>2</v>
      </c>
      <c r="CX396" t="s">
        <v>5138</v>
      </c>
      <c r="CY396">
        <v>7</v>
      </c>
    </row>
    <row r="397" spans="1:103" x14ac:dyDescent="0.35">
      <c r="A397" t="s">
        <v>5139</v>
      </c>
      <c r="B397" s="19" t="s">
        <v>5140</v>
      </c>
      <c r="C397" t="s">
        <v>9</v>
      </c>
      <c r="D397">
        <v>100</v>
      </c>
      <c r="E397">
        <v>12</v>
      </c>
      <c r="F397" t="s">
        <v>5140</v>
      </c>
      <c r="G397">
        <v>186</v>
      </c>
      <c r="H397" t="s">
        <v>50</v>
      </c>
      <c r="I397">
        <v>12</v>
      </c>
      <c r="J397" t="s">
        <v>791</v>
      </c>
      <c r="K397" t="s">
        <v>5141</v>
      </c>
      <c r="L397" s="1"/>
      <c r="M397" s="1">
        <v>42238</v>
      </c>
      <c r="N397" s="1">
        <v>41873</v>
      </c>
      <c r="O397" t="s">
        <v>13</v>
      </c>
      <c r="P397" s="1"/>
      <c r="Q397" t="s">
        <v>436</v>
      </c>
      <c r="R397" t="s">
        <v>9</v>
      </c>
      <c r="S397" t="s">
        <v>5142</v>
      </c>
      <c r="T397" t="s">
        <v>13</v>
      </c>
      <c r="U397" t="s">
        <v>53</v>
      </c>
      <c r="V397" t="s">
        <v>5143</v>
      </c>
      <c r="X397" s="8">
        <v>48.87</v>
      </c>
      <c r="Y397" s="8">
        <v>26.13</v>
      </c>
      <c r="Z397" s="8">
        <v>58.24</v>
      </c>
      <c r="AA397" s="8">
        <v>3668.51</v>
      </c>
      <c r="AB397" t="s">
        <v>215</v>
      </c>
      <c r="AC397" t="s">
        <v>830</v>
      </c>
      <c r="AD397" t="s">
        <v>655</v>
      </c>
      <c r="AE397" t="s">
        <v>791</v>
      </c>
      <c r="AF397" t="s">
        <v>177</v>
      </c>
      <c r="AG397" t="s">
        <v>5143</v>
      </c>
      <c r="AH397" t="s">
        <v>1559</v>
      </c>
      <c r="AI397" t="s">
        <v>58</v>
      </c>
      <c r="AJ397" t="s">
        <v>59</v>
      </c>
      <c r="AK397" t="s">
        <v>3126</v>
      </c>
      <c r="AL397" s="2">
        <v>41873.568865740737</v>
      </c>
      <c r="AM397" t="s">
        <v>5144</v>
      </c>
      <c r="AN397" t="s">
        <v>5144</v>
      </c>
      <c r="AO397">
        <v>6</v>
      </c>
      <c r="AP397" t="s">
        <v>1326</v>
      </c>
      <c r="AQ397" t="s">
        <v>311</v>
      </c>
      <c r="AR397">
        <v>40</v>
      </c>
      <c r="AT397" t="s">
        <v>5145</v>
      </c>
      <c r="AU397" t="s">
        <v>1305</v>
      </c>
      <c r="AV397" t="s">
        <v>62</v>
      </c>
      <c r="AW397" s="8">
        <v>3399.65</v>
      </c>
      <c r="AX397" s="8">
        <v>3399.65</v>
      </c>
      <c r="AY397" s="8">
        <v>3668.51</v>
      </c>
      <c r="AZ397" t="s">
        <v>210</v>
      </c>
      <c r="BA397" t="s">
        <v>5146</v>
      </c>
      <c r="BB397" t="s">
        <v>1381</v>
      </c>
      <c r="BC397" t="s">
        <v>1382</v>
      </c>
      <c r="BD397">
        <v>2</v>
      </c>
      <c r="BE397">
        <v>26</v>
      </c>
      <c r="BF397" t="s">
        <v>9</v>
      </c>
      <c r="BG397" t="s">
        <v>5147</v>
      </c>
      <c r="BO397" t="s">
        <v>828</v>
      </c>
      <c r="BP397">
        <v>0</v>
      </c>
      <c r="BQ397" t="s">
        <v>36</v>
      </c>
      <c r="BR397" t="s">
        <v>3825</v>
      </c>
      <c r="BS397" t="s">
        <v>69</v>
      </c>
      <c r="BT397" t="s">
        <v>9</v>
      </c>
      <c r="BU397" t="s">
        <v>38</v>
      </c>
      <c r="BV397" t="s">
        <v>5148</v>
      </c>
      <c r="BW397" t="s">
        <v>5144</v>
      </c>
      <c r="BX397" t="s">
        <v>5143</v>
      </c>
      <c r="BY397" t="s">
        <v>5144</v>
      </c>
      <c r="BZ397" t="s">
        <v>72</v>
      </c>
      <c r="CB397" t="s">
        <v>5149</v>
      </c>
      <c r="CE397" t="s">
        <v>556</v>
      </c>
      <c r="CF397">
        <v>279</v>
      </c>
      <c r="CG397" t="s">
        <v>220</v>
      </c>
      <c r="CI397" t="s">
        <v>5140</v>
      </c>
      <c r="CJ397">
        <v>59</v>
      </c>
      <c r="CK397" t="s">
        <v>45</v>
      </c>
      <c r="CL397" s="1">
        <v>42238</v>
      </c>
      <c r="CM397" t="s">
        <v>5146</v>
      </c>
      <c r="CN397" t="s">
        <v>5150</v>
      </c>
      <c r="CO397" t="s">
        <v>5151</v>
      </c>
      <c r="CQ397">
        <v>3</v>
      </c>
      <c r="CR397" s="8">
        <v>4051.08</v>
      </c>
      <c r="CS397">
        <v>1</v>
      </c>
      <c r="CU397" s="8">
        <v>3399.65</v>
      </c>
      <c r="CV397">
        <v>1</v>
      </c>
      <c r="CX397" t="s">
        <v>5152</v>
      </c>
      <c r="CY397">
        <v>6</v>
      </c>
    </row>
    <row r="398" spans="1:103" x14ac:dyDescent="0.35">
      <c r="A398" t="s">
        <v>5153</v>
      </c>
      <c r="B398" s="19" t="s">
        <v>5140</v>
      </c>
      <c r="C398" t="s">
        <v>9</v>
      </c>
      <c r="D398">
        <v>100</v>
      </c>
      <c r="E398">
        <v>12</v>
      </c>
      <c r="F398" t="s">
        <v>5140</v>
      </c>
      <c r="G398">
        <v>211</v>
      </c>
      <c r="H398" t="s">
        <v>50</v>
      </c>
      <c r="I398">
        <v>12</v>
      </c>
      <c r="J398" t="s">
        <v>791</v>
      </c>
      <c r="K398" t="s">
        <v>5154</v>
      </c>
      <c r="L398" s="1"/>
      <c r="M398" s="1">
        <v>42237</v>
      </c>
      <c r="N398" s="1">
        <v>41879</v>
      </c>
      <c r="O398" t="s">
        <v>13</v>
      </c>
      <c r="P398" s="1"/>
      <c r="Q398" t="s">
        <v>436</v>
      </c>
      <c r="R398" t="s">
        <v>9</v>
      </c>
      <c r="S398" t="s">
        <v>5142</v>
      </c>
      <c r="T398" t="s">
        <v>13</v>
      </c>
      <c r="U398" t="s">
        <v>16</v>
      </c>
      <c r="V398" t="s">
        <v>5155</v>
      </c>
      <c r="X398" s="8">
        <v>48.87</v>
      </c>
      <c r="Y398" s="8">
        <v>26.13</v>
      </c>
      <c r="Z398" s="8">
        <v>58.24</v>
      </c>
      <c r="AA398" s="8">
        <v>3618.51</v>
      </c>
      <c r="AB398" t="s">
        <v>215</v>
      </c>
      <c r="AC398" t="s">
        <v>830</v>
      </c>
      <c r="AD398" t="s">
        <v>655</v>
      </c>
      <c r="AE398" t="s">
        <v>791</v>
      </c>
      <c r="AF398" t="s">
        <v>177</v>
      </c>
      <c r="AG398" t="s">
        <v>5155</v>
      </c>
      <c r="AH398" t="s">
        <v>5156</v>
      </c>
      <c r="AI398" t="s">
        <v>3967</v>
      </c>
      <c r="AJ398" t="s">
        <v>23</v>
      </c>
      <c r="AK398" t="s">
        <v>1878</v>
      </c>
      <c r="AL398" s="2">
        <v>41879.393738425926</v>
      </c>
      <c r="AM398" t="s">
        <v>5157</v>
      </c>
      <c r="AN398" t="s">
        <v>5157</v>
      </c>
      <c r="AO398">
        <v>6</v>
      </c>
      <c r="AP398" t="s">
        <v>1326</v>
      </c>
      <c r="AQ398" t="s">
        <v>311</v>
      </c>
      <c r="AR398">
        <v>40</v>
      </c>
      <c r="AT398" t="s">
        <v>5145</v>
      </c>
      <c r="AU398" t="s">
        <v>1305</v>
      </c>
      <c r="AV398" t="s">
        <v>29</v>
      </c>
      <c r="AW398" s="8">
        <v>3358.33</v>
      </c>
      <c r="AX398" s="8">
        <v>3358.33</v>
      </c>
      <c r="AY398" s="8">
        <v>3618.51</v>
      </c>
      <c r="AZ398" t="s">
        <v>210</v>
      </c>
      <c r="BA398" t="s">
        <v>5158</v>
      </c>
      <c r="BB398" t="s">
        <v>5159</v>
      </c>
      <c r="BC398" t="s">
        <v>5160</v>
      </c>
      <c r="BD398">
        <v>2</v>
      </c>
      <c r="BE398">
        <v>26</v>
      </c>
      <c r="BF398" t="s">
        <v>69</v>
      </c>
      <c r="BG398" t="s">
        <v>5161</v>
      </c>
      <c r="BO398" t="s">
        <v>828</v>
      </c>
      <c r="BP398">
        <v>0</v>
      </c>
      <c r="BQ398" t="s">
        <v>36</v>
      </c>
      <c r="BR398" t="s">
        <v>5162</v>
      </c>
      <c r="BS398" t="s">
        <v>69</v>
      </c>
      <c r="BT398" t="s">
        <v>9</v>
      </c>
      <c r="BU398" t="s">
        <v>38</v>
      </c>
      <c r="BV398" t="s">
        <v>5163</v>
      </c>
      <c r="BW398" t="s">
        <v>5157</v>
      </c>
      <c r="BX398" t="s">
        <v>5155</v>
      </c>
      <c r="BY398" t="s">
        <v>5157</v>
      </c>
      <c r="BZ398" t="s">
        <v>72</v>
      </c>
      <c r="CB398" t="s">
        <v>3181</v>
      </c>
      <c r="CE398" t="s">
        <v>473</v>
      </c>
      <c r="CF398">
        <v>279</v>
      </c>
      <c r="CG398" t="s">
        <v>220</v>
      </c>
      <c r="CI398" t="s">
        <v>5140</v>
      </c>
      <c r="CJ398">
        <v>59</v>
      </c>
      <c r="CK398" t="s">
        <v>45</v>
      </c>
      <c r="CL398" s="1">
        <v>42237</v>
      </c>
      <c r="CM398" t="s">
        <v>5158</v>
      </c>
      <c r="CN398" t="s">
        <v>5164</v>
      </c>
      <c r="CO398" t="s">
        <v>5165</v>
      </c>
      <c r="CQ398">
        <v>3</v>
      </c>
      <c r="CR398" s="8">
        <v>4051.08</v>
      </c>
      <c r="CS398">
        <v>2</v>
      </c>
      <c r="CU398" s="8">
        <v>3358.33</v>
      </c>
      <c r="CV398">
        <v>1</v>
      </c>
      <c r="CX398" t="s">
        <v>5166</v>
      </c>
      <c r="CY398">
        <v>6</v>
      </c>
    </row>
    <row r="399" spans="1:103" x14ac:dyDescent="0.35">
      <c r="A399" t="s">
        <v>5167</v>
      </c>
      <c r="B399" s="19" t="s">
        <v>5140</v>
      </c>
      <c r="C399" t="s">
        <v>9</v>
      </c>
      <c r="D399">
        <v>100</v>
      </c>
      <c r="E399">
        <v>12</v>
      </c>
      <c r="F399" t="s">
        <v>5140</v>
      </c>
      <c r="G399">
        <v>198</v>
      </c>
      <c r="H399" t="s">
        <v>148</v>
      </c>
      <c r="I399">
        <v>12</v>
      </c>
      <c r="J399" t="s">
        <v>791</v>
      </c>
      <c r="K399" t="s">
        <v>5168</v>
      </c>
      <c r="L399" s="1"/>
      <c r="M399" s="1">
        <v>42235</v>
      </c>
      <c r="N399" s="1">
        <v>41876</v>
      </c>
      <c r="O399" t="s">
        <v>13</v>
      </c>
      <c r="P399" s="1"/>
      <c r="Q399" t="s">
        <v>436</v>
      </c>
      <c r="R399" t="s">
        <v>9</v>
      </c>
      <c r="S399" t="s">
        <v>5142</v>
      </c>
      <c r="T399" t="s">
        <v>13</v>
      </c>
      <c r="U399" t="s">
        <v>16</v>
      </c>
      <c r="V399" t="s">
        <v>5169</v>
      </c>
      <c r="X399" s="8">
        <v>48.5</v>
      </c>
      <c r="Y399" s="8">
        <v>25</v>
      </c>
      <c r="Z399" s="8">
        <v>58.24</v>
      </c>
      <c r="AA399" s="8">
        <v>4454.24</v>
      </c>
      <c r="AB399" t="s">
        <v>664</v>
      </c>
      <c r="AC399" t="s">
        <v>412</v>
      </c>
      <c r="AD399" t="s">
        <v>655</v>
      </c>
      <c r="AE399" t="s">
        <v>791</v>
      </c>
      <c r="AF399" t="s">
        <v>177</v>
      </c>
      <c r="AG399" t="s">
        <v>5169</v>
      </c>
      <c r="AH399" t="s">
        <v>3966</v>
      </c>
      <c r="AI399" t="s">
        <v>3967</v>
      </c>
      <c r="AJ399" t="s">
        <v>100</v>
      </c>
      <c r="AK399" t="s">
        <v>416</v>
      </c>
      <c r="AL399" s="2">
        <v>41876.465046296296</v>
      </c>
      <c r="AM399" t="s">
        <v>5170</v>
      </c>
      <c r="AN399" t="s">
        <v>5170</v>
      </c>
      <c r="AO399">
        <v>6</v>
      </c>
      <c r="AP399" t="s">
        <v>1305</v>
      </c>
      <c r="AQ399" t="s">
        <v>311</v>
      </c>
      <c r="AR399">
        <v>40</v>
      </c>
      <c r="AT399" t="s">
        <v>5145</v>
      </c>
      <c r="AU399" t="s">
        <v>1305</v>
      </c>
      <c r="AV399" t="s">
        <v>104</v>
      </c>
      <c r="AW399" s="8">
        <v>4129.9799999999996</v>
      </c>
      <c r="AX399" s="8">
        <v>4129.9799999999996</v>
      </c>
      <c r="AY399" s="8">
        <v>4454.24</v>
      </c>
      <c r="AZ399" t="s">
        <v>30</v>
      </c>
      <c r="BA399" t="s">
        <v>5171</v>
      </c>
      <c r="BB399" t="s">
        <v>1968</v>
      </c>
      <c r="BC399" t="s">
        <v>5172</v>
      </c>
      <c r="BD399">
        <v>2</v>
      </c>
      <c r="BE399">
        <v>26</v>
      </c>
      <c r="BF399" t="s">
        <v>9</v>
      </c>
      <c r="BG399" t="s">
        <v>5173</v>
      </c>
      <c r="BO399" t="s">
        <v>423</v>
      </c>
      <c r="BP399">
        <v>0</v>
      </c>
      <c r="BQ399" t="s">
        <v>1311</v>
      </c>
      <c r="BR399" t="s">
        <v>1798</v>
      </c>
      <c r="BS399" t="s">
        <v>69</v>
      </c>
      <c r="BT399" t="s">
        <v>9</v>
      </c>
      <c r="BU399" t="s">
        <v>38</v>
      </c>
      <c r="BV399" t="s">
        <v>5174</v>
      </c>
      <c r="BW399" t="s">
        <v>5170</v>
      </c>
      <c r="BX399" t="s">
        <v>5169</v>
      </c>
      <c r="BY399" t="s">
        <v>5170</v>
      </c>
      <c r="BZ399" t="s">
        <v>40</v>
      </c>
      <c r="CB399" t="s">
        <v>5175</v>
      </c>
      <c r="CE399" t="s">
        <v>1153</v>
      </c>
      <c r="CF399">
        <v>339</v>
      </c>
      <c r="CG399" t="s">
        <v>429</v>
      </c>
      <c r="CH399" t="s">
        <v>1316</v>
      </c>
      <c r="CI399" t="s">
        <v>5140</v>
      </c>
      <c r="CJ399">
        <v>59</v>
      </c>
      <c r="CK399" t="s">
        <v>45</v>
      </c>
      <c r="CL399" s="1">
        <v>42235</v>
      </c>
      <c r="CM399" t="s">
        <v>5171</v>
      </c>
      <c r="CN399" t="s">
        <v>5176</v>
      </c>
      <c r="CO399" t="s">
        <v>5177</v>
      </c>
      <c r="CQ399">
        <v>3</v>
      </c>
      <c r="CR399" s="8">
        <v>4922.28</v>
      </c>
      <c r="CS399">
        <v>1</v>
      </c>
      <c r="CU399" s="8">
        <v>4129.9799999999996</v>
      </c>
      <c r="CV399">
        <v>1</v>
      </c>
      <c r="CX399" t="s">
        <v>5178</v>
      </c>
      <c r="CY399">
        <v>6</v>
      </c>
    </row>
    <row r="400" spans="1:103" x14ac:dyDescent="0.35">
      <c r="A400" t="s">
        <v>5179</v>
      </c>
      <c r="B400" s="19" t="s">
        <v>5140</v>
      </c>
      <c r="C400" t="s">
        <v>9</v>
      </c>
      <c r="D400">
        <v>100</v>
      </c>
      <c r="E400">
        <v>12</v>
      </c>
      <c r="F400" t="s">
        <v>5140</v>
      </c>
      <c r="G400">
        <v>2200</v>
      </c>
      <c r="H400" t="s">
        <v>50</v>
      </c>
      <c r="I400">
        <v>12</v>
      </c>
      <c r="J400" t="s">
        <v>791</v>
      </c>
      <c r="K400" t="s">
        <v>5180</v>
      </c>
      <c r="L400" s="1"/>
      <c r="M400" s="1">
        <v>42235</v>
      </c>
      <c r="N400" s="1">
        <v>42178</v>
      </c>
      <c r="O400" t="s">
        <v>13</v>
      </c>
      <c r="P400" s="1">
        <v>42184</v>
      </c>
      <c r="Q400" t="s">
        <v>1359</v>
      </c>
      <c r="R400" t="s">
        <v>9</v>
      </c>
      <c r="S400" t="s">
        <v>5142</v>
      </c>
      <c r="T400" t="s">
        <v>13</v>
      </c>
      <c r="U400" t="s">
        <v>203</v>
      </c>
      <c r="V400" t="s">
        <v>5181</v>
      </c>
      <c r="X400" s="8">
        <v>48.87</v>
      </c>
      <c r="Y400" s="8">
        <v>26.13</v>
      </c>
      <c r="Z400" s="8">
        <v>58.24</v>
      </c>
      <c r="AA400" s="8">
        <v>3756</v>
      </c>
      <c r="AB400" t="s">
        <v>215</v>
      </c>
      <c r="AC400" t="s">
        <v>830</v>
      </c>
      <c r="AD400" t="s">
        <v>655</v>
      </c>
      <c r="AE400" t="s">
        <v>791</v>
      </c>
      <c r="AF400" t="s">
        <v>177</v>
      </c>
      <c r="AG400" t="s">
        <v>5182</v>
      </c>
      <c r="AH400" t="s">
        <v>1030</v>
      </c>
      <c r="AI400" t="s">
        <v>1031</v>
      </c>
      <c r="AJ400" t="s">
        <v>100</v>
      </c>
      <c r="AK400" t="s">
        <v>1916</v>
      </c>
      <c r="AL400" s="2">
        <v>42178.547650462962</v>
      </c>
      <c r="AM400" t="s">
        <v>5183</v>
      </c>
      <c r="AN400" t="s">
        <v>5183</v>
      </c>
      <c r="AO400">
        <v>2</v>
      </c>
      <c r="AP400" t="s">
        <v>1326</v>
      </c>
      <c r="AQ400" t="s">
        <v>311</v>
      </c>
      <c r="AR400">
        <v>40</v>
      </c>
      <c r="AT400" t="s">
        <v>5145</v>
      </c>
      <c r="AU400" t="s">
        <v>1305</v>
      </c>
      <c r="AV400" t="s">
        <v>104</v>
      </c>
      <c r="AW400" s="8">
        <v>3471.96</v>
      </c>
      <c r="AX400" s="8">
        <v>3471.96</v>
      </c>
      <c r="AY400" s="8">
        <v>3756</v>
      </c>
      <c r="AZ400" t="s">
        <v>30</v>
      </c>
      <c r="BA400" t="s">
        <v>5184</v>
      </c>
      <c r="BB400" t="s">
        <v>399</v>
      </c>
      <c r="BC400" t="s">
        <v>5185</v>
      </c>
      <c r="BD400">
        <v>2</v>
      </c>
      <c r="BE400">
        <v>26</v>
      </c>
      <c r="BF400" t="s">
        <v>9</v>
      </c>
      <c r="BG400" t="s">
        <v>5186</v>
      </c>
      <c r="BO400" t="s">
        <v>828</v>
      </c>
      <c r="BP400">
        <v>0</v>
      </c>
      <c r="BQ400" t="s">
        <v>36</v>
      </c>
      <c r="BR400" t="s">
        <v>5187</v>
      </c>
      <c r="BS400" t="s">
        <v>9</v>
      </c>
      <c r="BT400" t="s">
        <v>9</v>
      </c>
      <c r="BU400" t="s">
        <v>38</v>
      </c>
      <c r="BV400" t="s">
        <v>5188</v>
      </c>
      <c r="BW400" t="s">
        <v>5183</v>
      </c>
      <c r="BX400" t="s">
        <v>5181</v>
      </c>
      <c r="BY400" t="s">
        <v>5183</v>
      </c>
      <c r="BZ400" t="s">
        <v>40</v>
      </c>
      <c r="CB400" t="s">
        <v>5189</v>
      </c>
      <c r="CC400" t="s">
        <v>5190</v>
      </c>
      <c r="CE400" t="s">
        <v>493</v>
      </c>
      <c r="CF400">
        <v>279</v>
      </c>
      <c r="CG400" t="s">
        <v>220</v>
      </c>
      <c r="CI400" t="s">
        <v>5140</v>
      </c>
      <c r="CJ400">
        <v>59</v>
      </c>
      <c r="CK400" t="s">
        <v>45</v>
      </c>
      <c r="CL400" s="1">
        <v>42235</v>
      </c>
      <c r="CM400" t="s">
        <v>5184</v>
      </c>
      <c r="CN400" t="s">
        <v>5191</v>
      </c>
      <c r="CO400" t="s">
        <v>5192</v>
      </c>
      <c r="CP400" t="s">
        <v>5190</v>
      </c>
      <c r="CQ400">
        <v>1</v>
      </c>
      <c r="CR400" s="8"/>
      <c r="CS400">
        <v>1</v>
      </c>
      <c r="CU400" s="8">
        <v>3471.96</v>
      </c>
      <c r="CV400">
        <v>1</v>
      </c>
      <c r="CX400" t="s">
        <v>5193</v>
      </c>
      <c r="CY400">
        <v>6</v>
      </c>
    </row>
    <row r="401" spans="1:103" x14ac:dyDescent="0.35">
      <c r="A401" t="s">
        <v>5194</v>
      </c>
      <c r="B401" s="19" t="s">
        <v>5140</v>
      </c>
      <c r="C401" t="s">
        <v>9</v>
      </c>
      <c r="D401">
        <v>100</v>
      </c>
      <c r="E401">
        <v>12</v>
      </c>
      <c r="F401" t="s">
        <v>5140</v>
      </c>
      <c r="G401">
        <v>2345</v>
      </c>
      <c r="H401" t="s">
        <v>4255</v>
      </c>
      <c r="I401">
        <v>12</v>
      </c>
      <c r="J401" t="s">
        <v>791</v>
      </c>
      <c r="K401" t="s">
        <v>5195</v>
      </c>
      <c r="L401" s="1"/>
      <c r="M401" s="1">
        <v>42238</v>
      </c>
      <c r="N401" s="1">
        <v>42195</v>
      </c>
      <c r="O401" t="s">
        <v>13</v>
      </c>
      <c r="P401" s="1"/>
      <c r="Q401" t="s">
        <v>202</v>
      </c>
      <c r="R401" t="s">
        <v>9</v>
      </c>
      <c r="S401" t="s">
        <v>5142</v>
      </c>
      <c r="T401" t="s">
        <v>13</v>
      </c>
      <c r="U401" t="s">
        <v>1658</v>
      </c>
      <c r="X401" s="8">
        <v>28.33</v>
      </c>
      <c r="Y401" s="8">
        <v>23.17</v>
      </c>
      <c r="Z401" s="8">
        <v>58.24</v>
      </c>
      <c r="AA401" s="8">
        <v>3117.77</v>
      </c>
      <c r="AB401" t="s">
        <v>18</v>
      </c>
      <c r="AC401" t="s">
        <v>18</v>
      </c>
      <c r="AD401" t="s">
        <v>655</v>
      </c>
      <c r="AE401" t="s">
        <v>791</v>
      </c>
      <c r="AF401" t="s">
        <v>177</v>
      </c>
      <c r="AH401" t="s">
        <v>2559</v>
      </c>
      <c r="AI401" t="s">
        <v>262</v>
      </c>
      <c r="AJ401" t="s">
        <v>59</v>
      </c>
      <c r="AK401" t="s">
        <v>120</v>
      </c>
      <c r="AL401" s="2">
        <v>42195.726388888892</v>
      </c>
      <c r="AM401" t="s">
        <v>5196</v>
      </c>
      <c r="AO401">
        <v>2</v>
      </c>
      <c r="AP401" t="s">
        <v>819</v>
      </c>
      <c r="AQ401" t="s">
        <v>4260</v>
      </c>
      <c r="AR401">
        <v>40</v>
      </c>
      <c r="AT401" t="s">
        <v>5145</v>
      </c>
      <c r="AU401" t="s">
        <v>819</v>
      </c>
      <c r="AV401" t="s">
        <v>62</v>
      </c>
      <c r="AW401" s="8">
        <v>2888.66</v>
      </c>
      <c r="AX401" s="8">
        <v>2888.66</v>
      </c>
      <c r="AY401" s="8">
        <v>3117.77</v>
      </c>
      <c r="BA401" t="s">
        <v>5197</v>
      </c>
      <c r="BB401" t="s">
        <v>5198</v>
      </c>
      <c r="BC401" t="s">
        <v>5199</v>
      </c>
      <c r="BD401">
        <v>2</v>
      </c>
      <c r="BE401">
        <v>26</v>
      </c>
      <c r="BF401" t="s">
        <v>9</v>
      </c>
      <c r="BG401" t="s">
        <v>5200</v>
      </c>
      <c r="BO401" t="s">
        <v>4265</v>
      </c>
      <c r="BP401">
        <v>0</v>
      </c>
      <c r="BQ401" t="s">
        <v>36</v>
      </c>
      <c r="BR401" t="s">
        <v>5201</v>
      </c>
      <c r="BS401" t="s">
        <v>9</v>
      </c>
      <c r="BT401" t="s">
        <v>9</v>
      </c>
      <c r="BU401" t="s">
        <v>38</v>
      </c>
      <c r="BV401" t="s">
        <v>5202</v>
      </c>
      <c r="BW401" t="s">
        <v>5196</v>
      </c>
      <c r="BX401" t="s">
        <v>5203</v>
      </c>
      <c r="BY401" t="s">
        <v>5196</v>
      </c>
      <c r="BZ401" t="s">
        <v>72</v>
      </c>
      <c r="CB401" t="s">
        <v>1370</v>
      </c>
      <c r="CC401" t="s">
        <v>5204</v>
      </c>
      <c r="CE401" t="s">
        <v>589</v>
      </c>
      <c r="CF401">
        <v>239</v>
      </c>
      <c r="CG401" t="s">
        <v>429</v>
      </c>
      <c r="CH401" t="s">
        <v>820</v>
      </c>
      <c r="CI401" t="s">
        <v>5140</v>
      </c>
      <c r="CJ401">
        <v>59</v>
      </c>
      <c r="CK401" t="s">
        <v>45</v>
      </c>
      <c r="CL401" s="1">
        <v>42238</v>
      </c>
      <c r="CM401" t="s">
        <v>5197</v>
      </c>
      <c r="CO401" t="s">
        <v>5204</v>
      </c>
      <c r="CP401" t="s">
        <v>5204</v>
      </c>
      <c r="CQ401">
        <v>1</v>
      </c>
      <c r="CR401" s="8"/>
      <c r="CS401">
        <v>1</v>
      </c>
      <c r="CU401" s="8">
        <v>2888.66</v>
      </c>
      <c r="CV401">
        <v>1</v>
      </c>
      <c r="CX401" t="s">
        <v>5205</v>
      </c>
      <c r="CY401">
        <v>6</v>
      </c>
    </row>
    <row r="402" spans="1:103" x14ac:dyDescent="0.35">
      <c r="A402" t="s">
        <v>5206</v>
      </c>
      <c r="B402" s="19" t="s">
        <v>5140</v>
      </c>
      <c r="C402" t="s">
        <v>9</v>
      </c>
      <c r="D402">
        <v>100</v>
      </c>
      <c r="E402">
        <v>12</v>
      </c>
      <c r="F402" t="s">
        <v>5140</v>
      </c>
      <c r="G402">
        <v>1971</v>
      </c>
      <c r="H402" t="s">
        <v>10</v>
      </c>
      <c r="I402">
        <v>12</v>
      </c>
      <c r="J402" t="s">
        <v>791</v>
      </c>
      <c r="K402" t="s">
        <v>5207</v>
      </c>
      <c r="L402" s="1">
        <v>42158</v>
      </c>
      <c r="M402" s="1">
        <v>42236</v>
      </c>
      <c r="N402" s="1">
        <v>42158</v>
      </c>
      <c r="O402" t="s">
        <v>990</v>
      </c>
      <c r="P402" s="1">
        <v>42165</v>
      </c>
      <c r="Q402" t="s">
        <v>202</v>
      </c>
      <c r="R402" t="s">
        <v>9</v>
      </c>
      <c r="S402" t="s">
        <v>5142</v>
      </c>
      <c r="T402" t="s">
        <v>1414</v>
      </c>
      <c r="V402" t="s">
        <v>5208</v>
      </c>
      <c r="X402" s="8">
        <v>38.15</v>
      </c>
      <c r="Y402" s="8">
        <v>22.85</v>
      </c>
      <c r="Z402" s="8">
        <v>58.24</v>
      </c>
      <c r="AA402" s="8">
        <v>3433.79</v>
      </c>
      <c r="AB402" t="s">
        <v>814</v>
      </c>
      <c r="AC402" t="s">
        <v>814</v>
      </c>
      <c r="AD402" t="s">
        <v>655</v>
      </c>
      <c r="AE402" t="s">
        <v>791</v>
      </c>
      <c r="AF402" t="s">
        <v>177</v>
      </c>
      <c r="AG402" t="s">
        <v>5208</v>
      </c>
      <c r="AH402" t="s">
        <v>2543</v>
      </c>
      <c r="AI402" t="s">
        <v>1725</v>
      </c>
      <c r="AJ402" t="s">
        <v>80</v>
      </c>
      <c r="AK402" t="s">
        <v>1895</v>
      </c>
      <c r="AL402" s="2">
        <v>42158.431863425925</v>
      </c>
      <c r="AM402" t="s">
        <v>5209</v>
      </c>
      <c r="AN402" t="s">
        <v>5209</v>
      </c>
      <c r="AO402">
        <v>2</v>
      </c>
      <c r="AP402" t="s">
        <v>1326</v>
      </c>
      <c r="AQ402" t="s">
        <v>311</v>
      </c>
      <c r="AR402">
        <v>40</v>
      </c>
      <c r="AT402" t="s">
        <v>5145</v>
      </c>
      <c r="AU402" t="s">
        <v>1305</v>
      </c>
      <c r="AV402" t="s">
        <v>83</v>
      </c>
      <c r="AW402" s="8">
        <v>3180.31</v>
      </c>
      <c r="AX402" s="8">
        <v>3180.31</v>
      </c>
      <c r="AY402" s="8">
        <v>3433.79</v>
      </c>
      <c r="BA402" t="s">
        <v>5210</v>
      </c>
      <c r="BB402" t="s">
        <v>864</v>
      </c>
      <c r="BC402" t="s">
        <v>5211</v>
      </c>
      <c r="BD402">
        <v>2</v>
      </c>
      <c r="BE402">
        <v>26</v>
      </c>
      <c r="BF402" t="s">
        <v>69</v>
      </c>
      <c r="BG402" t="s">
        <v>5212</v>
      </c>
      <c r="BO402" t="s">
        <v>1901</v>
      </c>
      <c r="BP402">
        <v>0</v>
      </c>
      <c r="BQ402" t="s">
        <v>36</v>
      </c>
      <c r="BR402" t="s">
        <v>5213</v>
      </c>
      <c r="BS402" t="s">
        <v>9</v>
      </c>
      <c r="BT402" t="s">
        <v>9</v>
      </c>
      <c r="BU402" t="s">
        <v>38</v>
      </c>
      <c r="BV402" t="s">
        <v>5214</v>
      </c>
      <c r="BW402" t="s">
        <v>5209</v>
      </c>
      <c r="BX402" t="s">
        <v>5208</v>
      </c>
      <c r="BY402" t="s">
        <v>5209</v>
      </c>
      <c r="BZ402" t="s">
        <v>40</v>
      </c>
      <c r="CA402" t="s">
        <v>5215</v>
      </c>
      <c r="CB402" t="s">
        <v>5216</v>
      </c>
      <c r="CC402" t="s">
        <v>5217</v>
      </c>
      <c r="CE402" t="s">
        <v>940</v>
      </c>
      <c r="CF402">
        <v>259</v>
      </c>
      <c r="CG402" t="s">
        <v>304</v>
      </c>
      <c r="CI402" t="s">
        <v>5140</v>
      </c>
      <c r="CJ402">
        <v>59</v>
      </c>
      <c r="CK402" t="s">
        <v>45</v>
      </c>
      <c r="CL402" s="1">
        <v>42236</v>
      </c>
      <c r="CM402" t="s">
        <v>5210</v>
      </c>
      <c r="CO402" t="s">
        <v>5218</v>
      </c>
      <c r="CQ402">
        <v>1</v>
      </c>
      <c r="CR402" s="8"/>
      <c r="CS402">
        <v>1</v>
      </c>
      <c r="CU402" s="8">
        <v>3180.31</v>
      </c>
      <c r="CV402">
        <v>1</v>
      </c>
      <c r="CX402" t="s">
        <v>5219</v>
      </c>
      <c r="CY402">
        <v>6</v>
      </c>
    </row>
    <row r="403" spans="1:103" x14ac:dyDescent="0.35">
      <c r="A403" t="s">
        <v>5220</v>
      </c>
      <c r="B403" s="19" t="s">
        <v>5140</v>
      </c>
      <c r="C403" t="s">
        <v>9</v>
      </c>
      <c r="D403">
        <v>100</v>
      </c>
      <c r="E403">
        <v>12</v>
      </c>
      <c r="F403" t="s">
        <v>5140</v>
      </c>
      <c r="G403">
        <v>1925</v>
      </c>
      <c r="H403" t="s">
        <v>10</v>
      </c>
      <c r="I403">
        <v>12</v>
      </c>
      <c r="J403" t="s">
        <v>791</v>
      </c>
      <c r="K403" t="s">
        <v>5221</v>
      </c>
      <c r="L403" s="1"/>
      <c r="M403" s="1">
        <v>42237</v>
      </c>
      <c r="N403" s="1">
        <v>42153</v>
      </c>
      <c r="O403" t="s">
        <v>13</v>
      </c>
      <c r="P403" s="1">
        <v>42160</v>
      </c>
      <c r="Q403" t="s">
        <v>14</v>
      </c>
      <c r="R403" t="s">
        <v>9</v>
      </c>
      <c r="S403" t="s">
        <v>5142</v>
      </c>
      <c r="T403" t="s">
        <v>13</v>
      </c>
      <c r="U403" t="s">
        <v>16</v>
      </c>
      <c r="X403" s="8">
        <v>38.15</v>
      </c>
      <c r="Y403" s="8">
        <v>22.85</v>
      </c>
      <c r="Z403" s="8">
        <v>58.24</v>
      </c>
      <c r="AA403" s="8">
        <v>3446.28</v>
      </c>
      <c r="AB403" t="s">
        <v>814</v>
      </c>
      <c r="AC403" t="s">
        <v>814</v>
      </c>
      <c r="AD403" t="s">
        <v>655</v>
      </c>
      <c r="AE403" t="s">
        <v>791</v>
      </c>
      <c r="AF403" t="s">
        <v>177</v>
      </c>
      <c r="AG403" t="s">
        <v>5222</v>
      </c>
      <c r="AH403" t="s">
        <v>1592</v>
      </c>
      <c r="AI403" t="s">
        <v>730</v>
      </c>
      <c r="AJ403" t="s">
        <v>23</v>
      </c>
      <c r="AK403" t="s">
        <v>1932</v>
      </c>
      <c r="AL403" s="2">
        <v>42153.627534722225</v>
      </c>
      <c r="AM403" t="s">
        <v>5223</v>
      </c>
      <c r="AN403" t="s">
        <v>5223</v>
      </c>
      <c r="AO403">
        <v>2</v>
      </c>
      <c r="AP403" t="s">
        <v>1326</v>
      </c>
      <c r="AQ403" t="s">
        <v>311</v>
      </c>
      <c r="AR403">
        <v>40</v>
      </c>
      <c r="AT403" t="s">
        <v>5145</v>
      </c>
      <c r="AU403" t="s">
        <v>1305</v>
      </c>
      <c r="AV403" t="s">
        <v>29</v>
      </c>
      <c r="AW403" s="8">
        <v>3190.64</v>
      </c>
      <c r="AX403" s="8">
        <v>3190.64</v>
      </c>
      <c r="AY403" s="8">
        <v>3446.28</v>
      </c>
      <c r="BA403" t="s">
        <v>5224</v>
      </c>
      <c r="BB403" t="s">
        <v>32</v>
      </c>
      <c r="BC403" t="s">
        <v>5225</v>
      </c>
      <c r="BD403">
        <v>2</v>
      </c>
      <c r="BE403">
        <v>26</v>
      </c>
      <c r="BF403" t="s">
        <v>69</v>
      </c>
      <c r="BG403" t="s">
        <v>5226</v>
      </c>
      <c r="BO403" t="s">
        <v>1901</v>
      </c>
      <c r="BP403">
        <v>0</v>
      </c>
      <c r="BQ403" t="s">
        <v>36</v>
      </c>
      <c r="BR403" t="s">
        <v>5227</v>
      </c>
      <c r="BS403" t="s">
        <v>9</v>
      </c>
      <c r="BT403" t="s">
        <v>9</v>
      </c>
      <c r="BU403" t="s">
        <v>38</v>
      </c>
      <c r="BV403" t="s">
        <v>5228</v>
      </c>
      <c r="BW403" t="s">
        <v>5223</v>
      </c>
      <c r="BX403" t="s">
        <v>5229</v>
      </c>
      <c r="BY403" t="s">
        <v>5223</v>
      </c>
      <c r="BZ403" t="s">
        <v>72</v>
      </c>
      <c r="CA403" t="s">
        <v>5230</v>
      </c>
      <c r="CD403" t="s">
        <v>164</v>
      </c>
      <c r="CE403" t="s">
        <v>5231</v>
      </c>
      <c r="CF403">
        <v>259</v>
      </c>
      <c r="CG403" t="s">
        <v>304</v>
      </c>
      <c r="CI403" t="s">
        <v>5140</v>
      </c>
      <c r="CJ403">
        <v>59</v>
      </c>
      <c r="CK403" t="s">
        <v>45</v>
      </c>
      <c r="CL403" s="1">
        <v>42237</v>
      </c>
      <c r="CM403" t="s">
        <v>5224</v>
      </c>
      <c r="CN403" t="s">
        <v>5232</v>
      </c>
      <c r="CO403" t="s">
        <v>5233</v>
      </c>
      <c r="CQ403">
        <v>1</v>
      </c>
      <c r="CR403" s="8"/>
      <c r="CS403">
        <v>1</v>
      </c>
      <c r="CU403" s="8">
        <v>3190.64</v>
      </c>
      <c r="CV403">
        <v>1</v>
      </c>
      <c r="CX403" t="s">
        <v>5234</v>
      </c>
      <c r="CY403">
        <v>6</v>
      </c>
    </row>
    <row r="404" spans="1:103" x14ac:dyDescent="0.35">
      <c r="A404" t="s">
        <v>5235</v>
      </c>
      <c r="B404" s="19" t="s">
        <v>5236</v>
      </c>
      <c r="C404" t="s">
        <v>69</v>
      </c>
      <c r="E404">
        <v>20</v>
      </c>
      <c r="F404" t="s">
        <v>5236</v>
      </c>
      <c r="G404">
        <v>1881</v>
      </c>
      <c r="H404" t="s">
        <v>148</v>
      </c>
      <c r="I404">
        <v>20</v>
      </c>
      <c r="J404" t="s">
        <v>1433</v>
      </c>
      <c r="K404" t="s">
        <v>5237</v>
      </c>
      <c r="L404" s="1">
        <v>42150</v>
      </c>
      <c r="M404" s="1">
        <v>42235</v>
      </c>
      <c r="N404" s="1">
        <v>42150</v>
      </c>
      <c r="O404" t="s">
        <v>990</v>
      </c>
      <c r="P404" s="1">
        <v>42151</v>
      </c>
      <c r="Q404" t="s">
        <v>1359</v>
      </c>
      <c r="R404" t="s">
        <v>9</v>
      </c>
      <c r="S404" t="s">
        <v>5238</v>
      </c>
      <c r="T404" t="s">
        <v>1414</v>
      </c>
      <c r="AA404" s="8">
        <v>0</v>
      </c>
      <c r="AB404" t="s">
        <v>664</v>
      </c>
      <c r="AC404" t="s">
        <v>664</v>
      </c>
      <c r="AD404" t="s">
        <v>1436</v>
      </c>
      <c r="AE404" t="s">
        <v>1433</v>
      </c>
      <c r="AF404" t="s">
        <v>177</v>
      </c>
      <c r="AG404" t="s">
        <v>5237</v>
      </c>
      <c r="AH404" t="s">
        <v>4579</v>
      </c>
      <c r="AI404" t="s">
        <v>730</v>
      </c>
      <c r="AJ404" t="s">
        <v>100</v>
      </c>
      <c r="AK404" t="s">
        <v>763</v>
      </c>
      <c r="AL404" s="2">
        <v>42150.729143518518</v>
      </c>
      <c r="AM404" t="s">
        <v>5239</v>
      </c>
      <c r="AN404" t="s">
        <v>5239</v>
      </c>
      <c r="AO404">
        <v>2</v>
      </c>
      <c r="AP404" t="s">
        <v>1471</v>
      </c>
      <c r="AU404" t="s">
        <v>1472</v>
      </c>
      <c r="AV404" t="s">
        <v>104</v>
      </c>
      <c r="AW404" s="8">
        <v>7155.61</v>
      </c>
      <c r="AX404" s="8">
        <v>7155.61</v>
      </c>
      <c r="AY404" s="8">
        <v>7731.32</v>
      </c>
      <c r="BA404" t="s">
        <v>5240</v>
      </c>
      <c r="BB404" t="s">
        <v>32</v>
      </c>
      <c r="BC404" t="s">
        <v>3704</v>
      </c>
      <c r="BF404" t="s">
        <v>69</v>
      </c>
      <c r="BG404" t="s">
        <v>5241</v>
      </c>
      <c r="BO404" t="s">
        <v>768</v>
      </c>
      <c r="BP404">
        <v>7731.32</v>
      </c>
      <c r="BQ404" t="s">
        <v>1476</v>
      </c>
      <c r="BR404" t="s">
        <v>5242</v>
      </c>
      <c r="BS404" t="s">
        <v>69</v>
      </c>
      <c r="BT404" t="s">
        <v>69</v>
      </c>
      <c r="BU404" t="s">
        <v>38</v>
      </c>
      <c r="BV404" t="s">
        <v>5243</v>
      </c>
      <c r="BW404" t="s">
        <v>5239</v>
      </c>
      <c r="BX404" t="s">
        <v>5244</v>
      </c>
      <c r="BY404" t="s">
        <v>5239</v>
      </c>
      <c r="BZ404" t="s">
        <v>72</v>
      </c>
      <c r="CB404" t="s">
        <v>5245</v>
      </c>
      <c r="CC404" t="s">
        <v>5246</v>
      </c>
      <c r="CD404" t="s">
        <v>254</v>
      </c>
      <c r="CE404" t="s">
        <v>4064</v>
      </c>
      <c r="CF404">
        <v>349</v>
      </c>
      <c r="CG404" t="s">
        <v>600</v>
      </c>
      <c r="CI404" t="s">
        <v>5236</v>
      </c>
      <c r="CJ404">
        <v>316</v>
      </c>
      <c r="CK404" t="s">
        <v>1450</v>
      </c>
      <c r="CL404" s="1">
        <v>42235</v>
      </c>
      <c r="CM404" t="s">
        <v>5240</v>
      </c>
      <c r="CO404" t="s">
        <v>5246</v>
      </c>
      <c r="CP404" t="s">
        <v>5246</v>
      </c>
      <c r="CQ404">
        <v>1</v>
      </c>
      <c r="CR404" s="8"/>
      <c r="CS404">
        <v>1</v>
      </c>
      <c r="CU404" s="8">
        <v>7155.61</v>
      </c>
      <c r="CV404"/>
      <c r="CX404" t="s">
        <v>5247</v>
      </c>
    </row>
    <row r="405" spans="1:103" x14ac:dyDescent="0.35">
      <c r="A405" t="s">
        <v>5248</v>
      </c>
      <c r="B405" s="19" t="s">
        <v>5236</v>
      </c>
      <c r="C405" t="s">
        <v>9</v>
      </c>
      <c r="D405">
        <v>100</v>
      </c>
      <c r="E405">
        <v>16</v>
      </c>
      <c r="F405" t="s">
        <v>5236</v>
      </c>
      <c r="G405">
        <v>1841</v>
      </c>
      <c r="H405" t="s">
        <v>148</v>
      </c>
      <c r="I405">
        <v>16</v>
      </c>
      <c r="J405" t="s">
        <v>1433</v>
      </c>
      <c r="K405" t="s">
        <v>5249</v>
      </c>
      <c r="L405" s="1"/>
      <c r="M405" s="1">
        <v>42235</v>
      </c>
      <c r="N405" s="1">
        <v>42144</v>
      </c>
      <c r="O405" t="s">
        <v>13</v>
      </c>
      <c r="P405" s="1"/>
      <c r="R405" t="s">
        <v>9</v>
      </c>
      <c r="S405" t="s">
        <v>5238</v>
      </c>
      <c r="T405" t="s">
        <v>13</v>
      </c>
      <c r="U405" t="s">
        <v>203</v>
      </c>
      <c r="AA405" s="8">
        <v>6115.05</v>
      </c>
      <c r="AB405" t="s">
        <v>664</v>
      </c>
      <c r="AC405" t="s">
        <v>664</v>
      </c>
      <c r="AD405" t="s">
        <v>1436</v>
      </c>
      <c r="AE405" t="s">
        <v>1433</v>
      </c>
      <c r="AF405" t="s">
        <v>177</v>
      </c>
      <c r="AG405" t="s">
        <v>5250</v>
      </c>
      <c r="AH405" t="s">
        <v>2117</v>
      </c>
      <c r="AI405" t="s">
        <v>2118</v>
      </c>
      <c r="AJ405" t="s">
        <v>100</v>
      </c>
      <c r="AK405" t="s">
        <v>763</v>
      </c>
      <c r="AL405" s="2">
        <v>42144.015324074076</v>
      </c>
      <c r="AN405" t="s">
        <v>5251</v>
      </c>
      <c r="AO405">
        <v>2</v>
      </c>
      <c r="AP405" t="s">
        <v>1471</v>
      </c>
      <c r="AU405" t="s">
        <v>1472</v>
      </c>
      <c r="AV405" t="s">
        <v>104</v>
      </c>
      <c r="AW405" s="8">
        <v>5666.64</v>
      </c>
      <c r="AX405" s="8">
        <v>5666.64</v>
      </c>
      <c r="AY405" s="8">
        <v>6115.05</v>
      </c>
      <c r="BA405" t="s">
        <v>5252</v>
      </c>
      <c r="BB405" t="s">
        <v>532</v>
      </c>
      <c r="BC405" t="s">
        <v>5253</v>
      </c>
      <c r="BF405" t="s">
        <v>69</v>
      </c>
      <c r="BG405" t="s">
        <v>5254</v>
      </c>
      <c r="BO405" t="s">
        <v>768</v>
      </c>
      <c r="BP405">
        <v>0</v>
      </c>
      <c r="BQ405" t="s">
        <v>1476</v>
      </c>
      <c r="BR405" t="s">
        <v>5255</v>
      </c>
      <c r="BS405" t="s">
        <v>69</v>
      </c>
      <c r="BT405" t="s">
        <v>9</v>
      </c>
      <c r="BU405" t="s">
        <v>38</v>
      </c>
      <c r="BV405" t="s">
        <v>5256</v>
      </c>
      <c r="BX405" t="s">
        <v>5257</v>
      </c>
      <c r="BY405" t="s">
        <v>5251</v>
      </c>
      <c r="BZ405" t="s">
        <v>40</v>
      </c>
      <c r="CB405" t="s">
        <v>5258</v>
      </c>
      <c r="CD405" t="s">
        <v>254</v>
      </c>
      <c r="CE405" t="s">
        <v>556</v>
      </c>
      <c r="CF405">
        <v>349</v>
      </c>
      <c r="CG405" t="s">
        <v>600</v>
      </c>
      <c r="CI405" t="s">
        <v>5236</v>
      </c>
      <c r="CJ405">
        <v>316</v>
      </c>
      <c r="CK405" t="s">
        <v>1450</v>
      </c>
      <c r="CL405" s="1">
        <v>42235</v>
      </c>
      <c r="CM405" t="s">
        <v>5252</v>
      </c>
      <c r="CO405" t="s">
        <v>5259</v>
      </c>
      <c r="CQ405">
        <v>1</v>
      </c>
      <c r="CR405" s="8"/>
      <c r="CS405">
        <v>1</v>
      </c>
      <c r="CU405" s="8">
        <v>5666.64</v>
      </c>
      <c r="CV405"/>
      <c r="CX405" t="s">
        <v>5260</v>
      </c>
    </row>
    <row r="406" spans="1:103" x14ac:dyDescent="0.35">
      <c r="A406" t="s">
        <v>5261</v>
      </c>
      <c r="B406" s="19" t="s">
        <v>5236</v>
      </c>
      <c r="C406" t="s">
        <v>9</v>
      </c>
      <c r="D406">
        <v>100</v>
      </c>
      <c r="E406">
        <v>5</v>
      </c>
      <c r="F406" t="s">
        <v>5236</v>
      </c>
      <c r="G406">
        <v>1935</v>
      </c>
      <c r="H406" t="s">
        <v>148</v>
      </c>
      <c r="I406">
        <v>5</v>
      </c>
      <c r="J406" t="s">
        <v>1433</v>
      </c>
      <c r="K406" t="s">
        <v>5262</v>
      </c>
      <c r="L406" s="1"/>
      <c r="M406" s="1">
        <v>42235</v>
      </c>
      <c r="N406" s="1">
        <v>42156</v>
      </c>
      <c r="O406" t="s">
        <v>13</v>
      </c>
      <c r="P406" s="1"/>
      <c r="Q406" t="s">
        <v>14</v>
      </c>
      <c r="R406" t="s">
        <v>9</v>
      </c>
      <c r="S406" t="s">
        <v>5238</v>
      </c>
      <c r="T406" t="s">
        <v>13</v>
      </c>
      <c r="U406" t="s">
        <v>203</v>
      </c>
      <c r="AA406" s="8">
        <v>1942.21</v>
      </c>
      <c r="AB406" t="s">
        <v>664</v>
      </c>
      <c r="AC406" t="s">
        <v>664</v>
      </c>
      <c r="AD406" t="s">
        <v>1436</v>
      </c>
      <c r="AE406" t="s">
        <v>1433</v>
      </c>
      <c r="AF406" t="s">
        <v>177</v>
      </c>
      <c r="AG406" t="s">
        <v>5263</v>
      </c>
      <c r="AH406" t="s">
        <v>2072</v>
      </c>
      <c r="AI406" t="s">
        <v>1725</v>
      </c>
      <c r="AJ406" t="s">
        <v>100</v>
      </c>
      <c r="AK406" t="s">
        <v>763</v>
      </c>
      <c r="AL406" s="2">
        <v>42156.397881944446</v>
      </c>
      <c r="AN406" t="s">
        <v>5264</v>
      </c>
      <c r="AO406">
        <v>2</v>
      </c>
      <c r="AP406" t="s">
        <v>1471</v>
      </c>
      <c r="AU406" t="s">
        <v>1472</v>
      </c>
      <c r="AV406" t="s">
        <v>104</v>
      </c>
      <c r="AW406" s="8">
        <v>1796.65</v>
      </c>
      <c r="AX406" s="8">
        <v>1796.65</v>
      </c>
      <c r="AY406" s="8">
        <v>1942.21</v>
      </c>
      <c r="BA406" t="s">
        <v>5265</v>
      </c>
      <c r="BB406" t="s">
        <v>247</v>
      </c>
      <c r="BC406" t="s">
        <v>5266</v>
      </c>
      <c r="BF406" t="s">
        <v>69</v>
      </c>
      <c r="BG406" t="s">
        <v>5267</v>
      </c>
      <c r="BO406" t="s">
        <v>768</v>
      </c>
      <c r="BP406">
        <v>0</v>
      </c>
      <c r="BQ406" t="s">
        <v>1476</v>
      </c>
      <c r="BR406" t="s">
        <v>5268</v>
      </c>
      <c r="BS406" t="s">
        <v>9</v>
      </c>
      <c r="BT406" t="s">
        <v>9</v>
      </c>
      <c r="BU406" t="s">
        <v>38</v>
      </c>
      <c r="BV406" t="s">
        <v>5269</v>
      </c>
      <c r="BX406" t="s">
        <v>5270</v>
      </c>
      <c r="BY406" t="s">
        <v>5264</v>
      </c>
      <c r="BZ406" t="s">
        <v>40</v>
      </c>
      <c r="CB406" t="s">
        <v>5271</v>
      </c>
      <c r="CC406" t="s">
        <v>5272</v>
      </c>
      <c r="CE406" t="s">
        <v>608</v>
      </c>
      <c r="CF406">
        <v>349</v>
      </c>
      <c r="CG406" t="s">
        <v>600</v>
      </c>
      <c r="CI406" t="s">
        <v>5236</v>
      </c>
      <c r="CJ406">
        <v>316</v>
      </c>
      <c r="CK406" t="s">
        <v>1450</v>
      </c>
      <c r="CL406" s="1">
        <v>42235</v>
      </c>
      <c r="CM406" t="s">
        <v>5265</v>
      </c>
      <c r="CO406" t="s">
        <v>5273</v>
      </c>
      <c r="CP406" t="s">
        <v>5272</v>
      </c>
      <c r="CQ406">
        <v>1</v>
      </c>
      <c r="CR406" s="8"/>
      <c r="CS406">
        <v>1</v>
      </c>
      <c r="CU406" s="8">
        <v>1796.65</v>
      </c>
      <c r="CV406"/>
      <c r="CX406" t="s">
        <v>5274</v>
      </c>
    </row>
    <row r="407" spans="1:103" x14ac:dyDescent="0.35">
      <c r="A407" t="s">
        <v>5275</v>
      </c>
      <c r="B407" s="19" t="s">
        <v>5236</v>
      </c>
      <c r="C407" t="s">
        <v>9</v>
      </c>
      <c r="D407">
        <v>100</v>
      </c>
      <c r="E407">
        <v>3</v>
      </c>
      <c r="F407" t="s">
        <v>5236</v>
      </c>
      <c r="G407">
        <v>2154</v>
      </c>
      <c r="H407" t="s">
        <v>148</v>
      </c>
      <c r="I407">
        <v>3</v>
      </c>
      <c r="J407" t="s">
        <v>1433</v>
      </c>
      <c r="K407" t="s">
        <v>5276</v>
      </c>
      <c r="L407" s="1"/>
      <c r="M407" s="1">
        <v>42235</v>
      </c>
      <c r="N407" s="1">
        <v>42173</v>
      </c>
      <c r="O407" t="s">
        <v>13</v>
      </c>
      <c r="P407" s="1">
        <v>42180</v>
      </c>
      <c r="Q407" t="s">
        <v>14</v>
      </c>
      <c r="R407" t="s">
        <v>9</v>
      </c>
      <c r="S407" t="s">
        <v>5238</v>
      </c>
      <c r="T407" t="s">
        <v>13</v>
      </c>
      <c r="U407" t="s">
        <v>1267</v>
      </c>
      <c r="AA407" s="8">
        <v>1140.33</v>
      </c>
      <c r="AB407" t="s">
        <v>664</v>
      </c>
      <c r="AC407" t="s">
        <v>664</v>
      </c>
      <c r="AD407" t="s">
        <v>1436</v>
      </c>
      <c r="AE407" t="s">
        <v>1433</v>
      </c>
      <c r="AF407" t="s">
        <v>177</v>
      </c>
      <c r="AG407" t="s">
        <v>5277</v>
      </c>
      <c r="AH407" t="s">
        <v>2644</v>
      </c>
      <c r="AI407" t="s">
        <v>762</v>
      </c>
      <c r="AJ407" t="s">
        <v>100</v>
      </c>
      <c r="AK407" t="s">
        <v>1560</v>
      </c>
      <c r="AL407" s="2">
        <v>42173.526435185187</v>
      </c>
      <c r="AM407" t="s">
        <v>5278</v>
      </c>
      <c r="AN407" t="s">
        <v>5278</v>
      </c>
      <c r="AO407">
        <v>2</v>
      </c>
      <c r="AP407" t="s">
        <v>1471</v>
      </c>
      <c r="AU407" t="s">
        <v>1472</v>
      </c>
      <c r="AV407" t="s">
        <v>104</v>
      </c>
      <c r="AW407" s="8">
        <v>1057.33</v>
      </c>
      <c r="AX407" s="8">
        <v>1057.33</v>
      </c>
      <c r="AY407" s="8">
        <v>1140.33</v>
      </c>
      <c r="BA407" t="s">
        <v>5279</v>
      </c>
      <c r="BB407" t="s">
        <v>5280</v>
      </c>
      <c r="BC407" t="s">
        <v>5281</v>
      </c>
      <c r="BF407" t="s">
        <v>69</v>
      </c>
      <c r="BG407" t="s">
        <v>5282</v>
      </c>
      <c r="BO407" t="s">
        <v>768</v>
      </c>
      <c r="BP407">
        <v>0</v>
      </c>
      <c r="BQ407" t="s">
        <v>1476</v>
      </c>
      <c r="BR407" t="s">
        <v>5283</v>
      </c>
      <c r="BS407" t="s">
        <v>9</v>
      </c>
      <c r="BT407" t="s">
        <v>9</v>
      </c>
      <c r="BU407" t="s">
        <v>38</v>
      </c>
      <c r="BV407" t="s">
        <v>5284</v>
      </c>
      <c r="BW407" t="s">
        <v>5278</v>
      </c>
      <c r="BX407" t="s">
        <v>5277</v>
      </c>
      <c r="BY407" t="s">
        <v>5278</v>
      </c>
      <c r="BZ407" t="s">
        <v>72</v>
      </c>
      <c r="CA407" t="s">
        <v>5285</v>
      </c>
      <c r="CB407" t="s">
        <v>5286</v>
      </c>
      <c r="CE407" t="s">
        <v>338</v>
      </c>
      <c r="CF407">
        <v>349</v>
      </c>
      <c r="CG407" t="s">
        <v>600</v>
      </c>
      <c r="CI407" t="s">
        <v>5236</v>
      </c>
      <c r="CJ407">
        <v>316</v>
      </c>
      <c r="CK407" t="s">
        <v>1450</v>
      </c>
      <c r="CL407" s="1">
        <v>42235</v>
      </c>
      <c r="CM407" t="s">
        <v>5279</v>
      </c>
      <c r="CO407" t="s">
        <v>5287</v>
      </c>
      <c r="CP407" t="s">
        <v>5287</v>
      </c>
      <c r="CQ407">
        <v>1</v>
      </c>
      <c r="CR407" s="8"/>
      <c r="CS407">
        <v>1</v>
      </c>
      <c r="CT407" t="s">
        <v>9</v>
      </c>
      <c r="CU407" s="8">
        <v>1057.33</v>
      </c>
      <c r="CV407"/>
      <c r="CX407" t="s">
        <v>5288</v>
      </c>
    </row>
    <row r="408" spans="1:103" x14ac:dyDescent="0.35">
      <c r="A408" t="s">
        <v>5289</v>
      </c>
      <c r="B408" s="19" t="s">
        <v>5236</v>
      </c>
      <c r="C408" t="s">
        <v>9</v>
      </c>
      <c r="D408">
        <v>96.78</v>
      </c>
      <c r="E408">
        <v>9</v>
      </c>
      <c r="F408" t="s">
        <v>5236</v>
      </c>
      <c r="G408">
        <v>1838</v>
      </c>
      <c r="H408" t="s">
        <v>148</v>
      </c>
      <c r="I408">
        <v>9</v>
      </c>
      <c r="J408" t="s">
        <v>1433</v>
      </c>
      <c r="K408" t="s">
        <v>5290</v>
      </c>
      <c r="L408" s="1"/>
      <c r="M408" s="1">
        <v>42235</v>
      </c>
      <c r="N408" s="1">
        <v>42144</v>
      </c>
      <c r="O408" t="s">
        <v>13</v>
      </c>
      <c r="P408" s="1">
        <v>42145</v>
      </c>
      <c r="Q408" t="s">
        <v>1359</v>
      </c>
      <c r="R408" t="s">
        <v>9</v>
      </c>
      <c r="S408" t="s">
        <v>5238</v>
      </c>
      <c r="T408" t="s">
        <v>13</v>
      </c>
      <c r="U408" t="s">
        <v>203</v>
      </c>
      <c r="AA408" s="8">
        <v>3383.47</v>
      </c>
      <c r="AB408" t="s">
        <v>664</v>
      </c>
      <c r="AC408" t="s">
        <v>664</v>
      </c>
      <c r="AD408" t="s">
        <v>1436</v>
      </c>
      <c r="AE408" t="s">
        <v>1433</v>
      </c>
      <c r="AF408" t="s">
        <v>177</v>
      </c>
      <c r="AH408" t="s">
        <v>2117</v>
      </c>
      <c r="AI408" t="s">
        <v>2118</v>
      </c>
      <c r="AJ408" t="s">
        <v>100</v>
      </c>
      <c r="AK408" t="s">
        <v>763</v>
      </c>
      <c r="AL408" s="2">
        <v>42144.006921296299</v>
      </c>
      <c r="AM408" t="s">
        <v>5291</v>
      </c>
      <c r="AN408" t="s">
        <v>5291</v>
      </c>
      <c r="AO408">
        <v>2</v>
      </c>
      <c r="AP408" t="s">
        <v>1471</v>
      </c>
      <c r="AU408" t="s">
        <v>1472</v>
      </c>
      <c r="AV408" t="s">
        <v>104</v>
      </c>
      <c r="AW408" s="8">
        <v>3233.97</v>
      </c>
      <c r="AX408" s="8">
        <v>3233.97</v>
      </c>
      <c r="AY408" s="8">
        <v>3495.96</v>
      </c>
      <c r="BA408" t="s">
        <v>5292</v>
      </c>
      <c r="BB408" t="s">
        <v>32</v>
      </c>
      <c r="BC408" t="s">
        <v>5293</v>
      </c>
      <c r="BF408" t="s">
        <v>69</v>
      </c>
      <c r="BG408" t="s">
        <v>5294</v>
      </c>
      <c r="BO408" t="s">
        <v>768</v>
      </c>
      <c r="BP408">
        <v>112.49</v>
      </c>
      <c r="BQ408" t="s">
        <v>1476</v>
      </c>
      <c r="BR408" t="s">
        <v>5295</v>
      </c>
      <c r="BS408" t="s">
        <v>69</v>
      </c>
      <c r="BT408" t="s">
        <v>69</v>
      </c>
      <c r="BU408" t="s">
        <v>38</v>
      </c>
      <c r="BV408" t="s">
        <v>5296</v>
      </c>
      <c r="BW408" t="s">
        <v>5291</v>
      </c>
      <c r="BX408" t="s">
        <v>5297</v>
      </c>
      <c r="BY408" t="s">
        <v>5291</v>
      </c>
      <c r="BZ408" t="s">
        <v>40</v>
      </c>
      <c r="CB408" t="s">
        <v>5298</v>
      </c>
      <c r="CC408" t="s">
        <v>5299</v>
      </c>
      <c r="CE408" t="s">
        <v>43</v>
      </c>
      <c r="CF408">
        <v>349</v>
      </c>
      <c r="CG408" t="s">
        <v>600</v>
      </c>
      <c r="CI408" t="s">
        <v>5236</v>
      </c>
      <c r="CJ408">
        <v>316</v>
      </c>
      <c r="CK408" t="s">
        <v>1450</v>
      </c>
      <c r="CL408" s="1">
        <v>42235</v>
      </c>
      <c r="CM408" t="s">
        <v>5292</v>
      </c>
      <c r="CN408" t="s">
        <v>5300</v>
      </c>
      <c r="CO408" t="s">
        <v>5299</v>
      </c>
      <c r="CP408" t="s">
        <v>5299</v>
      </c>
      <c r="CQ408">
        <v>1</v>
      </c>
      <c r="CR408" s="8"/>
      <c r="CS408">
        <v>1</v>
      </c>
      <c r="CU408" s="8">
        <v>3233.97</v>
      </c>
      <c r="CV408"/>
      <c r="CX408" t="s">
        <v>5301</v>
      </c>
    </row>
    <row r="409" spans="1:103" x14ac:dyDescent="0.35">
      <c r="A409" t="s">
        <v>5302</v>
      </c>
      <c r="B409" s="19" t="s">
        <v>5236</v>
      </c>
      <c r="C409" t="s">
        <v>9</v>
      </c>
      <c r="D409">
        <v>98.9</v>
      </c>
      <c r="E409">
        <v>9</v>
      </c>
      <c r="F409" t="s">
        <v>5236</v>
      </c>
      <c r="G409">
        <v>2182</v>
      </c>
      <c r="H409" t="s">
        <v>148</v>
      </c>
      <c r="I409">
        <v>9</v>
      </c>
      <c r="J409" t="s">
        <v>1433</v>
      </c>
      <c r="K409" t="s">
        <v>5303</v>
      </c>
      <c r="L409" s="1"/>
      <c r="M409" s="1">
        <v>42235</v>
      </c>
      <c r="N409" s="1">
        <v>42177</v>
      </c>
      <c r="O409" t="s">
        <v>13</v>
      </c>
      <c r="P409" s="1"/>
      <c r="Q409" t="s">
        <v>14</v>
      </c>
      <c r="R409" t="s">
        <v>9</v>
      </c>
      <c r="S409" t="s">
        <v>5238</v>
      </c>
      <c r="T409" t="s">
        <v>13</v>
      </c>
      <c r="U409" t="s">
        <v>302</v>
      </c>
      <c r="AA409" s="8">
        <v>3383.47</v>
      </c>
      <c r="AB409" t="s">
        <v>664</v>
      </c>
      <c r="AC409" t="s">
        <v>664</v>
      </c>
      <c r="AD409" t="s">
        <v>1436</v>
      </c>
      <c r="AE409" t="s">
        <v>1433</v>
      </c>
      <c r="AF409" t="s">
        <v>177</v>
      </c>
      <c r="AG409" t="s">
        <v>2828</v>
      </c>
      <c r="AH409" t="s">
        <v>4111</v>
      </c>
      <c r="AI409" t="s">
        <v>1031</v>
      </c>
      <c r="AJ409" t="s">
        <v>100</v>
      </c>
      <c r="AK409" t="s">
        <v>763</v>
      </c>
      <c r="AL409" s="2">
        <v>42177.742824074077</v>
      </c>
      <c r="AN409" t="s">
        <v>5304</v>
      </c>
      <c r="AO409">
        <v>2</v>
      </c>
      <c r="AP409" t="s">
        <v>1471</v>
      </c>
      <c r="AU409" t="s">
        <v>1472</v>
      </c>
      <c r="AV409" t="s">
        <v>104</v>
      </c>
      <c r="AW409" s="8">
        <v>3171.99</v>
      </c>
      <c r="AX409" s="8">
        <v>3171.99</v>
      </c>
      <c r="AY409" s="8">
        <v>3420.97</v>
      </c>
      <c r="BA409" t="s">
        <v>5305</v>
      </c>
      <c r="BB409" t="s">
        <v>5306</v>
      </c>
      <c r="BC409" t="s">
        <v>5307</v>
      </c>
      <c r="BF409" t="s">
        <v>69</v>
      </c>
      <c r="BG409" t="s">
        <v>5308</v>
      </c>
      <c r="BO409" t="s">
        <v>768</v>
      </c>
      <c r="BP409">
        <v>37.5</v>
      </c>
      <c r="BQ409" t="s">
        <v>1476</v>
      </c>
      <c r="BR409" t="s">
        <v>5309</v>
      </c>
      <c r="BS409" t="s">
        <v>9</v>
      </c>
      <c r="BT409" t="s">
        <v>69</v>
      </c>
      <c r="BU409" t="s">
        <v>38</v>
      </c>
      <c r="BV409" t="s">
        <v>5310</v>
      </c>
      <c r="BX409" t="s">
        <v>2828</v>
      </c>
      <c r="BY409" t="s">
        <v>5304</v>
      </c>
      <c r="BZ409" t="s">
        <v>40</v>
      </c>
      <c r="CA409" t="s">
        <v>5311</v>
      </c>
      <c r="CB409" t="s">
        <v>5312</v>
      </c>
      <c r="CE409" t="s">
        <v>3790</v>
      </c>
      <c r="CF409">
        <v>349</v>
      </c>
      <c r="CG409" t="s">
        <v>600</v>
      </c>
      <c r="CI409" t="s">
        <v>5236</v>
      </c>
      <c r="CJ409">
        <v>316</v>
      </c>
      <c r="CK409" t="s">
        <v>1450</v>
      </c>
      <c r="CL409" s="1">
        <v>42235</v>
      </c>
      <c r="CM409" t="s">
        <v>5305</v>
      </c>
      <c r="CO409" t="s">
        <v>5313</v>
      </c>
      <c r="CQ409">
        <v>1</v>
      </c>
      <c r="CR409" s="8"/>
      <c r="CS409">
        <v>1</v>
      </c>
      <c r="CU409" s="8">
        <v>3171.99</v>
      </c>
      <c r="CV409"/>
      <c r="CX409" t="s">
        <v>5314</v>
      </c>
    </row>
    <row r="410" spans="1:103" x14ac:dyDescent="0.35">
      <c r="A410" t="s">
        <v>5315</v>
      </c>
      <c r="B410" s="19" t="s">
        <v>5236</v>
      </c>
      <c r="C410" t="s">
        <v>69</v>
      </c>
      <c r="E410">
        <v>92</v>
      </c>
      <c r="F410" t="s">
        <v>5236</v>
      </c>
      <c r="G410">
        <v>2051</v>
      </c>
      <c r="H410" t="s">
        <v>148</v>
      </c>
      <c r="I410">
        <v>92</v>
      </c>
      <c r="J410" t="s">
        <v>1433</v>
      </c>
      <c r="K410" t="s">
        <v>5316</v>
      </c>
      <c r="L410" s="1">
        <v>42166</v>
      </c>
      <c r="M410" s="1">
        <v>42235</v>
      </c>
      <c r="N410" s="1">
        <v>42166</v>
      </c>
      <c r="O410" t="s">
        <v>1455</v>
      </c>
      <c r="P410" s="1"/>
      <c r="Q410" t="s">
        <v>758</v>
      </c>
      <c r="R410" t="s">
        <v>9</v>
      </c>
      <c r="S410" t="s">
        <v>5238</v>
      </c>
      <c r="T410" t="s">
        <v>1455</v>
      </c>
      <c r="AB410" t="s">
        <v>664</v>
      </c>
      <c r="AC410" t="s">
        <v>664</v>
      </c>
      <c r="AD410" t="s">
        <v>1436</v>
      </c>
      <c r="AE410" t="s">
        <v>1433</v>
      </c>
      <c r="AF410" t="s">
        <v>177</v>
      </c>
      <c r="AH410" t="s">
        <v>1738</v>
      </c>
      <c r="AI410" t="s">
        <v>1661</v>
      </c>
      <c r="AJ410" t="s">
        <v>100</v>
      </c>
      <c r="AK410" t="s">
        <v>763</v>
      </c>
      <c r="AL410" s="2">
        <v>42166.587199074071</v>
      </c>
      <c r="AN410" t="s">
        <v>5317</v>
      </c>
      <c r="AO410">
        <v>0</v>
      </c>
      <c r="AP410" t="s">
        <v>1471</v>
      </c>
      <c r="AU410" t="s">
        <v>1472</v>
      </c>
      <c r="AV410" t="s">
        <v>104</v>
      </c>
      <c r="AW410" s="8">
        <v>32108</v>
      </c>
      <c r="AX410" s="8"/>
      <c r="AY410" s="8"/>
      <c r="BA410" t="s">
        <v>5318</v>
      </c>
      <c r="BB410" t="s">
        <v>32</v>
      </c>
      <c r="BC410" t="s">
        <v>5319</v>
      </c>
      <c r="BF410" t="s">
        <v>9</v>
      </c>
      <c r="BG410" t="s">
        <v>5320</v>
      </c>
      <c r="BO410" t="s">
        <v>768</v>
      </c>
      <c r="BQ410" t="s">
        <v>1476</v>
      </c>
      <c r="BR410" t="s">
        <v>5321</v>
      </c>
      <c r="BS410" t="s">
        <v>69</v>
      </c>
      <c r="BV410" t="s">
        <v>5322</v>
      </c>
      <c r="BW410" t="s">
        <v>5323</v>
      </c>
      <c r="BX410" t="s">
        <v>3963</v>
      </c>
      <c r="BY410" t="s">
        <v>5323</v>
      </c>
      <c r="BZ410" t="s">
        <v>40</v>
      </c>
      <c r="CB410" t="s">
        <v>5324</v>
      </c>
      <c r="CE410" t="s">
        <v>473</v>
      </c>
      <c r="CF410">
        <v>349</v>
      </c>
      <c r="CG410" t="s">
        <v>600</v>
      </c>
      <c r="CI410" t="s">
        <v>5236</v>
      </c>
      <c r="CJ410">
        <v>316</v>
      </c>
      <c r="CK410" t="s">
        <v>1450</v>
      </c>
      <c r="CL410" s="1">
        <v>42235</v>
      </c>
      <c r="CM410" t="s">
        <v>5318</v>
      </c>
      <c r="CQ410">
        <v>0</v>
      </c>
      <c r="CR410" s="8"/>
      <c r="CS410">
        <v>0</v>
      </c>
      <c r="CU410" s="8">
        <v>32108</v>
      </c>
      <c r="CV410"/>
      <c r="CX410" t="s">
        <v>5325</v>
      </c>
    </row>
    <row r="411" spans="1:103" x14ac:dyDescent="0.35">
      <c r="A411" t="s">
        <v>5326</v>
      </c>
      <c r="B411" s="19" t="s">
        <v>5236</v>
      </c>
      <c r="C411" t="s">
        <v>9</v>
      </c>
      <c r="D411">
        <v>100</v>
      </c>
      <c r="E411">
        <v>4</v>
      </c>
      <c r="F411" t="s">
        <v>5236</v>
      </c>
      <c r="G411">
        <v>2050</v>
      </c>
      <c r="H411" t="s">
        <v>148</v>
      </c>
      <c r="I411">
        <v>4</v>
      </c>
      <c r="J411" t="s">
        <v>1433</v>
      </c>
      <c r="K411" t="s">
        <v>5327</v>
      </c>
      <c r="L411" s="1"/>
      <c r="M411" s="1">
        <v>42235</v>
      </c>
      <c r="N411" s="1">
        <v>42166</v>
      </c>
      <c r="O411" t="s">
        <v>13</v>
      </c>
      <c r="P411" s="1"/>
      <c r="Q411" t="s">
        <v>14</v>
      </c>
      <c r="R411" t="s">
        <v>9</v>
      </c>
      <c r="S411" t="s">
        <v>5238</v>
      </c>
      <c r="T411" t="s">
        <v>13</v>
      </c>
      <c r="U411" t="s">
        <v>203</v>
      </c>
      <c r="AA411" s="8">
        <v>1503.77</v>
      </c>
      <c r="AB411" t="s">
        <v>664</v>
      </c>
      <c r="AC411" t="s">
        <v>664</v>
      </c>
      <c r="AD411" t="s">
        <v>1436</v>
      </c>
      <c r="AE411" t="s">
        <v>1433</v>
      </c>
      <c r="AF411" t="s">
        <v>177</v>
      </c>
      <c r="AH411" t="s">
        <v>1738</v>
      </c>
      <c r="AI411" t="s">
        <v>1661</v>
      </c>
      <c r="AJ411" t="s">
        <v>100</v>
      </c>
      <c r="AK411" t="s">
        <v>763</v>
      </c>
      <c r="AL411" s="2">
        <v>42166.571550925924</v>
      </c>
      <c r="AN411" t="s">
        <v>5328</v>
      </c>
      <c r="AO411">
        <v>1</v>
      </c>
      <c r="AP411" t="s">
        <v>1471</v>
      </c>
      <c r="AU411" t="s">
        <v>1472</v>
      </c>
      <c r="AV411" t="s">
        <v>104</v>
      </c>
      <c r="AW411" s="8">
        <v>1396</v>
      </c>
      <c r="AX411" s="8">
        <v>1396</v>
      </c>
      <c r="AY411" s="8">
        <v>1503.77</v>
      </c>
      <c r="BA411" t="s">
        <v>5329</v>
      </c>
      <c r="BB411" t="s">
        <v>5330</v>
      </c>
      <c r="BC411" t="s">
        <v>5331</v>
      </c>
      <c r="BF411" t="s">
        <v>69</v>
      </c>
      <c r="BG411" t="s">
        <v>5332</v>
      </c>
      <c r="BO411" t="s">
        <v>768</v>
      </c>
      <c r="BP411">
        <v>0</v>
      </c>
      <c r="BQ411" t="s">
        <v>1476</v>
      </c>
      <c r="BR411" t="s">
        <v>5333</v>
      </c>
      <c r="BS411" t="s">
        <v>9</v>
      </c>
      <c r="BV411" t="s">
        <v>5334</v>
      </c>
      <c r="BX411" t="s">
        <v>5335</v>
      </c>
      <c r="BY411" t="s">
        <v>5328</v>
      </c>
      <c r="BZ411" t="s">
        <v>72</v>
      </c>
      <c r="CA411" t="s">
        <v>5336</v>
      </c>
      <c r="CB411" t="s">
        <v>5337</v>
      </c>
      <c r="CD411" t="s">
        <v>2268</v>
      </c>
      <c r="CE411" t="s">
        <v>2005</v>
      </c>
      <c r="CF411">
        <v>349</v>
      </c>
      <c r="CG411" t="s">
        <v>600</v>
      </c>
      <c r="CI411" t="s">
        <v>5236</v>
      </c>
      <c r="CJ411">
        <v>316</v>
      </c>
      <c r="CK411" t="s">
        <v>1450</v>
      </c>
      <c r="CL411" s="1">
        <v>42235</v>
      </c>
      <c r="CM411" t="s">
        <v>5329</v>
      </c>
      <c r="CQ411">
        <v>1</v>
      </c>
      <c r="CR411" s="8"/>
      <c r="CS411">
        <v>0</v>
      </c>
      <c r="CU411" s="8">
        <v>1396</v>
      </c>
      <c r="CV411"/>
      <c r="CX411" t="s">
        <v>5338</v>
      </c>
    </row>
    <row r="412" spans="1:103" x14ac:dyDescent="0.35">
      <c r="A412" t="s">
        <v>5339</v>
      </c>
      <c r="B412" s="19" t="s">
        <v>5236</v>
      </c>
      <c r="C412" t="s">
        <v>69</v>
      </c>
      <c r="E412">
        <v>150</v>
      </c>
      <c r="F412" t="s">
        <v>5236</v>
      </c>
      <c r="G412">
        <v>1480</v>
      </c>
      <c r="H412" t="s">
        <v>50</v>
      </c>
      <c r="I412">
        <v>150</v>
      </c>
      <c r="J412" t="s">
        <v>1433</v>
      </c>
      <c r="K412" t="s">
        <v>5340</v>
      </c>
      <c r="L412" s="1"/>
      <c r="M412" s="1">
        <v>42238</v>
      </c>
      <c r="N412" s="1">
        <v>42096</v>
      </c>
      <c r="O412" t="s">
        <v>13</v>
      </c>
      <c r="P412" s="1">
        <v>42110</v>
      </c>
      <c r="Q412" t="s">
        <v>758</v>
      </c>
      <c r="R412" t="s">
        <v>9</v>
      </c>
      <c r="S412" t="s">
        <v>5238</v>
      </c>
      <c r="T412" t="s">
        <v>13</v>
      </c>
      <c r="U412" t="s">
        <v>657</v>
      </c>
      <c r="X412" s="8">
        <v>58.52</v>
      </c>
      <c r="Y412" s="8">
        <v>18.989999999999998</v>
      </c>
      <c r="Z412" s="8">
        <v>40</v>
      </c>
      <c r="AA412" s="8">
        <v>0</v>
      </c>
      <c r="AB412" t="s">
        <v>303</v>
      </c>
      <c r="AC412" t="s">
        <v>304</v>
      </c>
      <c r="AD412" t="s">
        <v>1436</v>
      </c>
      <c r="AE412" t="s">
        <v>1433</v>
      </c>
      <c r="AF412" t="s">
        <v>177</v>
      </c>
      <c r="AH412" t="s">
        <v>1438</v>
      </c>
      <c r="AI412" t="s">
        <v>507</v>
      </c>
      <c r="AJ412" t="s">
        <v>59</v>
      </c>
      <c r="AK412" t="s">
        <v>3457</v>
      </c>
      <c r="AL412" s="2">
        <v>42096.453125</v>
      </c>
      <c r="AM412" t="s">
        <v>5341</v>
      </c>
      <c r="AN412" t="s">
        <v>5342</v>
      </c>
      <c r="AO412">
        <v>1</v>
      </c>
      <c r="AP412" t="s">
        <v>5343</v>
      </c>
      <c r="AQ412" t="s">
        <v>702</v>
      </c>
      <c r="AU412" t="s">
        <v>5343</v>
      </c>
      <c r="AV412" t="s">
        <v>62</v>
      </c>
      <c r="AW412" s="8"/>
      <c r="AX412" s="8">
        <v>0</v>
      </c>
      <c r="AY412" s="8">
        <v>0</v>
      </c>
      <c r="BA412" t="s">
        <v>5344</v>
      </c>
      <c r="BB412" t="s">
        <v>32</v>
      </c>
      <c r="BC412" t="s">
        <v>5345</v>
      </c>
      <c r="BF412" t="s">
        <v>69</v>
      </c>
      <c r="BG412" t="s">
        <v>5346</v>
      </c>
      <c r="BO412" t="s">
        <v>67</v>
      </c>
      <c r="BQ412" t="s">
        <v>1816</v>
      </c>
      <c r="BR412" t="s">
        <v>5347</v>
      </c>
      <c r="BS412" t="s">
        <v>9</v>
      </c>
      <c r="BV412" t="s">
        <v>5348</v>
      </c>
      <c r="BW412" t="s">
        <v>5341</v>
      </c>
      <c r="BX412" t="s">
        <v>5349</v>
      </c>
      <c r="BY412" t="s">
        <v>5342</v>
      </c>
      <c r="BZ412" t="s">
        <v>40</v>
      </c>
      <c r="CB412" t="s">
        <v>5350</v>
      </c>
      <c r="CC412" t="s">
        <v>5351</v>
      </c>
      <c r="CD412" t="s">
        <v>2373</v>
      </c>
      <c r="CE412" t="s">
        <v>2005</v>
      </c>
      <c r="CF412">
        <v>279</v>
      </c>
      <c r="CG412" t="s">
        <v>675</v>
      </c>
      <c r="CH412" t="s">
        <v>1816</v>
      </c>
      <c r="CI412" t="s">
        <v>5236</v>
      </c>
      <c r="CJ412">
        <v>316</v>
      </c>
      <c r="CK412" t="s">
        <v>1450</v>
      </c>
      <c r="CL412" s="1">
        <v>42238</v>
      </c>
      <c r="CM412" t="s">
        <v>5344</v>
      </c>
      <c r="CO412" t="s">
        <v>5351</v>
      </c>
      <c r="CP412" t="s">
        <v>5351</v>
      </c>
      <c r="CQ412">
        <v>1</v>
      </c>
      <c r="CR412" s="8"/>
      <c r="CS412">
        <v>2</v>
      </c>
      <c r="CT412" t="s">
        <v>9</v>
      </c>
      <c r="CU412" s="8">
        <v>41850</v>
      </c>
      <c r="CV412"/>
      <c r="CX412" t="s">
        <v>5352</v>
      </c>
    </row>
    <row r="413" spans="1:103" x14ac:dyDescent="0.35">
      <c r="A413" t="s">
        <v>5353</v>
      </c>
      <c r="B413" s="19" t="s">
        <v>5236</v>
      </c>
      <c r="C413" t="s">
        <v>9</v>
      </c>
      <c r="D413">
        <v>100</v>
      </c>
      <c r="E413">
        <v>8</v>
      </c>
      <c r="F413" t="s">
        <v>5236</v>
      </c>
      <c r="G413">
        <v>1839</v>
      </c>
      <c r="H413" t="s">
        <v>148</v>
      </c>
      <c r="I413">
        <v>8</v>
      </c>
      <c r="J413" t="s">
        <v>1433</v>
      </c>
      <c r="K413" t="s">
        <v>5354</v>
      </c>
      <c r="L413" s="1"/>
      <c r="M413" s="1">
        <v>42235</v>
      </c>
      <c r="N413" s="1">
        <v>42144</v>
      </c>
      <c r="O413" t="s">
        <v>13</v>
      </c>
      <c r="P413" s="1">
        <v>42145</v>
      </c>
      <c r="Q413" t="s">
        <v>1359</v>
      </c>
      <c r="R413" t="s">
        <v>9</v>
      </c>
      <c r="S413" t="s">
        <v>5238</v>
      </c>
      <c r="T413" t="s">
        <v>13</v>
      </c>
      <c r="U413" t="s">
        <v>203</v>
      </c>
      <c r="AA413" s="8">
        <v>3007.54</v>
      </c>
      <c r="AB413" t="s">
        <v>664</v>
      </c>
      <c r="AC413" t="s">
        <v>664</v>
      </c>
      <c r="AD413" t="s">
        <v>1436</v>
      </c>
      <c r="AE413" t="s">
        <v>1433</v>
      </c>
      <c r="AF413" t="s">
        <v>177</v>
      </c>
      <c r="AH413" t="s">
        <v>2117</v>
      </c>
      <c r="AI413" t="s">
        <v>2118</v>
      </c>
      <c r="AJ413" t="s">
        <v>100</v>
      </c>
      <c r="AK413" t="s">
        <v>763</v>
      </c>
      <c r="AL413" s="2">
        <v>42144.008194444446</v>
      </c>
      <c r="AM413" t="s">
        <v>5355</v>
      </c>
      <c r="AN413" t="s">
        <v>5355</v>
      </c>
      <c r="AO413">
        <v>1</v>
      </c>
      <c r="AP413" t="s">
        <v>1471</v>
      </c>
      <c r="AU413" t="s">
        <v>1472</v>
      </c>
      <c r="AV413" t="s">
        <v>104</v>
      </c>
      <c r="AW413" s="8">
        <v>2792</v>
      </c>
      <c r="AX413" s="8">
        <v>2792</v>
      </c>
      <c r="AY413" s="8">
        <v>3007.54</v>
      </c>
      <c r="BA413" t="s">
        <v>5356</v>
      </c>
      <c r="BB413" t="s">
        <v>3053</v>
      </c>
      <c r="BC413" t="s">
        <v>5357</v>
      </c>
      <c r="BF413" t="s">
        <v>69</v>
      </c>
      <c r="BG413" t="s">
        <v>5358</v>
      </c>
      <c r="BO413" t="s">
        <v>768</v>
      </c>
      <c r="BP413">
        <v>0</v>
      </c>
      <c r="BQ413" t="s">
        <v>1476</v>
      </c>
      <c r="BR413" t="s">
        <v>5359</v>
      </c>
      <c r="BS413" t="s">
        <v>69</v>
      </c>
      <c r="BV413" t="s">
        <v>5360</v>
      </c>
      <c r="BW413" t="s">
        <v>5355</v>
      </c>
      <c r="BX413" t="s">
        <v>5361</v>
      </c>
      <c r="BY413" t="s">
        <v>5355</v>
      </c>
      <c r="BZ413" t="s">
        <v>72</v>
      </c>
      <c r="CB413" t="s">
        <v>2174</v>
      </c>
      <c r="CC413" t="s">
        <v>5362</v>
      </c>
      <c r="CD413" t="s">
        <v>164</v>
      </c>
      <c r="CE413" t="s">
        <v>43</v>
      </c>
      <c r="CF413">
        <v>349</v>
      </c>
      <c r="CG413" t="s">
        <v>600</v>
      </c>
      <c r="CI413" t="s">
        <v>5236</v>
      </c>
      <c r="CJ413">
        <v>316</v>
      </c>
      <c r="CK413" t="s">
        <v>1450</v>
      </c>
      <c r="CL413" s="1">
        <v>42235</v>
      </c>
      <c r="CM413" t="s">
        <v>5356</v>
      </c>
      <c r="CO413" t="s">
        <v>5362</v>
      </c>
      <c r="CP413" t="s">
        <v>5362</v>
      </c>
      <c r="CQ413">
        <v>1</v>
      </c>
      <c r="CR413" s="8"/>
      <c r="CS413">
        <v>0</v>
      </c>
      <c r="CU413" s="8">
        <v>2792</v>
      </c>
      <c r="CV413"/>
      <c r="CX413" t="s">
        <v>5363</v>
      </c>
    </row>
    <row r="414" spans="1:103" x14ac:dyDescent="0.35">
      <c r="A414" t="s">
        <v>5364</v>
      </c>
      <c r="B414" s="19" t="s">
        <v>5365</v>
      </c>
      <c r="C414" t="s">
        <v>9</v>
      </c>
      <c r="D414">
        <v>100</v>
      </c>
      <c r="E414">
        <v>15</v>
      </c>
      <c r="F414" t="s">
        <v>5365</v>
      </c>
      <c r="G414">
        <v>1087</v>
      </c>
      <c r="H414" t="s">
        <v>148</v>
      </c>
      <c r="I414">
        <v>15</v>
      </c>
      <c r="J414" t="s">
        <v>1433</v>
      </c>
      <c r="K414" t="s">
        <v>5366</v>
      </c>
      <c r="L414" s="1"/>
      <c r="M414" s="1">
        <v>42235</v>
      </c>
      <c r="N414" s="1">
        <v>42058</v>
      </c>
      <c r="O414" t="s">
        <v>13</v>
      </c>
      <c r="P414" s="1">
        <v>42066</v>
      </c>
      <c r="Q414" t="s">
        <v>14</v>
      </c>
      <c r="R414" t="s">
        <v>9</v>
      </c>
      <c r="S414" t="s">
        <v>5367</v>
      </c>
      <c r="T414" t="s">
        <v>13</v>
      </c>
      <c r="U414" t="s">
        <v>1267</v>
      </c>
      <c r="X414" s="8">
        <v>54.29</v>
      </c>
      <c r="Y414" s="8">
        <v>23.22</v>
      </c>
      <c r="Z414" s="8">
        <v>40</v>
      </c>
      <c r="AA414" s="8">
        <v>5826.61</v>
      </c>
      <c r="AB414" t="s">
        <v>664</v>
      </c>
      <c r="AC414" t="s">
        <v>664</v>
      </c>
      <c r="AD414" t="s">
        <v>1436</v>
      </c>
      <c r="AE414" t="s">
        <v>1433</v>
      </c>
      <c r="AF414" t="s">
        <v>177</v>
      </c>
      <c r="AG414" t="s">
        <v>5368</v>
      </c>
      <c r="AH414" t="s">
        <v>5369</v>
      </c>
      <c r="AI414" t="s">
        <v>635</v>
      </c>
      <c r="AJ414" t="s">
        <v>100</v>
      </c>
      <c r="AK414" t="s">
        <v>763</v>
      </c>
      <c r="AL414" s="2">
        <v>42058.735000000001</v>
      </c>
      <c r="AM414" t="s">
        <v>5370</v>
      </c>
      <c r="AN414" t="s">
        <v>5370</v>
      </c>
      <c r="AO414">
        <v>4</v>
      </c>
      <c r="AP414" t="s">
        <v>1471</v>
      </c>
      <c r="AU414" t="s">
        <v>1472</v>
      </c>
      <c r="AV414" t="s">
        <v>104</v>
      </c>
      <c r="AW414" s="8">
        <v>5389.95</v>
      </c>
      <c r="AX414" s="8">
        <v>5389.95</v>
      </c>
      <c r="AY414" s="8">
        <v>5826.61</v>
      </c>
      <c r="BA414" t="s">
        <v>5371</v>
      </c>
      <c r="BB414" t="s">
        <v>399</v>
      </c>
      <c r="BC414" t="s">
        <v>5372</v>
      </c>
      <c r="BF414" t="s">
        <v>69</v>
      </c>
      <c r="BG414" t="s">
        <v>5373</v>
      </c>
      <c r="BO414" t="s">
        <v>768</v>
      </c>
      <c r="BP414">
        <v>0</v>
      </c>
      <c r="BQ414" t="s">
        <v>1476</v>
      </c>
      <c r="BR414" t="s">
        <v>5374</v>
      </c>
      <c r="BS414" t="s">
        <v>9</v>
      </c>
      <c r="BT414" t="s">
        <v>9</v>
      </c>
      <c r="BU414" t="s">
        <v>38</v>
      </c>
      <c r="BV414" t="s">
        <v>5375</v>
      </c>
      <c r="BW414" t="s">
        <v>5370</v>
      </c>
      <c r="BX414" t="s">
        <v>5376</v>
      </c>
      <c r="BY414" t="s">
        <v>5370</v>
      </c>
      <c r="BZ414" t="s">
        <v>40</v>
      </c>
      <c r="CB414" t="s">
        <v>5008</v>
      </c>
      <c r="CC414" t="s">
        <v>5377</v>
      </c>
      <c r="CE414" t="s">
        <v>43</v>
      </c>
      <c r="CF414">
        <v>349</v>
      </c>
      <c r="CG414" t="s">
        <v>672</v>
      </c>
      <c r="CI414" t="s">
        <v>5365</v>
      </c>
      <c r="CJ414">
        <v>317</v>
      </c>
      <c r="CK414" t="s">
        <v>1450</v>
      </c>
      <c r="CL414" s="1">
        <v>42235</v>
      </c>
      <c r="CM414" t="s">
        <v>5371</v>
      </c>
      <c r="CO414" t="s">
        <v>5378</v>
      </c>
      <c r="CP414" t="s">
        <v>5377</v>
      </c>
      <c r="CQ414">
        <v>1</v>
      </c>
      <c r="CR414" s="8">
        <v>6334.35</v>
      </c>
      <c r="CS414">
        <v>1</v>
      </c>
      <c r="CU414" s="8">
        <v>5389.95</v>
      </c>
      <c r="CV414"/>
      <c r="CX414" t="s">
        <v>5379</v>
      </c>
    </row>
    <row r="415" spans="1:103" x14ac:dyDescent="0.35">
      <c r="A415" t="s">
        <v>5380</v>
      </c>
      <c r="B415" s="19" t="s">
        <v>5365</v>
      </c>
      <c r="C415" t="s">
        <v>69</v>
      </c>
      <c r="E415">
        <v>30</v>
      </c>
      <c r="F415" t="s">
        <v>5365</v>
      </c>
      <c r="G415">
        <v>1948</v>
      </c>
      <c r="H415" t="s">
        <v>50</v>
      </c>
      <c r="I415">
        <v>30</v>
      </c>
      <c r="J415" t="s">
        <v>1433</v>
      </c>
      <c r="K415" t="s">
        <v>5381</v>
      </c>
      <c r="L415" s="1">
        <v>42160</v>
      </c>
      <c r="M415" s="1">
        <v>42236</v>
      </c>
      <c r="N415" s="1">
        <v>42156</v>
      </c>
      <c r="O415" t="s">
        <v>990</v>
      </c>
      <c r="P415" s="1"/>
      <c r="Q415" t="s">
        <v>173</v>
      </c>
      <c r="R415" t="s">
        <v>9</v>
      </c>
      <c r="S415" t="s">
        <v>5367</v>
      </c>
      <c r="T415" t="s">
        <v>1414</v>
      </c>
      <c r="X415" s="8">
        <v>58.52</v>
      </c>
      <c r="Y415" s="8">
        <v>18.989999999999998</v>
      </c>
      <c r="Z415" s="8">
        <v>20</v>
      </c>
      <c r="AA415" s="8">
        <v>0</v>
      </c>
      <c r="AB415" t="s">
        <v>303</v>
      </c>
      <c r="AC415" t="s">
        <v>303</v>
      </c>
      <c r="AD415" t="s">
        <v>1436</v>
      </c>
      <c r="AE415" t="s">
        <v>1433</v>
      </c>
      <c r="AF415" t="s">
        <v>177</v>
      </c>
      <c r="AH415" t="s">
        <v>2072</v>
      </c>
      <c r="AI415" t="s">
        <v>1725</v>
      </c>
      <c r="AJ415" t="s">
        <v>80</v>
      </c>
      <c r="AK415" t="s">
        <v>677</v>
      </c>
      <c r="AL415" s="2">
        <v>42156.740057870367</v>
      </c>
      <c r="AM415" t="s">
        <v>5382</v>
      </c>
      <c r="AN415" t="s">
        <v>5383</v>
      </c>
      <c r="AO415">
        <v>1</v>
      </c>
      <c r="AP415" t="s">
        <v>1440</v>
      </c>
      <c r="AU415" t="s">
        <v>1440</v>
      </c>
      <c r="AV415" t="s">
        <v>83</v>
      </c>
      <c r="AW415" s="8">
        <v>8370</v>
      </c>
      <c r="AX415" s="8">
        <v>8370</v>
      </c>
      <c r="AY415" s="8">
        <v>9013.9500000000007</v>
      </c>
      <c r="BA415" t="s">
        <v>1692</v>
      </c>
      <c r="BB415" t="s">
        <v>32</v>
      </c>
      <c r="BC415" t="s">
        <v>5384</v>
      </c>
      <c r="BF415" t="s">
        <v>69</v>
      </c>
      <c r="BG415" t="s">
        <v>5385</v>
      </c>
      <c r="BO415" t="s">
        <v>67</v>
      </c>
      <c r="BP415">
        <v>9013.9500000000007</v>
      </c>
      <c r="BQ415" t="s">
        <v>1444</v>
      </c>
      <c r="BR415" t="s">
        <v>5386</v>
      </c>
      <c r="BS415" t="s">
        <v>9</v>
      </c>
      <c r="BV415" t="s">
        <v>5387</v>
      </c>
      <c r="BW415" t="s">
        <v>5382</v>
      </c>
      <c r="BX415" t="s">
        <v>5388</v>
      </c>
      <c r="BY415" t="s">
        <v>5383</v>
      </c>
      <c r="BZ415" t="s">
        <v>40</v>
      </c>
      <c r="CA415" t="s">
        <v>5389</v>
      </c>
      <c r="CB415" t="s">
        <v>5390</v>
      </c>
      <c r="CC415" t="s">
        <v>5391</v>
      </c>
      <c r="CE415" t="s">
        <v>940</v>
      </c>
      <c r="CF415">
        <v>279</v>
      </c>
      <c r="CG415" t="s">
        <v>220</v>
      </c>
      <c r="CH415" t="s">
        <v>1449</v>
      </c>
      <c r="CI415" t="s">
        <v>5365</v>
      </c>
      <c r="CJ415">
        <v>317</v>
      </c>
      <c r="CK415" t="s">
        <v>1450</v>
      </c>
      <c r="CL415" s="1">
        <v>42236</v>
      </c>
      <c r="CM415" t="s">
        <v>1692</v>
      </c>
      <c r="CO415" t="s">
        <v>5391</v>
      </c>
      <c r="CP415" t="s">
        <v>5391</v>
      </c>
      <c r="CQ415">
        <v>1</v>
      </c>
      <c r="CR415" s="8"/>
      <c r="CS415">
        <v>0</v>
      </c>
      <c r="CT415" t="s">
        <v>9</v>
      </c>
      <c r="CU415" s="8">
        <v>8370</v>
      </c>
      <c r="CV415"/>
      <c r="CX415" t="s">
        <v>5392</v>
      </c>
    </row>
    <row r="416" spans="1:103" x14ac:dyDescent="0.35">
      <c r="A416" t="s">
        <v>5393</v>
      </c>
      <c r="B416" s="19" t="s">
        <v>5365</v>
      </c>
      <c r="C416" t="s">
        <v>9</v>
      </c>
      <c r="D416">
        <v>98.18</v>
      </c>
      <c r="E416">
        <v>30</v>
      </c>
      <c r="F416" t="s">
        <v>5365</v>
      </c>
      <c r="G416">
        <v>1503</v>
      </c>
      <c r="H416" t="s">
        <v>50</v>
      </c>
      <c r="I416">
        <v>30</v>
      </c>
      <c r="J416" t="s">
        <v>1433</v>
      </c>
      <c r="K416" t="s">
        <v>5394</v>
      </c>
      <c r="L416" s="1"/>
      <c r="M416" s="1">
        <v>42235</v>
      </c>
      <c r="N416" s="1">
        <v>42097</v>
      </c>
      <c r="O416" t="s">
        <v>13</v>
      </c>
      <c r="P416" s="1"/>
      <c r="Q416" t="s">
        <v>173</v>
      </c>
      <c r="R416" t="s">
        <v>9</v>
      </c>
      <c r="S416" t="s">
        <v>5367</v>
      </c>
      <c r="T416" t="s">
        <v>13</v>
      </c>
      <c r="U416" t="s">
        <v>1267</v>
      </c>
      <c r="X416" s="8">
        <v>78.52</v>
      </c>
      <c r="Y416" s="8">
        <v>18.989999999999998</v>
      </c>
      <c r="Z416" s="8">
        <v>20</v>
      </c>
      <c r="AA416" s="8">
        <v>10117.07</v>
      </c>
      <c r="AB416" t="s">
        <v>259</v>
      </c>
      <c r="AC416" t="s">
        <v>259</v>
      </c>
      <c r="AD416" t="s">
        <v>1436</v>
      </c>
      <c r="AE416" t="s">
        <v>1433</v>
      </c>
      <c r="AF416" t="s">
        <v>177</v>
      </c>
      <c r="AG416" t="s">
        <v>5395</v>
      </c>
      <c r="AH416" t="s">
        <v>506</v>
      </c>
      <c r="AI416" t="s">
        <v>507</v>
      </c>
      <c r="AJ416" t="s">
        <v>100</v>
      </c>
      <c r="AK416" t="s">
        <v>263</v>
      </c>
      <c r="AL416" s="2">
        <v>42097.636180555557</v>
      </c>
      <c r="AM416" t="s">
        <v>5396</v>
      </c>
      <c r="AN416" t="s">
        <v>5397</v>
      </c>
      <c r="AO416">
        <v>5</v>
      </c>
      <c r="AP416" t="s">
        <v>1440</v>
      </c>
      <c r="AU416" t="s">
        <v>1440</v>
      </c>
      <c r="AV416" t="s">
        <v>104</v>
      </c>
      <c r="AW416" s="8">
        <v>9523.9</v>
      </c>
      <c r="AX416" s="8">
        <v>9523.9</v>
      </c>
      <c r="AY416" s="8">
        <v>10304.56</v>
      </c>
      <c r="BA416" t="s">
        <v>5398</v>
      </c>
      <c r="BB416" t="s">
        <v>32</v>
      </c>
      <c r="BC416" t="s">
        <v>5399</v>
      </c>
      <c r="BF416" t="s">
        <v>69</v>
      </c>
      <c r="BG416" t="s">
        <v>5400</v>
      </c>
      <c r="BO416" t="s">
        <v>227</v>
      </c>
      <c r="BP416">
        <v>187.49</v>
      </c>
      <c r="BQ416" t="s">
        <v>1444</v>
      </c>
      <c r="BR416" t="s">
        <v>5401</v>
      </c>
      <c r="BS416" t="s">
        <v>9</v>
      </c>
      <c r="BT416" t="s">
        <v>69</v>
      </c>
      <c r="BU416" t="s">
        <v>38</v>
      </c>
      <c r="BV416" t="s">
        <v>5402</v>
      </c>
      <c r="BW416" t="s">
        <v>5396</v>
      </c>
      <c r="BX416" t="s">
        <v>5403</v>
      </c>
      <c r="BY416" t="s">
        <v>5396</v>
      </c>
      <c r="BZ416" t="s">
        <v>40</v>
      </c>
      <c r="CA416" t="s">
        <v>5404</v>
      </c>
      <c r="CB416" t="s">
        <v>5405</v>
      </c>
      <c r="CC416" t="s">
        <v>5406</v>
      </c>
      <c r="CE416" t="s">
        <v>73</v>
      </c>
      <c r="CF416">
        <v>299</v>
      </c>
      <c r="CG416" t="s">
        <v>320</v>
      </c>
      <c r="CH416" t="s">
        <v>1449</v>
      </c>
      <c r="CI416" t="s">
        <v>5365</v>
      </c>
      <c r="CJ416">
        <v>317</v>
      </c>
      <c r="CK416" t="s">
        <v>1450</v>
      </c>
      <c r="CL416" s="1">
        <v>42235</v>
      </c>
      <c r="CM416" t="s">
        <v>5398</v>
      </c>
      <c r="CO416" t="s">
        <v>5407</v>
      </c>
      <c r="CQ416">
        <v>2</v>
      </c>
      <c r="CR416" s="8"/>
      <c r="CS416">
        <v>4</v>
      </c>
      <c r="CU416" s="8">
        <v>9523.9</v>
      </c>
      <c r="CV416"/>
      <c r="CX416" t="s">
        <v>5408</v>
      </c>
    </row>
    <row r="417" spans="1:103" x14ac:dyDescent="0.35">
      <c r="A417" t="s">
        <v>3404</v>
      </c>
      <c r="B417" s="19" t="s">
        <v>5365</v>
      </c>
      <c r="C417" t="s">
        <v>69</v>
      </c>
      <c r="E417">
        <v>15</v>
      </c>
      <c r="F417" t="s">
        <v>5365</v>
      </c>
      <c r="G417">
        <v>1094</v>
      </c>
      <c r="H417" t="s">
        <v>50</v>
      </c>
      <c r="I417">
        <v>15</v>
      </c>
      <c r="J417" t="s">
        <v>1433</v>
      </c>
      <c r="K417" t="s">
        <v>3405</v>
      </c>
      <c r="L417" s="1"/>
      <c r="M417" s="1">
        <v>42237</v>
      </c>
      <c r="N417" s="1">
        <v>42059</v>
      </c>
      <c r="O417" t="s">
        <v>13</v>
      </c>
      <c r="P417" s="1"/>
      <c r="Q417" t="s">
        <v>758</v>
      </c>
      <c r="R417" t="s">
        <v>9</v>
      </c>
      <c r="S417" t="s">
        <v>5367</v>
      </c>
      <c r="T417" t="s">
        <v>13</v>
      </c>
      <c r="U417" t="s">
        <v>302</v>
      </c>
      <c r="X417" s="8">
        <v>58.52</v>
      </c>
      <c r="Y417" s="8">
        <v>18.989999999999998</v>
      </c>
      <c r="Z417" s="8">
        <v>20</v>
      </c>
      <c r="AA417" s="8">
        <v>0</v>
      </c>
      <c r="AB417" t="s">
        <v>304</v>
      </c>
      <c r="AC417" t="s">
        <v>303</v>
      </c>
      <c r="AD417" t="s">
        <v>1436</v>
      </c>
      <c r="AE417" t="s">
        <v>1433</v>
      </c>
      <c r="AF417" t="s">
        <v>177</v>
      </c>
      <c r="AH417" t="s">
        <v>2413</v>
      </c>
      <c r="AI417" t="s">
        <v>635</v>
      </c>
      <c r="AJ417" t="s">
        <v>23</v>
      </c>
      <c r="AK417" t="s">
        <v>680</v>
      </c>
      <c r="AL417" s="2">
        <v>42059.621944444443</v>
      </c>
      <c r="AM417" t="s">
        <v>5409</v>
      </c>
      <c r="AN417" t="s">
        <v>3409</v>
      </c>
      <c r="AO417">
        <v>2</v>
      </c>
      <c r="AP417" t="s">
        <v>1440</v>
      </c>
      <c r="AU417" t="s">
        <v>1440</v>
      </c>
      <c r="AV417" t="s">
        <v>29</v>
      </c>
      <c r="AW417" s="8">
        <v>4339.95</v>
      </c>
      <c r="AX417" s="8">
        <v>154.94999999999999</v>
      </c>
      <c r="AY417" s="8">
        <v>187.49</v>
      </c>
      <c r="BA417" t="s">
        <v>3410</v>
      </c>
      <c r="BB417" t="s">
        <v>32</v>
      </c>
      <c r="BC417" t="s">
        <v>3411</v>
      </c>
      <c r="BF417" t="s">
        <v>69</v>
      </c>
      <c r="BG417" t="s">
        <v>3412</v>
      </c>
      <c r="BO417" t="s">
        <v>67</v>
      </c>
      <c r="BP417">
        <v>187.49</v>
      </c>
      <c r="BQ417" t="s">
        <v>1444</v>
      </c>
      <c r="BR417" t="s">
        <v>3413</v>
      </c>
      <c r="BS417" t="s">
        <v>9</v>
      </c>
      <c r="BT417" t="s">
        <v>69</v>
      </c>
      <c r="BU417" t="s">
        <v>38</v>
      </c>
      <c r="BV417" t="s">
        <v>3414</v>
      </c>
      <c r="BW417" t="s">
        <v>5409</v>
      </c>
      <c r="BX417" t="s">
        <v>3415</v>
      </c>
      <c r="BY417" t="s">
        <v>3409</v>
      </c>
      <c r="BZ417" t="s">
        <v>40</v>
      </c>
      <c r="CA417" t="s">
        <v>3416</v>
      </c>
      <c r="CB417" t="s">
        <v>3417</v>
      </c>
      <c r="CC417" t="s">
        <v>3418</v>
      </c>
      <c r="CE417" t="s">
        <v>940</v>
      </c>
      <c r="CF417">
        <v>279</v>
      </c>
      <c r="CG417" t="s">
        <v>220</v>
      </c>
      <c r="CH417" t="s">
        <v>1449</v>
      </c>
      <c r="CI417" t="s">
        <v>5365</v>
      </c>
      <c r="CJ417">
        <v>317</v>
      </c>
      <c r="CK417" t="s">
        <v>1450</v>
      </c>
      <c r="CL417" s="1">
        <v>42237</v>
      </c>
      <c r="CM417" t="s">
        <v>3410</v>
      </c>
      <c r="CO417" t="s">
        <v>3418</v>
      </c>
      <c r="CP417" t="s">
        <v>3418</v>
      </c>
      <c r="CQ417">
        <v>1</v>
      </c>
      <c r="CR417" s="8"/>
      <c r="CS417">
        <v>1</v>
      </c>
      <c r="CT417" t="s">
        <v>9</v>
      </c>
      <c r="CU417" s="8">
        <v>4339.95</v>
      </c>
      <c r="CV417"/>
      <c r="CX417" t="s">
        <v>5410</v>
      </c>
    </row>
    <row r="418" spans="1:103" x14ac:dyDescent="0.35">
      <c r="A418" t="s">
        <v>3004</v>
      </c>
      <c r="B418" s="19" t="s">
        <v>5411</v>
      </c>
      <c r="C418" t="s">
        <v>9</v>
      </c>
      <c r="D418">
        <v>100</v>
      </c>
      <c r="E418">
        <v>20</v>
      </c>
      <c r="F418" t="s">
        <v>5411</v>
      </c>
      <c r="G418">
        <v>1924</v>
      </c>
      <c r="H418" t="s">
        <v>686</v>
      </c>
      <c r="I418">
        <v>20</v>
      </c>
      <c r="J418" t="s">
        <v>791</v>
      </c>
      <c r="K418" t="s">
        <v>3006</v>
      </c>
      <c r="L418" s="1"/>
      <c r="M418" s="1">
        <v>42239</v>
      </c>
      <c r="N418" s="1">
        <v>42153</v>
      </c>
      <c r="O418" t="s">
        <v>13</v>
      </c>
      <c r="P418" s="1">
        <v>42160</v>
      </c>
      <c r="Q418" t="s">
        <v>14</v>
      </c>
      <c r="R418" t="s">
        <v>9</v>
      </c>
      <c r="S418" t="s">
        <v>5412</v>
      </c>
      <c r="T418" t="s">
        <v>13</v>
      </c>
      <c r="U418" t="s">
        <v>16</v>
      </c>
      <c r="X418" s="8">
        <v>48.87</v>
      </c>
      <c r="Y418" s="8">
        <v>26.13</v>
      </c>
      <c r="Z418" s="8">
        <v>39.33</v>
      </c>
      <c r="AA418" s="8">
        <v>6525.77</v>
      </c>
      <c r="AB418" t="s">
        <v>429</v>
      </c>
      <c r="AC418" t="s">
        <v>429</v>
      </c>
      <c r="AD418" t="s">
        <v>655</v>
      </c>
      <c r="AE418" t="s">
        <v>791</v>
      </c>
      <c r="AF418" t="s">
        <v>656</v>
      </c>
      <c r="AG418" t="s">
        <v>3008</v>
      </c>
      <c r="AH418" t="s">
        <v>1592</v>
      </c>
      <c r="AI418" t="s">
        <v>730</v>
      </c>
      <c r="AJ418" t="s">
        <v>688</v>
      </c>
      <c r="AK418" t="s">
        <v>1593</v>
      </c>
      <c r="AL418" s="2">
        <v>42153.616180555553</v>
      </c>
      <c r="AM418" t="s">
        <v>5413</v>
      </c>
      <c r="AN418" t="s">
        <v>3010</v>
      </c>
      <c r="AO418">
        <v>2</v>
      </c>
      <c r="AP418" t="s">
        <v>817</v>
      </c>
      <c r="AQ418" t="s">
        <v>818</v>
      </c>
      <c r="AR418">
        <v>30</v>
      </c>
      <c r="AT418" t="s">
        <v>1492</v>
      </c>
      <c r="AU418" t="s">
        <v>802</v>
      </c>
      <c r="AV418" t="s">
        <v>690</v>
      </c>
      <c r="AW418" s="8">
        <v>5993.2</v>
      </c>
      <c r="AX418" s="8">
        <v>5993.2</v>
      </c>
      <c r="AY418" s="8">
        <v>6525.77</v>
      </c>
      <c r="BB418" t="s">
        <v>3013</v>
      </c>
      <c r="BD418">
        <v>1.5</v>
      </c>
      <c r="BE418">
        <v>17</v>
      </c>
      <c r="BF418" t="s">
        <v>9</v>
      </c>
      <c r="BG418" t="s">
        <v>3014</v>
      </c>
      <c r="BH418" t="s">
        <v>5414</v>
      </c>
      <c r="BO418" t="s">
        <v>1097</v>
      </c>
      <c r="BP418">
        <v>0</v>
      </c>
      <c r="BQ418" t="s">
        <v>36</v>
      </c>
      <c r="BR418" t="s">
        <v>3017</v>
      </c>
      <c r="BS418" t="s">
        <v>9</v>
      </c>
      <c r="BT418" t="s">
        <v>9</v>
      </c>
      <c r="BU418" t="s">
        <v>38</v>
      </c>
      <c r="BV418" t="s">
        <v>3018</v>
      </c>
      <c r="BW418" t="s">
        <v>5413</v>
      </c>
      <c r="BX418" t="s">
        <v>3019</v>
      </c>
      <c r="BY418" t="s">
        <v>3010</v>
      </c>
      <c r="BZ418" t="s">
        <v>72</v>
      </c>
      <c r="CB418" t="s">
        <v>3020</v>
      </c>
      <c r="CC418" t="s">
        <v>3021</v>
      </c>
      <c r="CD418" t="s">
        <v>574</v>
      </c>
      <c r="CE418" t="s">
        <v>456</v>
      </c>
      <c r="CF418">
        <v>279</v>
      </c>
      <c r="CG418" t="s">
        <v>3187</v>
      </c>
      <c r="CI418" t="s">
        <v>5411</v>
      </c>
      <c r="CJ418">
        <v>60</v>
      </c>
      <c r="CK418" t="s">
        <v>45</v>
      </c>
      <c r="CL418" s="1">
        <v>42239</v>
      </c>
      <c r="CM418" t="s">
        <v>3022</v>
      </c>
      <c r="CO418" t="s">
        <v>3023</v>
      </c>
      <c r="CP418" t="s">
        <v>3021</v>
      </c>
      <c r="CQ418">
        <v>1</v>
      </c>
      <c r="CR418" s="8"/>
      <c r="CS418">
        <v>3</v>
      </c>
      <c r="CU418" s="8">
        <v>5993.2</v>
      </c>
      <c r="CV418">
        <v>3</v>
      </c>
      <c r="CX418" t="s">
        <v>5415</v>
      </c>
      <c r="CY418">
        <v>5.5</v>
      </c>
    </row>
    <row r="419" spans="1:103" x14ac:dyDescent="0.35">
      <c r="A419" t="s">
        <v>2735</v>
      </c>
      <c r="B419" s="19" t="s">
        <v>5411</v>
      </c>
      <c r="C419" t="s">
        <v>9</v>
      </c>
      <c r="D419">
        <v>100</v>
      </c>
      <c r="E419">
        <v>20</v>
      </c>
      <c r="F419" t="s">
        <v>5411</v>
      </c>
      <c r="G419">
        <v>2098</v>
      </c>
      <c r="H419" t="s">
        <v>10</v>
      </c>
      <c r="I419">
        <v>20</v>
      </c>
      <c r="J419" t="s">
        <v>791</v>
      </c>
      <c r="K419" t="s">
        <v>2736</v>
      </c>
      <c r="L419" s="1"/>
      <c r="M419" s="1">
        <v>42237</v>
      </c>
      <c r="N419" s="1">
        <v>42167</v>
      </c>
      <c r="O419" t="s">
        <v>13</v>
      </c>
      <c r="P419" s="1">
        <v>42173</v>
      </c>
      <c r="Q419" t="s">
        <v>1359</v>
      </c>
      <c r="R419" t="s">
        <v>9</v>
      </c>
      <c r="S419" t="s">
        <v>5412</v>
      </c>
      <c r="T419" t="s">
        <v>13</v>
      </c>
      <c r="U419" t="s">
        <v>1283</v>
      </c>
      <c r="X419" s="8">
        <v>38.15</v>
      </c>
      <c r="Y419" s="8">
        <v>22.85</v>
      </c>
      <c r="Z419" s="8">
        <v>39.33</v>
      </c>
      <c r="AA419" s="8">
        <v>5630.9</v>
      </c>
      <c r="AB419" t="s">
        <v>600</v>
      </c>
      <c r="AC419" t="s">
        <v>600</v>
      </c>
      <c r="AD419" t="s">
        <v>655</v>
      </c>
      <c r="AE419" t="s">
        <v>791</v>
      </c>
      <c r="AF419" t="s">
        <v>177</v>
      </c>
      <c r="AG419" t="s">
        <v>2737</v>
      </c>
      <c r="AH419" t="s">
        <v>4159</v>
      </c>
      <c r="AI419" t="s">
        <v>1661</v>
      </c>
      <c r="AJ419" t="s">
        <v>23</v>
      </c>
      <c r="AK419" t="s">
        <v>3208</v>
      </c>
      <c r="AL419" s="2">
        <v>42167.671678240738</v>
      </c>
      <c r="AM419" t="s">
        <v>2738</v>
      </c>
      <c r="AN419" t="s">
        <v>2739</v>
      </c>
      <c r="AO419">
        <v>2</v>
      </c>
      <c r="AP419" t="s">
        <v>817</v>
      </c>
      <c r="AQ419" t="s">
        <v>818</v>
      </c>
      <c r="AR419">
        <v>30</v>
      </c>
      <c r="AT419" t="s">
        <v>1492</v>
      </c>
      <c r="AU419" t="s">
        <v>802</v>
      </c>
      <c r="AV419" t="s">
        <v>29</v>
      </c>
      <c r="AW419" s="8">
        <v>5210.99</v>
      </c>
      <c r="AX419" s="8">
        <v>5210.99</v>
      </c>
      <c r="AY419" s="8">
        <v>5630.9</v>
      </c>
      <c r="BA419" t="s">
        <v>2740</v>
      </c>
      <c r="BB419" t="s">
        <v>32</v>
      </c>
      <c r="BC419" t="s">
        <v>2741</v>
      </c>
      <c r="BD419">
        <v>1.5</v>
      </c>
      <c r="BE419">
        <v>17</v>
      </c>
      <c r="BF419" t="s">
        <v>69</v>
      </c>
      <c r="BG419" t="s">
        <v>2742</v>
      </c>
      <c r="BO419" t="s">
        <v>1097</v>
      </c>
      <c r="BP419">
        <v>0</v>
      </c>
      <c r="BQ419" t="s">
        <v>36</v>
      </c>
      <c r="BR419" t="s">
        <v>2743</v>
      </c>
      <c r="BS419" t="s">
        <v>9</v>
      </c>
      <c r="BT419" t="s">
        <v>9</v>
      </c>
      <c r="BU419" t="s">
        <v>38</v>
      </c>
      <c r="BV419" t="s">
        <v>2744</v>
      </c>
      <c r="BW419" t="s">
        <v>2738</v>
      </c>
      <c r="BX419" t="s">
        <v>2745</v>
      </c>
      <c r="BY419" t="s">
        <v>2739</v>
      </c>
      <c r="BZ419" t="s">
        <v>72</v>
      </c>
      <c r="CB419" t="s">
        <v>2746</v>
      </c>
      <c r="CC419" t="s">
        <v>2747</v>
      </c>
      <c r="CE419" t="s">
        <v>112</v>
      </c>
      <c r="CF419">
        <v>259</v>
      </c>
      <c r="CG419" t="s">
        <v>55</v>
      </c>
      <c r="CI419" t="s">
        <v>5411</v>
      </c>
      <c r="CJ419">
        <v>60</v>
      </c>
      <c r="CK419" t="s">
        <v>45</v>
      </c>
      <c r="CL419" s="1">
        <v>42237</v>
      </c>
      <c r="CM419" t="s">
        <v>2740</v>
      </c>
      <c r="CO419" t="s">
        <v>2748</v>
      </c>
      <c r="CP419" t="s">
        <v>2747</v>
      </c>
      <c r="CQ419">
        <v>1</v>
      </c>
      <c r="CR419" s="8">
        <v>6267.8</v>
      </c>
      <c r="CS419">
        <v>1</v>
      </c>
      <c r="CU419" s="8">
        <v>5210.99</v>
      </c>
      <c r="CV419">
        <v>3</v>
      </c>
      <c r="CX419" t="s">
        <v>5416</v>
      </c>
      <c r="CY419">
        <v>5.5</v>
      </c>
    </row>
    <row r="420" spans="1:103" x14ac:dyDescent="0.35">
      <c r="A420" t="s">
        <v>5417</v>
      </c>
      <c r="B420" s="19" t="s">
        <v>5411</v>
      </c>
      <c r="C420" t="s">
        <v>69</v>
      </c>
      <c r="E420">
        <v>20</v>
      </c>
      <c r="F420" t="s">
        <v>5411</v>
      </c>
      <c r="G420">
        <v>947</v>
      </c>
      <c r="H420" t="s">
        <v>50</v>
      </c>
      <c r="I420">
        <v>20</v>
      </c>
      <c r="J420" t="s">
        <v>791</v>
      </c>
      <c r="K420" t="s">
        <v>5418</v>
      </c>
      <c r="L420" s="1">
        <v>42040</v>
      </c>
      <c r="M420" s="1">
        <v>42235</v>
      </c>
      <c r="N420" s="1">
        <v>42032</v>
      </c>
      <c r="O420" t="s">
        <v>990</v>
      </c>
      <c r="P420" s="1">
        <v>42039</v>
      </c>
      <c r="Q420" t="s">
        <v>14</v>
      </c>
      <c r="R420" t="s">
        <v>9</v>
      </c>
      <c r="S420" t="s">
        <v>5412</v>
      </c>
      <c r="T420" t="s">
        <v>5419</v>
      </c>
      <c r="X420" s="8">
        <v>48.87</v>
      </c>
      <c r="Y420" s="8">
        <v>26.13</v>
      </c>
      <c r="Z420" s="8">
        <v>39.33</v>
      </c>
      <c r="AA420" s="8">
        <v>5401.44</v>
      </c>
      <c r="AB420" t="s">
        <v>205</v>
      </c>
      <c r="AC420" t="s">
        <v>3187</v>
      </c>
      <c r="AD420" t="s">
        <v>655</v>
      </c>
      <c r="AE420" t="s">
        <v>791</v>
      </c>
      <c r="AF420" t="s">
        <v>177</v>
      </c>
      <c r="AG420" t="s">
        <v>5420</v>
      </c>
      <c r="AH420" t="s">
        <v>4837</v>
      </c>
      <c r="AI420" t="s">
        <v>716</v>
      </c>
      <c r="AJ420" t="s">
        <v>100</v>
      </c>
      <c r="AK420" t="s">
        <v>5421</v>
      </c>
      <c r="AL420" s="2">
        <v>42032.67627314815</v>
      </c>
      <c r="AM420" t="s">
        <v>5422</v>
      </c>
      <c r="AN420" t="s">
        <v>5422</v>
      </c>
      <c r="AO420">
        <v>6</v>
      </c>
      <c r="AP420" t="s">
        <v>817</v>
      </c>
      <c r="AQ420" t="s">
        <v>818</v>
      </c>
      <c r="AR420">
        <v>30</v>
      </c>
      <c r="AT420" t="s">
        <v>1492</v>
      </c>
      <c r="AU420" t="s">
        <v>802</v>
      </c>
      <c r="AV420" t="s">
        <v>104</v>
      </c>
      <c r="AW420" s="8"/>
      <c r="AX420" s="8">
        <v>0</v>
      </c>
      <c r="AY420" s="8">
        <v>0</v>
      </c>
      <c r="BD420">
        <v>1.5</v>
      </c>
      <c r="BE420">
        <v>17</v>
      </c>
      <c r="BF420" t="s">
        <v>9</v>
      </c>
      <c r="BG420" t="s">
        <v>5423</v>
      </c>
      <c r="BO420" t="s">
        <v>304</v>
      </c>
      <c r="BP420">
        <v>-5401.44</v>
      </c>
      <c r="BQ420" t="s">
        <v>36</v>
      </c>
      <c r="BR420" t="s">
        <v>5424</v>
      </c>
      <c r="BS420" t="s">
        <v>9</v>
      </c>
      <c r="BV420" t="s">
        <v>5425</v>
      </c>
      <c r="BW420" t="s">
        <v>5422</v>
      </c>
      <c r="BX420" t="s">
        <v>5426</v>
      </c>
      <c r="BY420" t="s">
        <v>5422</v>
      </c>
      <c r="BZ420" t="s">
        <v>40</v>
      </c>
      <c r="CB420" t="s">
        <v>1041</v>
      </c>
      <c r="CC420" t="s">
        <v>5427</v>
      </c>
      <c r="CE420" t="s">
        <v>608</v>
      </c>
      <c r="CF420">
        <v>279</v>
      </c>
      <c r="CG420" t="s">
        <v>1501</v>
      </c>
      <c r="CI420" t="s">
        <v>5411</v>
      </c>
      <c r="CJ420">
        <v>60</v>
      </c>
      <c r="CK420" t="s">
        <v>45</v>
      </c>
      <c r="CL420" s="1">
        <v>42235</v>
      </c>
      <c r="CO420" t="s">
        <v>5428</v>
      </c>
      <c r="CP420" t="s">
        <v>5427</v>
      </c>
      <c r="CQ420">
        <v>2</v>
      </c>
      <c r="CR420" s="8">
        <v>6751.8</v>
      </c>
      <c r="CS420">
        <v>0</v>
      </c>
      <c r="CU420" s="8">
        <v>5580</v>
      </c>
      <c r="CV420">
        <v>3</v>
      </c>
      <c r="CX420" t="s">
        <v>5429</v>
      </c>
      <c r="CY420">
        <v>5.5</v>
      </c>
    </row>
    <row r="421" spans="1:103" ht="29" x14ac:dyDescent="0.35">
      <c r="A421" t="s">
        <v>5430</v>
      </c>
      <c r="B421" s="19" t="s">
        <v>5411</v>
      </c>
      <c r="C421" t="s">
        <v>69</v>
      </c>
      <c r="E421">
        <v>20</v>
      </c>
      <c r="F421" t="s">
        <v>5411</v>
      </c>
      <c r="G421">
        <v>1189</v>
      </c>
      <c r="H421" t="s">
        <v>10</v>
      </c>
      <c r="I421">
        <v>20</v>
      </c>
      <c r="J421" t="s">
        <v>791</v>
      </c>
      <c r="K421" t="s">
        <v>5431</v>
      </c>
      <c r="L421" s="1">
        <v>42111</v>
      </c>
      <c r="M421" s="1">
        <v>42236</v>
      </c>
      <c r="N421" s="1">
        <v>42067</v>
      </c>
      <c r="O421" t="s">
        <v>990</v>
      </c>
      <c r="P421" s="1">
        <v>42102</v>
      </c>
      <c r="Q421" t="s">
        <v>758</v>
      </c>
      <c r="R421" t="s">
        <v>9</v>
      </c>
      <c r="S421" t="s">
        <v>5412</v>
      </c>
      <c r="T421" t="s">
        <v>3517</v>
      </c>
      <c r="X421" s="8">
        <v>38.15</v>
      </c>
      <c r="Y421" s="8">
        <v>22.85</v>
      </c>
      <c r="Z421" s="8">
        <v>39.33</v>
      </c>
      <c r="AA421" s="8">
        <v>0</v>
      </c>
      <c r="AB421" t="s">
        <v>814</v>
      </c>
      <c r="AC421" t="s">
        <v>165</v>
      </c>
      <c r="AD421" t="s">
        <v>655</v>
      </c>
      <c r="AE421" t="s">
        <v>791</v>
      </c>
      <c r="AF421" t="s">
        <v>177</v>
      </c>
      <c r="AH421" t="s">
        <v>5432</v>
      </c>
      <c r="AI421" t="s">
        <v>2197</v>
      </c>
      <c r="AJ421" t="s">
        <v>80</v>
      </c>
      <c r="AK421" t="s">
        <v>5433</v>
      </c>
      <c r="AL421" s="2">
        <v>42067.435844907406</v>
      </c>
      <c r="AO421">
        <v>1</v>
      </c>
      <c r="AP421" t="s">
        <v>817</v>
      </c>
      <c r="AQ421" t="s">
        <v>818</v>
      </c>
      <c r="AR421">
        <v>30</v>
      </c>
      <c r="AS421" s="6" t="s">
        <v>5434</v>
      </c>
      <c r="AT421" t="s">
        <v>1492</v>
      </c>
      <c r="AU421" t="s">
        <v>802</v>
      </c>
      <c r="AV421" t="s">
        <v>83</v>
      </c>
      <c r="AW421" s="8">
        <v>5180</v>
      </c>
      <c r="AX421" s="8">
        <v>3885</v>
      </c>
      <c r="AY421" s="8">
        <v>4195.05</v>
      </c>
      <c r="BA421" t="s">
        <v>3519</v>
      </c>
      <c r="BB421" t="s">
        <v>32</v>
      </c>
      <c r="BC421" t="s">
        <v>3520</v>
      </c>
      <c r="BD421">
        <v>1.5</v>
      </c>
      <c r="BE421">
        <v>17</v>
      </c>
      <c r="BF421" t="s">
        <v>69</v>
      </c>
      <c r="BG421" t="s">
        <v>5435</v>
      </c>
      <c r="BO421" t="s">
        <v>691</v>
      </c>
      <c r="BP421">
        <v>4195.05</v>
      </c>
      <c r="BQ421" t="s">
        <v>36</v>
      </c>
      <c r="BR421" t="s">
        <v>5436</v>
      </c>
      <c r="BS421" t="s">
        <v>9</v>
      </c>
      <c r="BV421" t="s">
        <v>5437</v>
      </c>
      <c r="BX421" t="s">
        <v>5438</v>
      </c>
      <c r="BZ421" t="s">
        <v>72</v>
      </c>
      <c r="CB421" t="s">
        <v>5439</v>
      </c>
      <c r="CE421" t="s">
        <v>43</v>
      </c>
      <c r="CF421">
        <v>259</v>
      </c>
      <c r="CG421" t="s">
        <v>67</v>
      </c>
      <c r="CI421" t="s">
        <v>5411</v>
      </c>
      <c r="CJ421">
        <v>60</v>
      </c>
      <c r="CK421" t="s">
        <v>45</v>
      </c>
      <c r="CL421" s="1">
        <v>42236</v>
      </c>
      <c r="CM421" t="s">
        <v>3519</v>
      </c>
      <c r="CQ421">
        <v>1</v>
      </c>
      <c r="CR421" s="8"/>
      <c r="CS421">
        <v>1</v>
      </c>
      <c r="CT421" t="s">
        <v>9</v>
      </c>
      <c r="CU421" s="8">
        <v>5180</v>
      </c>
      <c r="CV421">
        <v>3</v>
      </c>
      <c r="CX421" t="s">
        <v>5440</v>
      </c>
      <c r="CY421">
        <v>5.5</v>
      </c>
    </row>
    <row r="422" spans="1:103" x14ac:dyDescent="0.35">
      <c r="A422" t="s">
        <v>5441</v>
      </c>
      <c r="B422" s="19" t="s">
        <v>5411</v>
      </c>
      <c r="C422" t="s">
        <v>69</v>
      </c>
      <c r="E422">
        <v>20</v>
      </c>
      <c r="F422" t="s">
        <v>5411</v>
      </c>
      <c r="G422">
        <v>1281</v>
      </c>
      <c r="H422" t="s">
        <v>148</v>
      </c>
      <c r="I422">
        <v>20</v>
      </c>
      <c r="J422" t="s">
        <v>791</v>
      </c>
      <c r="K422" t="s">
        <v>5014</v>
      </c>
      <c r="L422" s="1">
        <v>42079</v>
      </c>
      <c r="M422" s="1">
        <v>42235</v>
      </c>
      <c r="N422" s="1">
        <v>42075</v>
      </c>
      <c r="O422" t="s">
        <v>990</v>
      </c>
      <c r="P422" s="1"/>
      <c r="Q422" t="s">
        <v>758</v>
      </c>
      <c r="R422" t="s">
        <v>9</v>
      </c>
      <c r="S422" t="s">
        <v>5412</v>
      </c>
      <c r="T422" t="s">
        <v>3517</v>
      </c>
      <c r="X422" s="8">
        <v>48.5</v>
      </c>
      <c r="Y422" s="8">
        <v>25</v>
      </c>
      <c r="Z422" s="8">
        <v>39.33</v>
      </c>
      <c r="AA422" s="8">
        <v>0</v>
      </c>
      <c r="AB422" t="s">
        <v>151</v>
      </c>
      <c r="AC422" t="s">
        <v>151</v>
      </c>
      <c r="AD422" t="s">
        <v>655</v>
      </c>
      <c r="AE422" t="s">
        <v>791</v>
      </c>
      <c r="AF422" t="s">
        <v>177</v>
      </c>
      <c r="AH422" t="s">
        <v>1523</v>
      </c>
      <c r="AI422" t="s">
        <v>464</v>
      </c>
      <c r="AJ422" t="s">
        <v>100</v>
      </c>
      <c r="AK422" t="s">
        <v>545</v>
      </c>
      <c r="AL422" s="2">
        <v>42079.717442129629</v>
      </c>
      <c r="AM422" t="s">
        <v>5442</v>
      </c>
      <c r="AO422">
        <v>1</v>
      </c>
      <c r="AP422" t="s">
        <v>817</v>
      </c>
      <c r="AQ422" t="s">
        <v>818</v>
      </c>
      <c r="AR422">
        <v>30</v>
      </c>
      <c r="AT422" t="s">
        <v>1492</v>
      </c>
      <c r="AU422" t="s">
        <v>802</v>
      </c>
      <c r="AV422" t="s">
        <v>104</v>
      </c>
      <c r="AW422" s="8">
        <v>6780</v>
      </c>
      <c r="AX422" s="8">
        <v>5085</v>
      </c>
      <c r="AY422" s="8">
        <v>5488.14</v>
      </c>
      <c r="BA422" t="s">
        <v>5443</v>
      </c>
      <c r="BB422" t="s">
        <v>32</v>
      </c>
      <c r="BC422" t="s">
        <v>5444</v>
      </c>
      <c r="BD422">
        <v>1.5</v>
      </c>
      <c r="BE422">
        <v>17</v>
      </c>
      <c r="BF422" t="s">
        <v>69</v>
      </c>
      <c r="BG422" t="s">
        <v>5445</v>
      </c>
      <c r="BO422" t="s">
        <v>158</v>
      </c>
      <c r="BP422">
        <v>5488.14</v>
      </c>
      <c r="BQ422" t="s">
        <v>36</v>
      </c>
      <c r="BR422" t="s">
        <v>5446</v>
      </c>
      <c r="BS422" t="s">
        <v>9</v>
      </c>
      <c r="BV422" t="s">
        <v>5447</v>
      </c>
      <c r="BW422" t="s">
        <v>5442</v>
      </c>
      <c r="BX422" t="s">
        <v>5015</v>
      </c>
      <c r="BY422" t="s">
        <v>5442</v>
      </c>
      <c r="BZ422" t="s">
        <v>72</v>
      </c>
      <c r="CB422" t="s">
        <v>5448</v>
      </c>
      <c r="CE422" t="s">
        <v>294</v>
      </c>
      <c r="CF422">
        <v>339</v>
      </c>
      <c r="CG422" t="s">
        <v>339</v>
      </c>
      <c r="CI422" t="s">
        <v>5411</v>
      </c>
      <c r="CJ422">
        <v>60</v>
      </c>
      <c r="CK422" t="s">
        <v>45</v>
      </c>
      <c r="CL422" s="1">
        <v>42235</v>
      </c>
      <c r="CM422" t="s">
        <v>5443</v>
      </c>
      <c r="CQ422">
        <v>1</v>
      </c>
      <c r="CR422" s="8"/>
      <c r="CS422">
        <v>0</v>
      </c>
      <c r="CT422" t="s">
        <v>9</v>
      </c>
      <c r="CU422" s="8">
        <v>6780</v>
      </c>
      <c r="CV422">
        <v>3</v>
      </c>
      <c r="CX422" t="s">
        <v>5449</v>
      </c>
      <c r="CY422">
        <v>5.5</v>
      </c>
    </row>
    <row r="423" spans="1:103" x14ac:dyDescent="0.35">
      <c r="A423" t="s">
        <v>5450</v>
      </c>
      <c r="B423" s="19" t="s">
        <v>5411</v>
      </c>
      <c r="C423" t="s">
        <v>9</v>
      </c>
      <c r="D423">
        <v>100</v>
      </c>
      <c r="E423">
        <v>20</v>
      </c>
      <c r="F423" t="s">
        <v>5411</v>
      </c>
      <c r="G423">
        <v>1833</v>
      </c>
      <c r="H423" t="s">
        <v>10</v>
      </c>
      <c r="I423">
        <v>20</v>
      </c>
      <c r="J423" t="s">
        <v>791</v>
      </c>
      <c r="K423" t="s">
        <v>5451</v>
      </c>
      <c r="L423" s="1"/>
      <c r="M423" s="1">
        <v>42238</v>
      </c>
      <c r="N423" s="1">
        <v>42143</v>
      </c>
      <c r="O423" t="s">
        <v>13</v>
      </c>
      <c r="P423" s="1">
        <v>42151</v>
      </c>
      <c r="Q423" t="s">
        <v>14</v>
      </c>
      <c r="R423" t="s">
        <v>9</v>
      </c>
      <c r="S423" t="s">
        <v>5412</v>
      </c>
      <c r="T423" t="s">
        <v>13</v>
      </c>
      <c r="U423" t="s">
        <v>16</v>
      </c>
      <c r="V423" t="s">
        <v>5452</v>
      </c>
      <c r="X423" s="8">
        <v>38.15</v>
      </c>
      <c r="Y423" s="8">
        <v>22.85</v>
      </c>
      <c r="Z423" s="8">
        <v>39.33</v>
      </c>
      <c r="AA423" s="8">
        <v>6093.37</v>
      </c>
      <c r="AB423" t="s">
        <v>600</v>
      </c>
      <c r="AC423" t="s">
        <v>600</v>
      </c>
      <c r="AD423" t="s">
        <v>655</v>
      </c>
      <c r="AE423" t="s">
        <v>791</v>
      </c>
      <c r="AF423" t="s">
        <v>177</v>
      </c>
      <c r="AG423" t="s">
        <v>5452</v>
      </c>
      <c r="AH423" t="s">
        <v>5453</v>
      </c>
      <c r="AI423" t="s">
        <v>2118</v>
      </c>
      <c r="AJ423" t="s">
        <v>59</v>
      </c>
      <c r="AK423" t="s">
        <v>3362</v>
      </c>
      <c r="AL423" s="2">
        <v>42143.614849537036</v>
      </c>
      <c r="AM423" t="s">
        <v>5454</v>
      </c>
      <c r="AN423" t="s">
        <v>5454</v>
      </c>
      <c r="AO423">
        <v>3</v>
      </c>
      <c r="AP423" t="s">
        <v>817</v>
      </c>
      <c r="AQ423" t="s">
        <v>818</v>
      </c>
      <c r="AR423">
        <v>30</v>
      </c>
      <c r="AT423" t="s">
        <v>1492</v>
      </c>
      <c r="AU423" t="s">
        <v>802</v>
      </c>
      <c r="AV423" t="s">
        <v>62</v>
      </c>
      <c r="AW423" s="8">
        <v>5593.2</v>
      </c>
      <c r="AX423" s="8">
        <v>5593.2</v>
      </c>
      <c r="AY423" s="8">
        <v>6093.37</v>
      </c>
      <c r="AZ423" t="s">
        <v>210</v>
      </c>
      <c r="BA423" t="s">
        <v>5455</v>
      </c>
      <c r="BB423" t="s">
        <v>32</v>
      </c>
      <c r="BC423" t="s">
        <v>5456</v>
      </c>
      <c r="BD423">
        <v>1.5</v>
      </c>
      <c r="BE423">
        <v>17</v>
      </c>
      <c r="BF423" t="s">
        <v>69</v>
      </c>
      <c r="BG423" t="s">
        <v>5457</v>
      </c>
      <c r="BO423" t="s">
        <v>1097</v>
      </c>
      <c r="BP423">
        <v>0</v>
      </c>
      <c r="BQ423" t="s">
        <v>36</v>
      </c>
      <c r="BR423" t="s">
        <v>5458</v>
      </c>
      <c r="BS423" t="s">
        <v>9</v>
      </c>
      <c r="BT423" t="s">
        <v>9</v>
      </c>
      <c r="BU423" t="s">
        <v>38</v>
      </c>
      <c r="BV423" t="s">
        <v>5459</v>
      </c>
      <c r="BW423" t="s">
        <v>5454</v>
      </c>
      <c r="BX423" t="s">
        <v>5452</v>
      </c>
      <c r="BY423" t="s">
        <v>5454</v>
      </c>
      <c r="BZ423" t="s">
        <v>72</v>
      </c>
      <c r="CA423" t="s">
        <v>5460</v>
      </c>
      <c r="CB423" t="s">
        <v>2960</v>
      </c>
      <c r="CE423" t="s">
        <v>5461</v>
      </c>
      <c r="CF423">
        <v>259</v>
      </c>
      <c r="CG423" t="s">
        <v>55</v>
      </c>
      <c r="CI423" t="s">
        <v>5411</v>
      </c>
      <c r="CJ423">
        <v>60</v>
      </c>
      <c r="CK423" t="s">
        <v>45</v>
      </c>
      <c r="CL423" s="1">
        <v>42238</v>
      </c>
      <c r="CM423" t="s">
        <v>5455</v>
      </c>
      <c r="CN423" t="s">
        <v>5462</v>
      </c>
      <c r="CO423" t="s">
        <v>5463</v>
      </c>
      <c r="CQ423">
        <v>2</v>
      </c>
      <c r="CR423" s="8"/>
      <c r="CS423">
        <v>1</v>
      </c>
      <c r="CU423" s="8">
        <v>5593.2</v>
      </c>
      <c r="CV423">
        <v>3</v>
      </c>
      <c r="CX423" t="s">
        <v>5464</v>
      </c>
      <c r="CY423">
        <v>5.5</v>
      </c>
    </row>
    <row r="424" spans="1:103" x14ac:dyDescent="0.35">
      <c r="A424" t="s">
        <v>5465</v>
      </c>
      <c r="B424" s="19" t="s">
        <v>5411</v>
      </c>
      <c r="C424" t="s">
        <v>9</v>
      </c>
      <c r="D424">
        <v>100</v>
      </c>
      <c r="E424">
        <v>20</v>
      </c>
      <c r="F424" t="s">
        <v>5411</v>
      </c>
      <c r="G424">
        <v>416</v>
      </c>
      <c r="H424" t="s">
        <v>50</v>
      </c>
      <c r="I424">
        <v>20</v>
      </c>
      <c r="J424" t="s">
        <v>791</v>
      </c>
      <c r="K424" t="s">
        <v>5466</v>
      </c>
      <c r="L424" s="1"/>
      <c r="M424" s="1">
        <v>42236</v>
      </c>
      <c r="N424" s="1">
        <v>41892</v>
      </c>
      <c r="O424" t="s">
        <v>13</v>
      </c>
      <c r="P424" s="1">
        <v>41899</v>
      </c>
      <c r="Q424" t="s">
        <v>758</v>
      </c>
      <c r="R424" t="s">
        <v>9</v>
      </c>
      <c r="S424" t="s">
        <v>5412</v>
      </c>
      <c r="T424" t="s">
        <v>13</v>
      </c>
      <c r="U424" t="s">
        <v>53</v>
      </c>
      <c r="V424" t="s">
        <v>5467</v>
      </c>
      <c r="X424" s="8">
        <v>48.87</v>
      </c>
      <c r="Y424" s="8">
        <v>26.13</v>
      </c>
      <c r="Z424" s="8">
        <v>39.33</v>
      </c>
      <c r="AA424" s="8">
        <v>6150.79</v>
      </c>
      <c r="AB424" t="s">
        <v>205</v>
      </c>
      <c r="AC424" t="s">
        <v>3187</v>
      </c>
      <c r="AD424" t="s">
        <v>655</v>
      </c>
      <c r="AE424" t="s">
        <v>791</v>
      </c>
      <c r="AF424" t="s">
        <v>177</v>
      </c>
      <c r="AG424" t="s">
        <v>5467</v>
      </c>
      <c r="AH424" t="s">
        <v>5468</v>
      </c>
      <c r="AI424" t="s">
        <v>2814</v>
      </c>
      <c r="AJ424" t="s">
        <v>80</v>
      </c>
      <c r="AK424" t="s">
        <v>3424</v>
      </c>
      <c r="AL424" s="2">
        <v>41892.374826388892</v>
      </c>
      <c r="AM424" t="s">
        <v>5469</v>
      </c>
      <c r="AN424" t="s">
        <v>5470</v>
      </c>
      <c r="AO424">
        <v>6</v>
      </c>
      <c r="AP424" t="s">
        <v>817</v>
      </c>
      <c r="AQ424" t="s">
        <v>818</v>
      </c>
      <c r="AR424">
        <v>30</v>
      </c>
      <c r="AT424" t="s">
        <v>1492</v>
      </c>
      <c r="AU424" t="s">
        <v>802</v>
      </c>
      <c r="AV424" t="s">
        <v>83</v>
      </c>
      <c r="AW424" s="8">
        <v>5683.3</v>
      </c>
      <c r="AX424" s="8">
        <v>5683.3</v>
      </c>
      <c r="AY424" s="8">
        <v>6150.79</v>
      </c>
      <c r="AZ424" t="s">
        <v>210</v>
      </c>
      <c r="BA424" t="s">
        <v>5471</v>
      </c>
      <c r="BB424" t="s">
        <v>1742</v>
      </c>
      <c r="BC424" t="s">
        <v>5472</v>
      </c>
      <c r="BD424">
        <v>1.5</v>
      </c>
      <c r="BE424">
        <v>17</v>
      </c>
      <c r="BF424" t="s">
        <v>69</v>
      </c>
      <c r="BG424" t="s">
        <v>5473</v>
      </c>
      <c r="BO424" t="s">
        <v>304</v>
      </c>
      <c r="BP424">
        <v>0</v>
      </c>
      <c r="BQ424" t="s">
        <v>36</v>
      </c>
      <c r="BR424" t="s">
        <v>5474</v>
      </c>
      <c r="BS424" t="s">
        <v>69</v>
      </c>
      <c r="BT424" t="s">
        <v>9</v>
      </c>
      <c r="BU424" t="s">
        <v>38</v>
      </c>
      <c r="BV424" t="s">
        <v>5475</v>
      </c>
      <c r="BW424" t="s">
        <v>5476</v>
      </c>
      <c r="BX424" t="s">
        <v>5467</v>
      </c>
      <c r="BY424" t="s">
        <v>5476</v>
      </c>
      <c r="BZ424" t="s">
        <v>72</v>
      </c>
      <c r="CB424" t="s">
        <v>5477</v>
      </c>
      <c r="CE424" t="s">
        <v>273</v>
      </c>
      <c r="CF424">
        <v>279</v>
      </c>
      <c r="CG424" t="s">
        <v>1501</v>
      </c>
      <c r="CI424" t="s">
        <v>5411</v>
      </c>
      <c r="CJ424">
        <v>60</v>
      </c>
      <c r="CK424" t="s">
        <v>45</v>
      </c>
      <c r="CL424" s="1">
        <v>42236</v>
      </c>
      <c r="CM424" t="s">
        <v>5471</v>
      </c>
      <c r="CN424" t="s">
        <v>5478</v>
      </c>
      <c r="CO424" t="s">
        <v>5479</v>
      </c>
      <c r="CQ424">
        <v>3</v>
      </c>
      <c r="CR424" s="8">
        <v>6751.8</v>
      </c>
      <c r="CS424">
        <v>1</v>
      </c>
      <c r="CU424" s="8">
        <v>5683.3</v>
      </c>
      <c r="CV424">
        <v>3</v>
      </c>
      <c r="CX424" t="s">
        <v>5480</v>
      </c>
      <c r="CY424">
        <v>5.5</v>
      </c>
    </row>
    <row r="425" spans="1:103" x14ac:dyDescent="0.35">
      <c r="A425" t="s">
        <v>5481</v>
      </c>
      <c r="B425" s="19" t="s">
        <v>5411</v>
      </c>
      <c r="C425" t="s">
        <v>9</v>
      </c>
      <c r="D425">
        <v>100</v>
      </c>
      <c r="E425">
        <v>20</v>
      </c>
      <c r="F425" t="s">
        <v>5411</v>
      </c>
      <c r="G425">
        <v>512</v>
      </c>
      <c r="H425" t="s">
        <v>50</v>
      </c>
      <c r="I425">
        <v>20</v>
      </c>
      <c r="J425" t="s">
        <v>791</v>
      </c>
      <c r="K425" t="s">
        <v>5482</v>
      </c>
      <c r="L425" s="1"/>
      <c r="M425" s="1">
        <v>42237</v>
      </c>
      <c r="N425" s="1">
        <v>41907</v>
      </c>
      <c r="O425" t="s">
        <v>13</v>
      </c>
      <c r="P425" s="1">
        <v>41922</v>
      </c>
      <c r="Q425" t="s">
        <v>758</v>
      </c>
      <c r="R425" t="s">
        <v>9</v>
      </c>
      <c r="S425" t="s">
        <v>5412</v>
      </c>
      <c r="T425" t="s">
        <v>13</v>
      </c>
      <c r="U425" t="s">
        <v>657</v>
      </c>
      <c r="X425" s="8">
        <v>48.87</v>
      </c>
      <c r="Y425" s="8">
        <v>26.13</v>
      </c>
      <c r="Z425" s="8">
        <v>39.33</v>
      </c>
      <c r="AA425" s="8">
        <v>6150.79</v>
      </c>
      <c r="AB425" t="s">
        <v>205</v>
      </c>
      <c r="AC425" t="s">
        <v>3187</v>
      </c>
      <c r="AD425" t="s">
        <v>655</v>
      </c>
      <c r="AE425" t="s">
        <v>791</v>
      </c>
      <c r="AF425" t="s">
        <v>177</v>
      </c>
      <c r="AG425" t="s">
        <v>1021</v>
      </c>
      <c r="AH425" t="s">
        <v>5483</v>
      </c>
      <c r="AI425" t="s">
        <v>99</v>
      </c>
      <c r="AJ425" t="s">
        <v>23</v>
      </c>
      <c r="AK425" t="s">
        <v>3190</v>
      </c>
      <c r="AL425" s="2">
        <v>41907.729907407411</v>
      </c>
      <c r="AN425" t="s">
        <v>1020</v>
      </c>
      <c r="AO425">
        <v>6</v>
      </c>
      <c r="AP425" t="s">
        <v>817</v>
      </c>
      <c r="AQ425" t="s">
        <v>818</v>
      </c>
      <c r="AR425">
        <v>30</v>
      </c>
      <c r="AT425" t="s">
        <v>1492</v>
      </c>
      <c r="AU425" t="s">
        <v>802</v>
      </c>
      <c r="AV425" t="s">
        <v>29</v>
      </c>
      <c r="AW425" s="8">
        <v>5683.3</v>
      </c>
      <c r="AX425" s="8">
        <v>5683.3</v>
      </c>
      <c r="AY425" s="8">
        <v>6150.79</v>
      </c>
      <c r="BA425" t="s">
        <v>5484</v>
      </c>
      <c r="BB425" t="s">
        <v>1071</v>
      </c>
      <c r="BC425" t="s">
        <v>5485</v>
      </c>
      <c r="BD425">
        <v>1.5</v>
      </c>
      <c r="BE425">
        <v>17</v>
      </c>
      <c r="BF425" t="s">
        <v>9</v>
      </c>
      <c r="BG425" t="s">
        <v>1017</v>
      </c>
      <c r="BO425" t="s">
        <v>304</v>
      </c>
      <c r="BP425">
        <v>0</v>
      </c>
      <c r="BQ425" t="s">
        <v>36</v>
      </c>
      <c r="BR425" t="s">
        <v>5486</v>
      </c>
      <c r="BS425" t="s">
        <v>69</v>
      </c>
      <c r="BT425" t="s">
        <v>9</v>
      </c>
      <c r="BU425" t="s">
        <v>38</v>
      </c>
      <c r="BV425" t="s">
        <v>1019</v>
      </c>
      <c r="BW425" t="s">
        <v>1020</v>
      </c>
      <c r="BX425" t="s">
        <v>1021</v>
      </c>
      <c r="BY425" t="s">
        <v>1020</v>
      </c>
      <c r="BZ425" t="s">
        <v>40</v>
      </c>
      <c r="CB425" t="s">
        <v>1022</v>
      </c>
      <c r="CE425" t="s">
        <v>1023</v>
      </c>
      <c r="CF425">
        <v>279</v>
      </c>
      <c r="CG425" t="s">
        <v>1501</v>
      </c>
      <c r="CI425" t="s">
        <v>5411</v>
      </c>
      <c r="CJ425">
        <v>60</v>
      </c>
      <c r="CK425" t="s">
        <v>45</v>
      </c>
      <c r="CL425" s="1">
        <v>42237</v>
      </c>
      <c r="CM425" t="s">
        <v>5484</v>
      </c>
      <c r="CN425" t="s">
        <v>1025</v>
      </c>
      <c r="CO425" t="s">
        <v>5487</v>
      </c>
      <c r="CQ425">
        <v>3</v>
      </c>
      <c r="CR425" s="8">
        <v>6751.8</v>
      </c>
      <c r="CS425">
        <v>1</v>
      </c>
      <c r="CU425" s="8">
        <v>5683.3</v>
      </c>
      <c r="CV425">
        <v>3</v>
      </c>
      <c r="CX425" t="s">
        <v>5488</v>
      </c>
      <c r="CY425">
        <v>5.5</v>
      </c>
    </row>
    <row r="426" spans="1:103" x14ac:dyDescent="0.35">
      <c r="A426" t="s">
        <v>5489</v>
      </c>
      <c r="B426" s="19" t="s">
        <v>5411</v>
      </c>
      <c r="C426" t="s">
        <v>9</v>
      </c>
      <c r="D426">
        <v>100</v>
      </c>
      <c r="E426">
        <v>20</v>
      </c>
      <c r="F426" t="s">
        <v>5411</v>
      </c>
      <c r="G426">
        <v>1464</v>
      </c>
      <c r="H426" t="s">
        <v>50</v>
      </c>
      <c r="I426">
        <v>20</v>
      </c>
      <c r="J426" t="s">
        <v>791</v>
      </c>
      <c r="K426" t="s">
        <v>5490</v>
      </c>
      <c r="L426" s="1"/>
      <c r="M426" s="1">
        <v>42238</v>
      </c>
      <c r="N426" s="1">
        <v>42094</v>
      </c>
      <c r="O426" t="s">
        <v>13</v>
      </c>
      <c r="P426" s="1">
        <v>42101</v>
      </c>
      <c r="Q426" t="s">
        <v>1359</v>
      </c>
      <c r="R426" t="s">
        <v>9</v>
      </c>
      <c r="S426" t="s">
        <v>5412</v>
      </c>
      <c r="T426" t="s">
        <v>13</v>
      </c>
      <c r="U426" t="s">
        <v>53</v>
      </c>
      <c r="X426" s="8">
        <v>48.87</v>
      </c>
      <c r="Y426" s="8">
        <v>26.13</v>
      </c>
      <c r="Z426" s="8">
        <v>39.33</v>
      </c>
      <c r="AA426" s="8">
        <v>6939.29</v>
      </c>
      <c r="AB426" t="s">
        <v>205</v>
      </c>
      <c r="AC426" t="s">
        <v>3187</v>
      </c>
      <c r="AD426" t="s">
        <v>655</v>
      </c>
      <c r="AE426" t="s">
        <v>791</v>
      </c>
      <c r="AF426" t="s">
        <v>177</v>
      </c>
      <c r="AG426" t="s">
        <v>5491</v>
      </c>
      <c r="AH426" t="s">
        <v>3147</v>
      </c>
      <c r="AI426" t="s">
        <v>507</v>
      </c>
      <c r="AJ426" t="s">
        <v>59</v>
      </c>
      <c r="AK426" t="s">
        <v>5492</v>
      </c>
      <c r="AL426" s="2">
        <v>42094.782395833332</v>
      </c>
      <c r="AM426" t="s">
        <v>5493</v>
      </c>
      <c r="AN426" t="s">
        <v>5494</v>
      </c>
      <c r="AO426">
        <v>2</v>
      </c>
      <c r="AP426" t="s">
        <v>817</v>
      </c>
      <c r="AQ426" t="s">
        <v>818</v>
      </c>
      <c r="AR426">
        <v>30</v>
      </c>
      <c r="AT426" t="s">
        <v>1492</v>
      </c>
      <c r="AU426" t="s">
        <v>802</v>
      </c>
      <c r="AV426" t="s">
        <v>62</v>
      </c>
      <c r="AW426" s="8">
        <v>5734.95</v>
      </c>
      <c r="AX426" s="8">
        <v>5734.95</v>
      </c>
      <c r="AY426" s="8">
        <v>6939.29</v>
      </c>
      <c r="AZ426" t="s">
        <v>210</v>
      </c>
      <c r="BA426" t="s">
        <v>5495</v>
      </c>
      <c r="BB426" t="s">
        <v>106</v>
      </c>
      <c r="BC426" t="s">
        <v>5496</v>
      </c>
      <c r="BD426">
        <v>1.5</v>
      </c>
      <c r="BE426">
        <v>17</v>
      </c>
      <c r="BF426" t="s">
        <v>9</v>
      </c>
      <c r="BG426" t="s">
        <v>5497</v>
      </c>
      <c r="BH426" t="s">
        <v>5498</v>
      </c>
      <c r="BO426" t="s">
        <v>304</v>
      </c>
      <c r="BP426">
        <v>0</v>
      </c>
      <c r="BQ426" t="s">
        <v>36</v>
      </c>
      <c r="BR426" t="s">
        <v>5499</v>
      </c>
      <c r="BS426" t="s">
        <v>9</v>
      </c>
      <c r="BT426" t="s">
        <v>9</v>
      </c>
      <c r="BU426" t="s">
        <v>38</v>
      </c>
      <c r="BV426" t="s">
        <v>5500</v>
      </c>
      <c r="BW426" t="s">
        <v>5493</v>
      </c>
      <c r="BX426" t="s">
        <v>5501</v>
      </c>
      <c r="BY426" t="s">
        <v>5493</v>
      </c>
      <c r="BZ426" t="s">
        <v>40</v>
      </c>
      <c r="CB426" t="s">
        <v>4636</v>
      </c>
      <c r="CC426" t="s">
        <v>5502</v>
      </c>
      <c r="CD426" t="s">
        <v>164</v>
      </c>
      <c r="CE426" t="s">
        <v>1124</v>
      </c>
      <c r="CF426">
        <v>279</v>
      </c>
      <c r="CG426" t="s">
        <v>1501</v>
      </c>
      <c r="CI426" t="s">
        <v>5411</v>
      </c>
      <c r="CJ426">
        <v>60</v>
      </c>
      <c r="CK426" t="s">
        <v>45</v>
      </c>
      <c r="CL426" s="1">
        <v>42238</v>
      </c>
      <c r="CM426" t="s">
        <v>5495</v>
      </c>
      <c r="CO426" t="s">
        <v>5503</v>
      </c>
      <c r="CP426" t="s">
        <v>5502</v>
      </c>
      <c r="CQ426">
        <v>1</v>
      </c>
      <c r="CR426" s="8">
        <v>6751.8</v>
      </c>
      <c r="CS426">
        <v>2</v>
      </c>
      <c r="CU426" s="8">
        <v>5734.95</v>
      </c>
      <c r="CV426">
        <v>3</v>
      </c>
      <c r="CX426" t="s">
        <v>5504</v>
      </c>
      <c r="CY426">
        <v>5.5</v>
      </c>
    </row>
    <row r="427" spans="1:103" x14ac:dyDescent="0.35">
      <c r="A427" t="s">
        <v>5505</v>
      </c>
      <c r="B427" s="19" t="s">
        <v>5506</v>
      </c>
      <c r="C427" t="s">
        <v>9</v>
      </c>
      <c r="D427">
        <v>100</v>
      </c>
      <c r="E427">
        <v>22</v>
      </c>
      <c r="F427" t="s">
        <v>5506</v>
      </c>
      <c r="G427">
        <v>2211</v>
      </c>
      <c r="H427" t="s">
        <v>4255</v>
      </c>
      <c r="I427">
        <v>22</v>
      </c>
      <c r="J427" t="s">
        <v>791</v>
      </c>
      <c r="K427" t="s">
        <v>5507</v>
      </c>
      <c r="L427" s="1"/>
      <c r="M427" s="1">
        <v>42236</v>
      </c>
      <c r="N427" s="1">
        <v>42179</v>
      </c>
      <c r="O427" t="s">
        <v>13</v>
      </c>
      <c r="P427" s="1">
        <v>42186</v>
      </c>
      <c r="Q427" t="s">
        <v>202</v>
      </c>
      <c r="R427" t="s">
        <v>9</v>
      </c>
      <c r="S427" t="s">
        <v>5508</v>
      </c>
      <c r="T427" t="s">
        <v>13</v>
      </c>
      <c r="U427" t="s">
        <v>226</v>
      </c>
      <c r="X427" s="8">
        <v>28.33</v>
      </c>
      <c r="Y427" s="8">
        <v>23.17</v>
      </c>
      <c r="Z427" s="8">
        <v>59.82</v>
      </c>
      <c r="AA427" s="8">
        <v>5668.71</v>
      </c>
      <c r="AB427" t="s">
        <v>18</v>
      </c>
      <c r="AC427" t="s">
        <v>18</v>
      </c>
      <c r="AD427" t="s">
        <v>655</v>
      </c>
      <c r="AE427" t="s">
        <v>791</v>
      </c>
      <c r="AF427" t="s">
        <v>177</v>
      </c>
      <c r="AG427" t="s">
        <v>5509</v>
      </c>
      <c r="AH427" t="s">
        <v>4134</v>
      </c>
      <c r="AI427" t="s">
        <v>1031</v>
      </c>
      <c r="AJ427" t="s">
        <v>80</v>
      </c>
      <c r="AK427" t="s">
        <v>882</v>
      </c>
      <c r="AL427" s="2">
        <v>42179.410231481481</v>
      </c>
      <c r="AM427" t="s">
        <v>5510</v>
      </c>
      <c r="AN427" t="s">
        <v>5511</v>
      </c>
      <c r="AO427">
        <v>1</v>
      </c>
      <c r="AP427" t="s">
        <v>819</v>
      </c>
      <c r="AQ427" t="s">
        <v>4260</v>
      </c>
      <c r="AR427">
        <v>30</v>
      </c>
      <c r="AT427" t="s">
        <v>1492</v>
      </c>
      <c r="AU427" t="s">
        <v>819</v>
      </c>
      <c r="AV427" t="s">
        <v>83</v>
      </c>
      <c r="AW427" s="8">
        <v>5258</v>
      </c>
      <c r="AX427" s="8">
        <v>5258</v>
      </c>
      <c r="AY427" s="8">
        <v>5668.71</v>
      </c>
      <c r="BA427" t="s">
        <v>5512</v>
      </c>
      <c r="BB427" t="s">
        <v>5513</v>
      </c>
      <c r="BC427" t="s">
        <v>5514</v>
      </c>
      <c r="BD427">
        <v>1.25</v>
      </c>
      <c r="BE427">
        <v>19</v>
      </c>
      <c r="BF427" t="s">
        <v>9</v>
      </c>
      <c r="BG427" t="s">
        <v>5515</v>
      </c>
      <c r="BO427" t="s">
        <v>4265</v>
      </c>
      <c r="BP427">
        <v>0</v>
      </c>
      <c r="BQ427" t="s">
        <v>36</v>
      </c>
      <c r="BR427" t="s">
        <v>5516</v>
      </c>
      <c r="BS427" t="s">
        <v>9</v>
      </c>
      <c r="BV427" t="s">
        <v>5517</v>
      </c>
      <c r="BW427" t="s">
        <v>5510</v>
      </c>
      <c r="BX427" t="s">
        <v>5518</v>
      </c>
      <c r="BY427" t="s">
        <v>5511</v>
      </c>
      <c r="BZ427" t="s">
        <v>40</v>
      </c>
      <c r="CB427" t="s">
        <v>3155</v>
      </c>
      <c r="CC427" t="s">
        <v>5519</v>
      </c>
      <c r="CE427" t="s">
        <v>589</v>
      </c>
      <c r="CF427">
        <v>239</v>
      </c>
      <c r="CG427" t="s">
        <v>429</v>
      </c>
      <c r="CH427" t="s">
        <v>820</v>
      </c>
      <c r="CI427" t="s">
        <v>5506</v>
      </c>
      <c r="CJ427">
        <v>61</v>
      </c>
      <c r="CK427" t="s">
        <v>45</v>
      </c>
      <c r="CL427" s="1">
        <v>42236</v>
      </c>
      <c r="CM427" t="s">
        <v>5512</v>
      </c>
      <c r="CO427" t="s">
        <v>5520</v>
      </c>
      <c r="CP427" t="s">
        <v>5519</v>
      </c>
      <c r="CQ427">
        <v>1</v>
      </c>
      <c r="CR427" s="8"/>
      <c r="CS427">
        <v>0</v>
      </c>
      <c r="CU427" s="8">
        <v>5258</v>
      </c>
      <c r="CV427">
        <v>3</v>
      </c>
      <c r="CX427" t="s">
        <v>5521</v>
      </c>
      <c r="CY427">
        <v>5.5</v>
      </c>
    </row>
    <row r="428" spans="1:103" x14ac:dyDescent="0.35">
      <c r="A428" t="s">
        <v>5522</v>
      </c>
      <c r="B428" s="19" t="s">
        <v>5506</v>
      </c>
      <c r="C428" t="s">
        <v>9</v>
      </c>
      <c r="D428">
        <v>100</v>
      </c>
      <c r="E428">
        <v>22</v>
      </c>
      <c r="F428" t="s">
        <v>5506</v>
      </c>
      <c r="G428">
        <v>2030</v>
      </c>
      <c r="H428" t="s">
        <v>10</v>
      </c>
      <c r="I428">
        <v>22</v>
      </c>
      <c r="J428" t="s">
        <v>791</v>
      </c>
      <c r="K428" t="s">
        <v>5523</v>
      </c>
      <c r="L428" s="1"/>
      <c r="M428" s="1">
        <v>42238</v>
      </c>
      <c r="N428" s="1">
        <v>42165</v>
      </c>
      <c r="O428" t="s">
        <v>13</v>
      </c>
      <c r="P428" s="1">
        <v>42172</v>
      </c>
      <c r="Q428" t="s">
        <v>202</v>
      </c>
      <c r="R428" t="s">
        <v>9</v>
      </c>
      <c r="S428" t="s">
        <v>5508</v>
      </c>
      <c r="T428" t="s">
        <v>13</v>
      </c>
      <c r="U428" t="s">
        <v>53</v>
      </c>
      <c r="X428" s="8">
        <v>38.15</v>
      </c>
      <c r="Y428" s="8">
        <v>22.85</v>
      </c>
      <c r="Z428" s="8">
        <v>59.82</v>
      </c>
      <c r="AA428" s="8">
        <v>6133.6</v>
      </c>
      <c r="AB428" t="s">
        <v>600</v>
      </c>
      <c r="AC428" t="s">
        <v>600</v>
      </c>
      <c r="AD428" t="s">
        <v>655</v>
      </c>
      <c r="AE428" t="s">
        <v>791</v>
      </c>
      <c r="AF428" t="s">
        <v>177</v>
      </c>
      <c r="AH428" t="s">
        <v>1660</v>
      </c>
      <c r="AI428" t="s">
        <v>1661</v>
      </c>
      <c r="AJ428" t="s">
        <v>59</v>
      </c>
      <c r="AK428" t="s">
        <v>3362</v>
      </c>
      <c r="AL428" s="2">
        <v>42165.410671296297</v>
      </c>
      <c r="AM428" t="s">
        <v>5524</v>
      </c>
      <c r="AN428" t="s">
        <v>5525</v>
      </c>
      <c r="AO428">
        <v>1</v>
      </c>
      <c r="AP428" t="s">
        <v>799</v>
      </c>
      <c r="AQ428" t="s">
        <v>702</v>
      </c>
      <c r="AR428">
        <v>30</v>
      </c>
      <c r="AT428" t="s">
        <v>1492</v>
      </c>
      <c r="AU428" t="s">
        <v>4194</v>
      </c>
      <c r="AV428" t="s">
        <v>62</v>
      </c>
      <c r="AW428" s="8">
        <v>5698</v>
      </c>
      <c r="AX428" s="8">
        <v>5698</v>
      </c>
      <c r="AY428" s="8">
        <v>6133.6</v>
      </c>
      <c r="BA428" t="s">
        <v>5526</v>
      </c>
      <c r="BB428" t="s">
        <v>5527</v>
      </c>
      <c r="BC428" t="s">
        <v>5528</v>
      </c>
      <c r="BD428">
        <v>1.25</v>
      </c>
      <c r="BE428">
        <v>19</v>
      </c>
      <c r="BF428" t="s">
        <v>9</v>
      </c>
      <c r="BG428" t="s">
        <v>5529</v>
      </c>
      <c r="BO428" t="s">
        <v>1097</v>
      </c>
      <c r="BP428">
        <v>0</v>
      </c>
      <c r="BQ428" t="s">
        <v>36</v>
      </c>
      <c r="BR428" t="s">
        <v>5530</v>
      </c>
      <c r="BS428" t="s">
        <v>9</v>
      </c>
      <c r="BV428" t="s">
        <v>5531</v>
      </c>
      <c r="BW428" t="s">
        <v>5532</v>
      </c>
      <c r="BX428" t="s">
        <v>5533</v>
      </c>
      <c r="BY428" t="s">
        <v>5532</v>
      </c>
      <c r="BZ428" t="s">
        <v>40</v>
      </c>
      <c r="CB428" t="s">
        <v>5534</v>
      </c>
      <c r="CC428" t="s">
        <v>5535</v>
      </c>
      <c r="CD428" t="s">
        <v>254</v>
      </c>
      <c r="CE428" t="s">
        <v>43</v>
      </c>
      <c r="CF428">
        <v>259</v>
      </c>
      <c r="CG428" t="s">
        <v>55</v>
      </c>
      <c r="CI428" t="s">
        <v>5506</v>
      </c>
      <c r="CJ428">
        <v>61</v>
      </c>
      <c r="CK428" t="s">
        <v>45</v>
      </c>
      <c r="CL428" s="1">
        <v>42238</v>
      </c>
      <c r="CM428" t="s">
        <v>5526</v>
      </c>
      <c r="CO428" t="s">
        <v>5535</v>
      </c>
      <c r="CP428" t="s">
        <v>5535</v>
      </c>
      <c r="CQ428">
        <v>1</v>
      </c>
      <c r="CR428" s="8"/>
      <c r="CS428">
        <v>0</v>
      </c>
      <c r="CU428" s="8">
        <v>5698</v>
      </c>
      <c r="CV428">
        <v>3</v>
      </c>
      <c r="CX428" t="s">
        <v>5536</v>
      </c>
      <c r="CY428">
        <v>5.5</v>
      </c>
    </row>
    <row r="429" spans="1:103" x14ac:dyDescent="0.35">
      <c r="A429" t="s">
        <v>5537</v>
      </c>
      <c r="B429" s="19" t="s">
        <v>5506</v>
      </c>
      <c r="C429" t="s">
        <v>9</v>
      </c>
      <c r="D429">
        <v>98.47</v>
      </c>
      <c r="E429">
        <v>22</v>
      </c>
      <c r="F429" t="s">
        <v>5506</v>
      </c>
      <c r="G429">
        <v>465</v>
      </c>
      <c r="H429" t="s">
        <v>148</v>
      </c>
      <c r="I429">
        <v>22</v>
      </c>
      <c r="J429" t="s">
        <v>791</v>
      </c>
      <c r="K429" t="s">
        <v>5538</v>
      </c>
      <c r="L429" s="1"/>
      <c r="M429" s="1">
        <v>42235</v>
      </c>
      <c r="N429" s="1">
        <v>41898</v>
      </c>
      <c r="O429" t="s">
        <v>13</v>
      </c>
      <c r="P429" s="1">
        <v>41905</v>
      </c>
      <c r="Q429" t="s">
        <v>202</v>
      </c>
      <c r="R429" t="s">
        <v>9</v>
      </c>
      <c r="S429" t="s">
        <v>5508</v>
      </c>
      <c r="T429" t="s">
        <v>13</v>
      </c>
      <c r="U429" t="s">
        <v>16</v>
      </c>
      <c r="V429" t="s">
        <v>5539</v>
      </c>
      <c r="X429" s="8">
        <v>48.5</v>
      </c>
      <c r="Y429" s="8">
        <v>25</v>
      </c>
      <c r="Z429" s="8">
        <v>59.82</v>
      </c>
      <c r="AA429" s="8">
        <v>8027.15</v>
      </c>
      <c r="AB429" t="s">
        <v>1558</v>
      </c>
      <c r="AC429" t="s">
        <v>151</v>
      </c>
      <c r="AD429" t="s">
        <v>655</v>
      </c>
      <c r="AE429" t="s">
        <v>791</v>
      </c>
      <c r="AF429" t="s">
        <v>177</v>
      </c>
      <c r="AH429" t="s">
        <v>3329</v>
      </c>
      <c r="AI429" t="s">
        <v>3116</v>
      </c>
      <c r="AJ429" t="s">
        <v>100</v>
      </c>
      <c r="AK429" t="s">
        <v>153</v>
      </c>
      <c r="AL429" s="2">
        <v>41898.669537037036</v>
      </c>
      <c r="AM429" t="s">
        <v>5540</v>
      </c>
      <c r="AN429" t="s">
        <v>5541</v>
      </c>
      <c r="AO429">
        <v>6</v>
      </c>
      <c r="AP429" t="s">
        <v>4194</v>
      </c>
      <c r="AQ429" t="s">
        <v>702</v>
      </c>
      <c r="AR429">
        <v>30</v>
      </c>
      <c r="AT429" t="s">
        <v>1492</v>
      </c>
      <c r="AU429" t="s">
        <v>4194</v>
      </c>
      <c r="AV429" t="s">
        <v>104</v>
      </c>
      <c r="AW429" s="8">
        <v>7561.3</v>
      </c>
      <c r="AX429" s="8">
        <v>7561.3</v>
      </c>
      <c r="AY429" s="8">
        <v>8152.14</v>
      </c>
      <c r="AZ429" t="s">
        <v>30</v>
      </c>
      <c r="BA429" t="s">
        <v>5542</v>
      </c>
      <c r="BB429" t="s">
        <v>32</v>
      </c>
      <c r="BC429" t="s">
        <v>5543</v>
      </c>
      <c r="BD429">
        <v>1.25</v>
      </c>
      <c r="BE429">
        <v>19</v>
      </c>
      <c r="BF429" t="s">
        <v>9</v>
      </c>
      <c r="BG429" t="s">
        <v>5544</v>
      </c>
      <c r="BO429" t="s">
        <v>158</v>
      </c>
      <c r="BP429">
        <v>124.99</v>
      </c>
      <c r="BQ429" t="s">
        <v>1311</v>
      </c>
      <c r="BR429" t="s">
        <v>5545</v>
      </c>
      <c r="BS429" t="s">
        <v>9</v>
      </c>
      <c r="BT429" t="s">
        <v>69</v>
      </c>
      <c r="BU429" t="s">
        <v>38</v>
      </c>
      <c r="BV429" t="s">
        <v>868</v>
      </c>
      <c r="BW429" t="s">
        <v>5541</v>
      </c>
      <c r="BX429" t="s">
        <v>5539</v>
      </c>
      <c r="BY429" t="s">
        <v>5541</v>
      </c>
      <c r="BZ429" t="s">
        <v>40</v>
      </c>
      <c r="CB429" t="s">
        <v>5546</v>
      </c>
      <c r="CC429" t="s">
        <v>5547</v>
      </c>
      <c r="CE429" t="s">
        <v>2005</v>
      </c>
      <c r="CF429">
        <v>339</v>
      </c>
      <c r="CG429" t="s">
        <v>165</v>
      </c>
      <c r="CH429" t="s">
        <v>1316</v>
      </c>
      <c r="CI429" t="s">
        <v>5506</v>
      </c>
      <c r="CJ429">
        <v>61</v>
      </c>
      <c r="CK429" t="s">
        <v>45</v>
      </c>
      <c r="CL429" s="1">
        <v>42235</v>
      </c>
      <c r="CM429" t="s">
        <v>5542</v>
      </c>
      <c r="CN429" t="s">
        <v>5548</v>
      </c>
      <c r="CO429" t="s">
        <v>5547</v>
      </c>
      <c r="CP429" t="s">
        <v>5547</v>
      </c>
      <c r="CQ429">
        <v>3</v>
      </c>
      <c r="CR429" s="8">
        <v>9024.18</v>
      </c>
      <c r="CS429">
        <v>2</v>
      </c>
      <c r="CU429" s="8">
        <v>7561.3</v>
      </c>
      <c r="CV429">
        <v>3</v>
      </c>
      <c r="CX429" t="s">
        <v>5549</v>
      </c>
      <c r="CY429">
        <v>5.5</v>
      </c>
    </row>
    <row r="430" spans="1:103" x14ac:dyDescent="0.35">
      <c r="A430" t="s">
        <v>5550</v>
      </c>
      <c r="B430" s="19" t="s">
        <v>5506</v>
      </c>
      <c r="C430" t="s">
        <v>9</v>
      </c>
      <c r="D430">
        <v>100</v>
      </c>
      <c r="E430">
        <v>22</v>
      </c>
      <c r="F430" t="s">
        <v>5506</v>
      </c>
      <c r="G430">
        <v>407</v>
      </c>
      <c r="H430" t="s">
        <v>50</v>
      </c>
      <c r="I430">
        <v>22</v>
      </c>
      <c r="J430" t="s">
        <v>791</v>
      </c>
      <c r="K430" t="s">
        <v>5551</v>
      </c>
      <c r="L430" s="1"/>
      <c r="M430" s="1">
        <v>42236</v>
      </c>
      <c r="N430" s="1">
        <v>41891</v>
      </c>
      <c r="O430" t="s">
        <v>13</v>
      </c>
      <c r="P430" s="1">
        <v>41897</v>
      </c>
      <c r="Q430" t="s">
        <v>436</v>
      </c>
      <c r="R430" t="s">
        <v>9</v>
      </c>
      <c r="S430" t="s">
        <v>5508</v>
      </c>
      <c r="T430" t="s">
        <v>13</v>
      </c>
      <c r="U430" t="s">
        <v>53</v>
      </c>
      <c r="V430" t="s">
        <v>5552</v>
      </c>
      <c r="X430" s="8">
        <v>48.87</v>
      </c>
      <c r="Y430" s="8">
        <v>26.13</v>
      </c>
      <c r="Z430" s="8">
        <v>59.82</v>
      </c>
      <c r="AA430" s="8">
        <v>6609.8</v>
      </c>
      <c r="AB430" t="s">
        <v>205</v>
      </c>
      <c r="AC430" t="s">
        <v>3187</v>
      </c>
      <c r="AD430" t="s">
        <v>655</v>
      </c>
      <c r="AE430" t="s">
        <v>791</v>
      </c>
      <c r="AF430" t="s">
        <v>177</v>
      </c>
      <c r="AG430" t="s">
        <v>5553</v>
      </c>
      <c r="AH430" t="s">
        <v>2813</v>
      </c>
      <c r="AI430" t="s">
        <v>2814</v>
      </c>
      <c r="AJ430" t="s">
        <v>80</v>
      </c>
      <c r="AK430" t="s">
        <v>3424</v>
      </c>
      <c r="AL430" s="2">
        <v>41891.634282407409</v>
      </c>
      <c r="AM430" t="s">
        <v>5554</v>
      </c>
      <c r="AN430" t="s">
        <v>5554</v>
      </c>
      <c r="AO430">
        <v>5</v>
      </c>
      <c r="AP430" t="s">
        <v>799</v>
      </c>
      <c r="AQ430" t="s">
        <v>702</v>
      </c>
      <c r="AR430">
        <v>30</v>
      </c>
      <c r="AT430" t="s">
        <v>1492</v>
      </c>
      <c r="AU430" t="s">
        <v>4194</v>
      </c>
      <c r="AV430" t="s">
        <v>83</v>
      </c>
      <c r="AW430" s="8">
        <v>6138</v>
      </c>
      <c r="AX430" s="8">
        <v>6138</v>
      </c>
      <c r="AY430" s="8">
        <v>6609.8</v>
      </c>
      <c r="AZ430" t="s">
        <v>210</v>
      </c>
      <c r="BA430" t="s">
        <v>5555</v>
      </c>
      <c r="BB430" t="s">
        <v>1898</v>
      </c>
      <c r="BC430" t="s">
        <v>5556</v>
      </c>
      <c r="BD430">
        <v>1.25</v>
      </c>
      <c r="BE430">
        <v>19</v>
      </c>
      <c r="BF430" t="s">
        <v>9</v>
      </c>
      <c r="BG430" t="s">
        <v>5557</v>
      </c>
      <c r="BO430" t="s">
        <v>304</v>
      </c>
      <c r="BP430">
        <v>0</v>
      </c>
      <c r="BQ430" t="s">
        <v>36</v>
      </c>
      <c r="BR430" t="s">
        <v>5558</v>
      </c>
      <c r="BS430" t="s">
        <v>9</v>
      </c>
      <c r="BV430" t="s">
        <v>5559</v>
      </c>
      <c r="BW430" t="s">
        <v>5554</v>
      </c>
      <c r="BX430" t="s">
        <v>5552</v>
      </c>
      <c r="BY430" t="s">
        <v>5554</v>
      </c>
      <c r="BZ430" t="s">
        <v>72</v>
      </c>
      <c r="CB430" t="s">
        <v>5560</v>
      </c>
      <c r="CE430" t="s">
        <v>5561</v>
      </c>
      <c r="CF430">
        <v>279</v>
      </c>
      <c r="CG430" t="s">
        <v>1501</v>
      </c>
      <c r="CI430" t="s">
        <v>5506</v>
      </c>
      <c r="CJ430">
        <v>61</v>
      </c>
      <c r="CK430" t="s">
        <v>45</v>
      </c>
      <c r="CL430" s="1">
        <v>42236</v>
      </c>
      <c r="CM430" t="s">
        <v>5555</v>
      </c>
      <c r="CN430" t="s">
        <v>5562</v>
      </c>
      <c r="CO430" t="s">
        <v>5563</v>
      </c>
      <c r="CQ430">
        <v>3</v>
      </c>
      <c r="CR430" s="8">
        <v>7426.98</v>
      </c>
      <c r="CS430">
        <v>0</v>
      </c>
      <c r="CU430" s="8">
        <v>6138</v>
      </c>
      <c r="CV430">
        <v>3</v>
      </c>
      <c r="CX430" t="s">
        <v>5564</v>
      </c>
      <c r="CY430">
        <v>5.5</v>
      </c>
    </row>
    <row r="431" spans="1:103" x14ac:dyDescent="0.35">
      <c r="A431" t="s">
        <v>5565</v>
      </c>
      <c r="B431" s="19" t="s">
        <v>5506</v>
      </c>
      <c r="C431" t="s">
        <v>69</v>
      </c>
      <c r="E431">
        <v>22</v>
      </c>
      <c r="F431" t="s">
        <v>5506</v>
      </c>
      <c r="G431">
        <v>2422</v>
      </c>
      <c r="H431" t="s">
        <v>686</v>
      </c>
      <c r="I431">
        <v>22</v>
      </c>
      <c r="J431" t="s">
        <v>791</v>
      </c>
      <c r="K431" t="s">
        <v>2887</v>
      </c>
      <c r="L431" s="1">
        <v>42215</v>
      </c>
      <c r="M431" s="1">
        <v>42239</v>
      </c>
      <c r="N431" s="1">
        <v>42215</v>
      </c>
      <c r="O431" t="s">
        <v>1455</v>
      </c>
      <c r="P431" s="1"/>
      <c r="Q431" t="s">
        <v>758</v>
      </c>
      <c r="R431" t="s">
        <v>9</v>
      </c>
      <c r="S431" t="s">
        <v>5508</v>
      </c>
      <c r="T431" t="s">
        <v>1455</v>
      </c>
      <c r="X431" s="8">
        <v>48.87</v>
      </c>
      <c r="Y431" s="8">
        <v>26.13</v>
      </c>
      <c r="Z431" s="8">
        <v>59.82</v>
      </c>
      <c r="AB431" t="s">
        <v>429</v>
      </c>
      <c r="AC431" t="s">
        <v>687</v>
      </c>
      <c r="AD431" t="s">
        <v>655</v>
      </c>
      <c r="AE431" t="s">
        <v>791</v>
      </c>
      <c r="AF431" t="s">
        <v>177</v>
      </c>
      <c r="AH431" t="s">
        <v>5566</v>
      </c>
      <c r="AI431" t="s">
        <v>3600</v>
      </c>
      <c r="AJ431" t="s">
        <v>688</v>
      </c>
      <c r="AK431" t="s">
        <v>1593</v>
      </c>
      <c r="AL431" s="2">
        <v>42215.97042824074</v>
      </c>
      <c r="AN431" t="s">
        <v>5567</v>
      </c>
      <c r="AO431">
        <v>0</v>
      </c>
      <c r="AP431" t="s">
        <v>799</v>
      </c>
      <c r="AQ431" t="s">
        <v>702</v>
      </c>
      <c r="AR431">
        <v>30</v>
      </c>
      <c r="AT431" t="s">
        <v>1492</v>
      </c>
      <c r="AU431" t="s">
        <v>4194</v>
      </c>
      <c r="AV431" t="s">
        <v>690</v>
      </c>
      <c r="AW431" s="8">
        <v>6138</v>
      </c>
      <c r="AX431" s="8"/>
      <c r="AY431" s="8"/>
      <c r="BA431" t="s">
        <v>5568</v>
      </c>
      <c r="BB431" t="s">
        <v>511</v>
      </c>
      <c r="BC431" t="s">
        <v>2891</v>
      </c>
      <c r="BD431">
        <v>1.25</v>
      </c>
      <c r="BE431">
        <v>19</v>
      </c>
      <c r="BF431" t="s">
        <v>69</v>
      </c>
      <c r="BO431" t="s">
        <v>691</v>
      </c>
      <c r="BQ431" t="s">
        <v>36</v>
      </c>
      <c r="BR431" t="s">
        <v>5569</v>
      </c>
      <c r="BS431" t="s">
        <v>69</v>
      </c>
      <c r="BY431" t="s">
        <v>5567</v>
      </c>
      <c r="CF431">
        <v>279</v>
      </c>
      <c r="CG431" t="s">
        <v>205</v>
      </c>
      <c r="CI431" t="s">
        <v>5506</v>
      </c>
      <c r="CJ431">
        <v>61</v>
      </c>
      <c r="CK431" t="s">
        <v>45</v>
      </c>
      <c r="CL431" s="1">
        <v>42239</v>
      </c>
      <c r="CM431" t="s">
        <v>5568</v>
      </c>
      <c r="CQ431">
        <v>0</v>
      </c>
      <c r="CR431" s="8"/>
      <c r="CS431">
        <v>1</v>
      </c>
      <c r="CT431" t="s">
        <v>9</v>
      </c>
      <c r="CU431" s="8">
        <v>6138</v>
      </c>
      <c r="CV431">
        <v>3</v>
      </c>
      <c r="CX431" t="s">
        <v>5570</v>
      </c>
      <c r="CY431">
        <v>5.5</v>
      </c>
    </row>
    <row r="432" spans="1:103" x14ac:dyDescent="0.35">
      <c r="A432" t="s">
        <v>1639</v>
      </c>
      <c r="B432" s="19" t="s">
        <v>5506</v>
      </c>
      <c r="C432" t="s">
        <v>69</v>
      </c>
      <c r="D432">
        <v>100</v>
      </c>
      <c r="E432">
        <v>22</v>
      </c>
      <c r="F432" t="s">
        <v>5506</v>
      </c>
      <c r="G432">
        <v>1693</v>
      </c>
      <c r="H432" t="s">
        <v>10</v>
      </c>
      <c r="I432">
        <v>22</v>
      </c>
      <c r="J432" t="s">
        <v>791</v>
      </c>
      <c r="K432" t="s">
        <v>1640</v>
      </c>
      <c r="L432" s="1">
        <v>42179</v>
      </c>
      <c r="M432" s="1">
        <v>42236</v>
      </c>
      <c r="N432" s="1">
        <v>42122</v>
      </c>
      <c r="O432" t="s">
        <v>1455</v>
      </c>
      <c r="P432" s="1">
        <v>42165</v>
      </c>
      <c r="Q432" t="s">
        <v>758</v>
      </c>
      <c r="R432" t="s">
        <v>9</v>
      </c>
      <c r="S432" t="s">
        <v>5508</v>
      </c>
      <c r="T432" t="s">
        <v>1641</v>
      </c>
      <c r="X432" s="8">
        <v>38.15</v>
      </c>
      <c r="Y432" s="8">
        <v>22.85</v>
      </c>
      <c r="Z432" s="8">
        <v>59.82</v>
      </c>
      <c r="AA432" s="8">
        <v>137.49</v>
      </c>
      <c r="AB432" t="s">
        <v>691</v>
      </c>
      <c r="AC432" t="s">
        <v>691</v>
      </c>
      <c r="AD432" t="s">
        <v>655</v>
      </c>
      <c r="AE432" t="s">
        <v>791</v>
      </c>
      <c r="AF432" t="s">
        <v>177</v>
      </c>
      <c r="AG432" t="s">
        <v>2828</v>
      </c>
      <c r="AH432" t="s">
        <v>5571</v>
      </c>
      <c r="AI432" t="s">
        <v>2674</v>
      </c>
      <c r="AJ432" t="s">
        <v>80</v>
      </c>
      <c r="AK432" t="s">
        <v>3236</v>
      </c>
      <c r="AL432" s="2">
        <v>42122.457615740743</v>
      </c>
      <c r="AM432" t="s">
        <v>5572</v>
      </c>
      <c r="AO432">
        <v>1</v>
      </c>
      <c r="AP432" t="s">
        <v>799</v>
      </c>
      <c r="AQ432" t="s">
        <v>702</v>
      </c>
      <c r="AR432">
        <v>30</v>
      </c>
      <c r="AT432" t="s">
        <v>1492</v>
      </c>
      <c r="AU432" t="s">
        <v>701</v>
      </c>
      <c r="AV432" t="s">
        <v>83</v>
      </c>
      <c r="AW432" s="8">
        <v>5811.63</v>
      </c>
      <c r="AX432" s="8">
        <v>113.63</v>
      </c>
      <c r="AY432" s="8">
        <v>137.49</v>
      </c>
      <c r="BA432" t="s">
        <v>1643</v>
      </c>
      <c r="BB432" t="s">
        <v>32</v>
      </c>
      <c r="BC432" t="s">
        <v>1644</v>
      </c>
      <c r="BD432">
        <v>1.25</v>
      </c>
      <c r="BE432">
        <v>19</v>
      </c>
      <c r="BF432" t="s">
        <v>9</v>
      </c>
      <c r="BG432" t="s">
        <v>1645</v>
      </c>
      <c r="BO432" t="s">
        <v>787</v>
      </c>
      <c r="BP432">
        <v>0</v>
      </c>
      <c r="BQ432" t="s">
        <v>36</v>
      </c>
      <c r="BR432" t="s">
        <v>1646</v>
      </c>
      <c r="BS432" t="s">
        <v>9</v>
      </c>
      <c r="BT432" t="s">
        <v>9</v>
      </c>
      <c r="BU432" t="s">
        <v>38</v>
      </c>
      <c r="BV432" t="s">
        <v>1647</v>
      </c>
      <c r="BW432" t="s">
        <v>5572</v>
      </c>
      <c r="BX432" t="s">
        <v>1648</v>
      </c>
      <c r="BY432" t="s">
        <v>1649</v>
      </c>
      <c r="BZ432" t="s">
        <v>40</v>
      </c>
      <c r="CA432" t="s">
        <v>1650</v>
      </c>
      <c r="CB432" t="s">
        <v>1651</v>
      </c>
      <c r="CC432" t="s">
        <v>1652</v>
      </c>
      <c r="CE432" t="s">
        <v>1653</v>
      </c>
      <c r="CF432">
        <v>259</v>
      </c>
      <c r="CG432" t="s">
        <v>227</v>
      </c>
      <c r="CI432" t="s">
        <v>5506</v>
      </c>
      <c r="CJ432">
        <v>61</v>
      </c>
      <c r="CK432" t="s">
        <v>45</v>
      </c>
      <c r="CL432" s="1">
        <v>42236</v>
      </c>
      <c r="CM432" t="s">
        <v>1643</v>
      </c>
      <c r="CO432" t="s">
        <v>2831</v>
      </c>
      <c r="CQ432">
        <v>0</v>
      </c>
      <c r="CR432" s="8"/>
      <c r="CS432">
        <v>2</v>
      </c>
      <c r="CT432" t="s">
        <v>9</v>
      </c>
      <c r="CU432" s="8">
        <v>5811.63</v>
      </c>
      <c r="CV432">
        <v>3</v>
      </c>
      <c r="CX432" t="s">
        <v>5573</v>
      </c>
      <c r="CY432">
        <v>5.5</v>
      </c>
    </row>
    <row r="433" spans="1:103" x14ac:dyDescent="0.35">
      <c r="A433" t="s">
        <v>1639</v>
      </c>
      <c r="B433" s="19" t="s">
        <v>5506</v>
      </c>
      <c r="C433" t="s">
        <v>69</v>
      </c>
      <c r="D433">
        <v>100</v>
      </c>
      <c r="E433">
        <v>22</v>
      </c>
      <c r="F433" t="s">
        <v>5506</v>
      </c>
      <c r="G433">
        <v>1974</v>
      </c>
      <c r="H433" t="s">
        <v>50</v>
      </c>
      <c r="I433">
        <v>22</v>
      </c>
      <c r="J433" t="s">
        <v>791</v>
      </c>
      <c r="K433" t="s">
        <v>1640</v>
      </c>
      <c r="L433" s="1">
        <v>42200</v>
      </c>
      <c r="M433" s="1">
        <v>42238</v>
      </c>
      <c r="N433" s="1">
        <v>42158</v>
      </c>
      <c r="O433" t="s">
        <v>1455</v>
      </c>
      <c r="P433" s="1">
        <v>42165</v>
      </c>
      <c r="Q433" t="s">
        <v>758</v>
      </c>
      <c r="R433" t="s">
        <v>9</v>
      </c>
      <c r="S433" t="s">
        <v>5508</v>
      </c>
      <c r="T433" t="s">
        <v>1641</v>
      </c>
      <c r="X433" s="8">
        <v>48.87</v>
      </c>
      <c r="Y433" s="8">
        <v>26.13</v>
      </c>
      <c r="Z433" s="8">
        <v>59.82</v>
      </c>
      <c r="AA433" s="8">
        <v>137.49</v>
      </c>
      <c r="AB433" t="s">
        <v>205</v>
      </c>
      <c r="AC433" t="s">
        <v>3187</v>
      </c>
      <c r="AD433" t="s">
        <v>655</v>
      </c>
      <c r="AE433" t="s">
        <v>791</v>
      </c>
      <c r="AF433" t="s">
        <v>177</v>
      </c>
      <c r="AH433" t="s">
        <v>2543</v>
      </c>
      <c r="AI433" t="s">
        <v>1725</v>
      </c>
      <c r="AJ433" t="s">
        <v>59</v>
      </c>
      <c r="AK433" t="s">
        <v>5492</v>
      </c>
      <c r="AL433" s="2">
        <v>42158.476099537038</v>
      </c>
      <c r="AM433" t="s">
        <v>1642</v>
      </c>
      <c r="AO433">
        <v>1</v>
      </c>
      <c r="AP433" t="s">
        <v>799</v>
      </c>
      <c r="AQ433" t="s">
        <v>702</v>
      </c>
      <c r="AR433">
        <v>30</v>
      </c>
      <c r="AT433" t="s">
        <v>1492</v>
      </c>
      <c r="AU433" t="s">
        <v>4194</v>
      </c>
      <c r="AV433" t="s">
        <v>62</v>
      </c>
      <c r="AW433" s="8">
        <v>6251.63</v>
      </c>
      <c r="AX433" s="8">
        <v>113.63</v>
      </c>
      <c r="AY433" s="8">
        <v>137.49</v>
      </c>
      <c r="BA433" t="s">
        <v>1643</v>
      </c>
      <c r="BB433" t="s">
        <v>32</v>
      </c>
      <c r="BC433" t="s">
        <v>1644</v>
      </c>
      <c r="BD433">
        <v>1.25</v>
      </c>
      <c r="BE433">
        <v>19</v>
      </c>
      <c r="BF433" t="s">
        <v>9</v>
      </c>
      <c r="BG433" t="s">
        <v>1645</v>
      </c>
      <c r="BO433" t="s">
        <v>304</v>
      </c>
      <c r="BP433">
        <v>0</v>
      </c>
      <c r="BQ433" t="s">
        <v>36</v>
      </c>
      <c r="BR433" t="s">
        <v>1646</v>
      </c>
      <c r="BS433" t="s">
        <v>9</v>
      </c>
      <c r="BT433" t="s">
        <v>9</v>
      </c>
      <c r="BU433" t="s">
        <v>38</v>
      </c>
      <c r="BV433" t="s">
        <v>1647</v>
      </c>
      <c r="BW433" t="s">
        <v>1642</v>
      </c>
      <c r="BX433" t="s">
        <v>1648</v>
      </c>
      <c r="BY433" t="s">
        <v>1649</v>
      </c>
      <c r="BZ433" t="s">
        <v>40</v>
      </c>
      <c r="CA433" t="s">
        <v>1650</v>
      </c>
      <c r="CB433" t="s">
        <v>1651</v>
      </c>
      <c r="CC433" t="s">
        <v>1652</v>
      </c>
      <c r="CE433" t="s">
        <v>1653</v>
      </c>
      <c r="CF433">
        <v>279</v>
      </c>
      <c r="CG433" t="s">
        <v>1501</v>
      </c>
      <c r="CI433" t="s">
        <v>5506</v>
      </c>
      <c r="CJ433">
        <v>61</v>
      </c>
      <c r="CK433" t="s">
        <v>45</v>
      </c>
      <c r="CL433" s="1">
        <v>42238</v>
      </c>
      <c r="CM433" t="s">
        <v>1643</v>
      </c>
      <c r="CQ433">
        <v>0</v>
      </c>
      <c r="CR433" s="8"/>
      <c r="CS433">
        <v>2</v>
      </c>
      <c r="CU433" s="8">
        <v>6251.63</v>
      </c>
      <c r="CV433">
        <v>3</v>
      </c>
      <c r="CX433" t="s">
        <v>5574</v>
      </c>
      <c r="CY433">
        <v>5.5</v>
      </c>
    </row>
    <row r="434" spans="1:103" x14ac:dyDescent="0.35">
      <c r="A434" t="s">
        <v>5575</v>
      </c>
      <c r="B434" s="19" t="s">
        <v>5506</v>
      </c>
      <c r="C434" t="s">
        <v>9</v>
      </c>
      <c r="D434">
        <v>100</v>
      </c>
      <c r="E434">
        <v>22</v>
      </c>
      <c r="F434" t="s">
        <v>5506</v>
      </c>
      <c r="G434">
        <v>888</v>
      </c>
      <c r="H434" t="s">
        <v>50</v>
      </c>
      <c r="I434">
        <v>22</v>
      </c>
      <c r="J434" t="s">
        <v>791</v>
      </c>
      <c r="K434" t="s">
        <v>5576</v>
      </c>
      <c r="L434" s="1"/>
      <c r="M434" s="1">
        <v>42237</v>
      </c>
      <c r="N434" s="1">
        <v>42025</v>
      </c>
      <c r="O434" t="s">
        <v>13</v>
      </c>
      <c r="P434" s="1">
        <v>42032</v>
      </c>
      <c r="Q434" t="s">
        <v>436</v>
      </c>
      <c r="R434" t="s">
        <v>9</v>
      </c>
      <c r="S434" t="s">
        <v>5508</v>
      </c>
      <c r="T434" t="s">
        <v>13</v>
      </c>
      <c r="U434" t="s">
        <v>53</v>
      </c>
      <c r="X434" s="8">
        <v>48.87</v>
      </c>
      <c r="Y434" s="8">
        <v>26.13</v>
      </c>
      <c r="Z434" s="8">
        <v>59.82</v>
      </c>
      <c r="AA434" s="8">
        <v>6797.29</v>
      </c>
      <c r="AB434" t="s">
        <v>205</v>
      </c>
      <c r="AC434" t="s">
        <v>3187</v>
      </c>
      <c r="AD434" t="s">
        <v>655</v>
      </c>
      <c r="AE434" t="s">
        <v>791</v>
      </c>
      <c r="AF434" t="s">
        <v>177</v>
      </c>
      <c r="AG434" t="s">
        <v>5577</v>
      </c>
      <c r="AH434" t="s">
        <v>327</v>
      </c>
      <c r="AI434" t="s">
        <v>328</v>
      </c>
      <c r="AJ434" t="s">
        <v>23</v>
      </c>
      <c r="AK434" t="s">
        <v>3190</v>
      </c>
      <c r="AL434" s="2">
        <v>42025.449976851851</v>
      </c>
      <c r="AM434" t="s">
        <v>5578</v>
      </c>
      <c r="AN434" t="s">
        <v>5579</v>
      </c>
      <c r="AO434">
        <v>8</v>
      </c>
      <c r="AP434" t="s">
        <v>799</v>
      </c>
      <c r="AQ434" t="s">
        <v>702</v>
      </c>
      <c r="AR434">
        <v>30</v>
      </c>
      <c r="AT434" t="s">
        <v>1492</v>
      </c>
      <c r="AU434" t="s">
        <v>4194</v>
      </c>
      <c r="AV434" t="s">
        <v>29</v>
      </c>
      <c r="AW434" s="8">
        <v>6292.95</v>
      </c>
      <c r="AX434" s="8">
        <v>6292.95</v>
      </c>
      <c r="AY434" s="8">
        <v>6797.29</v>
      </c>
      <c r="BA434" t="s">
        <v>5580</v>
      </c>
      <c r="BB434" t="s">
        <v>32</v>
      </c>
      <c r="BC434" t="s">
        <v>5581</v>
      </c>
      <c r="BD434">
        <v>1.25</v>
      </c>
      <c r="BE434">
        <v>19</v>
      </c>
      <c r="BF434" t="s">
        <v>69</v>
      </c>
      <c r="BG434" t="s">
        <v>5582</v>
      </c>
      <c r="BO434" t="s">
        <v>304</v>
      </c>
      <c r="BP434">
        <v>0</v>
      </c>
      <c r="BQ434" t="s">
        <v>36</v>
      </c>
      <c r="BR434" t="s">
        <v>5583</v>
      </c>
      <c r="BS434" t="s">
        <v>69</v>
      </c>
      <c r="BT434" t="s">
        <v>9</v>
      </c>
      <c r="BU434" t="s">
        <v>38</v>
      </c>
      <c r="BV434" t="s">
        <v>5584</v>
      </c>
      <c r="BW434" t="s">
        <v>5578</v>
      </c>
      <c r="BX434" t="s">
        <v>5585</v>
      </c>
      <c r="BY434" t="s">
        <v>5579</v>
      </c>
      <c r="BZ434" t="s">
        <v>72</v>
      </c>
      <c r="CB434" t="s">
        <v>5586</v>
      </c>
      <c r="CC434" t="s">
        <v>5587</v>
      </c>
      <c r="CE434" t="s">
        <v>556</v>
      </c>
      <c r="CF434">
        <v>279</v>
      </c>
      <c r="CG434" t="s">
        <v>1501</v>
      </c>
      <c r="CI434" t="s">
        <v>5506</v>
      </c>
      <c r="CJ434">
        <v>61</v>
      </c>
      <c r="CK434" t="s">
        <v>45</v>
      </c>
      <c r="CL434" s="1">
        <v>42237</v>
      </c>
      <c r="CM434" t="s">
        <v>5580</v>
      </c>
      <c r="CO434" t="s">
        <v>5588</v>
      </c>
      <c r="CP434" t="s">
        <v>5587</v>
      </c>
      <c r="CQ434">
        <v>3</v>
      </c>
      <c r="CR434" s="8">
        <v>7426.98</v>
      </c>
      <c r="CS434">
        <v>1</v>
      </c>
      <c r="CU434" s="8">
        <v>6292.95</v>
      </c>
      <c r="CV434">
        <v>3</v>
      </c>
      <c r="CX434" t="s">
        <v>5589</v>
      </c>
      <c r="CY434">
        <v>5.5</v>
      </c>
    </row>
    <row r="435" spans="1:103" x14ac:dyDescent="0.35">
      <c r="A435" t="s">
        <v>5590</v>
      </c>
      <c r="B435" s="19" t="s">
        <v>5506</v>
      </c>
      <c r="C435" t="s">
        <v>9</v>
      </c>
      <c r="D435">
        <v>100</v>
      </c>
      <c r="E435">
        <v>22</v>
      </c>
      <c r="F435" t="s">
        <v>5506</v>
      </c>
      <c r="G435">
        <v>604</v>
      </c>
      <c r="H435" t="s">
        <v>10</v>
      </c>
      <c r="I435">
        <v>22</v>
      </c>
      <c r="J435" t="s">
        <v>791</v>
      </c>
      <c r="K435" t="s">
        <v>5591</v>
      </c>
      <c r="L435" s="1"/>
      <c r="M435" s="1">
        <v>42237</v>
      </c>
      <c r="N435" s="1">
        <v>41932</v>
      </c>
      <c r="O435" t="s">
        <v>13</v>
      </c>
      <c r="P435" s="1">
        <v>41940</v>
      </c>
      <c r="Q435" t="s">
        <v>202</v>
      </c>
      <c r="R435" t="s">
        <v>9</v>
      </c>
      <c r="S435" t="s">
        <v>5508</v>
      </c>
      <c r="T435" t="s">
        <v>13</v>
      </c>
      <c r="U435" t="s">
        <v>53</v>
      </c>
      <c r="V435" t="s">
        <v>5592</v>
      </c>
      <c r="X435" s="8">
        <v>38.15</v>
      </c>
      <c r="Y435" s="8">
        <v>22.85</v>
      </c>
      <c r="Z435" s="8">
        <v>59.82</v>
      </c>
      <c r="AA435" s="8">
        <v>6333.59</v>
      </c>
      <c r="AB435" t="s">
        <v>600</v>
      </c>
      <c r="AC435" t="s">
        <v>600</v>
      </c>
      <c r="AD435" t="s">
        <v>655</v>
      </c>
      <c r="AE435" t="s">
        <v>791</v>
      </c>
      <c r="AF435" t="s">
        <v>177</v>
      </c>
      <c r="AG435" t="s">
        <v>5592</v>
      </c>
      <c r="AH435" t="s">
        <v>5593</v>
      </c>
      <c r="AI435" t="s">
        <v>913</v>
      </c>
      <c r="AJ435" t="s">
        <v>23</v>
      </c>
      <c r="AK435" t="s">
        <v>3208</v>
      </c>
      <c r="AL435" s="2">
        <v>41932.618275462963</v>
      </c>
      <c r="AM435" t="s">
        <v>5594</v>
      </c>
      <c r="AN435" t="s">
        <v>5594</v>
      </c>
      <c r="AO435">
        <v>6</v>
      </c>
      <c r="AP435" t="s">
        <v>799</v>
      </c>
      <c r="AQ435" t="s">
        <v>702</v>
      </c>
      <c r="AR435">
        <v>30</v>
      </c>
      <c r="AT435" t="s">
        <v>1492</v>
      </c>
      <c r="AU435" t="s">
        <v>4194</v>
      </c>
      <c r="AV435" t="s">
        <v>29</v>
      </c>
      <c r="AW435" s="8">
        <v>5863.28</v>
      </c>
      <c r="AX435" s="8">
        <v>5863.28</v>
      </c>
      <c r="AY435" s="8">
        <v>6333.59</v>
      </c>
      <c r="AZ435" t="s">
        <v>210</v>
      </c>
      <c r="BA435" t="s">
        <v>5595</v>
      </c>
      <c r="BB435" t="s">
        <v>5596</v>
      </c>
      <c r="BC435" t="s">
        <v>5597</v>
      </c>
      <c r="BD435">
        <v>1.25</v>
      </c>
      <c r="BE435">
        <v>19</v>
      </c>
      <c r="BF435" t="s">
        <v>9</v>
      </c>
      <c r="BG435" t="s">
        <v>5598</v>
      </c>
      <c r="BO435" t="s">
        <v>1097</v>
      </c>
      <c r="BP435">
        <v>0</v>
      </c>
      <c r="BQ435" t="s">
        <v>36</v>
      </c>
      <c r="BR435" t="s">
        <v>5599</v>
      </c>
      <c r="BS435" t="s">
        <v>69</v>
      </c>
      <c r="BT435" t="s">
        <v>9</v>
      </c>
      <c r="BU435" t="s">
        <v>38</v>
      </c>
      <c r="BV435" t="s">
        <v>5600</v>
      </c>
      <c r="BW435" t="s">
        <v>5594</v>
      </c>
      <c r="BX435" t="s">
        <v>5592</v>
      </c>
      <c r="BY435" t="s">
        <v>5594</v>
      </c>
      <c r="BZ435" t="s">
        <v>72</v>
      </c>
      <c r="CB435" t="s">
        <v>5601</v>
      </c>
      <c r="CC435" t="s">
        <v>5602</v>
      </c>
      <c r="CE435" t="s">
        <v>556</v>
      </c>
      <c r="CF435">
        <v>259</v>
      </c>
      <c r="CG435" t="s">
        <v>55</v>
      </c>
      <c r="CI435" t="s">
        <v>5506</v>
      </c>
      <c r="CJ435">
        <v>61</v>
      </c>
      <c r="CK435" t="s">
        <v>45</v>
      </c>
      <c r="CL435" s="1">
        <v>42237</v>
      </c>
      <c r="CM435" t="s">
        <v>5595</v>
      </c>
      <c r="CN435" t="s">
        <v>5603</v>
      </c>
      <c r="CO435" t="s">
        <v>5604</v>
      </c>
      <c r="CQ435">
        <v>3</v>
      </c>
      <c r="CR435" s="8">
        <v>6894.58</v>
      </c>
      <c r="CS435">
        <v>1</v>
      </c>
      <c r="CU435" s="8">
        <v>5863.28</v>
      </c>
      <c r="CV435">
        <v>3</v>
      </c>
      <c r="CX435" t="s">
        <v>5605</v>
      </c>
      <c r="CY435">
        <v>5.5</v>
      </c>
    </row>
    <row r="436" spans="1:103" x14ac:dyDescent="0.35">
      <c r="A436" t="s">
        <v>5606</v>
      </c>
      <c r="B436" s="19" t="s">
        <v>5506</v>
      </c>
      <c r="C436" t="s">
        <v>9</v>
      </c>
      <c r="D436">
        <v>98.13</v>
      </c>
      <c r="E436">
        <v>22</v>
      </c>
      <c r="F436" t="s">
        <v>5506</v>
      </c>
      <c r="G436">
        <v>2022</v>
      </c>
      <c r="H436" t="s">
        <v>50</v>
      </c>
      <c r="I436">
        <v>24</v>
      </c>
      <c r="J436" t="s">
        <v>791</v>
      </c>
      <c r="K436" t="s">
        <v>5607</v>
      </c>
      <c r="L436" s="1"/>
      <c r="M436" s="1">
        <v>42235</v>
      </c>
      <c r="N436" s="1">
        <v>42164</v>
      </c>
      <c r="O436" t="s">
        <v>13</v>
      </c>
      <c r="P436" s="1"/>
      <c r="Q436" t="s">
        <v>202</v>
      </c>
      <c r="R436" t="s">
        <v>9</v>
      </c>
      <c r="S436" t="s">
        <v>5508</v>
      </c>
      <c r="T436" t="s">
        <v>13</v>
      </c>
      <c r="U436" t="s">
        <v>1283</v>
      </c>
      <c r="X436" s="8">
        <v>48.87</v>
      </c>
      <c r="Y436" s="8">
        <v>26.13</v>
      </c>
      <c r="Z436" s="8">
        <v>59.82</v>
      </c>
      <c r="AA436" s="8">
        <v>7210.7</v>
      </c>
      <c r="AB436" t="s">
        <v>205</v>
      </c>
      <c r="AC436" t="s">
        <v>3187</v>
      </c>
      <c r="AD436" t="s">
        <v>655</v>
      </c>
      <c r="AE436" t="s">
        <v>791</v>
      </c>
      <c r="AF436" t="s">
        <v>177</v>
      </c>
      <c r="AG436" t="s">
        <v>5608</v>
      </c>
      <c r="AH436" t="s">
        <v>2214</v>
      </c>
      <c r="AI436" t="s">
        <v>1661</v>
      </c>
      <c r="AJ436" t="s">
        <v>100</v>
      </c>
      <c r="AK436" t="s">
        <v>5421</v>
      </c>
      <c r="AL436" s="2">
        <v>42164.586365740739</v>
      </c>
      <c r="AM436" t="s">
        <v>5609</v>
      </c>
      <c r="AN436" t="s">
        <v>5609</v>
      </c>
      <c r="AO436">
        <v>3</v>
      </c>
      <c r="AP436" t="s">
        <v>799</v>
      </c>
      <c r="AQ436" t="s">
        <v>702</v>
      </c>
      <c r="AR436">
        <v>30</v>
      </c>
      <c r="AT436" t="s">
        <v>1492</v>
      </c>
      <c r="AU436" t="s">
        <v>4194</v>
      </c>
      <c r="AV436" t="s">
        <v>104</v>
      </c>
      <c r="AW436" s="8">
        <v>6809.63</v>
      </c>
      <c r="AX436" s="8">
        <v>6809.63</v>
      </c>
      <c r="AY436" s="8">
        <v>7348.19</v>
      </c>
      <c r="BA436" t="s">
        <v>5610</v>
      </c>
      <c r="BB436" t="s">
        <v>5611</v>
      </c>
      <c r="BC436" t="s">
        <v>5612</v>
      </c>
      <c r="BD436">
        <v>1.25</v>
      </c>
      <c r="BE436">
        <v>19</v>
      </c>
      <c r="BF436" t="s">
        <v>69</v>
      </c>
      <c r="BG436" t="s">
        <v>5613</v>
      </c>
      <c r="BO436" t="s">
        <v>304</v>
      </c>
      <c r="BP436">
        <v>137.49</v>
      </c>
      <c r="BQ436" t="s">
        <v>36</v>
      </c>
      <c r="BR436" t="s">
        <v>5614</v>
      </c>
      <c r="BS436" t="s">
        <v>9</v>
      </c>
      <c r="BT436" t="s">
        <v>69</v>
      </c>
      <c r="BU436" t="s">
        <v>38</v>
      </c>
      <c r="BV436" t="s">
        <v>5615</v>
      </c>
      <c r="BW436" t="s">
        <v>5609</v>
      </c>
      <c r="BX436" t="s">
        <v>5616</v>
      </c>
      <c r="BY436" t="s">
        <v>5609</v>
      </c>
      <c r="BZ436" t="s">
        <v>40</v>
      </c>
      <c r="CB436" t="s">
        <v>5617</v>
      </c>
      <c r="CE436" t="s">
        <v>456</v>
      </c>
      <c r="CF436">
        <v>279</v>
      </c>
      <c r="CG436" t="s">
        <v>1501</v>
      </c>
      <c r="CI436" t="s">
        <v>5506</v>
      </c>
      <c r="CJ436">
        <v>61</v>
      </c>
      <c r="CK436" t="s">
        <v>45</v>
      </c>
      <c r="CL436" s="1">
        <v>42235</v>
      </c>
      <c r="CM436" t="s">
        <v>5610</v>
      </c>
      <c r="CO436" t="s">
        <v>5618</v>
      </c>
      <c r="CQ436">
        <v>2</v>
      </c>
      <c r="CR436" s="8">
        <v>675.18</v>
      </c>
      <c r="CS436">
        <v>1</v>
      </c>
      <c r="CU436" s="8">
        <v>6809.63</v>
      </c>
      <c r="CV436">
        <v>3</v>
      </c>
      <c r="CX436" t="s">
        <v>5619</v>
      </c>
      <c r="CY436">
        <v>5.5</v>
      </c>
    </row>
    <row r="437" spans="1:103" x14ac:dyDescent="0.35">
      <c r="A437" t="s">
        <v>5620</v>
      </c>
      <c r="B437" s="19" t="s">
        <v>5621</v>
      </c>
      <c r="C437" t="s">
        <v>9</v>
      </c>
      <c r="D437">
        <v>100</v>
      </c>
      <c r="E437">
        <v>60</v>
      </c>
      <c r="F437" t="s">
        <v>5621</v>
      </c>
      <c r="G437">
        <v>2387</v>
      </c>
      <c r="H437" t="s">
        <v>50</v>
      </c>
      <c r="I437">
        <v>60</v>
      </c>
      <c r="J437" t="s">
        <v>791</v>
      </c>
      <c r="K437" t="s">
        <v>5622</v>
      </c>
      <c r="L437" s="1"/>
      <c r="M437" s="1">
        <v>42235</v>
      </c>
      <c r="N437" s="1">
        <v>42206</v>
      </c>
      <c r="O437" t="s">
        <v>13</v>
      </c>
      <c r="P437" s="1">
        <v>42213</v>
      </c>
      <c r="Q437" t="s">
        <v>202</v>
      </c>
      <c r="R437" t="s">
        <v>9</v>
      </c>
      <c r="S437" t="s">
        <v>5623</v>
      </c>
      <c r="T437" t="s">
        <v>13</v>
      </c>
      <c r="U437" t="s">
        <v>1658</v>
      </c>
      <c r="X437" s="8">
        <v>48.87</v>
      </c>
      <c r="Y437" s="8">
        <v>26.13</v>
      </c>
      <c r="Z437" s="8">
        <v>36.04</v>
      </c>
      <c r="AA437" s="8">
        <v>13549.17</v>
      </c>
      <c r="AB437" t="s">
        <v>205</v>
      </c>
      <c r="AC437" t="s">
        <v>3187</v>
      </c>
      <c r="AD437" t="s">
        <v>3360</v>
      </c>
      <c r="AE437" t="s">
        <v>791</v>
      </c>
      <c r="AF437" t="s">
        <v>177</v>
      </c>
      <c r="AG437" t="s">
        <v>5624</v>
      </c>
      <c r="AH437" t="s">
        <v>657</v>
      </c>
      <c r="AI437" t="s">
        <v>658</v>
      </c>
      <c r="AJ437" t="s">
        <v>100</v>
      </c>
      <c r="AK437" t="s">
        <v>5421</v>
      </c>
      <c r="AL437" s="2">
        <v>42206.72515046296</v>
      </c>
      <c r="AM437" t="s">
        <v>5625</v>
      </c>
      <c r="AN437" t="s">
        <v>5625</v>
      </c>
      <c r="AO437">
        <v>1</v>
      </c>
      <c r="AP437" t="s">
        <v>701</v>
      </c>
      <c r="AQ437" t="s">
        <v>702</v>
      </c>
      <c r="AR437">
        <v>40</v>
      </c>
      <c r="AT437" t="s">
        <v>1596</v>
      </c>
      <c r="AU437" t="s">
        <v>5004</v>
      </c>
      <c r="AV437" t="s">
        <v>104</v>
      </c>
      <c r="AW437" s="8">
        <v>12540</v>
      </c>
      <c r="AX437" s="8">
        <v>12540</v>
      </c>
      <c r="AY437" s="8">
        <v>13549.17</v>
      </c>
      <c r="BA437" t="s">
        <v>5626</v>
      </c>
      <c r="BB437" t="s">
        <v>32</v>
      </c>
      <c r="BC437" t="s">
        <v>5627</v>
      </c>
      <c r="BD437">
        <v>1.1000000000000001</v>
      </c>
      <c r="BE437">
        <v>24</v>
      </c>
      <c r="BF437" t="s">
        <v>69</v>
      </c>
      <c r="BG437" t="s">
        <v>5628</v>
      </c>
      <c r="BH437" t="s">
        <v>5629</v>
      </c>
      <c r="BO437" t="s">
        <v>304</v>
      </c>
      <c r="BP437">
        <v>0</v>
      </c>
      <c r="BQ437" t="s">
        <v>36</v>
      </c>
      <c r="BR437" t="s">
        <v>5630</v>
      </c>
      <c r="BS437" t="s">
        <v>9</v>
      </c>
      <c r="BV437" t="s">
        <v>5631</v>
      </c>
      <c r="BW437" t="s">
        <v>5625</v>
      </c>
      <c r="BX437" t="s">
        <v>5624</v>
      </c>
      <c r="BY437" t="s">
        <v>5625</v>
      </c>
      <c r="BZ437" t="s">
        <v>72</v>
      </c>
      <c r="CB437" t="s">
        <v>5632</v>
      </c>
      <c r="CE437" t="s">
        <v>294</v>
      </c>
      <c r="CF437">
        <v>209</v>
      </c>
      <c r="CG437" t="s">
        <v>1501</v>
      </c>
      <c r="CI437" t="s">
        <v>5621</v>
      </c>
      <c r="CJ437">
        <v>62</v>
      </c>
      <c r="CK437" t="s">
        <v>45</v>
      </c>
      <c r="CL437" s="1">
        <v>42235</v>
      </c>
      <c r="CM437" t="s">
        <v>5626</v>
      </c>
      <c r="CO437" t="s">
        <v>5633</v>
      </c>
      <c r="CQ437">
        <v>1</v>
      </c>
      <c r="CR437" s="8"/>
      <c r="CS437">
        <v>2</v>
      </c>
      <c r="CU437" s="8">
        <v>12540</v>
      </c>
      <c r="CV437">
        <v>3</v>
      </c>
      <c r="CX437" t="s">
        <v>5634</v>
      </c>
    </row>
    <row r="438" spans="1:103" x14ac:dyDescent="0.35">
      <c r="A438" t="s">
        <v>5635</v>
      </c>
      <c r="B438" s="19" t="s">
        <v>5621</v>
      </c>
      <c r="C438" t="s">
        <v>9</v>
      </c>
      <c r="D438">
        <v>100</v>
      </c>
      <c r="E438">
        <v>60</v>
      </c>
      <c r="F438" t="s">
        <v>5621</v>
      </c>
      <c r="G438">
        <v>1896</v>
      </c>
      <c r="H438" t="s">
        <v>50</v>
      </c>
      <c r="I438">
        <v>60</v>
      </c>
      <c r="J438" t="s">
        <v>791</v>
      </c>
      <c r="K438" t="s">
        <v>5636</v>
      </c>
      <c r="L438" s="1"/>
      <c r="M438" s="1">
        <v>42236</v>
      </c>
      <c r="N438" s="1">
        <v>42152</v>
      </c>
      <c r="O438" t="s">
        <v>13</v>
      </c>
      <c r="P438" s="1"/>
      <c r="Q438" t="s">
        <v>173</v>
      </c>
      <c r="R438" t="s">
        <v>9</v>
      </c>
      <c r="S438" t="s">
        <v>5623</v>
      </c>
      <c r="T438" t="s">
        <v>13</v>
      </c>
      <c r="U438" t="s">
        <v>53</v>
      </c>
      <c r="X438" s="8">
        <v>48.87</v>
      </c>
      <c r="Y438" s="8">
        <v>26.13</v>
      </c>
      <c r="Z438" s="8">
        <v>36.04</v>
      </c>
      <c r="AA438" s="8">
        <v>13986.65</v>
      </c>
      <c r="AB438" t="s">
        <v>205</v>
      </c>
      <c r="AC438" t="s">
        <v>3187</v>
      </c>
      <c r="AD438" t="s">
        <v>3360</v>
      </c>
      <c r="AE438" t="s">
        <v>791</v>
      </c>
      <c r="AF438" t="s">
        <v>177</v>
      </c>
      <c r="AG438" t="s">
        <v>5637</v>
      </c>
      <c r="AH438" t="s">
        <v>729</v>
      </c>
      <c r="AI438" t="s">
        <v>730</v>
      </c>
      <c r="AJ438" t="s">
        <v>80</v>
      </c>
      <c r="AK438" t="s">
        <v>3424</v>
      </c>
      <c r="AL438" s="2">
        <v>42152.538842592592</v>
      </c>
      <c r="AM438" t="s">
        <v>1785</v>
      </c>
      <c r="AN438" t="s">
        <v>5638</v>
      </c>
      <c r="AO438">
        <v>2</v>
      </c>
      <c r="AP438" t="s">
        <v>701</v>
      </c>
      <c r="AQ438" t="s">
        <v>702</v>
      </c>
      <c r="AR438">
        <v>40</v>
      </c>
      <c r="AT438" t="s">
        <v>1596</v>
      </c>
      <c r="AU438" t="s">
        <v>5004</v>
      </c>
      <c r="AV438" t="s">
        <v>83</v>
      </c>
      <c r="AW438" s="8">
        <v>12901.55</v>
      </c>
      <c r="AX438" s="8">
        <v>12901.55</v>
      </c>
      <c r="AY438" s="8">
        <v>13986.65</v>
      </c>
      <c r="BA438" t="s">
        <v>5639</v>
      </c>
      <c r="BB438" t="s">
        <v>1677</v>
      </c>
      <c r="BC438" t="s">
        <v>5640</v>
      </c>
      <c r="BD438">
        <v>1.1000000000000001</v>
      </c>
      <c r="BE438">
        <v>24</v>
      </c>
      <c r="BF438" t="s">
        <v>69</v>
      </c>
      <c r="BG438" t="s">
        <v>5641</v>
      </c>
      <c r="BO438" t="s">
        <v>304</v>
      </c>
      <c r="BP438">
        <v>0</v>
      </c>
      <c r="BQ438" t="s">
        <v>36</v>
      </c>
      <c r="BR438" t="s">
        <v>5642</v>
      </c>
      <c r="BS438" t="s">
        <v>9</v>
      </c>
      <c r="BT438" t="s">
        <v>9</v>
      </c>
      <c r="BU438" t="s">
        <v>38</v>
      </c>
      <c r="BV438" t="s">
        <v>5643</v>
      </c>
      <c r="BW438" t="s">
        <v>1785</v>
      </c>
      <c r="BX438" t="s">
        <v>5637</v>
      </c>
      <c r="BY438" t="s">
        <v>5638</v>
      </c>
      <c r="BZ438" t="s">
        <v>40</v>
      </c>
      <c r="CA438" t="s">
        <v>5644</v>
      </c>
      <c r="CB438" t="s">
        <v>1785</v>
      </c>
      <c r="CC438" t="s">
        <v>5645</v>
      </c>
      <c r="CE438" t="s">
        <v>43</v>
      </c>
      <c r="CF438">
        <v>209</v>
      </c>
      <c r="CG438" t="s">
        <v>1501</v>
      </c>
      <c r="CI438" t="s">
        <v>5621</v>
      </c>
      <c r="CJ438">
        <v>62</v>
      </c>
      <c r="CK438" t="s">
        <v>45</v>
      </c>
      <c r="CL438" s="1">
        <v>42236</v>
      </c>
      <c r="CM438" t="s">
        <v>5639</v>
      </c>
      <c r="CO438" t="s">
        <v>5646</v>
      </c>
      <c r="CP438" t="s">
        <v>5645</v>
      </c>
      <c r="CQ438">
        <v>1</v>
      </c>
      <c r="CR438" s="8"/>
      <c r="CS438">
        <v>1</v>
      </c>
      <c r="CU438" s="8">
        <v>12901.55</v>
      </c>
      <c r="CV438">
        <v>3</v>
      </c>
      <c r="CX438" t="s">
        <v>5647</v>
      </c>
    </row>
    <row r="439" spans="1:103" x14ac:dyDescent="0.35">
      <c r="A439" t="s">
        <v>5648</v>
      </c>
      <c r="B439" s="19" t="s">
        <v>5621</v>
      </c>
      <c r="C439" t="s">
        <v>9</v>
      </c>
      <c r="D439">
        <v>99.92</v>
      </c>
      <c r="E439">
        <v>60</v>
      </c>
      <c r="F439" t="s">
        <v>5621</v>
      </c>
      <c r="G439">
        <v>462</v>
      </c>
      <c r="H439" t="s">
        <v>148</v>
      </c>
      <c r="I439">
        <v>60</v>
      </c>
      <c r="J439" t="s">
        <v>791</v>
      </c>
      <c r="K439" t="s">
        <v>5649</v>
      </c>
      <c r="L439" s="1"/>
      <c r="M439" s="1">
        <v>42235</v>
      </c>
      <c r="N439" s="1">
        <v>41898</v>
      </c>
      <c r="O439" t="s">
        <v>13</v>
      </c>
      <c r="P439" s="1">
        <v>41905</v>
      </c>
      <c r="Q439" t="s">
        <v>202</v>
      </c>
      <c r="R439" t="s">
        <v>9</v>
      </c>
      <c r="S439" t="s">
        <v>5623</v>
      </c>
      <c r="T439" t="s">
        <v>13</v>
      </c>
      <c r="U439" t="s">
        <v>53</v>
      </c>
      <c r="X439" s="8">
        <v>48.5</v>
      </c>
      <c r="Y439" s="8">
        <v>25</v>
      </c>
      <c r="Z439" s="8">
        <v>36.04</v>
      </c>
      <c r="AA439" s="8">
        <v>15860.15</v>
      </c>
      <c r="AB439" t="s">
        <v>1558</v>
      </c>
      <c r="AC439" t="s">
        <v>151</v>
      </c>
      <c r="AD439" t="s">
        <v>3360</v>
      </c>
      <c r="AE439" t="s">
        <v>791</v>
      </c>
      <c r="AF439" t="s">
        <v>177</v>
      </c>
      <c r="AG439" t="s">
        <v>5650</v>
      </c>
      <c r="AH439" t="s">
        <v>3329</v>
      </c>
      <c r="AI439" t="s">
        <v>3116</v>
      </c>
      <c r="AJ439" t="s">
        <v>100</v>
      </c>
      <c r="AK439" t="s">
        <v>153</v>
      </c>
      <c r="AL439" s="2">
        <v>41898.51425925926</v>
      </c>
      <c r="AM439" t="s">
        <v>5651</v>
      </c>
      <c r="AN439" t="s">
        <v>5651</v>
      </c>
      <c r="AO439">
        <v>7</v>
      </c>
      <c r="AP439" t="s">
        <v>5004</v>
      </c>
      <c r="AQ439" t="s">
        <v>702</v>
      </c>
      <c r="AR439">
        <v>40</v>
      </c>
      <c r="AT439" t="s">
        <v>1596</v>
      </c>
      <c r="AU439" t="s">
        <v>5004</v>
      </c>
      <c r="AV439" t="s">
        <v>104</v>
      </c>
      <c r="AW439" s="8">
        <v>14660.23</v>
      </c>
      <c r="AX439" s="8">
        <v>14660.23</v>
      </c>
      <c r="AY439" s="8">
        <v>15872.65</v>
      </c>
      <c r="BA439" t="s">
        <v>5652</v>
      </c>
      <c r="BB439" t="s">
        <v>2711</v>
      </c>
      <c r="BC439" t="s">
        <v>2712</v>
      </c>
      <c r="BD439">
        <v>1.1000000000000001</v>
      </c>
      <c r="BE439">
        <v>24</v>
      </c>
      <c r="BF439" t="s">
        <v>69</v>
      </c>
      <c r="BG439" t="s">
        <v>5653</v>
      </c>
      <c r="BO439" t="s">
        <v>158</v>
      </c>
      <c r="BP439">
        <v>12.5</v>
      </c>
      <c r="BQ439" t="s">
        <v>1311</v>
      </c>
      <c r="BR439" t="s">
        <v>5654</v>
      </c>
      <c r="BS439" t="s">
        <v>69</v>
      </c>
      <c r="BT439" t="s">
        <v>69</v>
      </c>
      <c r="BU439" t="s">
        <v>38</v>
      </c>
      <c r="BV439" t="s">
        <v>5655</v>
      </c>
      <c r="BW439" t="s">
        <v>5651</v>
      </c>
      <c r="BX439" t="s">
        <v>5650</v>
      </c>
      <c r="BY439" t="s">
        <v>5651</v>
      </c>
      <c r="BZ439" t="s">
        <v>72</v>
      </c>
      <c r="CE439" t="s">
        <v>43</v>
      </c>
      <c r="CF439">
        <v>239</v>
      </c>
      <c r="CG439" t="s">
        <v>165</v>
      </c>
      <c r="CH439" t="s">
        <v>1316</v>
      </c>
      <c r="CI439" t="s">
        <v>5621</v>
      </c>
      <c r="CJ439">
        <v>62</v>
      </c>
      <c r="CK439" t="s">
        <v>45</v>
      </c>
      <c r="CL439" s="1">
        <v>42235</v>
      </c>
      <c r="CM439" t="s">
        <v>5652</v>
      </c>
      <c r="CN439" t="s">
        <v>5656</v>
      </c>
      <c r="CO439" t="s">
        <v>5657</v>
      </c>
      <c r="CQ439">
        <v>3</v>
      </c>
      <c r="CR439" s="8">
        <v>17351.400000000001</v>
      </c>
      <c r="CS439">
        <v>2</v>
      </c>
      <c r="CU439" s="8">
        <v>14660.23</v>
      </c>
      <c r="CV439">
        <v>3</v>
      </c>
      <c r="CX439" t="s">
        <v>5658</v>
      </c>
    </row>
    <row r="440" spans="1:103" x14ac:dyDescent="0.35">
      <c r="A440" t="s">
        <v>5659</v>
      </c>
      <c r="B440" s="19" t="s">
        <v>5621</v>
      </c>
      <c r="C440" t="s">
        <v>9</v>
      </c>
      <c r="D440">
        <v>100</v>
      </c>
      <c r="E440">
        <v>60</v>
      </c>
      <c r="F440" t="s">
        <v>5621</v>
      </c>
      <c r="G440">
        <v>1078</v>
      </c>
      <c r="H440" t="s">
        <v>50</v>
      </c>
      <c r="I440">
        <v>60</v>
      </c>
      <c r="J440" t="s">
        <v>791</v>
      </c>
      <c r="K440" t="s">
        <v>5660</v>
      </c>
      <c r="L440" s="1"/>
      <c r="M440" s="1">
        <v>42237</v>
      </c>
      <c r="N440" s="1">
        <v>42055</v>
      </c>
      <c r="O440" t="s">
        <v>13</v>
      </c>
      <c r="P440" s="1">
        <v>42074</v>
      </c>
      <c r="Q440" t="s">
        <v>436</v>
      </c>
      <c r="R440" t="s">
        <v>9</v>
      </c>
      <c r="S440" t="s">
        <v>5623</v>
      </c>
      <c r="T440" t="s">
        <v>13</v>
      </c>
      <c r="U440" t="s">
        <v>53</v>
      </c>
      <c r="X440" s="8">
        <v>48.87</v>
      </c>
      <c r="Y440" s="8">
        <v>26.13</v>
      </c>
      <c r="Z440" s="8">
        <v>36.04</v>
      </c>
      <c r="AA440" s="8">
        <v>14024.14</v>
      </c>
      <c r="AB440" t="s">
        <v>205</v>
      </c>
      <c r="AC440" t="s">
        <v>3187</v>
      </c>
      <c r="AD440" t="s">
        <v>3360</v>
      </c>
      <c r="AE440" t="s">
        <v>791</v>
      </c>
      <c r="AF440" t="s">
        <v>177</v>
      </c>
      <c r="AG440" t="s">
        <v>5661</v>
      </c>
      <c r="AH440" t="s">
        <v>5662</v>
      </c>
      <c r="AI440" t="s">
        <v>2383</v>
      </c>
      <c r="AJ440" t="s">
        <v>23</v>
      </c>
      <c r="AK440" t="s">
        <v>3190</v>
      </c>
      <c r="AL440" s="2">
        <v>42055.422430555554</v>
      </c>
      <c r="AM440" t="s">
        <v>5663</v>
      </c>
      <c r="AN440" t="s">
        <v>5663</v>
      </c>
      <c r="AO440">
        <v>5</v>
      </c>
      <c r="AP440" t="s">
        <v>701</v>
      </c>
      <c r="AQ440" t="s">
        <v>702</v>
      </c>
      <c r="AR440">
        <v>40</v>
      </c>
      <c r="AT440" t="s">
        <v>1596</v>
      </c>
      <c r="AU440" t="s">
        <v>5004</v>
      </c>
      <c r="AV440" t="s">
        <v>29</v>
      </c>
      <c r="AW440" s="8">
        <v>12932.54</v>
      </c>
      <c r="AX440" s="8">
        <v>12932.54</v>
      </c>
      <c r="AY440" s="8">
        <v>14024.14</v>
      </c>
      <c r="BA440" t="s">
        <v>5664</v>
      </c>
      <c r="BB440" t="s">
        <v>247</v>
      </c>
      <c r="BC440" t="s">
        <v>5665</v>
      </c>
      <c r="BD440">
        <v>1.1000000000000001</v>
      </c>
      <c r="BE440">
        <v>24</v>
      </c>
      <c r="BF440" t="s">
        <v>9</v>
      </c>
      <c r="BG440" t="s">
        <v>5666</v>
      </c>
      <c r="BO440" t="s">
        <v>304</v>
      </c>
      <c r="BP440">
        <v>0</v>
      </c>
      <c r="BQ440" t="s">
        <v>36</v>
      </c>
      <c r="BR440" t="s">
        <v>5667</v>
      </c>
      <c r="BS440" t="s">
        <v>69</v>
      </c>
      <c r="BT440" t="s">
        <v>9</v>
      </c>
      <c r="BU440" t="s">
        <v>38</v>
      </c>
      <c r="BV440" t="s">
        <v>5668</v>
      </c>
      <c r="BW440" t="s">
        <v>5663</v>
      </c>
      <c r="BX440" t="s">
        <v>5650</v>
      </c>
      <c r="BY440" t="s">
        <v>5663</v>
      </c>
      <c r="BZ440" t="s">
        <v>72</v>
      </c>
      <c r="CB440" t="s">
        <v>5669</v>
      </c>
      <c r="CE440" t="s">
        <v>556</v>
      </c>
      <c r="CF440">
        <v>209</v>
      </c>
      <c r="CG440" t="s">
        <v>1501</v>
      </c>
      <c r="CI440" t="s">
        <v>5621</v>
      </c>
      <c r="CJ440">
        <v>62</v>
      </c>
      <c r="CK440" t="s">
        <v>45</v>
      </c>
      <c r="CL440" s="1">
        <v>42237</v>
      </c>
      <c r="CM440" t="s">
        <v>5664</v>
      </c>
      <c r="CO440" t="s">
        <v>5670</v>
      </c>
      <c r="CQ440">
        <v>2</v>
      </c>
      <c r="CR440" s="8">
        <v>15173.4</v>
      </c>
      <c r="CS440">
        <v>1</v>
      </c>
      <c r="CU440" s="8">
        <v>12932.54</v>
      </c>
      <c r="CV440">
        <v>3</v>
      </c>
      <c r="CX440" t="s">
        <v>5671</v>
      </c>
    </row>
    <row r="441" spans="1:103" x14ac:dyDescent="0.35">
      <c r="A441" t="s">
        <v>4215</v>
      </c>
      <c r="B441" s="19" t="s">
        <v>5672</v>
      </c>
      <c r="C441" t="s">
        <v>9</v>
      </c>
      <c r="D441">
        <v>100</v>
      </c>
      <c r="E441">
        <v>54</v>
      </c>
      <c r="F441" t="s">
        <v>5672</v>
      </c>
      <c r="G441">
        <v>1183</v>
      </c>
      <c r="H441" t="s">
        <v>10</v>
      </c>
      <c r="I441">
        <v>54</v>
      </c>
      <c r="J441" t="s">
        <v>11</v>
      </c>
      <c r="K441" t="s">
        <v>5673</v>
      </c>
      <c r="L441" s="1"/>
      <c r="M441" s="1">
        <v>42237</v>
      </c>
      <c r="N441" s="1">
        <v>42065</v>
      </c>
      <c r="O441" t="s">
        <v>13</v>
      </c>
      <c r="P441" s="1"/>
      <c r="Q441" t="s">
        <v>173</v>
      </c>
      <c r="R441" t="s">
        <v>9</v>
      </c>
      <c r="S441" t="s">
        <v>5674</v>
      </c>
      <c r="T441" t="s">
        <v>13</v>
      </c>
      <c r="U441" t="s">
        <v>53</v>
      </c>
      <c r="X441" s="8">
        <v>35</v>
      </c>
      <c r="Y441" s="8">
        <v>19</v>
      </c>
      <c r="Z441" s="8">
        <v>33.479999999999997</v>
      </c>
      <c r="AA441" s="8">
        <v>11968.81</v>
      </c>
      <c r="AB441" t="s">
        <v>325</v>
      </c>
      <c r="AC441" t="s">
        <v>325</v>
      </c>
      <c r="AD441" t="s">
        <v>438</v>
      </c>
      <c r="AE441" t="s">
        <v>11</v>
      </c>
      <c r="AF441" t="s">
        <v>20</v>
      </c>
      <c r="AG441" t="s">
        <v>1190</v>
      </c>
      <c r="AH441" t="s">
        <v>2244</v>
      </c>
      <c r="AI441" t="s">
        <v>2197</v>
      </c>
      <c r="AJ441" t="s">
        <v>23</v>
      </c>
      <c r="AK441" t="s">
        <v>329</v>
      </c>
      <c r="AL441" s="2">
        <v>42065.682962962965</v>
      </c>
      <c r="AM441" t="s">
        <v>4220</v>
      </c>
      <c r="AN441" t="s">
        <v>4220</v>
      </c>
      <c r="AO441">
        <v>3</v>
      </c>
      <c r="AP441" t="s">
        <v>817</v>
      </c>
      <c r="AQ441" t="s">
        <v>818</v>
      </c>
      <c r="AR441">
        <v>60</v>
      </c>
      <c r="AT441" t="s">
        <v>703</v>
      </c>
      <c r="AU441" t="s">
        <v>817</v>
      </c>
      <c r="AV441" t="s">
        <v>29</v>
      </c>
      <c r="AW441" s="8">
        <v>11055.9</v>
      </c>
      <c r="AX441" s="8">
        <v>11055.9</v>
      </c>
      <c r="AY441" s="8">
        <v>11968.81</v>
      </c>
      <c r="BA441" t="s">
        <v>1192</v>
      </c>
      <c r="BB441" t="s">
        <v>399</v>
      </c>
      <c r="BC441" t="s">
        <v>1193</v>
      </c>
      <c r="BD441">
        <v>1.6</v>
      </c>
      <c r="BE441">
        <v>45</v>
      </c>
      <c r="BF441" t="s">
        <v>9</v>
      </c>
      <c r="BG441" t="s">
        <v>5675</v>
      </c>
      <c r="BO441" t="s">
        <v>333</v>
      </c>
      <c r="BP441">
        <v>0</v>
      </c>
      <c r="BQ441" t="s">
        <v>36</v>
      </c>
      <c r="BR441" t="s">
        <v>4222</v>
      </c>
      <c r="BS441" t="s">
        <v>9</v>
      </c>
      <c r="BT441" t="s">
        <v>9</v>
      </c>
      <c r="BU441" t="s">
        <v>38</v>
      </c>
      <c r="BV441" t="s">
        <v>5676</v>
      </c>
      <c r="BW441" t="s">
        <v>4220</v>
      </c>
      <c r="BX441" t="s">
        <v>5677</v>
      </c>
      <c r="BY441" t="s">
        <v>4220</v>
      </c>
      <c r="BZ441" t="s">
        <v>40</v>
      </c>
      <c r="CB441" t="s">
        <v>1785</v>
      </c>
      <c r="CC441" t="s">
        <v>4225</v>
      </c>
      <c r="CE441" t="s">
        <v>43</v>
      </c>
      <c r="CF441">
        <v>199</v>
      </c>
      <c r="CG441" t="s">
        <v>339</v>
      </c>
      <c r="CI441" t="s">
        <v>5672</v>
      </c>
      <c r="CJ441">
        <v>12</v>
      </c>
      <c r="CK441" t="s">
        <v>45</v>
      </c>
      <c r="CL441" s="1">
        <v>42237</v>
      </c>
      <c r="CM441" t="s">
        <v>1192</v>
      </c>
      <c r="CO441" t="s">
        <v>1199</v>
      </c>
      <c r="CP441" t="s">
        <v>4225</v>
      </c>
      <c r="CQ441">
        <v>2</v>
      </c>
      <c r="CR441" s="8"/>
      <c r="CS441">
        <v>1</v>
      </c>
      <c r="CU441" s="8">
        <v>11055.9</v>
      </c>
      <c r="CV441">
        <v>2</v>
      </c>
      <c r="CX441" t="s">
        <v>5678</v>
      </c>
      <c r="CY441">
        <v>7</v>
      </c>
    </row>
    <row r="442" spans="1:103" x14ac:dyDescent="0.35">
      <c r="A442" t="s">
        <v>5679</v>
      </c>
      <c r="B442" s="19" t="s">
        <v>5672</v>
      </c>
      <c r="C442" t="s">
        <v>9</v>
      </c>
      <c r="D442">
        <v>100</v>
      </c>
      <c r="E442">
        <v>54</v>
      </c>
      <c r="F442" t="s">
        <v>5672</v>
      </c>
      <c r="G442">
        <v>1085</v>
      </c>
      <c r="H442" t="s">
        <v>50</v>
      </c>
      <c r="I442">
        <v>54</v>
      </c>
      <c r="J442" t="s">
        <v>11</v>
      </c>
      <c r="K442" t="s">
        <v>5680</v>
      </c>
      <c r="L442" s="1"/>
      <c r="M442" s="1">
        <v>42236</v>
      </c>
      <c r="N442" s="1">
        <v>42058</v>
      </c>
      <c r="O442" t="s">
        <v>13</v>
      </c>
      <c r="P442" s="1"/>
      <c r="Q442" t="s">
        <v>52</v>
      </c>
      <c r="R442" t="s">
        <v>9</v>
      </c>
      <c r="S442" t="s">
        <v>5674</v>
      </c>
      <c r="T442" t="s">
        <v>13</v>
      </c>
      <c r="U442" t="s">
        <v>16</v>
      </c>
      <c r="X442" s="8">
        <v>41</v>
      </c>
      <c r="Y442" s="8">
        <v>21</v>
      </c>
      <c r="Z442" s="8">
        <v>33.479999999999997</v>
      </c>
      <c r="AA442" s="8">
        <v>12761.88</v>
      </c>
      <c r="AB442" t="s">
        <v>303</v>
      </c>
      <c r="AC442" t="s">
        <v>304</v>
      </c>
      <c r="AD442" t="s">
        <v>438</v>
      </c>
      <c r="AE442" t="s">
        <v>11</v>
      </c>
      <c r="AF442" t="s">
        <v>20</v>
      </c>
      <c r="AH442" t="s">
        <v>5369</v>
      </c>
      <c r="AI442" t="s">
        <v>635</v>
      </c>
      <c r="AJ442" t="s">
        <v>80</v>
      </c>
      <c r="AK442" t="s">
        <v>364</v>
      </c>
      <c r="AL442" s="2">
        <v>42058.51898148148</v>
      </c>
      <c r="AM442" t="s">
        <v>5681</v>
      </c>
      <c r="AO442">
        <v>4</v>
      </c>
      <c r="AP442" t="s">
        <v>817</v>
      </c>
      <c r="AQ442" t="s">
        <v>818</v>
      </c>
      <c r="AR442">
        <v>60</v>
      </c>
      <c r="AT442" t="s">
        <v>703</v>
      </c>
      <c r="AU442" t="s">
        <v>817</v>
      </c>
      <c r="AV442" t="s">
        <v>83</v>
      </c>
      <c r="AW442" s="8">
        <v>11826</v>
      </c>
      <c r="AX442" s="8">
        <v>11826</v>
      </c>
      <c r="AY442" s="8">
        <v>12761.88</v>
      </c>
      <c r="BA442" t="s">
        <v>5682</v>
      </c>
      <c r="BB442" t="s">
        <v>32</v>
      </c>
      <c r="BC442" t="s">
        <v>5683</v>
      </c>
      <c r="BD442">
        <v>1.6</v>
      </c>
      <c r="BE442">
        <v>45</v>
      </c>
      <c r="BF442" t="s">
        <v>69</v>
      </c>
      <c r="BG442" t="s">
        <v>5684</v>
      </c>
      <c r="BO442" t="s">
        <v>316</v>
      </c>
      <c r="BP442">
        <v>0</v>
      </c>
      <c r="BQ442" t="s">
        <v>36</v>
      </c>
      <c r="BR442" t="s">
        <v>5685</v>
      </c>
      <c r="BS442" t="s">
        <v>9</v>
      </c>
      <c r="BV442" t="s">
        <v>5686</v>
      </c>
      <c r="BW442" t="s">
        <v>5681</v>
      </c>
      <c r="BX442" t="s">
        <v>5687</v>
      </c>
      <c r="BY442" t="s">
        <v>5681</v>
      </c>
      <c r="BZ442" t="s">
        <v>40</v>
      </c>
      <c r="CB442" t="s">
        <v>1700</v>
      </c>
      <c r="CC442" t="s">
        <v>5688</v>
      </c>
      <c r="CE442" t="s">
        <v>1153</v>
      </c>
      <c r="CF442">
        <v>219</v>
      </c>
      <c r="CG442" t="s">
        <v>320</v>
      </c>
      <c r="CI442" t="s">
        <v>5672</v>
      </c>
      <c r="CJ442">
        <v>12</v>
      </c>
      <c r="CK442" t="s">
        <v>45</v>
      </c>
      <c r="CL442" s="1">
        <v>42236</v>
      </c>
      <c r="CM442" t="s">
        <v>5682</v>
      </c>
      <c r="CO442" t="s">
        <v>5689</v>
      </c>
      <c r="CP442" t="s">
        <v>5689</v>
      </c>
      <c r="CQ442">
        <v>2</v>
      </c>
      <c r="CR442" s="8">
        <v>14309.46</v>
      </c>
      <c r="CS442">
        <v>0</v>
      </c>
      <c r="CU442" s="8">
        <v>11826</v>
      </c>
      <c r="CV442">
        <v>2</v>
      </c>
      <c r="CX442" t="s">
        <v>5690</v>
      </c>
      <c r="CY442">
        <v>7</v>
      </c>
    </row>
    <row r="443" spans="1:103" x14ac:dyDescent="0.35">
      <c r="A443" t="s">
        <v>5691</v>
      </c>
      <c r="B443" s="19" t="s">
        <v>5672</v>
      </c>
      <c r="C443" t="s">
        <v>9</v>
      </c>
      <c r="D443">
        <v>100</v>
      </c>
      <c r="E443">
        <v>54</v>
      </c>
      <c r="F443" t="s">
        <v>5672</v>
      </c>
      <c r="G443">
        <v>1103</v>
      </c>
      <c r="H443" t="s">
        <v>50</v>
      </c>
      <c r="I443">
        <v>54</v>
      </c>
      <c r="J443" t="s">
        <v>11</v>
      </c>
      <c r="K443" t="s">
        <v>5692</v>
      </c>
      <c r="L443" s="1"/>
      <c r="M443" s="1">
        <v>42237</v>
      </c>
      <c r="N443" s="1">
        <v>42060</v>
      </c>
      <c r="O443" t="s">
        <v>13</v>
      </c>
      <c r="P443" s="1">
        <v>42135</v>
      </c>
      <c r="Q443" t="s">
        <v>202</v>
      </c>
      <c r="R443" t="s">
        <v>9</v>
      </c>
      <c r="S443" t="s">
        <v>5674</v>
      </c>
      <c r="T443" t="s">
        <v>13</v>
      </c>
      <c r="U443" t="s">
        <v>16</v>
      </c>
      <c r="X443" s="8">
        <v>41</v>
      </c>
      <c r="Y443" s="8">
        <v>21</v>
      </c>
      <c r="Z443" s="8">
        <v>33.479999999999997</v>
      </c>
      <c r="AA443" s="8">
        <v>13199.35</v>
      </c>
      <c r="AB443" t="s">
        <v>303</v>
      </c>
      <c r="AC443" t="s">
        <v>304</v>
      </c>
      <c r="AD443" t="s">
        <v>438</v>
      </c>
      <c r="AE443" t="s">
        <v>11</v>
      </c>
      <c r="AF443" t="s">
        <v>20</v>
      </c>
      <c r="AG443" t="s">
        <v>967</v>
      </c>
      <c r="AH443" t="s">
        <v>634</v>
      </c>
      <c r="AI443" t="s">
        <v>635</v>
      </c>
      <c r="AJ443" t="s">
        <v>23</v>
      </c>
      <c r="AK443" t="s">
        <v>348</v>
      </c>
      <c r="AL443" s="2">
        <v>42060.575891203705</v>
      </c>
      <c r="AM443" t="s">
        <v>5693</v>
      </c>
      <c r="AN443" t="s">
        <v>5694</v>
      </c>
      <c r="AO443">
        <v>6</v>
      </c>
      <c r="AP443" t="s">
        <v>817</v>
      </c>
      <c r="AQ443" t="s">
        <v>818</v>
      </c>
      <c r="AR443">
        <v>60</v>
      </c>
      <c r="AT443" t="s">
        <v>703</v>
      </c>
      <c r="AU443" t="s">
        <v>817</v>
      </c>
      <c r="AV443" t="s">
        <v>29</v>
      </c>
      <c r="AW443" s="8">
        <v>12187.55</v>
      </c>
      <c r="AX443" s="8">
        <v>12187.55</v>
      </c>
      <c r="AY443" s="8">
        <v>13199.35</v>
      </c>
      <c r="BA443" t="s">
        <v>5695</v>
      </c>
      <c r="BB443" t="s">
        <v>582</v>
      </c>
      <c r="BC443" t="s">
        <v>5696</v>
      </c>
      <c r="BD443">
        <v>1.6</v>
      </c>
      <c r="BE443">
        <v>45</v>
      </c>
      <c r="BF443" t="s">
        <v>69</v>
      </c>
      <c r="BG443" t="s">
        <v>5697</v>
      </c>
      <c r="BO443" t="s">
        <v>316</v>
      </c>
      <c r="BP443">
        <v>0</v>
      </c>
      <c r="BQ443" t="s">
        <v>36</v>
      </c>
      <c r="BR443" t="s">
        <v>2610</v>
      </c>
      <c r="BS443" t="s">
        <v>69</v>
      </c>
      <c r="BT443" t="s">
        <v>9</v>
      </c>
      <c r="BU443" t="s">
        <v>38</v>
      </c>
      <c r="BV443" t="s">
        <v>5698</v>
      </c>
      <c r="BW443" t="s">
        <v>5694</v>
      </c>
      <c r="BX443" t="s">
        <v>5692</v>
      </c>
      <c r="BY443" t="s">
        <v>5694</v>
      </c>
      <c r="BZ443" t="s">
        <v>40</v>
      </c>
      <c r="CA443" t="s">
        <v>5699</v>
      </c>
      <c r="CB443" t="s">
        <v>5700</v>
      </c>
      <c r="CF443">
        <v>219</v>
      </c>
      <c r="CG443" t="s">
        <v>320</v>
      </c>
      <c r="CI443" t="s">
        <v>5672</v>
      </c>
      <c r="CJ443">
        <v>12</v>
      </c>
      <c r="CK443" t="s">
        <v>45</v>
      </c>
      <c r="CL443" s="1">
        <v>42237</v>
      </c>
      <c r="CM443" t="s">
        <v>5695</v>
      </c>
      <c r="CO443" t="s">
        <v>5701</v>
      </c>
      <c r="CQ443">
        <v>3</v>
      </c>
      <c r="CR443" s="8">
        <v>14309.46</v>
      </c>
      <c r="CS443">
        <v>1</v>
      </c>
      <c r="CU443" s="8">
        <v>12187.55</v>
      </c>
      <c r="CV443">
        <v>2</v>
      </c>
      <c r="CX443" t="s">
        <v>5702</v>
      </c>
      <c r="CY443">
        <v>7</v>
      </c>
    </row>
    <row r="444" spans="1:103" x14ac:dyDescent="0.35">
      <c r="A444" t="s">
        <v>5703</v>
      </c>
      <c r="B444" s="19" t="s">
        <v>5672</v>
      </c>
      <c r="C444" t="s">
        <v>9</v>
      </c>
      <c r="D444">
        <v>100</v>
      </c>
      <c r="E444">
        <v>54</v>
      </c>
      <c r="F444" t="s">
        <v>5672</v>
      </c>
      <c r="G444">
        <v>1185</v>
      </c>
      <c r="H444" t="s">
        <v>50</v>
      </c>
      <c r="I444">
        <v>54</v>
      </c>
      <c r="J444" t="s">
        <v>11</v>
      </c>
      <c r="K444" t="s">
        <v>5704</v>
      </c>
      <c r="L444" s="1"/>
      <c r="M444" s="1">
        <v>42238</v>
      </c>
      <c r="N444" s="1">
        <v>42066</v>
      </c>
      <c r="O444" t="s">
        <v>13</v>
      </c>
      <c r="P444" s="1"/>
      <c r="Q444" t="s">
        <v>52</v>
      </c>
      <c r="R444" t="s">
        <v>9</v>
      </c>
      <c r="S444" t="s">
        <v>5674</v>
      </c>
      <c r="T444" t="s">
        <v>13</v>
      </c>
      <c r="U444" t="s">
        <v>16</v>
      </c>
      <c r="X444" s="8">
        <v>41</v>
      </c>
      <c r="Y444" s="8">
        <v>21</v>
      </c>
      <c r="Z444" s="8">
        <v>33.479999999999997</v>
      </c>
      <c r="AA444" s="8">
        <v>12761.88</v>
      </c>
      <c r="AB444" t="s">
        <v>303</v>
      </c>
      <c r="AC444" t="s">
        <v>304</v>
      </c>
      <c r="AD444" t="s">
        <v>438</v>
      </c>
      <c r="AE444" t="s">
        <v>11</v>
      </c>
      <c r="AF444" t="s">
        <v>20</v>
      </c>
      <c r="AH444" t="s">
        <v>5705</v>
      </c>
      <c r="AI444" t="s">
        <v>2197</v>
      </c>
      <c r="AJ444" t="s">
        <v>59</v>
      </c>
      <c r="AK444" t="s">
        <v>396</v>
      </c>
      <c r="AL444" s="2">
        <v>42066.543263888889</v>
      </c>
      <c r="AM444" t="s">
        <v>5706</v>
      </c>
      <c r="AN444" t="s">
        <v>5707</v>
      </c>
      <c r="AO444">
        <v>2</v>
      </c>
      <c r="AP444" t="s">
        <v>817</v>
      </c>
      <c r="AQ444" t="s">
        <v>818</v>
      </c>
      <c r="AR444">
        <v>60</v>
      </c>
      <c r="AT444" t="s">
        <v>703</v>
      </c>
      <c r="AU444" t="s">
        <v>817</v>
      </c>
      <c r="AV444" t="s">
        <v>62</v>
      </c>
      <c r="AW444" s="8">
        <v>11826</v>
      </c>
      <c r="AX444" s="8">
        <v>11826</v>
      </c>
      <c r="AY444" s="8">
        <v>12761.88</v>
      </c>
      <c r="BA444" t="s">
        <v>5708</v>
      </c>
      <c r="BB444" t="s">
        <v>5709</v>
      </c>
      <c r="BC444" t="s">
        <v>5710</v>
      </c>
      <c r="BD444">
        <v>1.6</v>
      </c>
      <c r="BE444">
        <v>45</v>
      </c>
      <c r="BF444" t="s">
        <v>9</v>
      </c>
      <c r="BG444" t="s">
        <v>5711</v>
      </c>
      <c r="BO444" t="s">
        <v>316</v>
      </c>
      <c r="BP444">
        <v>0</v>
      </c>
      <c r="BQ444" t="s">
        <v>36</v>
      </c>
      <c r="BR444" t="s">
        <v>5712</v>
      </c>
      <c r="BS444" t="s">
        <v>9</v>
      </c>
      <c r="BV444" t="s">
        <v>5713</v>
      </c>
      <c r="BW444" t="s">
        <v>5706</v>
      </c>
      <c r="BX444" t="s">
        <v>5714</v>
      </c>
      <c r="BY444" t="s">
        <v>5707</v>
      </c>
      <c r="BZ444" t="s">
        <v>72</v>
      </c>
      <c r="CC444" t="s">
        <v>5715</v>
      </c>
      <c r="CE444" t="s">
        <v>294</v>
      </c>
      <c r="CF444">
        <v>219</v>
      </c>
      <c r="CG444" t="s">
        <v>320</v>
      </c>
      <c r="CI444" t="s">
        <v>5672</v>
      </c>
      <c r="CJ444">
        <v>12</v>
      </c>
      <c r="CK444" t="s">
        <v>45</v>
      </c>
      <c r="CL444" s="1">
        <v>42238</v>
      </c>
      <c r="CM444" t="s">
        <v>5708</v>
      </c>
      <c r="CN444" t="s">
        <v>5716</v>
      </c>
      <c r="CO444" t="s">
        <v>5715</v>
      </c>
      <c r="CP444" t="s">
        <v>5715</v>
      </c>
      <c r="CQ444">
        <v>2</v>
      </c>
      <c r="CR444" s="8"/>
      <c r="CS444">
        <v>1</v>
      </c>
      <c r="CU444" s="8">
        <v>11826</v>
      </c>
      <c r="CV444">
        <v>2</v>
      </c>
      <c r="CX444" t="s">
        <v>5717</v>
      </c>
      <c r="CY444">
        <v>7</v>
      </c>
    </row>
    <row r="445" spans="1:103" x14ac:dyDescent="0.35">
      <c r="A445" t="s">
        <v>5718</v>
      </c>
      <c r="B445" s="19" t="s">
        <v>5672</v>
      </c>
      <c r="C445" t="s">
        <v>9</v>
      </c>
      <c r="D445">
        <v>100</v>
      </c>
      <c r="E445">
        <v>54</v>
      </c>
      <c r="F445" t="s">
        <v>5672</v>
      </c>
      <c r="G445">
        <v>994</v>
      </c>
      <c r="H445" t="s">
        <v>148</v>
      </c>
      <c r="I445">
        <v>54</v>
      </c>
      <c r="J445" t="s">
        <v>11</v>
      </c>
      <c r="K445" t="s">
        <v>5719</v>
      </c>
      <c r="L445" s="1"/>
      <c r="M445" s="1">
        <v>42235</v>
      </c>
      <c r="N445" s="1">
        <v>42039</v>
      </c>
      <c r="O445" t="s">
        <v>13</v>
      </c>
      <c r="P445" s="1"/>
      <c r="Q445" t="s">
        <v>52</v>
      </c>
      <c r="R445" t="s">
        <v>9</v>
      </c>
      <c r="S445" t="s">
        <v>5674</v>
      </c>
      <c r="T445" t="s">
        <v>13</v>
      </c>
      <c r="U445" t="s">
        <v>53</v>
      </c>
      <c r="X445" s="8">
        <v>42.5</v>
      </c>
      <c r="Y445" s="8">
        <v>22.5</v>
      </c>
      <c r="Z445" s="8">
        <v>33.479999999999997</v>
      </c>
      <c r="AA445" s="8">
        <v>14932.55</v>
      </c>
      <c r="AB445" t="s">
        <v>412</v>
      </c>
      <c r="AC445" t="s">
        <v>412</v>
      </c>
      <c r="AD445" t="s">
        <v>438</v>
      </c>
      <c r="AE445" t="s">
        <v>11</v>
      </c>
      <c r="AF445" t="s">
        <v>20</v>
      </c>
      <c r="AG445" t="s">
        <v>5720</v>
      </c>
      <c r="AH445" t="s">
        <v>3407</v>
      </c>
      <c r="AI445" t="s">
        <v>441</v>
      </c>
      <c r="AJ445" t="s">
        <v>100</v>
      </c>
      <c r="AK445" t="s">
        <v>416</v>
      </c>
      <c r="AL445" s="2">
        <v>42039.464074074072</v>
      </c>
      <c r="AM445" t="s">
        <v>5721</v>
      </c>
      <c r="AO445">
        <v>8</v>
      </c>
      <c r="AP445" t="s">
        <v>817</v>
      </c>
      <c r="AQ445" t="s">
        <v>818</v>
      </c>
      <c r="AR445">
        <v>60</v>
      </c>
      <c r="AT445" t="s">
        <v>703</v>
      </c>
      <c r="AU445" t="s">
        <v>817</v>
      </c>
      <c r="AV445" t="s">
        <v>104</v>
      </c>
      <c r="AW445" s="8">
        <v>13786.89</v>
      </c>
      <c r="AX445" s="8">
        <v>13786.89</v>
      </c>
      <c r="AY445" s="8">
        <v>14932.55</v>
      </c>
      <c r="BB445" t="s">
        <v>5722</v>
      </c>
      <c r="BD445">
        <v>1.6</v>
      </c>
      <c r="BE445">
        <v>45</v>
      </c>
      <c r="BF445" t="s">
        <v>9</v>
      </c>
      <c r="BG445" t="s">
        <v>5723</v>
      </c>
      <c r="BO445" t="s">
        <v>423</v>
      </c>
      <c r="BP445">
        <v>0</v>
      </c>
      <c r="BQ445" t="s">
        <v>36</v>
      </c>
      <c r="BR445" t="s">
        <v>5724</v>
      </c>
      <c r="BS445" t="s">
        <v>9</v>
      </c>
      <c r="BT445" t="s">
        <v>9</v>
      </c>
      <c r="BU445" t="s">
        <v>38</v>
      </c>
      <c r="BV445" t="s">
        <v>5725</v>
      </c>
      <c r="BW445" t="s">
        <v>5721</v>
      </c>
      <c r="BX445" t="s">
        <v>3722</v>
      </c>
      <c r="BY445" t="s">
        <v>5721</v>
      </c>
      <c r="BZ445" t="s">
        <v>72</v>
      </c>
      <c r="CE445" t="s">
        <v>2098</v>
      </c>
      <c r="CF445">
        <v>249</v>
      </c>
      <c r="CG445" t="s">
        <v>429</v>
      </c>
      <c r="CI445" t="s">
        <v>5672</v>
      </c>
      <c r="CJ445">
        <v>12</v>
      </c>
      <c r="CK445" t="s">
        <v>45</v>
      </c>
      <c r="CL445" s="1">
        <v>42235</v>
      </c>
      <c r="CM445" t="s">
        <v>5726</v>
      </c>
      <c r="CO445" t="s">
        <v>5727</v>
      </c>
      <c r="CQ445">
        <v>3</v>
      </c>
      <c r="CR445" s="8">
        <v>16269.65</v>
      </c>
      <c r="CS445">
        <v>1</v>
      </c>
      <c r="CU445" s="8">
        <v>13786.89</v>
      </c>
      <c r="CV445">
        <v>2</v>
      </c>
      <c r="CX445" t="s">
        <v>5728</v>
      </c>
      <c r="CY445">
        <v>7</v>
      </c>
    </row>
    <row r="446" spans="1:103" x14ac:dyDescent="0.35">
      <c r="A446" t="s">
        <v>9339</v>
      </c>
      <c r="B446" s="19" t="s">
        <v>9288</v>
      </c>
      <c r="C446" t="s">
        <v>9</v>
      </c>
      <c r="D446">
        <v>100</v>
      </c>
      <c r="E446">
        <v>135</v>
      </c>
      <c r="F446" t="s">
        <v>9288</v>
      </c>
      <c r="G446">
        <v>1204</v>
      </c>
      <c r="H446" t="s">
        <v>50</v>
      </c>
      <c r="I446">
        <v>120</v>
      </c>
      <c r="J446" t="s">
        <v>1805</v>
      </c>
      <c r="K446" t="s">
        <v>9340</v>
      </c>
      <c r="L446" s="1"/>
      <c r="M446" s="1">
        <v>42237</v>
      </c>
      <c r="N446" s="1">
        <v>42067</v>
      </c>
      <c r="O446" t="s">
        <v>13</v>
      </c>
      <c r="P446" s="1"/>
      <c r="Q446" t="s">
        <v>1047</v>
      </c>
      <c r="R446" t="s">
        <v>9</v>
      </c>
      <c r="S446" t="s">
        <v>9290</v>
      </c>
      <c r="T446" t="s">
        <v>13</v>
      </c>
      <c r="U446" t="s">
        <v>53</v>
      </c>
      <c r="X446" s="8">
        <v>40</v>
      </c>
      <c r="Y446" s="8">
        <v>22</v>
      </c>
      <c r="Z446" s="8">
        <v>55</v>
      </c>
      <c r="AA446" s="8">
        <v>36036.36</v>
      </c>
      <c r="AB446" t="s">
        <v>55</v>
      </c>
      <c r="AC446" t="s">
        <v>55</v>
      </c>
      <c r="AD446" t="s">
        <v>794</v>
      </c>
      <c r="AE446" t="s">
        <v>1805</v>
      </c>
      <c r="AF446" t="s">
        <v>20</v>
      </c>
      <c r="AG446" t="s">
        <v>7631</v>
      </c>
      <c r="AH446" t="s">
        <v>5432</v>
      </c>
      <c r="AI446" t="s">
        <v>2197</v>
      </c>
      <c r="AJ446" t="s">
        <v>23</v>
      </c>
      <c r="AK446" t="s">
        <v>135</v>
      </c>
      <c r="AL446" s="2">
        <v>42067.734247685185</v>
      </c>
      <c r="AM446" t="s">
        <v>9341</v>
      </c>
      <c r="AN446" t="s">
        <v>9341</v>
      </c>
      <c r="AO446">
        <v>1</v>
      </c>
      <c r="AP446" t="s">
        <v>5343</v>
      </c>
      <c r="AQ446" t="s">
        <v>702</v>
      </c>
      <c r="AR446">
        <v>60</v>
      </c>
      <c r="AT446" t="s">
        <v>5735</v>
      </c>
      <c r="AU446" t="s">
        <v>5343</v>
      </c>
      <c r="AV446" t="s">
        <v>29</v>
      </c>
      <c r="AW446" s="8">
        <v>33480</v>
      </c>
      <c r="AX446" s="8">
        <v>33480</v>
      </c>
      <c r="AY446" s="8">
        <v>36036.36</v>
      </c>
      <c r="BB446" t="s">
        <v>7683</v>
      </c>
      <c r="BD446">
        <v>1.35</v>
      </c>
      <c r="BE446">
        <v>47</v>
      </c>
      <c r="BF446" t="s">
        <v>9</v>
      </c>
      <c r="BG446" t="s">
        <v>9342</v>
      </c>
      <c r="BI446">
        <v>766.58</v>
      </c>
      <c r="BJ446">
        <v>1789.78</v>
      </c>
      <c r="BK446" t="s">
        <v>9343</v>
      </c>
      <c r="BL446">
        <v>21621.82</v>
      </c>
      <c r="BM446">
        <v>33480</v>
      </c>
      <c r="BN446">
        <v>36036.36</v>
      </c>
      <c r="BO446" t="s">
        <v>67</v>
      </c>
      <c r="BP446">
        <v>0</v>
      </c>
      <c r="BQ446" t="s">
        <v>1816</v>
      </c>
      <c r="BR446" t="s">
        <v>9344</v>
      </c>
      <c r="BS446" t="s">
        <v>9</v>
      </c>
      <c r="BT446" t="s">
        <v>9</v>
      </c>
      <c r="BU446" t="s">
        <v>38</v>
      </c>
      <c r="BV446" t="s">
        <v>5006</v>
      </c>
      <c r="BW446" t="s">
        <v>9341</v>
      </c>
      <c r="BX446" t="s">
        <v>7631</v>
      </c>
      <c r="BY446" t="s">
        <v>9341</v>
      </c>
      <c r="BZ446" t="s">
        <v>40</v>
      </c>
      <c r="CB446" t="s">
        <v>694</v>
      </c>
      <c r="CC446" t="s">
        <v>9345</v>
      </c>
      <c r="CE446" t="s">
        <v>129</v>
      </c>
      <c r="CF446">
        <v>244</v>
      </c>
      <c r="CG446" t="s">
        <v>1501</v>
      </c>
      <c r="CI446" t="s">
        <v>9288</v>
      </c>
      <c r="CJ446">
        <v>101</v>
      </c>
      <c r="CK446" t="s">
        <v>45</v>
      </c>
      <c r="CL446" s="1">
        <v>42237</v>
      </c>
      <c r="CM446" t="s">
        <v>9346</v>
      </c>
      <c r="CO446" t="s">
        <v>9347</v>
      </c>
      <c r="CP446" t="s">
        <v>9345</v>
      </c>
      <c r="CQ446">
        <v>1</v>
      </c>
      <c r="CR446" s="8"/>
      <c r="CS446">
        <v>3</v>
      </c>
      <c r="CU446" s="8">
        <v>33480</v>
      </c>
      <c r="CV446">
        <v>2</v>
      </c>
      <c r="CX446" t="s">
        <v>9348</v>
      </c>
      <c r="CY446">
        <v>6.45</v>
      </c>
    </row>
    <row r="447" spans="1:103" x14ac:dyDescent="0.35">
      <c r="A447" t="s">
        <v>2008</v>
      </c>
      <c r="B447" s="19" t="s">
        <v>2009</v>
      </c>
      <c r="C447" t="s">
        <v>9</v>
      </c>
      <c r="D447">
        <v>100</v>
      </c>
      <c r="E447">
        <v>33</v>
      </c>
      <c r="F447" t="s">
        <v>2009</v>
      </c>
      <c r="G447">
        <v>1249</v>
      </c>
      <c r="H447" t="s">
        <v>10</v>
      </c>
      <c r="I447">
        <v>30</v>
      </c>
      <c r="J447" t="s">
        <v>1805</v>
      </c>
      <c r="K447" t="s">
        <v>2010</v>
      </c>
      <c r="L447" s="1"/>
      <c r="M447" s="1">
        <v>42237</v>
      </c>
      <c r="N447" s="1">
        <v>42074</v>
      </c>
      <c r="O447" t="s">
        <v>13</v>
      </c>
      <c r="P447" s="1"/>
      <c r="Q447" t="s">
        <v>1047</v>
      </c>
      <c r="R447" t="s">
        <v>9</v>
      </c>
      <c r="S447" t="s">
        <v>2011</v>
      </c>
      <c r="T447" t="s">
        <v>13</v>
      </c>
      <c r="U447" t="s">
        <v>53</v>
      </c>
      <c r="X447" s="8">
        <v>35</v>
      </c>
      <c r="Y447" s="8">
        <v>21</v>
      </c>
      <c r="Z447" s="8">
        <v>45</v>
      </c>
      <c r="AA447" s="8">
        <v>7083.04</v>
      </c>
      <c r="AB447" t="s">
        <v>18</v>
      </c>
      <c r="AC447" t="s">
        <v>777</v>
      </c>
      <c r="AD447" t="s">
        <v>19</v>
      </c>
      <c r="AE447" t="s">
        <v>1805</v>
      </c>
      <c r="AF447" t="s">
        <v>20</v>
      </c>
      <c r="AH447" t="s">
        <v>2012</v>
      </c>
      <c r="AI447" t="s">
        <v>243</v>
      </c>
      <c r="AJ447" t="s">
        <v>23</v>
      </c>
      <c r="AK447" t="s">
        <v>2013</v>
      </c>
      <c r="AL447" s="2">
        <v>42074.437303240738</v>
      </c>
      <c r="AM447" t="s">
        <v>2014</v>
      </c>
      <c r="AN447" t="s">
        <v>2014</v>
      </c>
      <c r="AO447">
        <v>1</v>
      </c>
      <c r="AP447" t="s">
        <v>2015</v>
      </c>
      <c r="AQ447" t="s">
        <v>27</v>
      </c>
      <c r="AR447">
        <v>40</v>
      </c>
      <c r="AT447" t="s">
        <v>2016</v>
      </c>
      <c r="AU447" t="s">
        <v>2015</v>
      </c>
      <c r="AV447" t="s">
        <v>29</v>
      </c>
      <c r="AW447" s="8">
        <v>6570</v>
      </c>
      <c r="AX447" s="8">
        <v>6570</v>
      </c>
      <c r="AY447" s="8">
        <v>7083.04</v>
      </c>
      <c r="BA447" t="s">
        <v>2017</v>
      </c>
      <c r="BB447" t="s">
        <v>32</v>
      </c>
      <c r="BC447" t="s">
        <v>2018</v>
      </c>
      <c r="BD447">
        <v>1.8</v>
      </c>
      <c r="BE447">
        <v>25</v>
      </c>
      <c r="BF447" t="s">
        <v>69</v>
      </c>
      <c r="BG447" t="s">
        <v>2019</v>
      </c>
      <c r="BI447">
        <v>166.38</v>
      </c>
      <c r="BJ447">
        <v>346.66</v>
      </c>
      <c r="BK447" t="s">
        <v>2020</v>
      </c>
      <c r="BL447">
        <v>4249.82</v>
      </c>
      <c r="BM447">
        <v>6570</v>
      </c>
      <c r="BN447">
        <v>7083.04</v>
      </c>
      <c r="BO447" t="s">
        <v>2021</v>
      </c>
      <c r="BP447">
        <v>0</v>
      </c>
      <c r="BQ447" t="s">
        <v>1816</v>
      </c>
      <c r="BR447" t="s">
        <v>2022</v>
      </c>
      <c r="BS447" t="s">
        <v>9</v>
      </c>
      <c r="BT447" t="s">
        <v>9</v>
      </c>
      <c r="BU447" t="s">
        <v>38</v>
      </c>
      <c r="BV447" t="s">
        <v>2023</v>
      </c>
      <c r="BW447" t="s">
        <v>2014</v>
      </c>
      <c r="BX447" t="s">
        <v>2024</v>
      </c>
      <c r="BY447" t="s">
        <v>2014</v>
      </c>
      <c r="BZ447" t="s">
        <v>40</v>
      </c>
      <c r="CC447" t="s">
        <v>2025</v>
      </c>
      <c r="CE447" t="s">
        <v>2026</v>
      </c>
      <c r="CF447">
        <v>214</v>
      </c>
      <c r="CG447" t="s">
        <v>44</v>
      </c>
      <c r="CI447" t="s">
        <v>2009</v>
      </c>
      <c r="CJ447">
        <v>116</v>
      </c>
      <c r="CK447" t="s">
        <v>45</v>
      </c>
      <c r="CL447" s="1">
        <v>42237</v>
      </c>
      <c r="CM447" t="s">
        <v>2017</v>
      </c>
      <c r="CO447" t="s">
        <v>2025</v>
      </c>
      <c r="CP447" t="s">
        <v>2025</v>
      </c>
      <c r="CQ447">
        <v>1</v>
      </c>
      <c r="CR447" s="8"/>
      <c r="CS447">
        <v>2</v>
      </c>
      <c r="CU447" s="8">
        <v>6570</v>
      </c>
      <c r="CV447">
        <v>1</v>
      </c>
      <c r="CX447" t="s">
        <v>2027</v>
      </c>
      <c r="CY447">
        <v>5.5</v>
      </c>
    </row>
    <row r="448" spans="1:103" x14ac:dyDescent="0.35">
      <c r="A448" t="s">
        <v>7576</v>
      </c>
      <c r="B448" s="19" t="s">
        <v>7547</v>
      </c>
      <c r="C448" t="s">
        <v>9</v>
      </c>
      <c r="D448">
        <v>98.47</v>
      </c>
      <c r="E448">
        <v>55</v>
      </c>
      <c r="F448" t="s">
        <v>7547</v>
      </c>
      <c r="G448">
        <v>1250</v>
      </c>
      <c r="H448" t="s">
        <v>148</v>
      </c>
      <c r="I448">
        <v>55</v>
      </c>
      <c r="J448" t="s">
        <v>1805</v>
      </c>
      <c r="K448" t="s">
        <v>7577</v>
      </c>
      <c r="L448" s="1"/>
      <c r="M448" s="1">
        <v>42235</v>
      </c>
      <c r="N448" s="1">
        <v>42074</v>
      </c>
      <c r="O448" t="s">
        <v>13</v>
      </c>
      <c r="P448" s="1"/>
      <c r="Q448" t="s">
        <v>1047</v>
      </c>
      <c r="R448" t="s">
        <v>9</v>
      </c>
      <c r="S448" t="s">
        <v>7549</v>
      </c>
      <c r="T448" t="s">
        <v>13</v>
      </c>
      <c r="U448" t="s">
        <v>203</v>
      </c>
      <c r="X448" s="8">
        <v>45</v>
      </c>
      <c r="Y448" s="8">
        <v>25</v>
      </c>
      <c r="Z448" s="8">
        <v>59</v>
      </c>
      <c r="AA448" s="8">
        <v>17700.810000000001</v>
      </c>
      <c r="AB448" t="s">
        <v>151</v>
      </c>
      <c r="AC448" t="s">
        <v>151</v>
      </c>
      <c r="AD448" t="s">
        <v>19</v>
      </c>
      <c r="AE448" t="s">
        <v>1805</v>
      </c>
      <c r="AF448" t="s">
        <v>20</v>
      </c>
      <c r="AH448" t="s">
        <v>2012</v>
      </c>
      <c r="AI448" t="s">
        <v>243</v>
      </c>
      <c r="AJ448" t="s">
        <v>100</v>
      </c>
      <c r="AK448" t="s">
        <v>153</v>
      </c>
      <c r="AL448" s="2">
        <v>42074.438726851855</v>
      </c>
      <c r="AM448" t="s">
        <v>7578</v>
      </c>
      <c r="AN448" t="s">
        <v>7578</v>
      </c>
      <c r="AO448">
        <v>3</v>
      </c>
      <c r="AP448" t="s">
        <v>4011</v>
      </c>
      <c r="AQ448" t="s">
        <v>27</v>
      </c>
      <c r="AR448">
        <v>40</v>
      </c>
      <c r="AT448" t="s">
        <v>4012</v>
      </c>
      <c r="AU448" t="s">
        <v>4011</v>
      </c>
      <c r="AV448" t="s">
        <v>104</v>
      </c>
      <c r="AW448" s="8">
        <v>15177.26</v>
      </c>
      <c r="AX448" s="8">
        <v>16672.259999999998</v>
      </c>
      <c r="AY448" s="8">
        <v>17975.79</v>
      </c>
      <c r="BA448" t="s">
        <v>7579</v>
      </c>
      <c r="BB448" t="s">
        <v>32</v>
      </c>
      <c r="BC448" t="s">
        <v>7580</v>
      </c>
      <c r="BD448">
        <v>1.5</v>
      </c>
      <c r="BE448">
        <v>26</v>
      </c>
      <c r="BF448" t="s">
        <v>9</v>
      </c>
      <c r="BG448" t="s">
        <v>7581</v>
      </c>
      <c r="BI448">
        <v>341.46</v>
      </c>
      <c r="BJ448">
        <v>799.44</v>
      </c>
      <c r="BK448" t="s">
        <v>7582</v>
      </c>
      <c r="BL448">
        <v>16090.9</v>
      </c>
      <c r="BM448">
        <v>14950</v>
      </c>
      <c r="BN448">
        <v>16090.9</v>
      </c>
      <c r="BO448" t="s">
        <v>158</v>
      </c>
      <c r="BP448">
        <v>274.98</v>
      </c>
      <c r="BQ448" t="s">
        <v>1816</v>
      </c>
      <c r="BR448" t="s">
        <v>7583</v>
      </c>
      <c r="BS448" t="s">
        <v>9</v>
      </c>
      <c r="BT448" t="s">
        <v>69</v>
      </c>
      <c r="BU448" t="s">
        <v>38</v>
      </c>
      <c r="BV448" t="s">
        <v>7584</v>
      </c>
      <c r="BW448" t="s">
        <v>7585</v>
      </c>
      <c r="BX448" t="s">
        <v>7586</v>
      </c>
      <c r="BY448" t="s">
        <v>7585</v>
      </c>
      <c r="BZ448" t="s">
        <v>40</v>
      </c>
      <c r="CB448" t="s">
        <v>4509</v>
      </c>
      <c r="CC448" t="s">
        <v>7587</v>
      </c>
      <c r="CF448">
        <v>299</v>
      </c>
      <c r="CG448" t="s">
        <v>165</v>
      </c>
      <c r="CI448" t="s">
        <v>7547</v>
      </c>
      <c r="CJ448">
        <v>106</v>
      </c>
      <c r="CK448" t="s">
        <v>45</v>
      </c>
      <c r="CL448" s="1">
        <v>42235</v>
      </c>
      <c r="CM448" t="s">
        <v>7579</v>
      </c>
      <c r="CO448" t="s">
        <v>7587</v>
      </c>
      <c r="CP448" t="s">
        <v>7587</v>
      </c>
      <c r="CQ448">
        <v>2</v>
      </c>
      <c r="CR448" s="8">
        <v>1808.95</v>
      </c>
      <c r="CS448">
        <v>4</v>
      </c>
      <c r="CU448" s="8">
        <v>15177.26</v>
      </c>
      <c r="CV448">
        <v>2</v>
      </c>
      <c r="CX448" t="s">
        <v>7588</v>
      </c>
      <c r="CY448">
        <v>6</v>
      </c>
    </row>
    <row r="449" spans="1:103" x14ac:dyDescent="0.35">
      <c r="A449" t="s">
        <v>8776</v>
      </c>
      <c r="B449" s="19" t="s">
        <v>8721</v>
      </c>
      <c r="C449" t="s">
        <v>9</v>
      </c>
      <c r="D449">
        <v>100</v>
      </c>
      <c r="E449">
        <v>12</v>
      </c>
      <c r="F449" t="s">
        <v>8721</v>
      </c>
      <c r="G449">
        <v>1252</v>
      </c>
      <c r="H449" t="s">
        <v>50</v>
      </c>
      <c r="I449">
        <v>12</v>
      </c>
      <c r="J449" t="s">
        <v>1805</v>
      </c>
      <c r="K449" t="s">
        <v>8777</v>
      </c>
      <c r="L449" s="1"/>
      <c r="M449" s="1">
        <v>42238</v>
      </c>
      <c r="N449" s="1">
        <v>42074</v>
      </c>
      <c r="O449" t="s">
        <v>13</v>
      </c>
      <c r="P449" s="1"/>
      <c r="Q449" t="s">
        <v>1047</v>
      </c>
      <c r="R449" t="s">
        <v>9</v>
      </c>
      <c r="S449" t="s">
        <v>8723</v>
      </c>
      <c r="T449" t="s">
        <v>13</v>
      </c>
      <c r="U449" t="s">
        <v>16</v>
      </c>
      <c r="X449" s="8">
        <v>40</v>
      </c>
      <c r="Y449" s="8">
        <v>22</v>
      </c>
      <c r="Z449" s="8">
        <v>70</v>
      </c>
      <c r="AA449" s="8">
        <v>3597.42</v>
      </c>
      <c r="AB449" t="s">
        <v>55</v>
      </c>
      <c r="AC449" t="s">
        <v>303</v>
      </c>
      <c r="AD449" t="s">
        <v>655</v>
      </c>
      <c r="AE449" t="s">
        <v>1805</v>
      </c>
      <c r="AF449" t="s">
        <v>20</v>
      </c>
      <c r="AH449" t="s">
        <v>2012</v>
      </c>
      <c r="AI449" t="s">
        <v>243</v>
      </c>
      <c r="AJ449" t="s">
        <v>59</v>
      </c>
      <c r="AK449" t="s">
        <v>2030</v>
      </c>
      <c r="AL449" s="2">
        <v>42074.448009259257</v>
      </c>
      <c r="AN449" t="s">
        <v>8778</v>
      </c>
      <c r="AO449">
        <v>1</v>
      </c>
      <c r="AP449" t="s">
        <v>7840</v>
      </c>
      <c r="AQ449" t="s">
        <v>818</v>
      </c>
      <c r="AR449">
        <v>25</v>
      </c>
      <c r="AT449" t="s">
        <v>7841</v>
      </c>
      <c r="AU449" t="s">
        <v>7840</v>
      </c>
      <c r="AV449" t="s">
        <v>62</v>
      </c>
      <c r="AW449" s="8">
        <v>3348</v>
      </c>
      <c r="AX449" s="8">
        <v>3348</v>
      </c>
      <c r="AY449" s="8">
        <v>3597.42</v>
      </c>
      <c r="BA449" t="s">
        <v>8779</v>
      </c>
      <c r="BB449" t="s">
        <v>32</v>
      </c>
      <c r="BC449" t="s">
        <v>8780</v>
      </c>
      <c r="BD449">
        <v>1</v>
      </c>
      <c r="BE449">
        <v>15</v>
      </c>
      <c r="BF449" t="s">
        <v>9</v>
      </c>
      <c r="BG449" t="s">
        <v>8781</v>
      </c>
      <c r="BI449">
        <v>67.959999999999994</v>
      </c>
      <c r="BJ449">
        <v>181.46</v>
      </c>
      <c r="BK449" t="s">
        <v>8782</v>
      </c>
      <c r="BL449">
        <v>2158.46</v>
      </c>
      <c r="BM449">
        <v>3348</v>
      </c>
      <c r="BN449">
        <v>3597.42</v>
      </c>
      <c r="BO449" t="s">
        <v>828</v>
      </c>
      <c r="BP449">
        <v>0</v>
      </c>
      <c r="BQ449" t="s">
        <v>1816</v>
      </c>
      <c r="BR449" t="s">
        <v>8783</v>
      </c>
      <c r="BS449" t="s">
        <v>9</v>
      </c>
      <c r="BT449" t="s">
        <v>9</v>
      </c>
      <c r="BU449" t="s">
        <v>38</v>
      </c>
      <c r="BV449" t="s">
        <v>8784</v>
      </c>
      <c r="BX449" t="s">
        <v>8785</v>
      </c>
      <c r="BY449" t="s">
        <v>8778</v>
      </c>
      <c r="BZ449" t="s">
        <v>40</v>
      </c>
      <c r="CB449" t="s">
        <v>1618</v>
      </c>
      <c r="CC449" t="s">
        <v>8786</v>
      </c>
      <c r="CE449" t="s">
        <v>43</v>
      </c>
      <c r="CF449">
        <v>274</v>
      </c>
      <c r="CG449" t="s">
        <v>1501</v>
      </c>
      <c r="CI449" t="s">
        <v>8721</v>
      </c>
      <c r="CJ449">
        <v>125</v>
      </c>
      <c r="CK449" t="s">
        <v>45</v>
      </c>
      <c r="CL449" s="1">
        <v>42238</v>
      </c>
      <c r="CM449" t="s">
        <v>8779</v>
      </c>
      <c r="CO449" t="s">
        <v>8786</v>
      </c>
      <c r="CP449" t="s">
        <v>8786</v>
      </c>
      <c r="CQ449">
        <v>1</v>
      </c>
      <c r="CR449" s="8"/>
      <c r="CS449">
        <v>1</v>
      </c>
      <c r="CU449" s="8">
        <v>3348</v>
      </c>
      <c r="CV449">
        <v>1</v>
      </c>
      <c r="CX449" t="s">
        <v>8787</v>
      </c>
      <c r="CY449">
        <v>5</v>
      </c>
    </row>
    <row r="450" spans="1:103" x14ac:dyDescent="0.35">
      <c r="A450" t="s">
        <v>9443</v>
      </c>
      <c r="B450" s="19" t="s">
        <v>9436</v>
      </c>
      <c r="C450" t="s">
        <v>9</v>
      </c>
      <c r="D450">
        <v>100</v>
      </c>
      <c r="E450">
        <v>55</v>
      </c>
      <c r="F450" t="s">
        <v>9436</v>
      </c>
      <c r="G450">
        <v>1253</v>
      </c>
      <c r="H450" t="s">
        <v>50</v>
      </c>
      <c r="I450">
        <v>55</v>
      </c>
      <c r="J450" t="s">
        <v>1805</v>
      </c>
      <c r="K450" t="s">
        <v>9444</v>
      </c>
      <c r="L450" s="1"/>
      <c r="M450" s="1">
        <v>42236</v>
      </c>
      <c r="N450" s="1">
        <v>42074</v>
      </c>
      <c r="O450" t="s">
        <v>13</v>
      </c>
      <c r="P450" s="1"/>
      <c r="Q450" t="s">
        <v>436</v>
      </c>
      <c r="R450" t="s">
        <v>9</v>
      </c>
      <c r="S450" t="s">
        <v>9437</v>
      </c>
      <c r="T450" t="s">
        <v>13</v>
      </c>
      <c r="U450" t="s">
        <v>1267</v>
      </c>
      <c r="X450" s="8">
        <v>40</v>
      </c>
      <c r="Y450" s="8">
        <v>22</v>
      </c>
      <c r="Z450" s="8">
        <v>45</v>
      </c>
      <c r="AA450" s="8">
        <v>15124.12</v>
      </c>
      <c r="AB450" t="s">
        <v>55</v>
      </c>
      <c r="AC450" t="s">
        <v>55</v>
      </c>
      <c r="AD450" t="s">
        <v>19</v>
      </c>
      <c r="AE450" t="s">
        <v>1805</v>
      </c>
      <c r="AF450" t="s">
        <v>20</v>
      </c>
      <c r="AG450" t="s">
        <v>9444</v>
      </c>
      <c r="AH450" t="s">
        <v>2012</v>
      </c>
      <c r="AI450" t="s">
        <v>243</v>
      </c>
      <c r="AJ450" t="s">
        <v>80</v>
      </c>
      <c r="AK450" t="s">
        <v>81</v>
      </c>
      <c r="AL450" s="2">
        <v>42074.490810185183</v>
      </c>
      <c r="AM450" t="s">
        <v>9445</v>
      </c>
      <c r="AN450" t="s">
        <v>9445</v>
      </c>
      <c r="AO450">
        <v>7</v>
      </c>
      <c r="AP450" t="s">
        <v>2015</v>
      </c>
      <c r="AQ450" t="s">
        <v>27</v>
      </c>
      <c r="AR450">
        <v>40</v>
      </c>
      <c r="AT450" t="s">
        <v>2016</v>
      </c>
      <c r="AU450" t="s">
        <v>2015</v>
      </c>
      <c r="AV450" t="s">
        <v>83</v>
      </c>
      <c r="AW450" s="8">
        <v>13994.57</v>
      </c>
      <c r="AX450" s="8">
        <v>13994.57</v>
      </c>
      <c r="AY450" s="8">
        <v>15124.12</v>
      </c>
      <c r="BB450" t="s">
        <v>9446</v>
      </c>
      <c r="BD450">
        <v>1.6</v>
      </c>
      <c r="BE450">
        <v>31</v>
      </c>
      <c r="BF450" t="s">
        <v>9</v>
      </c>
      <c r="BG450" t="s">
        <v>9447</v>
      </c>
      <c r="BO450" t="s">
        <v>67</v>
      </c>
      <c r="BP450">
        <v>0</v>
      </c>
      <c r="BQ450" t="s">
        <v>1816</v>
      </c>
      <c r="BR450" t="s">
        <v>9448</v>
      </c>
      <c r="BS450" t="s">
        <v>9</v>
      </c>
      <c r="BT450" t="s">
        <v>9</v>
      </c>
      <c r="BU450" t="s">
        <v>38</v>
      </c>
      <c r="BV450" t="s">
        <v>9449</v>
      </c>
      <c r="BW450" t="s">
        <v>9445</v>
      </c>
      <c r="BX450" t="s">
        <v>9450</v>
      </c>
      <c r="BY450" t="s">
        <v>9445</v>
      </c>
      <c r="BZ450" t="s">
        <v>40</v>
      </c>
      <c r="CB450" t="s">
        <v>9451</v>
      </c>
      <c r="CE450" t="s">
        <v>3790</v>
      </c>
      <c r="CF450">
        <v>249</v>
      </c>
      <c r="CG450" t="s">
        <v>1501</v>
      </c>
      <c r="CI450" t="s">
        <v>9436</v>
      </c>
      <c r="CJ450">
        <v>108</v>
      </c>
      <c r="CK450" t="s">
        <v>45</v>
      </c>
      <c r="CL450" s="1">
        <v>42236</v>
      </c>
      <c r="CM450" t="s">
        <v>9452</v>
      </c>
      <c r="CN450" t="s">
        <v>9453</v>
      </c>
      <c r="CO450" t="s">
        <v>9454</v>
      </c>
      <c r="CQ450">
        <v>4</v>
      </c>
      <c r="CR450" s="8">
        <v>16570.95</v>
      </c>
      <c r="CS450">
        <v>1</v>
      </c>
      <c r="CU450" s="8">
        <v>13994.57</v>
      </c>
      <c r="CV450">
        <v>2</v>
      </c>
      <c r="CX450" t="s">
        <v>9455</v>
      </c>
      <c r="CY450">
        <v>6</v>
      </c>
    </row>
    <row r="451" spans="1:103" x14ac:dyDescent="0.35">
      <c r="A451" t="s">
        <v>9477</v>
      </c>
      <c r="B451" s="19" t="s">
        <v>9457</v>
      </c>
      <c r="C451" t="s">
        <v>9</v>
      </c>
      <c r="D451">
        <v>100</v>
      </c>
      <c r="E451">
        <v>90</v>
      </c>
      <c r="F451" t="s">
        <v>9457</v>
      </c>
      <c r="G451">
        <v>1251</v>
      </c>
      <c r="H451" t="s">
        <v>148</v>
      </c>
      <c r="I451">
        <v>75</v>
      </c>
      <c r="J451" t="s">
        <v>1805</v>
      </c>
      <c r="K451" t="s">
        <v>9478</v>
      </c>
      <c r="L451" s="1"/>
      <c r="M451" s="1">
        <v>42235</v>
      </c>
      <c r="N451" s="1">
        <v>42074</v>
      </c>
      <c r="O451" t="s">
        <v>13</v>
      </c>
      <c r="P451" s="1"/>
      <c r="Q451" t="s">
        <v>1047</v>
      </c>
      <c r="R451" t="s">
        <v>9</v>
      </c>
      <c r="S451" t="s">
        <v>9459</v>
      </c>
      <c r="T451" t="s">
        <v>13</v>
      </c>
      <c r="U451" t="s">
        <v>16</v>
      </c>
      <c r="X451" s="8">
        <v>45</v>
      </c>
      <c r="Y451" s="8">
        <v>25</v>
      </c>
      <c r="Z451" s="8">
        <v>76</v>
      </c>
      <c r="AA451" s="8">
        <v>23298.38</v>
      </c>
      <c r="AB451" t="s">
        <v>151</v>
      </c>
      <c r="AC451" t="s">
        <v>664</v>
      </c>
      <c r="AD451" t="s">
        <v>794</v>
      </c>
      <c r="AE451" t="s">
        <v>1805</v>
      </c>
      <c r="AF451" t="s">
        <v>20</v>
      </c>
      <c r="AH451" t="s">
        <v>2012</v>
      </c>
      <c r="AI451" t="s">
        <v>243</v>
      </c>
      <c r="AJ451" t="s">
        <v>100</v>
      </c>
      <c r="AK451" t="s">
        <v>763</v>
      </c>
      <c r="AL451" s="2">
        <v>42074.440254629626</v>
      </c>
      <c r="AM451" t="s">
        <v>9479</v>
      </c>
      <c r="AN451" t="s">
        <v>9479</v>
      </c>
      <c r="AO451">
        <v>1</v>
      </c>
      <c r="AP451" t="s">
        <v>3011</v>
      </c>
      <c r="AQ451" t="s">
        <v>860</v>
      </c>
      <c r="AR451">
        <v>50</v>
      </c>
      <c r="AT451" t="s">
        <v>3012</v>
      </c>
      <c r="AU451" t="s">
        <v>3011</v>
      </c>
      <c r="AV451" t="s">
        <v>104</v>
      </c>
      <c r="AW451" s="8">
        <v>21675</v>
      </c>
      <c r="AX451" s="8">
        <v>21675</v>
      </c>
      <c r="AY451" s="8">
        <v>23298.38</v>
      </c>
      <c r="BB451" t="s">
        <v>3314</v>
      </c>
      <c r="BE451">
        <v>42</v>
      </c>
      <c r="BF451" t="s">
        <v>9</v>
      </c>
      <c r="BG451" t="s">
        <v>9480</v>
      </c>
      <c r="BI451">
        <v>452.03</v>
      </c>
      <c r="BJ451">
        <v>1171.3499999999999</v>
      </c>
      <c r="BK451" t="s">
        <v>9481</v>
      </c>
      <c r="BL451">
        <v>13979.03</v>
      </c>
      <c r="BM451">
        <v>21675</v>
      </c>
      <c r="BN451">
        <v>23298.38</v>
      </c>
      <c r="BO451" t="s">
        <v>768</v>
      </c>
      <c r="BP451">
        <v>0</v>
      </c>
      <c r="BQ451" t="s">
        <v>1816</v>
      </c>
      <c r="BR451" t="s">
        <v>9482</v>
      </c>
      <c r="BS451" t="s">
        <v>9</v>
      </c>
      <c r="BV451" t="s">
        <v>9483</v>
      </c>
      <c r="BW451" t="s">
        <v>9479</v>
      </c>
      <c r="BX451" t="s">
        <v>9484</v>
      </c>
      <c r="BY451" t="s">
        <v>9479</v>
      </c>
      <c r="BZ451" t="s">
        <v>40</v>
      </c>
      <c r="CC451" t="s">
        <v>9485</v>
      </c>
      <c r="CE451" t="s">
        <v>9486</v>
      </c>
      <c r="CF451">
        <v>284</v>
      </c>
      <c r="CG451" t="s">
        <v>165</v>
      </c>
      <c r="CI451" t="s">
        <v>9457</v>
      </c>
      <c r="CJ451">
        <v>103</v>
      </c>
      <c r="CK451" t="s">
        <v>45</v>
      </c>
      <c r="CL451" s="1">
        <v>42235</v>
      </c>
      <c r="CM451" t="s">
        <v>9487</v>
      </c>
      <c r="CO451" t="s">
        <v>9485</v>
      </c>
      <c r="CP451" t="s">
        <v>9485</v>
      </c>
      <c r="CQ451">
        <v>1</v>
      </c>
      <c r="CR451" s="8"/>
      <c r="CS451">
        <v>1</v>
      </c>
      <c r="CU451" s="8">
        <v>21675</v>
      </c>
      <c r="CV451">
        <v>1</v>
      </c>
      <c r="CX451" t="s">
        <v>9488</v>
      </c>
    </row>
    <row r="452" spans="1:103" x14ac:dyDescent="0.35">
      <c r="A452" t="s">
        <v>7931</v>
      </c>
      <c r="B452" s="19" t="s">
        <v>7836</v>
      </c>
      <c r="C452" t="s">
        <v>9</v>
      </c>
      <c r="D452">
        <v>100</v>
      </c>
      <c r="E452">
        <v>40</v>
      </c>
      <c r="F452" t="s">
        <v>7836</v>
      </c>
      <c r="G452">
        <v>1261</v>
      </c>
      <c r="H452" t="s">
        <v>50</v>
      </c>
      <c r="I452">
        <v>35</v>
      </c>
      <c r="J452" t="s">
        <v>1805</v>
      </c>
      <c r="K452" t="s">
        <v>7932</v>
      </c>
      <c r="L452" s="1"/>
      <c r="M452" s="1">
        <v>42235</v>
      </c>
      <c r="N452" s="1">
        <v>42075</v>
      </c>
      <c r="O452" t="s">
        <v>13</v>
      </c>
      <c r="P452" s="1"/>
      <c r="Q452" t="s">
        <v>436</v>
      </c>
      <c r="R452" t="s">
        <v>9</v>
      </c>
      <c r="S452" t="s">
        <v>7838</v>
      </c>
      <c r="T452" t="s">
        <v>13</v>
      </c>
      <c r="U452" t="s">
        <v>53</v>
      </c>
      <c r="X452" s="8">
        <v>40</v>
      </c>
      <c r="Y452" s="8">
        <v>22</v>
      </c>
      <c r="Z452" s="8">
        <v>45</v>
      </c>
      <c r="AA452" s="8">
        <v>9768.75</v>
      </c>
      <c r="AB452" t="s">
        <v>697</v>
      </c>
      <c r="AC452" t="s">
        <v>54</v>
      </c>
      <c r="AD452" t="s">
        <v>19</v>
      </c>
      <c r="AE452" t="s">
        <v>1805</v>
      </c>
      <c r="AF452" t="s">
        <v>20</v>
      </c>
      <c r="AG452" t="s">
        <v>7933</v>
      </c>
      <c r="AH452" t="s">
        <v>7934</v>
      </c>
      <c r="AI452" t="s">
        <v>243</v>
      </c>
      <c r="AJ452" t="s">
        <v>100</v>
      </c>
      <c r="AK452" t="s">
        <v>3485</v>
      </c>
      <c r="AL452" s="2">
        <v>42075.694444444445</v>
      </c>
      <c r="AM452" t="s">
        <v>7935</v>
      </c>
      <c r="AN452" t="s">
        <v>7936</v>
      </c>
      <c r="AO452">
        <v>5</v>
      </c>
      <c r="AP452" t="s">
        <v>7840</v>
      </c>
      <c r="AQ452" t="s">
        <v>818</v>
      </c>
      <c r="AR452">
        <v>35</v>
      </c>
      <c r="AT452" t="s">
        <v>7841</v>
      </c>
      <c r="AU452" t="s">
        <v>7840</v>
      </c>
      <c r="AV452" t="s">
        <v>104</v>
      </c>
      <c r="AW452" s="8">
        <v>9024.9</v>
      </c>
      <c r="AX452" s="8">
        <v>9024.9</v>
      </c>
      <c r="AY452" s="8">
        <v>9768.75</v>
      </c>
      <c r="BA452" t="s">
        <v>7937</v>
      </c>
      <c r="BB452" t="s">
        <v>32</v>
      </c>
      <c r="BC452" t="s">
        <v>6013</v>
      </c>
      <c r="BD452">
        <v>1.4</v>
      </c>
      <c r="BE452">
        <v>24</v>
      </c>
      <c r="BF452" t="s">
        <v>9</v>
      </c>
      <c r="BG452" t="s">
        <v>7938</v>
      </c>
      <c r="BO452" t="s">
        <v>304</v>
      </c>
      <c r="BP452">
        <v>0</v>
      </c>
      <c r="BQ452" t="s">
        <v>1816</v>
      </c>
      <c r="BR452" t="s">
        <v>7939</v>
      </c>
      <c r="BS452" t="s">
        <v>69</v>
      </c>
      <c r="BT452" t="s">
        <v>9</v>
      </c>
      <c r="BU452" t="s">
        <v>38</v>
      </c>
      <c r="BV452" t="s">
        <v>7940</v>
      </c>
      <c r="BW452" t="s">
        <v>7935</v>
      </c>
      <c r="BX452" t="s">
        <v>7941</v>
      </c>
      <c r="BY452" t="s">
        <v>7936</v>
      </c>
      <c r="BZ452" t="s">
        <v>72</v>
      </c>
      <c r="CB452" t="s">
        <v>7942</v>
      </c>
      <c r="CC452" t="s">
        <v>7943</v>
      </c>
      <c r="CD452" t="s">
        <v>164</v>
      </c>
      <c r="CE452" t="s">
        <v>456</v>
      </c>
      <c r="CF452">
        <v>249</v>
      </c>
      <c r="CG452" t="s">
        <v>1654</v>
      </c>
      <c r="CI452" t="s">
        <v>7836</v>
      </c>
      <c r="CJ452">
        <v>113</v>
      </c>
      <c r="CK452" t="s">
        <v>45</v>
      </c>
      <c r="CL452" s="1">
        <v>42235</v>
      </c>
      <c r="CM452" t="s">
        <v>7937</v>
      </c>
      <c r="CO452" t="s">
        <v>7944</v>
      </c>
      <c r="CP452" t="s">
        <v>7943</v>
      </c>
      <c r="CQ452">
        <v>2</v>
      </c>
      <c r="CR452" s="8">
        <v>10545.15</v>
      </c>
      <c r="CS452">
        <v>1</v>
      </c>
      <c r="CU452" s="8">
        <v>9024.9</v>
      </c>
      <c r="CV452">
        <v>3</v>
      </c>
      <c r="CX452" t="s">
        <v>7945</v>
      </c>
      <c r="CY452">
        <v>5</v>
      </c>
    </row>
    <row r="453" spans="1:103" x14ac:dyDescent="0.35">
      <c r="A453" t="s">
        <v>9301</v>
      </c>
      <c r="B453" s="19" t="s">
        <v>9288</v>
      </c>
      <c r="C453" t="s">
        <v>9</v>
      </c>
      <c r="D453">
        <v>100</v>
      </c>
      <c r="E453">
        <v>135</v>
      </c>
      <c r="F453" t="s">
        <v>9288</v>
      </c>
      <c r="G453">
        <v>1264</v>
      </c>
      <c r="H453" t="s">
        <v>10</v>
      </c>
      <c r="I453">
        <v>120</v>
      </c>
      <c r="J453" t="s">
        <v>1805</v>
      </c>
      <c r="K453" t="s">
        <v>9302</v>
      </c>
      <c r="L453" s="1"/>
      <c r="M453" s="1">
        <v>42237</v>
      </c>
      <c r="N453" s="1">
        <v>42076</v>
      </c>
      <c r="O453" t="s">
        <v>13</v>
      </c>
      <c r="P453" s="1">
        <v>42083</v>
      </c>
      <c r="Q453" t="s">
        <v>436</v>
      </c>
      <c r="R453" t="s">
        <v>9</v>
      </c>
      <c r="S453" t="s">
        <v>9290</v>
      </c>
      <c r="T453" t="s">
        <v>13</v>
      </c>
      <c r="U453" t="s">
        <v>53</v>
      </c>
      <c r="X453" s="8">
        <v>35</v>
      </c>
      <c r="Y453" s="8">
        <v>21</v>
      </c>
      <c r="Z453" s="8">
        <v>55</v>
      </c>
      <c r="AA453" s="8">
        <v>33456.370000000003</v>
      </c>
      <c r="AB453" t="s">
        <v>18</v>
      </c>
      <c r="AC453" t="s">
        <v>18</v>
      </c>
      <c r="AD453" t="s">
        <v>794</v>
      </c>
      <c r="AE453" t="s">
        <v>1805</v>
      </c>
      <c r="AF453" t="s">
        <v>20</v>
      </c>
      <c r="AG453" t="s">
        <v>9303</v>
      </c>
      <c r="AH453" t="s">
        <v>9304</v>
      </c>
      <c r="AI453" t="s">
        <v>243</v>
      </c>
      <c r="AJ453" t="s">
        <v>23</v>
      </c>
      <c r="AK453" t="s">
        <v>24</v>
      </c>
      <c r="AL453" s="2">
        <v>42076.546678240738</v>
      </c>
      <c r="AM453" t="s">
        <v>9305</v>
      </c>
      <c r="AN453" t="s">
        <v>9306</v>
      </c>
      <c r="AO453">
        <v>4</v>
      </c>
      <c r="AP453" t="s">
        <v>5343</v>
      </c>
      <c r="AQ453" t="s">
        <v>702</v>
      </c>
      <c r="AR453">
        <v>60</v>
      </c>
      <c r="AT453" t="s">
        <v>5735</v>
      </c>
      <c r="AU453" t="s">
        <v>5343</v>
      </c>
      <c r="AV453" t="s">
        <v>29</v>
      </c>
      <c r="AW453" s="8">
        <v>31080</v>
      </c>
      <c r="AX453" s="8">
        <v>31080</v>
      </c>
      <c r="AY453" s="8">
        <v>33456.370000000003</v>
      </c>
      <c r="BA453" t="s">
        <v>9307</v>
      </c>
      <c r="BB453" t="s">
        <v>803</v>
      </c>
      <c r="BC453" t="s">
        <v>9308</v>
      </c>
      <c r="BD453">
        <v>1.35</v>
      </c>
      <c r="BE453">
        <v>47</v>
      </c>
      <c r="BF453" t="s">
        <v>9</v>
      </c>
      <c r="BG453" t="s">
        <v>9309</v>
      </c>
      <c r="BO453" t="s">
        <v>35</v>
      </c>
      <c r="BP453">
        <v>0</v>
      </c>
      <c r="BQ453" t="s">
        <v>1816</v>
      </c>
      <c r="BR453" t="s">
        <v>9310</v>
      </c>
      <c r="BS453" t="s">
        <v>69</v>
      </c>
      <c r="BV453" t="s">
        <v>9311</v>
      </c>
      <c r="BW453" t="s">
        <v>9305</v>
      </c>
      <c r="BX453" t="s">
        <v>9312</v>
      </c>
      <c r="BY453" t="s">
        <v>9305</v>
      </c>
      <c r="BZ453" t="s">
        <v>40</v>
      </c>
      <c r="CB453" t="s">
        <v>9313</v>
      </c>
      <c r="CC453" t="s">
        <v>9314</v>
      </c>
      <c r="CD453" t="s">
        <v>164</v>
      </c>
      <c r="CE453" t="s">
        <v>43</v>
      </c>
      <c r="CF453">
        <v>259</v>
      </c>
      <c r="CG453" t="s">
        <v>44</v>
      </c>
      <c r="CI453" t="s">
        <v>9288</v>
      </c>
      <c r="CJ453">
        <v>101</v>
      </c>
      <c r="CK453" t="s">
        <v>45</v>
      </c>
      <c r="CL453" s="1">
        <v>42237</v>
      </c>
      <c r="CM453" t="s">
        <v>9307</v>
      </c>
      <c r="CO453" t="s">
        <v>9315</v>
      </c>
      <c r="CP453" t="s">
        <v>9314</v>
      </c>
      <c r="CQ453">
        <v>2</v>
      </c>
      <c r="CR453" s="8">
        <v>37606.800000000003</v>
      </c>
      <c r="CS453">
        <v>1</v>
      </c>
      <c r="CU453" s="8">
        <v>31080</v>
      </c>
      <c r="CV453">
        <v>2</v>
      </c>
      <c r="CX453" t="s">
        <v>9316</v>
      </c>
      <c r="CY453">
        <v>6.45</v>
      </c>
    </row>
    <row r="454" spans="1:103" x14ac:dyDescent="0.35">
      <c r="A454" t="s">
        <v>5798</v>
      </c>
      <c r="B454" s="19" t="s">
        <v>5799</v>
      </c>
      <c r="C454" t="s">
        <v>9</v>
      </c>
      <c r="D454">
        <v>100</v>
      </c>
      <c r="E454">
        <v>33</v>
      </c>
      <c r="F454" t="s">
        <v>5799</v>
      </c>
      <c r="G454">
        <v>503</v>
      </c>
      <c r="H454" t="s">
        <v>50</v>
      </c>
      <c r="I454">
        <v>33</v>
      </c>
      <c r="J454" t="s">
        <v>11</v>
      </c>
      <c r="K454" t="s">
        <v>5800</v>
      </c>
      <c r="L454" s="1"/>
      <c r="M454" s="1">
        <v>42238</v>
      </c>
      <c r="N454" s="1">
        <v>41906</v>
      </c>
      <c r="O454" t="s">
        <v>13</v>
      </c>
      <c r="P454" s="1">
        <v>41913</v>
      </c>
      <c r="Q454" t="s">
        <v>436</v>
      </c>
      <c r="R454" t="s">
        <v>9</v>
      </c>
      <c r="S454" t="s">
        <v>5799</v>
      </c>
      <c r="T454" t="s">
        <v>13</v>
      </c>
      <c r="U454" t="s">
        <v>53</v>
      </c>
      <c r="V454" t="s">
        <v>5801</v>
      </c>
      <c r="X454" s="8">
        <v>43</v>
      </c>
      <c r="Y454" s="8">
        <v>21</v>
      </c>
      <c r="Z454" s="8">
        <v>34.24</v>
      </c>
      <c r="AA454" s="8">
        <v>9037.82</v>
      </c>
      <c r="AB454" t="s">
        <v>274</v>
      </c>
      <c r="AC454" t="s">
        <v>54</v>
      </c>
      <c r="AD454" t="s">
        <v>19</v>
      </c>
      <c r="AE454" t="s">
        <v>11</v>
      </c>
      <c r="AF454" t="s">
        <v>177</v>
      </c>
      <c r="AG454" t="s">
        <v>5801</v>
      </c>
      <c r="AH454" t="s">
        <v>306</v>
      </c>
      <c r="AI454" t="s">
        <v>99</v>
      </c>
      <c r="AJ454" t="s">
        <v>59</v>
      </c>
      <c r="AK454" t="s">
        <v>3457</v>
      </c>
      <c r="AL454" s="2">
        <v>41906.743692129632</v>
      </c>
      <c r="AM454" t="s">
        <v>5802</v>
      </c>
      <c r="AN454" t="s">
        <v>5802</v>
      </c>
      <c r="AO454">
        <v>6</v>
      </c>
      <c r="AP454" t="s">
        <v>799</v>
      </c>
      <c r="AQ454" t="s">
        <v>702</v>
      </c>
      <c r="AR454">
        <v>40</v>
      </c>
      <c r="AT454" t="s">
        <v>1254</v>
      </c>
      <c r="AU454" t="s">
        <v>799</v>
      </c>
      <c r="AV454" t="s">
        <v>62</v>
      </c>
      <c r="AW454" s="8">
        <v>8361.6200000000008</v>
      </c>
      <c r="AX454" s="8">
        <v>8361.6200000000008</v>
      </c>
      <c r="AY454" s="8">
        <v>9037.82</v>
      </c>
      <c r="AZ454" t="s">
        <v>30</v>
      </c>
      <c r="BA454" t="s">
        <v>5803</v>
      </c>
      <c r="BB454" t="s">
        <v>5804</v>
      </c>
      <c r="BC454" t="s">
        <v>5805</v>
      </c>
      <c r="BD454">
        <v>1.3</v>
      </c>
      <c r="BE454">
        <v>30</v>
      </c>
      <c r="BF454" t="s">
        <v>9</v>
      </c>
      <c r="BG454" t="s">
        <v>5806</v>
      </c>
      <c r="BO454" t="s">
        <v>304</v>
      </c>
      <c r="BP454">
        <v>0</v>
      </c>
      <c r="BQ454" t="s">
        <v>36</v>
      </c>
      <c r="BR454" t="s">
        <v>5807</v>
      </c>
      <c r="BS454" t="s">
        <v>69</v>
      </c>
      <c r="BT454" t="s">
        <v>9</v>
      </c>
      <c r="BU454" t="s">
        <v>38</v>
      </c>
      <c r="BV454" t="s">
        <v>5808</v>
      </c>
      <c r="BW454" t="s">
        <v>5802</v>
      </c>
      <c r="BX454" t="s">
        <v>5801</v>
      </c>
      <c r="BY454" t="s">
        <v>5802</v>
      </c>
      <c r="BZ454" t="s">
        <v>40</v>
      </c>
      <c r="CB454" t="s">
        <v>5809</v>
      </c>
      <c r="CE454" t="s">
        <v>1124</v>
      </c>
      <c r="CF454">
        <v>249</v>
      </c>
      <c r="CG454" t="s">
        <v>710</v>
      </c>
      <c r="CI454" t="s">
        <v>5799</v>
      </c>
      <c r="CJ454">
        <v>83</v>
      </c>
      <c r="CK454" t="s">
        <v>45</v>
      </c>
      <c r="CL454" s="1">
        <v>42238</v>
      </c>
      <c r="CM454" t="s">
        <v>5803</v>
      </c>
      <c r="CN454" t="s">
        <v>5810</v>
      </c>
      <c r="CO454" t="s">
        <v>5811</v>
      </c>
      <c r="CQ454">
        <v>3</v>
      </c>
      <c r="CR454" s="8">
        <v>9942.57</v>
      </c>
      <c r="CS454">
        <v>1</v>
      </c>
      <c r="CU454" s="8">
        <v>8361.6200000000008</v>
      </c>
      <c r="CV454">
        <v>5</v>
      </c>
      <c r="CX454" t="s">
        <v>5812</v>
      </c>
      <c r="CY454">
        <v>4.8</v>
      </c>
    </row>
    <row r="455" spans="1:103" x14ac:dyDescent="0.35">
      <c r="A455" t="s">
        <v>5813</v>
      </c>
      <c r="B455" s="19" t="s">
        <v>5799</v>
      </c>
      <c r="C455" t="s">
        <v>9</v>
      </c>
      <c r="D455">
        <v>100</v>
      </c>
      <c r="E455">
        <v>33</v>
      </c>
      <c r="F455" t="s">
        <v>5799</v>
      </c>
      <c r="G455">
        <v>891</v>
      </c>
      <c r="H455" t="s">
        <v>10</v>
      </c>
      <c r="I455">
        <v>33</v>
      </c>
      <c r="J455" t="s">
        <v>11</v>
      </c>
      <c r="K455" t="s">
        <v>5814</v>
      </c>
      <c r="L455" s="1"/>
      <c r="M455" s="1">
        <v>42237</v>
      </c>
      <c r="N455" s="1">
        <v>42025</v>
      </c>
      <c r="O455" t="s">
        <v>13</v>
      </c>
      <c r="P455" s="1"/>
      <c r="Q455" t="s">
        <v>14</v>
      </c>
      <c r="R455" t="s">
        <v>9</v>
      </c>
      <c r="S455" t="s">
        <v>5799</v>
      </c>
      <c r="T455" t="s">
        <v>13</v>
      </c>
      <c r="U455" t="s">
        <v>53</v>
      </c>
      <c r="X455" s="8">
        <v>36</v>
      </c>
      <c r="Y455" s="8">
        <v>20</v>
      </c>
      <c r="Z455" s="8">
        <v>34.24</v>
      </c>
      <c r="AA455" s="8">
        <v>8281.14</v>
      </c>
      <c r="AB455" t="s">
        <v>611</v>
      </c>
      <c r="AC455" t="s">
        <v>189</v>
      </c>
      <c r="AD455" t="s">
        <v>19</v>
      </c>
      <c r="AE455" t="s">
        <v>11</v>
      </c>
      <c r="AF455" t="s">
        <v>177</v>
      </c>
      <c r="AG455" t="s">
        <v>5815</v>
      </c>
      <c r="AH455" t="s">
        <v>327</v>
      </c>
      <c r="AI455" t="s">
        <v>328</v>
      </c>
      <c r="AJ455" t="s">
        <v>23</v>
      </c>
      <c r="AK455" t="s">
        <v>4517</v>
      </c>
      <c r="AL455" s="2">
        <v>42025.601388888892</v>
      </c>
      <c r="AM455" t="s">
        <v>5816</v>
      </c>
      <c r="AN455" t="s">
        <v>5817</v>
      </c>
      <c r="AO455">
        <v>8</v>
      </c>
      <c r="AP455" t="s">
        <v>799</v>
      </c>
      <c r="AQ455" t="s">
        <v>702</v>
      </c>
      <c r="AR455">
        <v>40</v>
      </c>
      <c r="AT455" t="s">
        <v>1254</v>
      </c>
      <c r="AU455" t="s">
        <v>799</v>
      </c>
      <c r="AV455" t="s">
        <v>29</v>
      </c>
      <c r="AW455" s="8">
        <v>7660.3</v>
      </c>
      <c r="AX455" s="8">
        <v>7660.3</v>
      </c>
      <c r="AY455" s="8">
        <v>8281.14</v>
      </c>
      <c r="BA455" t="s">
        <v>5818</v>
      </c>
      <c r="BB455" t="s">
        <v>500</v>
      </c>
      <c r="BC455" t="s">
        <v>5819</v>
      </c>
      <c r="BD455">
        <v>1.3</v>
      </c>
      <c r="BE455">
        <v>30</v>
      </c>
      <c r="BF455" t="s">
        <v>9</v>
      </c>
      <c r="BG455" t="s">
        <v>5820</v>
      </c>
      <c r="BO455" t="s">
        <v>325</v>
      </c>
      <c r="BP455">
        <v>0</v>
      </c>
      <c r="BQ455" t="s">
        <v>36</v>
      </c>
      <c r="BR455" t="s">
        <v>5821</v>
      </c>
      <c r="BS455" t="s">
        <v>9</v>
      </c>
      <c r="BT455" t="s">
        <v>9</v>
      </c>
      <c r="BU455" t="s">
        <v>38</v>
      </c>
      <c r="BV455" t="s">
        <v>5822</v>
      </c>
      <c r="BW455" t="s">
        <v>5823</v>
      </c>
      <c r="BX455" t="s">
        <v>5815</v>
      </c>
      <c r="BY455" t="s">
        <v>5823</v>
      </c>
      <c r="BZ455" t="s">
        <v>72</v>
      </c>
      <c r="CB455" t="s">
        <v>3352</v>
      </c>
      <c r="CC455" t="s">
        <v>5824</v>
      </c>
      <c r="CE455" t="s">
        <v>608</v>
      </c>
      <c r="CF455">
        <v>229</v>
      </c>
      <c r="CG455" t="s">
        <v>449</v>
      </c>
      <c r="CI455" t="s">
        <v>5799</v>
      </c>
      <c r="CJ455">
        <v>83</v>
      </c>
      <c r="CK455" t="s">
        <v>45</v>
      </c>
      <c r="CL455" s="1">
        <v>42237</v>
      </c>
      <c r="CM455" t="s">
        <v>5818</v>
      </c>
      <c r="CO455" t="s">
        <v>5825</v>
      </c>
      <c r="CP455" t="s">
        <v>5824</v>
      </c>
      <c r="CQ455">
        <v>3</v>
      </c>
      <c r="CR455" s="8">
        <v>9143.9699999999993</v>
      </c>
      <c r="CS455">
        <v>1</v>
      </c>
      <c r="CU455" s="8">
        <v>7660.3</v>
      </c>
      <c r="CV455">
        <v>5</v>
      </c>
      <c r="CX455" t="s">
        <v>5826</v>
      </c>
      <c r="CY455">
        <v>4.8</v>
      </c>
    </row>
    <row r="456" spans="1:103" x14ac:dyDescent="0.35">
      <c r="A456" t="s">
        <v>503</v>
      </c>
      <c r="B456" s="19" t="s">
        <v>5799</v>
      </c>
      <c r="C456" t="s">
        <v>9</v>
      </c>
      <c r="D456">
        <v>99.72</v>
      </c>
      <c r="E456">
        <v>33</v>
      </c>
      <c r="F456" t="s">
        <v>5799</v>
      </c>
      <c r="G456">
        <v>1506</v>
      </c>
      <c r="H456" t="s">
        <v>50</v>
      </c>
      <c r="I456">
        <v>33</v>
      </c>
      <c r="J456" t="s">
        <v>11</v>
      </c>
      <c r="K456" t="s">
        <v>504</v>
      </c>
      <c r="L456" s="1"/>
      <c r="M456" s="1">
        <v>42235</v>
      </c>
      <c r="N456" s="1">
        <v>42097</v>
      </c>
      <c r="O456" t="s">
        <v>13</v>
      </c>
      <c r="P456" s="1"/>
      <c r="Q456" t="s">
        <v>173</v>
      </c>
      <c r="R456" t="s">
        <v>9</v>
      </c>
      <c r="S456" t="s">
        <v>5799</v>
      </c>
      <c r="T456" t="s">
        <v>13</v>
      </c>
      <c r="U456" t="s">
        <v>53</v>
      </c>
      <c r="X456" s="8">
        <v>43</v>
      </c>
      <c r="Y456" s="8">
        <v>21</v>
      </c>
      <c r="Z456" s="8">
        <v>34.24</v>
      </c>
      <c r="AA456" s="8">
        <v>9025.32</v>
      </c>
      <c r="AB456" t="s">
        <v>274</v>
      </c>
      <c r="AC456" t="s">
        <v>54</v>
      </c>
      <c r="AD456" t="s">
        <v>19</v>
      </c>
      <c r="AE456" t="s">
        <v>11</v>
      </c>
      <c r="AF456" t="s">
        <v>177</v>
      </c>
      <c r="AG456" t="s">
        <v>5827</v>
      </c>
      <c r="AH456" t="s">
        <v>506</v>
      </c>
      <c r="AI456" t="s">
        <v>507</v>
      </c>
      <c r="AJ456" t="s">
        <v>100</v>
      </c>
      <c r="AK456" t="s">
        <v>3485</v>
      </c>
      <c r="AL456" s="2">
        <v>42097.664444444446</v>
      </c>
      <c r="AM456" t="s">
        <v>509</v>
      </c>
      <c r="AN456" t="s">
        <v>509</v>
      </c>
      <c r="AO456">
        <v>4</v>
      </c>
      <c r="AP456" t="s">
        <v>799</v>
      </c>
      <c r="AQ456" t="s">
        <v>702</v>
      </c>
      <c r="AR456">
        <v>40</v>
      </c>
      <c r="AT456" t="s">
        <v>1254</v>
      </c>
      <c r="AU456" t="s">
        <v>799</v>
      </c>
      <c r="AV456" t="s">
        <v>104</v>
      </c>
      <c r="AW456" s="8">
        <v>8371.9500000000007</v>
      </c>
      <c r="AX456" s="8">
        <v>8371.9500000000007</v>
      </c>
      <c r="AY456" s="8">
        <v>9050.32</v>
      </c>
      <c r="BA456" t="s">
        <v>510</v>
      </c>
      <c r="BB456" t="s">
        <v>511</v>
      </c>
      <c r="BC456" t="s">
        <v>512</v>
      </c>
      <c r="BD456">
        <v>1.3</v>
      </c>
      <c r="BE456">
        <v>30</v>
      </c>
      <c r="BF456" t="s">
        <v>69</v>
      </c>
      <c r="BG456" t="s">
        <v>5828</v>
      </c>
      <c r="BO456" t="s">
        <v>304</v>
      </c>
      <c r="BP456">
        <v>25</v>
      </c>
      <c r="BQ456" t="s">
        <v>36</v>
      </c>
      <c r="BR456" t="s">
        <v>515</v>
      </c>
      <c r="BS456" t="s">
        <v>9</v>
      </c>
      <c r="BT456" t="s">
        <v>69</v>
      </c>
      <c r="BU456" t="s">
        <v>38</v>
      </c>
      <c r="BV456" t="s">
        <v>5829</v>
      </c>
      <c r="BW456" t="s">
        <v>509</v>
      </c>
      <c r="BX456" t="s">
        <v>5827</v>
      </c>
      <c r="BY456" t="s">
        <v>509</v>
      </c>
      <c r="BZ456" t="s">
        <v>40</v>
      </c>
      <c r="CA456" t="s">
        <v>517</v>
      </c>
      <c r="CB456" t="s">
        <v>5830</v>
      </c>
      <c r="CC456" t="s">
        <v>519</v>
      </c>
      <c r="CE456" t="s">
        <v>5831</v>
      </c>
      <c r="CF456">
        <v>249</v>
      </c>
      <c r="CG456" t="s">
        <v>710</v>
      </c>
      <c r="CI456" t="s">
        <v>5799</v>
      </c>
      <c r="CJ456">
        <v>83</v>
      </c>
      <c r="CK456" t="s">
        <v>45</v>
      </c>
      <c r="CL456" s="1">
        <v>42235</v>
      </c>
      <c r="CM456" t="s">
        <v>510</v>
      </c>
      <c r="CO456" t="s">
        <v>5832</v>
      </c>
      <c r="CP456" t="s">
        <v>519</v>
      </c>
      <c r="CQ456">
        <v>2</v>
      </c>
      <c r="CR456" s="8"/>
      <c r="CS456">
        <v>2</v>
      </c>
      <c r="CU456" s="8">
        <v>8371.9500000000007</v>
      </c>
      <c r="CV456">
        <v>5</v>
      </c>
      <c r="CX456" t="s">
        <v>5833</v>
      </c>
      <c r="CY456">
        <v>4.8</v>
      </c>
    </row>
    <row r="457" spans="1:103" x14ac:dyDescent="0.35">
      <c r="A457" t="s">
        <v>5834</v>
      </c>
      <c r="B457" s="19" t="s">
        <v>5799</v>
      </c>
      <c r="C457" t="s">
        <v>9</v>
      </c>
      <c r="D457">
        <v>96.6</v>
      </c>
      <c r="E457">
        <v>33</v>
      </c>
      <c r="F457" t="s">
        <v>5799</v>
      </c>
      <c r="G457">
        <v>501</v>
      </c>
      <c r="H457" t="s">
        <v>148</v>
      </c>
      <c r="I457">
        <v>33</v>
      </c>
      <c r="J457" t="s">
        <v>11</v>
      </c>
      <c r="K457" t="s">
        <v>5835</v>
      </c>
      <c r="L457" s="1"/>
      <c r="M457" s="1">
        <v>42235</v>
      </c>
      <c r="N457" s="1">
        <v>41906</v>
      </c>
      <c r="O457" t="s">
        <v>13</v>
      </c>
      <c r="P457" s="1"/>
      <c r="Q457" t="s">
        <v>202</v>
      </c>
      <c r="R457" t="s">
        <v>9</v>
      </c>
      <c r="S457" t="s">
        <v>5799</v>
      </c>
      <c r="T457" t="s">
        <v>13</v>
      </c>
      <c r="U457" t="s">
        <v>203</v>
      </c>
      <c r="V457" t="s">
        <v>5836</v>
      </c>
      <c r="X457" s="8">
        <v>45</v>
      </c>
      <c r="Y457" s="8">
        <v>23</v>
      </c>
      <c r="Z457" s="8">
        <v>34.24</v>
      </c>
      <c r="AA457" s="8">
        <v>10295.879999999999</v>
      </c>
      <c r="AB457" t="s">
        <v>654</v>
      </c>
      <c r="AC457" t="s">
        <v>1558</v>
      </c>
      <c r="AD457" t="s">
        <v>19</v>
      </c>
      <c r="AE457" t="s">
        <v>11</v>
      </c>
      <c r="AF457" t="s">
        <v>177</v>
      </c>
      <c r="AG457" t="s">
        <v>5836</v>
      </c>
      <c r="AH457" t="s">
        <v>306</v>
      </c>
      <c r="AI457" t="s">
        <v>99</v>
      </c>
      <c r="AJ457" t="s">
        <v>100</v>
      </c>
      <c r="AK457" t="s">
        <v>1560</v>
      </c>
      <c r="AL457" s="2">
        <v>41906.712013888886</v>
      </c>
      <c r="AM457" t="s">
        <v>5837</v>
      </c>
      <c r="AN457" t="s">
        <v>5838</v>
      </c>
      <c r="AO457">
        <v>6</v>
      </c>
      <c r="AP457" t="s">
        <v>799</v>
      </c>
      <c r="AQ457" t="s">
        <v>702</v>
      </c>
      <c r="AR457">
        <v>40</v>
      </c>
      <c r="AT457" t="s">
        <v>1254</v>
      </c>
      <c r="AU457" t="s">
        <v>799</v>
      </c>
      <c r="AV457" t="s">
        <v>104</v>
      </c>
      <c r="AW457" s="8">
        <v>9836.57</v>
      </c>
      <c r="AX457" s="8">
        <v>9836.57</v>
      </c>
      <c r="AY457" s="8">
        <v>10658.36</v>
      </c>
      <c r="AZ457" t="s">
        <v>30</v>
      </c>
      <c r="BA457" t="s">
        <v>5839</v>
      </c>
      <c r="BB457" t="s">
        <v>32</v>
      </c>
      <c r="BC457" t="s">
        <v>5840</v>
      </c>
      <c r="BD457">
        <v>1.3</v>
      </c>
      <c r="BE457">
        <v>30</v>
      </c>
      <c r="BF457" t="s">
        <v>9</v>
      </c>
      <c r="BG457" t="s">
        <v>5841</v>
      </c>
      <c r="BO457" t="s">
        <v>412</v>
      </c>
      <c r="BP457">
        <v>362.48</v>
      </c>
      <c r="BQ457" t="s">
        <v>36</v>
      </c>
      <c r="BR457" t="s">
        <v>5842</v>
      </c>
      <c r="BS457" t="s">
        <v>69</v>
      </c>
      <c r="BT457" t="s">
        <v>69</v>
      </c>
      <c r="BU457" t="s">
        <v>38</v>
      </c>
      <c r="BV457" t="s">
        <v>5843</v>
      </c>
      <c r="BW457" t="s">
        <v>5837</v>
      </c>
      <c r="BX457" t="s">
        <v>5836</v>
      </c>
      <c r="BY457" t="s">
        <v>5838</v>
      </c>
      <c r="BZ457" t="s">
        <v>40</v>
      </c>
      <c r="CA457" t="s">
        <v>5844</v>
      </c>
      <c r="CB457" t="s">
        <v>5350</v>
      </c>
      <c r="CE457" t="s">
        <v>2005</v>
      </c>
      <c r="CF457">
        <v>289</v>
      </c>
      <c r="CG457" t="s">
        <v>672</v>
      </c>
      <c r="CI457" t="s">
        <v>5799</v>
      </c>
      <c r="CJ457">
        <v>83</v>
      </c>
      <c r="CK457" t="s">
        <v>45</v>
      </c>
      <c r="CL457" s="1">
        <v>42235</v>
      </c>
      <c r="CM457" t="s">
        <v>5839</v>
      </c>
      <c r="CO457" t="s">
        <v>5845</v>
      </c>
      <c r="CQ457">
        <v>3</v>
      </c>
      <c r="CR457" s="8">
        <v>11539.77</v>
      </c>
      <c r="CS457">
        <v>1</v>
      </c>
      <c r="CU457" s="8">
        <v>9836.57</v>
      </c>
      <c r="CV457">
        <v>5</v>
      </c>
      <c r="CX457" t="s">
        <v>5846</v>
      </c>
      <c r="CY457">
        <v>4.8</v>
      </c>
    </row>
    <row r="458" spans="1:103" x14ac:dyDescent="0.35">
      <c r="A458" t="s">
        <v>5847</v>
      </c>
      <c r="B458" s="19" t="s">
        <v>5799</v>
      </c>
      <c r="C458" t="s">
        <v>9</v>
      </c>
      <c r="D458">
        <v>100</v>
      </c>
      <c r="E458">
        <v>33</v>
      </c>
      <c r="F458" t="s">
        <v>5799</v>
      </c>
      <c r="G458">
        <v>904</v>
      </c>
      <c r="H458" t="s">
        <v>50</v>
      </c>
      <c r="I458">
        <v>33</v>
      </c>
      <c r="J458" t="s">
        <v>11</v>
      </c>
      <c r="K458" t="s">
        <v>5848</v>
      </c>
      <c r="L458" s="1"/>
      <c r="M458" s="1">
        <v>42237</v>
      </c>
      <c r="N458" s="1">
        <v>42030</v>
      </c>
      <c r="O458" t="s">
        <v>13</v>
      </c>
      <c r="P458" s="1">
        <v>42041</v>
      </c>
      <c r="Q458" t="s">
        <v>436</v>
      </c>
      <c r="R458" t="s">
        <v>9</v>
      </c>
      <c r="S458" t="s">
        <v>5799</v>
      </c>
      <c r="T458" t="s">
        <v>13</v>
      </c>
      <c r="U458" t="s">
        <v>53</v>
      </c>
      <c r="X458" s="8">
        <v>43</v>
      </c>
      <c r="Y458" s="8">
        <v>21</v>
      </c>
      <c r="Z458" s="8">
        <v>34.24</v>
      </c>
      <c r="AA458" s="8">
        <v>8862.83</v>
      </c>
      <c r="AB458" t="s">
        <v>274</v>
      </c>
      <c r="AC458" t="s">
        <v>54</v>
      </c>
      <c r="AD458" t="s">
        <v>19</v>
      </c>
      <c r="AE458" t="s">
        <v>11</v>
      </c>
      <c r="AF458" t="s">
        <v>177</v>
      </c>
      <c r="AG458" t="s">
        <v>5849</v>
      </c>
      <c r="AH458" t="s">
        <v>5850</v>
      </c>
      <c r="AI458" t="s">
        <v>716</v>
      </c>
      <c r="AJ458" t="s">
        <v>23</v>
      </c>
      <c r="AK458" t="s">
        <v>3453</v>
      </c>
      <c r="AL458" s="2">
        <v>42030.405694444446</v>
      </c>
      <c r="AM458" t="s">
        <v>5851</v>
      </c>
      <c r="AN458" t="s">
        <v>5851</v>
      </c>
      <c r="AO458">
        <v>7</v>
      </c>
      <c r="AP458" t="s">
        <v>799</v>
      </c>
      <c r="AQ458" t="s">
        <v>702</v>
      </c>
      <c r="AR458">
        <v>40</v>
      </c>
      <c r="AT458" t="s">
        <v>1254</v>
      </c>
      <c r="AU458" t="s">
        <v>799</v>
      </c>
      <c r="AV458" t="s">
        <v>29</v>
      </c>
      <c r="AW458" s="8">
        <v>8217</v>
      </c>
      <c r="AX458" s="8">
        <v>8217</v>
      </c>
      <c r="AY458" s="8">
        <v>8862.83</v>
      </c>
      <c r="BA458" t="s">
        <v>5852</v>
      </c>
      <c r="BB458" t="s">
        <v>2365</v>
      </c>
      <c r="BC458" t="s">
        <v>5853</v>
      </c>
      <c r="BD458">
        <v>1.3</v>
      </c>
      <c r="BE458">
        <v>30</v>
      </c>
      <c r="BF458" t="s">
        <v>69</v>
      </c>
      <c r="BG458" t="s">
        <v>5854</v>
      </c>
      <c r="BO458" t="s">
        <v>304</v>
      </c>
      <c r="BP458">
        <v>0</v>
      </c>
      <c r="BQ458" t="s">
        <v>36</v>
      </c>
      <c r="BR458" t="s">
        <v>5855</v>
      </c>
      <c r="BS458" t="s">
        <v>69</v>
      </c>
      <c r="BV458" t="s">
        <v>5856</v>
      </c>
      <c r="BW458" t="s">
        <v>5851</v>
      </c>
      <c r="BX458" t="s">
        <v>5849</v>
      </c>
      <c r="BY458" t="s">
        <v>5851</v>
      </c>
      <c r="BZ458" t="s">
        <v>72</v>
      </c>
      <c r="CB458" t="s">
        <v>5857</v>
      </c>
      <c r="CC458" t="s">
        <v>5858</v>
      </c>
      <c r="CE458" t="s">
        <v>73</v>
      </c>
      <c r="CF458">
        <v>249</v>
      </c>
      <c r="CG458" t="s">
        <v>710</v>
      </c>
      <c r="CI458" t="s">
        <v>5799</v>
      </c>
      <c r="CJ458">
        <v>83</v>
      </c>
      <c r="CK458" t="s">
        <v>45</v>
      </c>
      <c r="CL458" s="1">
        <v>42237</v>
      </c>
      <c r="CM458" t="s">
        <v>5852</v>
      </c>
      <c r="CO458" t="s">
        <v>5859</v>
      </c>
      <c r="CP458" t="s">
        <v>5858</v>
      </c>
      <c r="CQ458">
        <v>3</v>
      </c>
      <c r="CR458" s="8">
        <v>9942.57</v>
      </c>
      <c r="CS458">
        <v>0</v>
      </c>
      <c r="CU458" s="8">
        <v>8217</v>
      </c>
      <c r="CV458">
        <v>5</v>
      </c>
      <c r="CX458" t="s">
        <v>5860</v>
      </c>
      <c r="CY458">
        <v>4.8</v>
      </c>
    </row>
    <row r="459" spans="1:103" x14ac:dyDescent="0.35">
      <c r="A459" t="s">
        <v>5861</v>
      </c>
      <c r="B459" s="19" t="s">
        <v>5799</v>
      </c>
      <c r="C459" t="s">
        <v>9</v>
      </c>
      <c r="D459">
        <v>100</v>
      </c>
      <c r="E459">
        <v>33</v>
      </c>
      <c r="F459" t="s">
        <v>5799</v>
      </c>
      <c r="G459">
        <v>1086</v>
      </c>
      <c r="H459" t="s">
        <v>10</v>
      </c>
      <c r="I459">
        <v>33</v>
      </c>
      <c r="J459" t="s">
        <v>11</v>
      </c>
      <c r="K459" t="s">
        <v>5862</v>
      </c>
      <c r="L459" s="1"/>
      <c r="M459" s="1">
        <v>42236</v>
      </c>
      <c r="N459" s="1">
        <v>42058</v>
      </c>
      <c r="O459" t="s">
        <v>13</v>
      </c>
      <c r="P459" s="1">
        <v>42065</v>
      </c>
      <c r="Q459" t="s">
        <v>14</v>
      </c>
      <c r="R459" t="s">
        <v>9</v>
      </c>
      <c r="S459" t="s">
        <v>5799</v>
      </c>
      <c r="T459" t="s">
        <v>13</v>
      </c>
      <c r="U459" t="s">
        <v>53</v>
      </c>
      <c r="X459" s="8">
        <v>36</v>
      </c>
      <c r="Y459" s="8">
        <v>20</v>
      </c>
      <c r="Z459" s="8">
        <v>34.24</v>
      </c>
      <c r="AA459" s="8">
        <v>8156.15</v>
      </c>
      <c r="AB459" t="s">
        <v>611</v>
      </c>
      <c r="AC459" t="s">
        <v>189</v>
      </c>
      <c r="AD459" t="s">
        <v>19</v>
      </c>
      <c r="AE459" t="s">
        <v>11</v>
      </c>
      <c r="AF459" t="s">
        <v>177</v>
      </c>
      <c r="AG459" t="s">
        <v>5863</v>
      </c>
      <c r="AH459" t="s">
        <v>5369</v>
      </c>
      <c r="AI459" t="s">
        <v>635</v>
      </c>
      <c r="AJ459" t="s">
        <v>80</v>
      </c>
      <c r="AK459" t="s">
        <v>3885</v>
      </c>
      <c r="AL459" s="2">
        <v>42058.72388888889</v>
      </c>
      <c r="AM459" t="s">
        <v>5864</v>
      </c>
      <c r="AN459" t="s">
        <v>5865</v>
      </c>
      <c r="AO459">
        <v>4</v>
      </c>
      <c r="AP459" t="s">
        <v>799</v>
      </c>
      <c r="AQ459" t="s">
        <v>702</v>
      </c>
      <c r="AR459">
        <v>40</v>
      </c>
      <c r="AT459" t="s">
        <v>1254</v>
      </c>
      <c r="AU459" t="s">
        <v>799</v>
      </c>
      <c r="AV459" t="s">
        <v>83</v>
      </c>
      <c r="AW459" s="8">
        <v>7557</v>
      </c>
      <c r="AX459" s="8">
        <v>7557</v>
      </c>
      <c r="AY459" s="8">
        <v>8156.15</v>
      </c>
      <c r="BA459" t="s">
        <v>5866</v>
      </c>
      <c r="BB459" t="s">
        <v>84</v>
      </c>
      <c r="BC459" t="s">
        <v>5867</v>
      </c>
      <c r="BD459">
        <v>1.3</v>
      </c>
      <c r="BE459">
        <v>30</v>
      </c>
      <c r="BF459" t="s">
        <v>9</v>
      </c>
      <c r="BG459" t="s">
        <v>5868</v>
      </c>
      <c r="BO459" t="s">
        <v>325</v>
      </c>
      <c r="BP459">
        <v>0</v>
      </c>
      <c r="BQ459" t="s">
        <v>36</v>
      </c>
      <c r="BR459" t="s">
        <v>5869</v>
      </c>
      <c r="BS459" t="s">
        <v>9</v>
      </c>
      <c r="BV459" t="s">
        <v>5870</v>
      </c>
      <c r="BW459" t="s">
        <v>5864</v>
      </c>
      <c r="BX459" t="s">
        <v>5863</v>
      </c>
      <c r="BY459" t="s">
        <v>5865</v>
      </c>
      <c r="BZ459" t="s">
        <v>40</v>
      </c>
      <c r="CB459" t="s">
        <v>5871</v>
      </c>
      <c r="CE459" t="s">
        <v>273</v>
      </c>
      <c r="CF459">
        <v>229</v>
      </c>
      <c r="CG459" t="s">
        <v>449</v>
      </c>
      <c r="CI459" t="s">
        <v>5799</v>
      </c>
      <c r="CJ459">
        <v>83</v>
      </c>
      <c r="CK459" t="s">
        <v>45</v>
      </c>
      <c r="CL459" s="1">
        <v>42236</v>
      </c>
      <c r="CM459" t="s">
        <v>5866</v>
      </c>
      <c r="CO459" t="s">
        <v>5872</v>
      </c>
      <c r="CQ459">
        <v>2</v>
      </c>
      <c r="CR459" s="8">
        <v>9143.9699999999993</v>
      </c>
      <c r="CS459">
        <v>1</v>
      </c>
      <c r="CU459" s="8">
        <v>7557</v>
      </c>
      <c r="CV459">
        <v>5</v>
      </c>
      <c r="CX459" t="s">
        <v>5873</v>
      </c>
      <c r="CY459">
        <v>4.8</v>
      </c>
    </row>
    <row r="460" spans="1:103" x14ac:dyDescent="0.35">
      <c r="A460" t="s">
        <v>5874</v>
      </c>
      <c r="B460" s="19" t="s">
        <v>5799</v>
      </c>
      <c r="C460" t="s">
        <v>9</v>
      </c>
      <c r="D460">
        <v>100</v>
      </c>
      <c r="E460">
        <v>33</v>
      </c>
      <c r="F460" t="s">
        <v>5799</v>
      </c>
      <c r="G460">
        <v>993</v>
      </c>
      <c r="H460" t="s">
        <v>10</v>
      </c>
      <c r="I460">
        <v>33</v>
      </c>
      <c r="J460" t="s">
        <v>11</v>
      </c>
      <c r="K460" t="s">
        <v>5875</v>
      </c>
      <c r="L460" s="1"/>
      <c r="M460" s="1">
        <v>42238</v>
      </c>
      <c r="N460" s="1">
        <v>42039</v>
      </c>
      <c r="O460" t="s">
        <v>13</v>
      </c>
      <c r="P460" s="1"/>
      <c r="Q460" t="s">
        <v>436</v>
      </c>
      <c r="R460" t="s">
        <v>9</v>
      </c>
      <c r="S460" t="s">
        <v>5799</v>
      </c>
      <c r="T460" t="s">
        <v>13</v>
      </c>
      <c r="U460" t="s">
        <v>53</v>
      </c>
      <c r="V460" t="s">
        <v>336</v>
      </c>
      <c r="X460" s="8">
        <v>36</v>
      </c>
      <c r="Y460" s="8">
        <v>20</v>
      </c>
      <c r="Z460" s="8">
        <v>34.24</v>
      </c>
      <c r="AA460" s="8">
        <v>8156.15</v>
      </c>
      <c r="AB460" t="s">
        <v>611</v>
      </c>
      <c r="AC460" t="s">
        <v>189</v>
      </c>
      <c r="AD460" t="s">
        <v>19</v>
      </c>
      <c r="AE460" t="s">
        <v>11</v>
      </c>
      <c r="AF460" t="s">
        <v>177</v>
      </c>
      <c r="AG460" t="s">
        <v>5875</v>
      </c>
      <c r="AH460" t="s">
        <v>3407</v>
      </c>
      <c r="AI460" t="s">
        <v>441</v>
      </c>
      <c r="AJ460" t="s">
        <v>59</v>
      </c>
      <c r="AK460" t="s">
        <v>2905</v>
      </c>
      <c r="AL460" s="2">
        <v>42039.463518518518</v>
      </c>
      <c r="AM460" t="s">
        <v>5876</v>
      </c>
      <c r="AN460" t="s">
        <v>5876</v>
      </c>
      <c r="AO460">
        <v>4</v>
      </c>
      <c r="AP460" t="s">
        <v>799</v>
      </c>
      <c r="AQ460" t="s">
        <v>702</v>
      </c>
      <c r="AR460">
        <v>40</v>
      </c>
      <c r="AT460" t="s">
        <v>1254</v>
      </c>
      <c r="AU460" t="s">
        <v>799</v>
      </c>
      <c r="AV460" t="s">
        <v>62</v>
      </c>
      <c r="AW460" s="8">
        <v>7557</v>
      </c>
      <c r="AX460" s="8">
        <v>7557</v>
      </c>
      <c r="AY460" s="8">
        <v>8156.15</v>
      </c>
      <c r="AZ460" t="s">
        <v>30</v>
      </c>
      <c r="BB460" t="s">
        <v>2033</v>
      </c>
      <c r="BD460">
        <v>1.3</v>
      </c>
      <c r="BE460">
        <v>30</v>
      </c>
      <c r="BF460" t="s">
        <v>9</v>
      </c>
      <c r="BG460" t="s">
        <v>5877</v>
      </c>
      <c r="BO460" t="s">
        <v>325</v>
      </c>
      <c r="BP460">
        <v>0</v>
      </c>
      <c r="BQ460" t="s">
        <v>36</v>
      </c>
      <c r="BR460" t="s">
        <v>5878</v>
      </c>
      <c r="BS460" t="s">
        <v>69</v>
      </c>
      <c r="BV460" t="s">
        <v>5879</v>
      </c>
      <c r="BW460" t="s">
        <v>5876</v>
      </c>
      <c r="BX460" t="s">
        <v>336</v>
      </c>
      <c r="BY460" t="s">
        <v>5876</v>
      </c>
      <c r="BZ460" t="s">
        <v>40</v>
      </c>
      <c r="CB460" t="s">
        <v>5880</v>
      </c>
      <c r="CC460" t="s">
        <v>5881</v>
      </c>
      <c r="CE460" t="s">
        <v>608</v>
      </c>
      <c r="CF460">
        <v>229</v>
      </c>
      <c r="CG460" t="s">
        <v>449</v>
      </c>
      <c r="CI460" t="s">
        <v>5799</v>
      </c>
      <c r="CJ460">
        <v>83</v>
      </c>
      <c r="CK460" t="s">
        <v>45</v>
      </c>
      <c r="CL460" s="1">
        <v>42238</v>
      </c>
      <c r="CM460" t="s">
        <v>5882</v>
      </c>
      <c r="CN460" t="s">
        <v>5883</v>
      </c>
      <c r="CO460" t="s">
        <v>5884</v>
      </c>
      <c r="CP460" t="s">
        <v>5881</v>
      </c>
      <c r="CQ460">
        <v>2</v>
      </c>
      <c r="CR460" s="8">
        <v>9143.9699999999993</v>
      </c>
      <c r="CS460">
        <v>0</v>
      </c>
      <c r="CU460" s="8">
        <v>7557</v>
      </c>
      <c r="CV460">
        <v>5</v>
      </c>
      <c r="CX460" t="s">
        <v>5885</v>
      </c>
      <c r="CY460">
        <v>4.8</v>
      </c>
    </row>
    <row r="461" spans="1:103" x14ac:dyDescent="0.35">
      <c r="A461" t="s">
        <v>5886</v>
      </c>
      <c r="B461" s="19" t="s">
        <v>5799</v>
      </c>
      <c r="C461" t="s">
        <v>9</v>
      </c>
      <c r="D461">
        <v>98.61</v>
      </c>
      <c r="E461">
        <v>33</v>
      </c>
      <c r="F461" t="s">
        <v>5799</v>
      </c>
      <c r="G461">
        <v>776</v>
      </c>
      <c r="H461" t="s">
        <v>50</v>
      </c>
      <c r="I461">
        <v>33</v>
      </c>
      <c r="J461" t="s">
        <v>11</v>
      </c>
      <c r="K461" t="s">
        <v>5887</v>
      </c>
      <c r="L461" s="1"/>
      <c r="M461" s="1">
        <v>42236</v>
      </c>
      <c r="N461" s="1">
        <v>41983</v>
      </c>
      <c r="O461" t="s">
        <v>13</v>
      </c>
      <c r="P461" s="1">
        <v>41992</v>
      </c>
      <c r="Q461" t="s">
        <v>202</v>
      </c>
      <c r="R461" t="s">
        <v>9</v>
      </c>
      <c r="S461" t="s">
        <v>5799</v>
      </c>
      <c r="T461" t="s">
        <v>13</v>
      </c>
      <c r="U461" t="s">
        <v>53</v>
      </c>
      <c r="X461" s="8">
        <v>43</v>
      </c>
      <c r="Y461" s="8">
        <v>21</v>
      </c>
      <c r="Z461" s="8">
        <v>34.24</v>
      </c>
      <c r="AA461" s="8">
        <v>8862.83</v>
      </c>
      <c r="AB461" t="s">
        <v>274</v>
      </c>
      <c r="AC461" t="s">
        <v>54</v>
      </c>
      <c r="AD461" t="s">
        <v>19</v>
      </c>
      <c r="AE461" t="s">
        <v>11</v>
      </c>
      <c r="AF461" t="s">
        <v>177</v>
      </c>
      <c r="AG461" t="s">
        <v>5888</v>
      </c>
      <c r="AH461" t="s">
        <v>5889</v>
      </c>
      <c r="AI461" t="s">
        <v>415</v>
      </c>
      <c r="AJ461" t="s">
        <v>80</v>
      </c>
      <c r="AK461" t="s">
        <v>3441</v>
      </c>
      <c r="AL461" s="2">
        <v>41983.638993055552</v>
      </c>
      <c r="AM461" t="s">
        <v>5890</v>
      </c>
      <c r="AO461">
        <v>6</v>
      </c>
      <c r="AP461" t="s">
        <v>799</v>
      </c>
      <c r="AQ461" t="s">
        <v>702</v>
      </c>
      <c r="AR461">
        <v>40</v>
      </c>
      <c r="AT461" t="s">
        <v>1254</v>
      </c>
      <c r="AU461" t="s">
        <v>799</v>
      </c>
      <c r="AV461" t="s">
        <v>83</v>
      </c>
      <c r="AW461" s="8">
        <v>8320.2999999999993</v>
      </c>
      <c r="AX461" s="8">
        <v>8320.2999999999993</v>
      </c>
      <c r="AY461" s="8">
        <v>8987.82</v>
      </c>
      <c r="BA461" t="s">
        <v>5891</v>
      </c>
      <c r="BB461" t="s">
        <v>948</v>
      </c>
      <c r="BC461" t="s">
        <v>5892</v>
      </c>
      <c r="BD461">
        <v>1.3</v>
      </c>
      <c r="BE461">
        <v>30</v>
      </c>
      <c r="BF461" t="s">
        <v>9</v>
      </c>
      <c r="BG461" t="s">
        <v>5893</v>
      </c>
      <c r="BO461" t="s">
        <v>304</v>
      </c>
      <c r="BP461">
        <v>124.99</v>
      </c>
      <c r="BQ461" t="s">
        <v>36</v>
      </c>
      <c r="BR461" t="s">
        <v>5894</v>
      </c>
      <c r="BS461" t="s">
        <v>9</v>
      </c>
      <c r="BT461" t="s">
        <v>69</v>
      </c>
      <c r="BU461" t="s">
        <v>38</v>
      </c>
      <c r="BV461" t="s">
        <v>5895</v>
      </c>
      <c r="BW461" t="s">
        <v>5890</v>
      </c>
      <c r="BX461" t="s">
        <v>5888</v>
      </c>
      <c r="BY461" t="s">
        <v>5890</v>
      </c>
      <c r="BZ461" t="s">
        <v>72</v>
      </c>
      <c r="CB461" t="s">
        <v>5896</v>
      </c>
      <c r="CC461" t="s">
        <v>5897</v>
      </c>
      <c r="CE461" t="s">
        <v>294</v>
      </c>
      <c r="CF461">
        <v>249</v>
      </c>
      <c r="CG461" t="s">
        <v>710</v>
      </c>
      <c r="CI461" t="s">
        <v>5799</v>
      </c>
      <c r="CJ461">
        <v>83</v>
      </c>
      <c r="CK461" t="s">
        <v>45</v>
      </c>
      <c r="CL461" s="1">
        <v>42236</v>
      </c>
      <c r="CM461" t="s">
        <v>5891</v>
      </c>
      <c r="CN461" t="s">
        <v>5898</v>
      </c>
      <c r="CO461" t="s">
        <v>5899</v>
      </c>
      <c r="CQ461">
        <v>3</v>
      </c>
      <c r="CR461" s="8">
        <v>9942.57</v>
      </c>
      <c r="CS461">
        <v>1</v>
      </c>
      <c r="CU461" s="8">
        <v>8320.2999999999993</v>
      </c>
      <c r="CV461">
        <v>5</v>
      </c>
      <c r="CX461" t="s">
        <v>5900</v>
      </c>
      <c r="CY461">
        <v>4.8</v>
      </c>
    </row>
    <row r="462" spans="1:103" x14ac:dyDescent="0.35">
      <c r="A462" t="s">
        <v>5901</v>
      </c>
      <c r="B462" s="19" t="s">
        <v>5902</v>
      </c>
      <c r="C462" t="s">
        <v>69</v>
      </c>
      <c r="E462">
        <v>20</v>
      </c>
      <c r="F462" t="s">
        <v>5902</v>
      </c>
      <c r="G462">
        <v>2431</v>
      </c>
      <c r="H462" t="s">
        <v>148</v>
      </c>
      <c r="I462">
        <v>20</v>
      </c>
      <c r="J462" t="s">
        <v>649</v>
      </c>
      <c r="L462" s="1">
        <v>42220</v>
      </c>
      <c r="M462" s="1">
        <v>42235</v>
      </c>
      <c r="N462" s="1">
        <v>42220</v>
      </c>
      <c r="O462" t="s">
        <v>1455</v>
      </c>
      <c r="P462" s="1"/>
      <c r="R462" t="s">
        <v>9</v>
      </c>
      <c r="S462" t="s">
        <v>5903</v>
      </c>
      <c r="T462" t="s">
        <v>1455</v>
      </c>
      <c r="AB462" t="s">
        <v>1501</v>
      </c>
      <c r="AD462" t="s">
        <v>438</v>
      </c>
      <c r="AE462" t="s">
        <v>649</v>
      </c>
      <c r="AF462" t="s">
        <v>656</v>
      </c>
      <c r="AH462" t="s">
        <v>652</v>
      </c>
      <c r="AI462" t="s">
        <v>2578</v>
      </c>
      <c r="AJ462" t="s">
        <v>100</v>
      </c>
      <c r="AK462" t="s">
        <v>659</v>
      </c>
      <c r="AL462" s="2">
        <v>42220.796238425923</v>
      </c>
      <c r="AO462">
        <v>0</v>
      </c>
      <c r="AP462" t="s">
        <v>660</v>
      </c>
      <c r="AU462" t="s">
        <v>660</v>
      </c>
      <c r="AV462" t="s">
        <v>104</v>
      </c>
      <c r="AW462" s="8">
        <v>1700</v>
      </c>
      <c r="AX462" s="8"/>
      <c r="AY462" s="8"/>
      <c r="BA462" t="s">
        <v>5904</v>
      </c>
      <c r="BB462" t="s">
        <v>212</v>
      </c>
      <c r="BC462" t="s">
        <v>5905</v>
      </c>
      <c r="BF462" t="s">
        <v>69</v>
      </c>
      <c r="BG462" t="s">
        <v>5906</v>
      </c>
      <c r="BQ462" t="s">
        <v>665</v>
      </c>
      <c r="BR462" t="s">
        <v>5907</v>
      </c>
      <c r="BS462" t="s">
        <v>69</v>
      </c>
      <c r="BV462" t="s">
        <v>5908</v>
      </c>
      <c r="BX462" t="s">
        <v>5909</v>
      </c>
      <c r="BY462" t="s">
        <v>5910</v>
      </c>
      <c r="BZ462" t="s">
        <v>40</v>
      </c>
      <c r="CA462" t="s">
        <v>5911</v>
      </c>
      <c r="CC462" t="s">
        <v>5912</v>
      </c>
      <c r="CE462" t="s">
        <v>338</v>
      </c>
      <c r="CF462">
        <v>85</v>
      </c>
      <c r="CG462" t="s">
        <v>672</v>
      </c>
      <c r="CH462" t="s">
        <v>649</v>
      </c>
      <c r="CI462" t="s">
        <v>5902</v>
      </c>
      <c r="CK462" t="s">
        <v>45</v>
      </c>
      <c r="CL462" s="1">
        <v>42235</v>
      </c>
      <c r="CM462" t="s">
        <v>5904</v>
      </c>
      <c r="CO462" t="s">
        <v>5912</v>
      </c>
      <c r="CP462" t="s">
        <v>5912</v>
      </c>
      <c r="CQ462">
        <v>0</v>
      </c>
      <c r="CR462" s="8"/>
      <c r="CS462">
        <v>0</v>
      </c>
      <c r="CU462" s="8">
        <v>1700</v>
      </c>
      <c r="CV462"/>
      <c r="CX462" t="s">
        <v>5913</v>
      </c>
      <c r="CY462">
        <v>6.2</v>
      </c>
    </row>
    <row r="463" spans="1:103" x14ac:dyDescent="0.35">
      <c r="A463" t="s">
        <v>5901</v>
      </c>
      <c r="B463" s="19" t="s">
        <v>5902</v>
      </c>
      <c r="C463" t="s">
        <v>69</v>
      </c>
      <c r="E463">
        <v>20</v>
      </c>
      <c r="F463" t="s">
        <v>5902</v>
      </c>
      <c r="G463">
        <v>2432</v>
      </c>
      <c r="H463" t="s">
        <v>50</v>
      </c>
      <c r="I463">
        <v>20</v>
      </c>
      <c r="J463" t="s">
        <v>649</v>
      </c>
      <c r="L463" s="1">
        <v>42220</v>
      </c>
      <c r="M463" s="1">
        <v>42235</v>
      </c>
      <c r="N463" s="1">
        <v>42220</v>
      </c>
      <c r="O463" t="s">
        <v>1455</v>
      </c>
      <c r="P463" s="1"/>
      <c r="R463" t="s">
        <v>9</v>
      </c>
      <c r="S463" t="s">
        <v>5903</v>
      </c>
      <c r="T463" t="s">
        <v>1455</v>
      </c>
      <c r="AB463" t="s">
        <v>1501</v>
      </c>
      <c r="AD463" t="s">
        <v>438</v>
      </c>
      <c r="AE463" t="s">
        <v>649</v>
      </c>
      <c r="AF463" t="s">
        <v>656</v>
      </c>
      <c r="AH463" t="s">
        <v>652</v>
      </c>
      <c r="AI463" t="s">
        <v>2578</v>
      </c>
      <c r="AJ463" t="s">
        <v>100</v>
      </c>
      <c r="AK463" t="s">
        <v>659</v>
      </c>
      <c r="AL463" s="2">
        <v>42220.799259259256</v>
      </c>
      <c r="AO463">
        <v>0</v>
      </c>
      <c r="AP463" t="s">
        <v>660</v>
      </c>
      <c r="AU463" t="s">
        <v>660</v>
      </c>
      <c r="AV463" t="s">
        <v>104</v>
      </c>
      <c r="AW463" s="8">
        <v>1700</v>
      </c>
      <c r="AX463" s="8"/>
      <c r="AY463" s="8"/>
      <c r="BA463" t="s">
        <v>5904</v>
      </c>
      <c r="BB463" t="s">
        <v>212</v>
      </c>
      <c r="BC463" t="s">
        <v>5905</v>
      </c>
      <c r="BF463" t="s">
        <v>69</v>
      </c>
      <c r="BQ463" t="s">
        <v>665</v>
      </c>
      <c r="BR463" t="s">
        <v>5907</v>
      </c>
      <c r="BS463" t="s">
        <v>69</v>
      </c>
      <c r="CC463" t="s">
        <v>5912</v>
      </c>
      <c r="CF463">
        <v>85</v>
      </c>
      <c r="CG463" t="s">
        <v>675</v>
      </c>
      <c r="CH463" t="s">
        <v>649</v>
      </c>
      <c r="CI463" t="s">
        <v>5902</v>
      </c>
      <c r="CK463" t="s">
        <v>45</v>
      </c>
      <c r="CL463" s="1">
        <v>42235</v>
      </c>
      <c r="CM463" t="s">
        <v>5904</v>
      </c>
      <c r="CO463" t="s">
        <v>5912</v>
      </c>
      <c r="CP463" t="s">
        <v>5912</v>
      </c>
      <c r="CQ463">
        <v>0</v>
      </c>
      <c r="CR463" s="8"/>
      <c r="CS463">
        <v>0</v>
      </c>
      <c r="CU463" s="8">
        <v>1700</v>
      </c>
      <c r="CV463"/>
      <c r="CX463" t="s">
        <v>5914</v>
      </c>
      <c r="CY463">
        <v>6.2</v>
      </c>
    </row>
    <row r="464" spans="1:103" x14ac:dyDescent="0.35">
      <c r="A464" t="s">
        <v>5901</v>
      </c>
      <c r="B464" s="19" t="s">
        <v>5902</v>
      </c>
      <c r="C464" t="s">
        <v>69</v>
      </c>
      <c r="E464">
        <v>20</v>
      </c>
      <c r="F464" t="s">
        <v>5902</v>
      </c>
      <c r="G464">
        <v>2433</v>
      </c>
      <c r="H464" t="s">
        <v>50</v>
      </c>
      <c r="I464">
        <v>20</v>
      </c>
      <c r="J464" t="s">
        <v>649</v>
      </c>
      <c r="L464" s="1">
        <v>42220</v>
      </c>
      <c r="M464" s="1">
        <v>42236</v>
      </c>
      <c r="N464" s="1">
        <v>42220</v>
      </c>
      <c r="O464" t="s">
        <v>1455</v>
      </c>
      <c r="P464" s="1"/>
      <c r="R464" t="s">
        <v>9</v>
      </c>
      <c r="S464" t="s">
        <v>5903</v>
      </c>
      <c r="T464" t="s">
        <v>1455</v>
      </c>
      <c r="AB464" t="s">
        <v>1501</v>
      </c>
      <c r="AD464" t="s">
        <v>438</v>
      </c>
      <c r="AE464" t="s">
        <v>649</v>
      </c>
      <c r="AF464" t="s">
        <v>656</v>
      </c>
      <c r="AH464" t="s">
        <v>652</v>
      </c>
      <c r="AI464" t="s">
        <v>2578</v>
      </c>
      <c r="AJ464" t="s">
        <v>80</v>
      </c>
      <c r="AK464" t="s">
        <v>677</v>
      </c>
      <c r="AL464" s="2">
        <v>42220.801377314812</v>
      </c>
      <c r="AO464">
        <v>0</v>
      </c>
      <c r="AP464" t="s">
        <v>660</v>
      </c>
      <c r="AU464" t="s">
        <v>660</v>
      </c>
      <c r="AV464" t="s">
        <v>83</v>
      </c>
      <c r="AW464" s="8">
        <v>1700</v>
      </c>
      <c r="AX464" s="8"/>
      <c r="AY464" s="8"/>
      <c r="BA464" t="s">
        <v>5904</v>
      </c>
      <c r="BB464" t="s">
        <v>212</v>
      </c>
      <c r="BC464" t="s">
        <v>5905</v>
      </c>
      <c r="BF464" t="s">
        <v>69</v>
      </c>
      <c r="BQ464" t="s">
        <v>665</v>
      </c>
      <c r="BR464" t="s">
        <v>5907</v>
      </c>
      <c r="BS464" t="s">
        <v>69</v>
      </c>
      <c r="CC464" t="s">
        <v>5912</v>
      </c>
      <c r="CF464">
        <v>85</v>
      </c>
      <c r="CG464" t="s">
        <v>675</v>
      </c>
      <c r="CH464" t="s">
        <v>649</v>
      </c>
      <c r="CI464" t="s">
        <v>5902</v>
      </c>
      <c r="CK464" t="s">
        <v>45</v>
      </c>
      <c r="CL464" s="1">
        <v>42236</v>
      </c>
      <c r="CM464" t="s">
        <v>5904</v>
      </c>
      <c r="CO464" t="s">
        <v>5912</v>
      </c>
      <c r="CP464" t="s">
        <v>5912</v>
      </c>
      <c r="CQ464">
        <v>0</v>
      </c>
      <c r="CR464" s="8"/>
      <c r="CS464">
        <v>0</v>
      </c>
      <c r="CU464" s="8">
        <v>1700</v>
      </c>
      <c r="CV464"/>
      <c r="CX464" t="s">
        <v>5915</v>
      </c>
      <c r="CY464">
        <v>6.2</v>
      </c>
    </row>
    <row r="465" spans="1:103" x14ac:dyDescent="0.35">
      <c r="A465" t="s">
        <v>5901</v>
      </c>
      <c r="B465" s="19" t="s">
        <v>5902</v>
      </c>
      <c r="C465" t="s">
        <v>69</v>
      </c>
      <c r="E465">
        <v>20</v>
      </c>
      <c r="F465" t="s">
        <v>5902</v>
      </c>
      <c r="G465">
        <v>2434</v>
      </c>
      <c r="H465" t="s">
        <v>50</v>
      </c>
      <c r="I465">
        <v>20</v>
      </c>
      <c r="J465" t="s">
        <v>649</v>
      </c>
      <c r="L465" s="1">
        <v>42220</v>
      </c>
      <c r="M465" s="1">
        <v>42237</v>
      </c>
      <c r="N465" s="1">
        <v>42220</v>
      </c>
      <c r="O465" t="s">
        <v>1455</v>
      </c>
      <c r="P465" s="1"/>
      <c r="R465" t="s">
        <v>9</v>
      </c>
      <c r="S465" t="s">
        <v>5903</v>
      </c>
      <c r="T465" t="s">
        <v>1455</v>
      </c>
      <c r="AB465" t="s">
        <v>1501</v>
      </c>
      <c r="AD465" t="s">
        <v>438</v>
      </c>
      <c r="AE465" t="s">
        <v>649</v>
      </c>
      <c r="AF465" t="s">
        <v>656</v>
      </c>
      <c r="AH465" t="s">
        <v>652</v>
      </c>
      <c r="AI465" t="s">
        <v>2578</v>
      </c>
      <c r="AJ465" t="s">
        <v>23</v>
      </c>
      <c r="AK465" t="s">
        <v>680</v>
      </c>
      <c r="AL465" s="2">
        <v>42220.803472222222</v>
      </c>
      <c r="AO465">
        <v>0</v>
      </c>
      <c r="AP465" t="s">
        <v>660</v>
      </c>
      <c r="AU465" t="s">
        <v>660</v>
      </c>
      <c r="AV465" t="s">
        <v>29</v>
      </c>
      <c r="AW465" s="8">
        <v>1700</v>
      </c>
      <c r="AX465" s="8"/>
      <c r="AY465" s="8"/>
      <c r="BA465" t="s">
        <v>5904</v>
      </c>
      <c r="BB465" t="s">
        <v>212</v>
      </c>
      <c r="BC465" t="s">
        <v>5905</v>
      </c>
      <c r="BF465" t="s">
        <v>69</v>
      </c>
      <c r="BQ465" t="s">
        <v>665</v>
      </c>
      <c r="BR465" t="s">
        <v>5907</v>
      </c>
      <c r="BS465" t="s">
        <v>69</v>
      </c>
      <c r="CC465" t="s">
        <v>5912</v>
      </c>
      <c r="CF465">
        <v>85</v>
      </c>
      <c r="CG465" t="s">
        <v>675</v>
      </c>
      <c r="CH465" t="s">
        <v>649</v>
      </c>
      <c r="CI465" t="s">
        <v>5902</v>
      </c>
      <c r="CK465" t="s">
        <v>45</v>
      </c>
      <c r="CL465" s="1">
        <v>42237</v>
      </c>
      <c r="CM465" t="s">
        <v>5904</v>
      </c>
      <c r="CO465" t="s">
        <v>5912</v>
      </c>
      <c r="CP465" t="s">
        <v>5912</v>
      </c>
      <c r="CQ465">
        <v>0</v>
      </c>
      <c r="CR465" s="8"/>
      <c r="CS465">
        <v>0</v>
      </c>
      <c r="CU465" s="8">
        <v>1700</v>
      </c>
      <c r="CV465"/>
      <c r="CX465" t="s">
        <v>5916</v>
      </c>
      <c r="CY465">
        <v>6.2</v>
      </c>
    </row>
    <row r="466" spans="1:103" x14ac:dyDescent="0.35">
      <c r="A466" t="s">
        <v>5901</v>
      </c>
      <c r="B466" s="19" t="s">
        <v>5902</v>
      </c>
      <c r="C466" t="s">
        <v>69</v>
      </c>
      <c r="E466">
        <v>20</v>
      </c>
      <c r="F466" t="s">
        <v>5902</v>
      </c>
      <c r="G466">
        <v>2435</v>
      </c>
      <c r="H466" t="s">
        <v>10</v>
      </c>
      <c r="I466">
        <v>20</v>
      </c>
      <c r="J466" t="s">
        <v>649</v>
      </c>
      <c r="L466" s="1">
        <v>42220</v>
      </c>
      <c r="M466" s="1">
        <v>42238</v>
      </c>
      <c r="N466" s="1">
        <v>42220</v>
      </c>
      <c r="O466" t="s">
        <v>1455</v>
      </c>
      <c r="P466" s="1"/>
      <c r="R466" t="s">
        <v>9</v>
      </c>
      <c r="S466" t="s">
        <v>5903</v>
      </c>
      <c r="T466" t="s">
        <v>1455</v>
      </c>
      <c r="AB466" t="s">
        <v>1501</v>
      </c>
      <c r="AD466" t="s">
        <v>438</v>
      </c>
      <c r="AE466" t="s">
        <v>649</v>
      </c>
      <c r="AF466" t="s">
        <v>656</v>
      </c>
      <c r="AH466" t="s">
        <v>652</v>
      </c>
      <c r="AI466" t="s">
        <v>2578</v>
      </c>
      <c r="AJ466" t="s">
        <v>59</v>
      </c>
      <c r="AK466" t="s">
        <v>683</v>
      </c>
      <c r="AL466" s="2">
        <v>42220.806979166664</v>
      </c>
      <c r="AO466">
        <v>0</v>
      </c>
      <c r="AP466" t="s">
        <v>660</v>
      </c>
      <c r="AU466" t="s">
        <v>660</v>
      </c>
      <c r="AV466" t="s">
        <v>62</v>
      </c>
      <c r="AW466" s="8">
        <v>1700</v>
      </c>
      <c r="AX466" s="8"/>
      <c r="AY466" s="8"/>
      <c r="BA466" t="s">
        <v>5904</v>
      </c>
      <c r="BB466" t="s">
        <v>212</v>
      </c>
      <c r="BC466" t="s">
        <v>5905</v>
      </c>
      <c r="BF466" t="s">
        <v>69</v>
      </c>
      <c r="BQ466" t="s">
        <v>665</v>
      </c>
      <c r="BR466" t="s">
        <v>5907</v>
      </c>
      <c r="BS466" t="s">
        <v>69</v>
      </c>
      <c r="CC466" t="s">
        <v>5912</v>
      </c>
      <c r="CF466">
        <v>85</v>
      </c>
      <c r="CG466" t="s">
        <v>259</v>
      </c>
      <c r="CH466" t="s">
        <v>649</v>
      </c>
      <c r="CI466" t="s">
        <v>5902</v>
      </c>
      <c r="CK466" t="s">
        <v>45</v>
      </c>
      <c r="CL466" s="1">
        <v>42238</v>
      </c>
      <c r="CM466" t="s">
        <v>5904</v>
      </c>
      <c r="CO466" t="s">
        <v>5912</v>
      </c>
      <c r="CP466" t="s">
        <v>5912</v>
      </c>
      <c r="CQ466">
        <v>0</v>
      </c>
      <c r="CR466" s="8"/>
      <c r="CS466">
        <v>0</v>
      </c>
      <c r="CU466" s="8">
        <v>1700</v>
      </c>
      <c r="CV466"/>
      <c r="CX466" t="s">
        <v>5917</v>
      </c>
      <c r="CY466">
        <v>6.2</v>
      </c>
    </row>
    <row r="467" spans="1:103" x14ac:dyDescent="0.35">
      <c r="A467" t="s">
        <v>5901</v>
      </c>
      <c r="B467" s="19" t="s">
        <v>5902</v>
      </c>
      <c r="C467" t="s">
        <v>69</v>
      </c>
      <c r="E467">
        <v>20</v>
      </c>
      <c r="F467" t="s">
        <v>5902</v>
      </c>
      <c r="G467">
        <v>2436</v>
      </c>
      <c r="H467" t="s">
        <v>686</v>
      </c>
      <c r="I467">
        <v>20</v>
      </c>
      <c r="J467" t="s">
        <v>649</v>
      </c>
      <c r="L467" s="1">
        <v>42220</v>
      </c>
      <c r="M467" s="1">
        <v>42239</v>
      </c>
      <c r="N467" s="1">
        <v>42220</v>
      </c>
      <c r="O467" t="s">
        <v>1455</v>
      </c>
      <c r="P467" s="1"/>
      <c r="R467" t="s">
        <v>9</v>
      </c>
      <c r="S467" t="s">
        <v>5903</v>
      </c>
      <c r="T467" t="s">
        <v>1455</v>
      </c>
      <c r="AB467" t="s">
        <v>1501</v>
      </c>
      <c r="AD467" t="s">
        <v>438</v>
      </c>
      <c r="AE467" t="s">
        <v>649</v>
      </c>
      <c r="AF467" t="s">
        <v>656</v>
      </c>
      <c r="AH467" t="s">
        <v>652</v>
      </c>
      <c r="AI467" t="s">
        <v>2578</v>
      </c>
      <c r="AJ467" t="s">
        <v>688</v>
      </c>
      <c r="AK467" t="s">
        <v>689</v>
      </c>
      <c r="AL467" s="2">
        <v>42220.808796296296</v>
      </c>
      <c r="AO467">
        <v>0</v>
      </c>
      <c r="AP467" t="s">
        <v>660</v>
      </c>
      <c r="AU467" t="s">
        <v>660</v>
      </c>
      <c r="AV467" t="s">
        <v>690</v>
      </c>
      <c r="AW467" s="8">
        <v>1700</v>
      </c>
      <c r="AX467" s="8"/>
      <c r="AY467" s="8"/>
      <c r="BA467" t="s">
        <v>5904</v>
      </c>
      <c r="BB467" t="s">
        <v>212</v>
      </c>
      <c r="BC467" t="s">
        <v>5905</v>
      </c>
      <c r="BF467" t="s">
        <v>69</v>
      </c>
      <c r="BQ467" t="s">
        <v>665</v>
      </c>
      <c r="BR467" t="s">
        <v>5907</v>
      </c>
      <c r="BS467" t="s">
        <v>69</v>
      </c>
      <c r="CC467" t="s">
        <v>5912</v>
      </c>
      <c r="CF467">
        <v>85</v>
      </c>
      <c r="CG467" t="s">
        <v>215</v>
      </c>
      <c r="CH467" t="s">
        <v>649</v>
      </c>
      <c r="CI467" t="s">
        <v>5902</v>
      </c>
      <c r="CK467" t="s">
        <v>45</v>
      </c>
      <c r="CL467" s="1">
        <v>42239</v>
      </c>
      <c r="CM467" t="s">
        <v>5904</v>
      </c>
      <c r="CO467" t="s">
        <v>5912</v>
      </c>
      <c r="CP467" t="s">
        <v>5912</v>
      </c>
      <c r="CQ467">
        <v>0</v>
      </c>
      <c r="CR467" s="8"/>
      <c r="CS467">
        <v>0</v>
      </c>
      <c r="CU467" s="8">
        <v>1700</v>
      </c>
      <c r="CV467"/>
      <c r="CX467" t="s">
        <v>5918</v>
      </c>
      <c r="CY467">
        <v>6.2</v>
      </c>
    </row>
    <row r="468" spans="1:103" x14ac:dyDescent="0.35">
      <c r="A468" t="s">
        <v>9608</v>
      </c>
      <c r="B468" s="19" t="s">
        <v>9600</v>
      </c>
      <c r="C468" t="s">
        <v>9</v>
      </c>
      <c r="D468">
        <v>100</v>
      </c>
      <c r="E468">
        <v>55</v>
      </c>
      <c r="F468" t="s">
        <v>9600</v>
      </c>
      <c r="G468">
        <v>1265</v>
      </c>
      <c r="H468" t="s">
        <v>10</v>
      </c>
      <c r="I468">
        <v>45</v>
      </c>
      <c r="J468" t="s">
        <v>1805</v>
      </c>
      <c r="K468" t="s">
        <v>9609</v>
      </c>
      <c r="L468" s="1"/>
      <c r="M468" s="1">
        <v>42238</v>
      </c>
      <c r="N468" s="1">
        <v>42076</v>
      </c>
      <c r="O468" t="s">
        <v>13</v>
      </c>
      <c r="P468" s="1">
        <v>42083</v>
      </c>
      <c r="Q468" t="s">
        <v>436</v>
      </c>
      <c r="R468" t="s">
        <v>9</v>
      </c>
      <c r="S468" t="s">
        <v>9601</v>
      </c>
      <c r="T468" t="s">
        <v>13</v>
      </c>
      <c r="U468" t="s">
        <v>53</v>
      </c>
      <c r="X468" s="8">
        <v>34</v>
      </c>
      <c r="Y468" s="8">
        <v>20</v>
      </c>
      <c r="Z468" s="8">
        <v>41</v>
      </c>
      <c r="AA468" s="8">
        <v>9790.66</v>
      </c>
      <c r="AB468" t="s">
        <v>18</v>
      </c>
      <c r="AC468" t="s">
        <v>18</v>
      </c>
      <c r="AD468" t="s">
        <v>438</v>
      </c>
      <c r="AE468" t="s">
        <v>1805</v>
      </c>
      <c r="AF468" t="s">
        <v>20</v>
      </c>
      <c r="AG468" t="s">
        <v>9610</v>
      </c>
      <c r="AH468" t="s">
        <v>9304</v>
      </c>
      <c r="AI468" t="s">
        <v>243</v>
      </c>
      <c r="AJ468" t="s">
        <v>59</v>
      </c>
      <c r="AK468" t="s">
        <v>120</v>
      </c>
      <c r="AL468" s="2">
        <v>42076.576631944445</v>
      </c>
      <c r="AN468" t="s">
        <v>9611</v>
      </c>
      <c r="AO468">
        <v>3</v>
      </c>
      <c r="AP468" t="s">
        <v>2935</v>
      </c>
      <c r="AQ468" t="s">
        <v>311</v>
      </c>
      <c r="AR468">
        <v>50</v>
      </c>
      <c r="AT468" t="s">
        <v>2936</v>
      </c>
      <c r="AU468" t="s">
        <v>2935</v>
      </c>
      <c r="AV468" t="s">
        <v>62</v>
      </c>
      <c r="AW468" s="8">
        <v>9044.44</v>
      </c>
      <c r="AX468" s="8">
        <v>9044.24</v>
      </c>
      <c r="AY468" s="8">
        <v>9790.66</v>
      </c>
      <c r="BB468" t="s">
        <v>9612</v>
      </c>
      <c r="BE468">
        <v>37</v>
      </c>
      <c r="BF468" t="s">
        <v>69</v>
      </c>
      <c r="BG468" t="s">
        <v>9613</v>
      </c>
      <c r="BO468" t="s">
        <v>35</v>
      </c>
      <c r="BP468">
        <v>0</v>
      </c>
      <c r="BQ468" t="s">
        <v>1816</v>
      </c>
      <c r="BR468" t="s">
        <v>9614</v>
      </c>
      <c r="BS468" t="s">
        <v>9</v>
      </c>
      <c r="BT468" t="s">
        <v>9</v>
      </c>
      <c r="BU468" t="s">
        <v>38</v>
      </c>
      <c r="BV468" t="s">
        <v>1226</v>
      </c>
      <c r="BX468" t="s">
        <v>9615</v>
      </c>
      <c r="BY468" t="s">
        <v>9611</v>
      </c>
      <c r="BZ468" t="s">
        <v>40</v>
      </c>
      <c r="CB468" t="s">
        <v>2372</v>
      </c>
      <c r="CC468" t="s">
        <v>9616</v>
      </c>
      <c r="CD468" t="s">
        <v>2268</v>
      </c>
      <c r="CE468" t="s">
        <v>589</v>
      </c>
      <c r="CF468">
        <v>194.56</v>
      </c>
      <c r="CG468" t="s">
        <v>44</v>
      </c>
      <c r="CI468" t="s">
        <v>9600</v>
      </c>
      <c r="CJ468">
        <v>119</v>
      </c>
      <c r="CK468" t="s">
        <v>45</v>
      </c>
      <c r="CL468" s="1">
        <v>42238</v>
      </c>
      <c r="CM468" t="s">
        <v>9617</v>
      </c>
      <c r="CO468" t="s">
        <v>9618</v>
      </c>
      <c r="CP468" t="s">
        <v>9616</v>
      </c>
      <c r="CQ468">
        <v>2</v>
      </c>
      <c r="CR468" s="8"/>
      <c r="CS468">
        <v>1</v>
      </c>
      <c r="CU468" s="8">
        <v>9044.44</v>
      </c>
      <c r="CV468">
        <v>2</v>
      </c>
      <c r="CX468" t="s">
        <v>9619</v>
      </c>
    </row>
    <row r="469" spans="1:103" x14ac:dyDescent="0.35">
      <c r="A469" t="s">
        <v>3004</v>
      </c>
      <c r="B469" s="19" t="s">
        <v>8721</v>
      </c>
      <c r="C469" t="s">
        <v>9</v>
      </c>
      <c r="D469">
        <v>100</v>
      </c>
      <c r="E469">
        <v>12</v>
      </c>
      <c r="F469" t="s">
        <v>8721</v>
      </c>
      <c r="G469">
        <v>1283</v>
      </c>
      <c r="H469" t="s">
        <v>50</v>
      </c>
      <c r="I469">
        <v>12</v>
      </c>
      <c r="J469" t="s">
        <v>1805</v>
      </c>
      <c r="K469" t="s">
        <v>3006</v>
      </c>
      <c r="L469" s="1"/>
      <c r="M469" s="1">
        <v>42237</v>
      </c>
      <c r="N469" s="1">
        <v>42080</v>
      </c>
      <c r="O469" t="s">
        <v>13</v>
      </c>
      <c r="P469" s="1"/>
      <c r="Q469" t="s">
        <v>1047</v>
      </c>
      <c r="R469" t="s">
        <v>9</v>
      </c>
      <c r="S469" t="s">
        <v>8723</v>
      </c>
      <c r="T469" t="s">
        <v>13</v>
      </c>
      <c r="U469" t="s">
        <v>657</v>
      </c>
      <c r="X469" s="8">
        <v>40</v>
      </c>
      <c r="Y469" s="8">
        <v>22</v>
      </c>
      <c r="Z469" s="8">
        <v>70</v>
      </c>
      <c r="AA469" s="8">
        <v>3597.42</v>
      </c>
      <c r="AB469" t="s">
        <v>55</v>
      </c>
      <c r="AC469" t="s">
        <v>303</v>
      </c>
      <c r="AD469" t="s">
        <v>655</v>
      </c>
      <c r="AE469" t="s">
        <v>1805</v>
      </c>
      <c r="AF469" t="s">
        <v>20</v>
      </c>
      <c r="AH469" t="s">
        <v>6252</v>
      </c>
      <c r="AI469" t="s">
        <v>464</v>
      </c>
      <c r="AJ469" t="s">
        <v>23</v>
      </c>
      <c r="AK469" t="s">
        <v>2045</v>
      </c>
      <c r="AL469" s="2">
        <v>42080.422349537039</v>
      </c>
      <c r="AM469" t="s">
        <v>3009</v>
      </c>
      <c r="AN469" t="s">
        <v>3010</v>
      </c>
      <c r="AO469">
        <v>1</v>
      </c>
      <c r="AP469" t="s">
        <v>7840</v>
      </c>
      <c r="AQ469" t="s">
        <v>818</v>
      </c>
      <c r="AR469">
        <v>25</v>
      </c>
      <c r="AT469" t="s">
        <v>7841</v>
      </c>
      <c r="AU469" t="s">
        <v>7840</v>
      </c>
      <c r="AV469" t="s">
        <v>29</v>
      </c>
      <c r="AW469" s="8">
        <v>3348</v>
      </c>
      <c r="AX469" s="8">
        <v>3348</v>
      </c>
      <c r="AY469" s="8">
        <v>3597.42</v>
      </c>
      <c r="BB469" t="s">
        <v>3013</v>
      </c>
      <c r="BD469">
        <v>1</v>
      </c>
      <c r="BE469">
        <v>15</v>
      </c>
      <c r="BF469" t="s">
        <v>9</v>
      </c>
      <c r="BG469" t="s">
        <v>3014</v>
      </c>
      <c r="BH469" t="s">
        <v>8736</v>
      </c>
      <c r="BI469">
        <v>67.959999999999994</v>
      </c>
      <c r="BJ469">
        <v>181.46</v>
      </c>
      <c r="BK469" t="s">
        <v>8737</v>
      </c>
      <c r="BL469">
        <v>2158.4499999999998</v>
      </c>
      <c r="BM469">
        <v>3348</v>
      </c>
      <c r="BN469">
        <v>3597.42</v>
      </c>
      <c r="BO469" t="s">
        <v>828</v>
      </c>
      <c r="BP469">
        <v>0</v>
      </c>
      <c r="BQ469" t="s">
        <v>1816</v>
      </c>
      <c r="BR469" t="s">
        <v>3017</v>
      </c>
      <c r="BS469" t="s">
        <v>9</v>
      </c>
      <c r="BT469" t="s">
        <v>9</v>
      </c>
      <c r="BU469" t="s">
        <v>38</v>
      </c>
      <c r="BV469" t="s">
        <v>3018</v>
      </c>
      <c r="BW469" t="s">
        <v>3009</v>
      </c>
      <c r="BX469" t="s">
        <v>3019</v>
      </c>
      <c r="BY469" t="s">
        <v>3010</v>
      </c>
      <c r="BZ469" t="s">
        <v>72</v>
      </c>
      <c r="CB469" t="s">
        <v>3020</v>
      </c>
      <c r="CC469" t="s">
        <v>3021</v>
      </c>
      <c r="CD469" t="s">
        <v>574</v>
      </c>
      <c r="CE469" t="s">
        <v>456</v>
      </c>
      <c r="CF469">
        <v>274</v>
      </c>
      <c r="CG469" t="s">
        <v>1501</v>
      </c>
      <c r="CI469" t="s">
        <v>8721</v>
      </c>
      <c r="CJ469">
        <v>125</v>
      </c>
      <c r="CK469" t="s">
        <v>45</v>
      </c>
      <c r="CL469" s="1">
        <v>42237</v>
      </c>
      <c r="CM469" t="s">
        <v>3022</v>
      </c>
      <c r="CO469" t="s">
        <v>3021</v>
      </c>
      <c r="CP469" t="s">
        <v>3021</v>
      </c>
      <c r="CQ469">
        <v>1</v>
      </c>
      <c r="CR469" s="8"/>
      <c r="CS469">
        <v>2</v>
      </c>
      <c r="CU469" s="8">
        <v>3348</v>
      </c>
      <c r="CV469">
        <v>1</v>
      </c>
      <c r="CX469" t="s">
        <v>8738</v>
      </c>
      <c r="CY469">
        <v>5</v>
      </c>
    </row>
    <row r="470" spans="1:103" x14ac:dyDescent="0.35">
      <c r="A470" t="s">
        <v>2028</v>
      </c>
      <c r="B470" s="19" t="s">
        <v>2009</v>
      </c>
      <c r="C470" t="s">
        <v>9</v>
      </c>
      <c r="D470">
        <v>100</v>
      </c>
      <c r="E470">
        <v>33</v>
      </c>
      <c r="F470" t="s">
        <v>2009</v>
      </c>
      <c r="G470">
        <v>1294</v>
      </c>
      <c r="H470" t="s">
        <v>50</v>
      </c>
      <c r="I470">
        <v>30</v>
      </c>
      <c r="J470" t="s">
        <v>1805</v>
      </c>
      <c r="K470" t="s">
        <v>2029</v>
      </c>
      <c r="L470" s="1"/>
      <c r="M470" s="1">
        <v>42238</v>
      </c>
      <c r="N470" s="1">
        <v>42081</v>
      </c>
      <c r="O470" t="s">
        <v>13</v>
      </c>
      <c r="P470" s="1"/>
      <c r="Q470" t="s">
        <v>1047</v>
      </c>
      <c r="R470" t="s">
        <v>9</v>
      </c>
      <c r="S470" t="s">
        <v>2011</v>
      </c>
      <c r="T470" t="s">
        <v>13</v>
      </c>
      <c r="U470" t="s">
        <v>16</v>
      </c>
      <c r="X470" s="8">
        <v>40</v>
      </c>
      <c r="Y470" s="8">
        <v>22</v>
      </c>
      <c r="Z470" s="8">
        <v>45</v>
      </c>
      <c r="AA470" s="8">
        <v>8696.89</v>
      </c>
      <c r="AB470" t="s">
        <v>55</v>
      </c>
      <c r="AC470" t="s">
        <v>303</v>
      </c>
      <c r="AD470" t="s">
        <v>19</v>
      </c>
      <c r="AE470" t="s">
        <v>1805</v>
      </c>
      <c r="AF470" t="s">
        <v>20</v>
      </c>
      <c r="AH470" t="s">
        <v>463</v>
      </c>
      <c r="AI470" t="s">
        <v>464</v>
      </c>
      <c r="AJ470" t="s">
        <v>59</v>
      </c>
      <c r="AK470" t="s">
        <v>2030</v>
      </c>
      <c r="AL470" s="2">
        <v>42081.421585648146</v>
      </c>
      <c r="AM470" t="s">
        <v>2031</v>
      </c>
      <c r="AN470" t="s">
        <v>2031</v>
      </c>
      <c r="AO470">
        <v>1</v>
      </c>
      <c r="AP470" t="s">
        <v>2015</v>
      </c>
      <c r="AQ470" t="s">
        <v>27</v>
      </c>
      <c r="AR470">
        <v>40</v>
      </c>
      <c r="AT470" t="s">
        <v>2016</v>
      </c>
      <c r="AU470" t="s">
        <v>2015</v>
      </c>
      <c r="AV470" t="s">
        <v>62</v>
      </c>
      <c r="AW470" s="8">
        <v>8070</v>
      </c>
      <c r="AX470" s="8">
        <v>8070</v>
      </c>
      <c r="AY470" s="8">
        <v>8696.89</v>
      </c>
      <c r="BA470" t="s">
        <v>2032</v>
      </c>
      <c r="BB470" t="s">
        <v>2033</v>
      </c>
      <c r="BC470" t="s">
        <v>2034</v>
      </c>
      <c r="BD470">
        <v>1.8</v>
      </c>
      <c r="BE470">
        <v>25</v>
      </c>
      <c r="BF470" t="s">
        <v>9</v>
      </c>
      <c r="BG470" t="s">
        <v>2035</v>
      </c>
      <c r="BI470">
        <v>199.77</v>
      </c>
      <c r="BJ470">
        <v>427.12</v>
      </c>
      <c r="BK470" t="s">
        <v>2036</v>
      </c>
      <c r="BL470">
        <v>5218.13</v>
      </c>
      <c r="BM470">
        <v>8070</v>
      </c>
      <c r="BN470">
        <v>8696.89</v>
      </c>
      <c r="BO470" t="s">
        <v>828</v>
      </c>
      <c r="BP470">
        <v>0</v>
      </c>
      <c r="BQ470" t="s">
        <v>1816</v>
      </c>
      <c r="BR470" t="s">
        <v>2037</v>
      </c>
      <c r="BS470" t="s">
        <v>9</v>
      </c>
      <c r="BT470" t="s">
        <v>9</v>
      </c>
      <c r="BU470" t="s">
        <v>38</v>
      </c>
      <c r="BV470" t="s">
        <v>2038</v>
      </c>
      <c r="BW470" t="s">
        <v>2031</v>
      </c>
      <c r="BX470" t="s">
        <v>2039</v>
      </c>
      <c r="BY470" t="s">
        <v>2031</v>
      </c>
      <c r="BZ470" t="s">
        <v>72</v>
      </c>
      <c r="CC470" t="s">
        <v>2040</v>
      </c>
      <c r="CE470" t="s">
        <v>2041</v>
      </c>
      <c r="CF470">
        <v>234</v>
      </c>
      <c r="CG470" t="s">
        <v>1501</v>
      </c>
      <c r="CI470" t="s">
        <v>2009</v>
      </c>
      <c r="CJ470">
        <v>116</v>
      </c>
      <c r="CK470" t="s">
        <v>45</v>
      </c>
      <c r="CL470" s="1">
        <v>42238</v>
      </c>
      <c r="CM470" t="s">
        <v>2032</v>
      </c>
      <c r="CO470" t="s">
        <v>2040</v>
      </c>
      <c r="CP470" t="s">
        <v>2040</v>
      </c>
      <c r="CQ470">
        <v>1</v>
      </c>
      <c r="CR470" s="8"/>
      <c r="CS470">
        <v>2</v>
      </c>
      <c r="CU470" s="8">
        <v>8070</v>
      </c>
      <c r="CV470">
        <v>1</v>
      </c>
      <c r="CX470" t="s">
        <v>2042</v>
      </c>
      <c r="CY470">
        <v>5.5</v>
      </c>
    </row>
    <row r="471" spans="1:103" x14ac:dyDescent="0.35">
      <c r="A471" t="s">
        <v>4030</v>
      </c>
      <c r="B471" s="19" t="s">
        <v>4006</v>
      </c>
      <c r="C471" t="s">
        <v>9</v>
      </c>
      <c r="D471">
        <v>100</v>
      </c>
      <c r="E471">
        <v>55</v>
      </c>
      <c r="F471" t="s">
        <v>4006</v>
      </c>
      <c r="G471">
        <v>1300</v>
      </c>
      <c r="H471" t="s">
        <v>10</v>
      </c>
      <c r="I471">
        <v>55</v>
      </c>
      <c r="J471" t="s">
        <v>1805</v>
      </c>
      <c r="K471" t="s">
        <v>4031</v>
      </c>
      <c r="L471" s="1"/>
      <c r="M471" s="1">
        <v>42236</v>
      </c>
      <c r="N471" s="1">
        <v>42081</v>
      </c>
      <c r="O471" t="s">
        <v>13</v>
      </c>
      <c r="P471" s="1">
        <v>42094</v>
      </c>
      <c r="Q471" t="s">
        <v>436</v>
      </c>
      <c r="R471" t="s">
        <v>9</v>
      </c>
      <c r="S471" t="s">
        <v>4008</v>
      </c>
      <c r="T471" t="s">
        <v>13</v>
      </c>
      <c r="U471" t="s">
        <v>16</v>
      </c>
      <c r="X471" s="8">
        <v>35</v>
      </c>
      <c r="Y471" s="8">
        <v>21</v>
      </c>
      <c r="Z471" s="8">
        <v>45</v>
      </c>
      <c r="AA471" s="8">
        <v>14078.53</v>
      </c>
      <c r="AB471" t="s">
        <v>18</v>
      </c>
      <c r="AC471" t="s">
        <v>777</v>
      </c>
      <c r="AD471" t="s">
        <v>19</v>
      </c>
      <c r="AE471" t="s">
        <v>1805</v>
      </c>
      <c r="AF471" t="s">
        <v>20</v>
      </c>
      <c r="AG471" t="s">
        <v>4022</v>
      </c>
      <c r="AH471" t="s">
        <v>463</v>
      </c>
      <c r="AI471" t="s">
        <v>464</v>
      </c>
      <c r="AJ471" t="s">
        <v>80</v>
      </c>
      <c r="AK471" t="s">
        <v>2089</v>
      </c>
      <c r="AL471" s="2">
        <v>42081.508877314816</v>
      </c>
      <c r="AM471" t="s">
        <v>4009</v>
      </c>
      <c r="AN471" t="s">
        <v>4032</v>
      </c>
      <c r="AO471">
        <v>3</v>
      </c>
      <c r="AP471" t="s">
        <v>4011</v>
      </c>
      <c r="AQ471" t="s">
        <v>27</v>
      </c>
      <c r="AR471">
        <v>40</v>
      </c>
      <c r="AT471" t="s">
        <v>4012</v>
      </c>
      <c r="AU471" t="s">
        <v>4011</v>
      </c>
      <c r="AV471" t="s">
        <v>83</v>
      </c>
      <c r="AW471" s="8">
        <v>13008.2</v>
      </c>
      <c r="AX471" s="8">
        <v>13008.2</v>
      </c>
      <c r="AY471" s="8">
        <v>14078.53</v>
      </c>
      <c r="BB471" t="s">
        <v>32</v>
      </c>
      <c r="BD471">
        <v>1.5</v>
      </c>
      <c r="BE471">
        <v>27</v>
      </c>
      <c r="BF471" t="s">
        <v>9</v>
      </c>
      <c r="BG471" t="s">
        <v>4033</v>
      </c>
      <c r="BH471" t="s">
        <v>4034</v>
      </c>
      <c r="BO471" t="s">
        <v>2021</v>
      </c>
      <c r="BP471">
        <v>0</v>
      </c>
      <c r="BQ471" t="s">
        <v>1816</v>
      </c>
      <c r="BR471" t="s">
        <v>4035</v>
      </c>
      <c r="BS471" t="s">
        <v>69</v>
      </c>
      <c r="BT471" t="s">
        <v>9</v>
      </c>
      <c r="BU471" t="s">
        <v>38</v>
      </c>
      <c r="BV471" t="s">
        <v>4036</v>
      </c>
      <c r="BW471" t="s">
        <v>4009</v>
      </c>
      <c r="BX471" t="s">
        <v>4037</v>
      </c>
      <c r="BY471" t="s">
        <v>4032</v>
      </c>
      <c r="BZ471" t="s">
        <v>72</v>
      </c>
      <c r="CB471" t="s">
        <v>4038</v>
      </c>
      <c r="CC471" t="s">
        <v>4039</v>
      </c>
      <c r="CE471" t="s">
        <v>556</v>
      </c>
      <c r="CF471">
        <v>229</v>
      </c>
      <c r="CG471" t="s">
        <v>44</v>
      </c>
      <c r="CI471" t="s">
        <v>4006</v>
      </c>
      <c r="CJ471">
        <v>107</v>
      </c>
      <c r="CK471" t="s">
        <v>45</v>
      </c>
      <c r="CL471" s="1">
        <v>42236</v>
      </c>
      <c r="CM471" t="s">
        <v>4040</v>
      </c>
      <c r="CO471" t="s">
        <v>4028</v>
      </c>
      <c r="CP471" t="s">
        <v>4039</v>
      </c>
      <c r="CQ471">
        <v>2</v>
      </c>
      <c r="CR471" s="8"/>
      <c r="CS471">
        <v>2</v>
      </c>
      <c r="CU471" s="8">
        <v>13008.2</v>
      </c>
      <c r="CV471">
        <v>1</v>
      </c>
      <c r="CX471" t="s">
        <v>4041</v>
      </c>
      <c r="CY471">
        <v>5.35</v>
      </c>
    </row>
    <row r="472" spans="1:103" x14ac:dyDescent="0.35">
      <c r="A472" t="s">
        <v>5977</v>
      </c>
      <c r="B472" s="19" t="s">
        <v>5920</v>
      </c>
      <c r="C472" t="s">
        <v>9</v>
      </c>
      <c r="D472">
        <v>100</v>
      </c>
      <c r="E472">
        <v>75</v>
      </c>
      <c r="F472" t="s">
        <v>5920</v>
      </c>
      <c r="G472">
        <v>1296</v>
      </c>
      <c r="H472" t="s">
        <v>10</v>
      </c>
      <c r="I472">
        <v>75</v>
      </c>
      <c r="J472" t="s">
        <v>1805</v>
      </c>
      <c r="K472" t="s">
        <v>5978</v>
      </c>
      <c r="L472" s="1"/>
      <c r="M472" s="1">
        <v>42237</v>
      </c>
      <c r="N472" s="1">
        <v>42081</v>
      </c>
      <c r="O472" t="s">
        <v>13</v>
      </c>
      <c r="P472" s="1"/>
      <c r="Q472" t="s">
        <v>1047</v>
      </c>
      <c r="R472" t="s">
        <v>9</v>
      </c>
      <c r="S472" t="s">
        <v>5922</v>
      </c>
      <c r="T472" t="s">
        <v>13</v>
      </c>
      <c r="U472" t="s">
        <v>53</v>
      </c>
      <c r="X472" s="8">
        <v>34</v>
      </c>
      <c r="Y472" s="8">
        <v>20</v>
      </c>
      <c r="Z472" s="8">
        <v>41</v>
      </c>
      <c r="AA472" s="8">
        <v>15285.15</v>
      </c>
      <c r="AB472" t="s">
        <v>18</v>
      </c>
      <c r="AC472" t="s">
        <v>777</v>
      </c>
      <c r="AD472" t="s">
        <v>438</v>
      </c>
      <c r="AE472" t="s">
        <v>1805</v>
      </c>
      <c r="AF472" t="s">
        <v>20</v>
      </c>
      <c r="AG472" t="s">
        <v>5979</v>
      </c>
      <c r="AH472" t="s">
        <v>463</v>
      </c>
      <c r="AI472" t="s">
        <v>464</v>
      </c>
      <c r="AJ472" t="s">
        <v>23</v>
      </c>
      <c r="AK472" t="s">
        <v>2013</v>
      </c>
      <c r="AL472" s="2">
        <v>42081.425578703704</v>
      </c>
      <c r="AM472" t="s">
        <v>5980</v>
      </c>
      <c r="AN472" t="s">
        <v>5980</v>
      </c>
      <c r="AO472">
        <v>1</v>
      </c>
      <c r="AP472" t="s">
        <v>3730</v>
      </c>
      <c r="AQ472" t="s">
        <v>702</v>
      </c>
      <c r="AR472">
        <v>60</v>
      </c>
      <c r="AT472" t="s">
        <v>5925</v>
      </c>
      <c r="AU472" t="s">
        <v>3730</v>
      </c>
      <c r="AV472" t="s">
        <v>29</v>
      </c>
      <c r="AW472" s="8">
        <v>14175</v>
      </c>
      <c r="AX472" s="8">
        <v>14175</v>
      </c>
      <c r="AY472" s="8">
        <v>15285.15</v>
      </c>
      <c r="BA472" t="s">
        <v>5981</v>
      </c>
      <c r="BB472" t="s">
        <v>2756</v>
      </c>
      <c r="BC472" t="s">
        <v>5982</v>
      </c>
      <c r="BD472">
        <v>1.2</v>
      </c>
      <c r="BE472">
        <v>62</v>
      </c>
      <c r="BF472" t="s">
        <v>9</v>
      </c>
      <c r="BG472" t="s">
        <v>5983</v>
      </c>
      <c r="BI472">
        <v>363.51</v>
      </c>
      <c r="BJ472">
        <v>746.64</v>
      </c>
      <c r="BK472" t="s">
        <v>5984</v>
      </c>
      <c r="BL472">
        <v>9171.09</v>
      </c>
      <c r="BM472">
        <v>14175</v>
      </c>
      <c r="BN472">
        <v>15285.15</v>
      </c>
      <c r="BO472" t="s">
        <v>2021</v>
      </c>
      <c r="BP472">
        <v>0</v>
      </c>
      <c r="BQ472" t="s">
        <v>1816</v>
      </c>
      <c r="BR472" t="s">
        <v>5985</v>
      </c>
      <c r="BS472" t="s">
        <v>9</v>
      </c>
      <c r="BT472" t="s">
        <v>9</v>
      </c>
      <c r="BU472" t="s">
        <v>38</v>
      </c>
      <c r="BV472" t="s">
        <v>5081</v>
      </c>
      <c r="BW472" t="s">
        <v>5980</v>
      </c>
      <c r="BX472" t="s">
        <v>5986</v>
      </c>
      <c r="BY472" t="s">
        <v>5980</v>
      </c>
      <c r="BZ472" t="s">
        <v>40</v>
      </c>
      <c r="CB472" t="s">
        <v>2805</v>
      </c>
      <c r="CC472" t="s">
        <v>5987</v>
      </c>
      <c r="CE472" t="s">
        <v>5988</v>
      </c>
      <c r="CF472">
        <v>184</v>
      </c>
      <c r="CG472" t="s">
        <v>44</v>
      </c>
      <c r="CI472" t="s">
        <v>5920</v>
      </c>
      <c r="CJ472">
        <v>117</v>
      </c>
      <c r="CK472" t="s">
        <v>45</v>
      </c>
      <c r="CL472" s="1">
        <v>42237</v>
      </c>
      <c r="CM472" t="s">
        <v>5981</v>
      </c>
      <c r="CO472" t="s">
        <v>5989</v>
      </c>
      <c r="CP472" t="s">
        <v>5987</v>
      </c>
      <c r="CQ472">
        <v>1</v>
      </c>
      <c r="CR472" s="8"/>
      <c r="CS472">
        <v>1</v>
      </c>
      <c r="CU472" s="8">
        <v>14175</v>
      </c>
      <c r="CV472">
        <v>1</v>
      </c>
      <c r="CX472" t="s">
        <v>5990</v>
      </c>
      <c r="CY472">
        <v>6.6</v>
      </c>
    </row>
    <row r="473" spans="1:103" x14ac:dyDescent="0.35">
      <c r="A473" t="s">
        <v>6288</v>
      </c>
      <c r="B473" s="19" t="s">
        <v>6289</v>
      </c>
      <c r="C473" t="s">
        <v>9</v>
      </c>
      <c r="D473">
        <v>100</v>
      </c>
      <c r="E473">
        <v>140</v>
      </c>
      <c r="F473" t="s">
        <v>6289</v>
      </c>
      <c r="G473">
        <v>1293</v>
      </c>
      <c r="H473" t="s">
        <v>50</v>
      </c>
      <c r="I473">
        <v>110</v>
      </c>
      <c r="J473" t="s">
        <v>1805</v>
      </c>
      <c r="K473" t="s">
        <v>6290</v>
      </c>
      <c r="L473" s="1"/>
      <c r="M473" s="1">
        <v>42236</v>
      </c>
      <c r="N473" s="1">
        <v>42081</v>
      </c>
      <c r="O473" t="s">
        <v>13</v>
      </c>
      <c r="P473" s="1"/>
      <c r="Q473" t="s">
        <v>1047</v>
      </c>
      <c r="R473" t="s">
        <v>9</v>
      </c>
      <c r="S473" t="s">
        <v>6291</v>
      </c>
      <c r="T473" t="s">
        <v>13</v>
      </c>
      <c r="U473" t="s">
        <v>53</v>
      </c>
      <c r="X473" s="8">
        <v>40</v>
      </c>
      <c r="Y473" s="8">
        <v>22</v>
      </c>
      <c r="Z473" s="8">
        <v>55</v>
      </c>
      <c r="AA473" s="8">
        <v>33533.300000000003</v>
      </c>
      <c r="AB473" t="s">
        <v>697</v>
      </c>
      <c r="AC473" t="s">
        <v>54</v>
      </c>
      <c r="AD473" t="s">
        <v>794</v>
      </c>
      <c r="AE473" t="s">
        <v>1805</v>
      </c>
      <c r="AF473" t="s">
        <v>20</v>
      </c>
      <c r="AG473" t="s">
        <v>6292</v>
      </c>
      <c r="AH473" t="s">
        <v>463</v>
      </c>
      <c r="AI473" t="s">
        <v>464</v>
      </c>
      <c r="AJ473" t="s">
        <v>80</v>
      </c>
      <c r="AK473" t="s">
        <v>3441</v>
      </c>
      <c r="AL473" s="2">
        <v>42081.418206018519</v>
      </c>
      <c r="AM473" t="s">
        <v>6293</v>
      </c>
      <c r="AN473" t="s">
        <v>6294</v>
      </c>
      <c r="AO473">
        <v>2</v>
      </c>
      <c r="AP473" t="s">
        <v>3730</v>
      </c>
      <c r="AQ473" t="s">
        <v>702</v>
      </c>
      <c r="AR473">
        <v>60</v>
      </c>
      <c r="AT473" t="s">
        <v>5925</v>
      </c>
      <c r="AU473" t="s">
        <v>3730</v>
      </c>
      <c r="AV473" t="s">
        <v>83</v>
      </c>
      <c r="AW473" s="8">
        <v>31103.200000000001</v>
      </c>
      <c r="AX473" s="8">
        <v>31103.200000000001</v>
      </c>
      <c r="AY473" s="8">
        <v>33533.300000000003</v>
      </c>
      <c r="BB473" t="s">
        <v>1742</v>
      </c>
      <c r="BD473">
        <v>1.5</v>
      </c>
      <c r="BE473">
        <v>50</v>
      </c>
      <c r="BF473" t="s">
        <v>9</v>
      </c>
      <c r="BG473" t="s">
        <v>6295</v>
      </c>
      <c r="BI473">
        <v>702.7</v>
      </c>
      <c r="BJ473">
        <v>1640.63</v>
      </c>
      <c r="BK473" t="s">
        <v>6296</v>
      </c>
      <c r="BL473">
        <v>19820</v>
      </c>
      <c r="BM473">
        <v>30690</v>
      </c>
      <c r="BN473">
        <v>33033.33</v>
      </c>
      <c r="BO473" t="s">
        <v>304</v>
      </c>
      <c r="BP473">
        <v>0</v>
      </c>
      <c r="BQ473" t="s">
        <v>1816</v>
      </c>
      <c r="BR473" t="s">
        <v>6297</v>
      </c>
      <c r="BS473" t="s">
        <v>9</v>
      </c>
      <c r="BT473" t="s">
        <v>9</v>
      </c>
      <c r="BU473" t="s">
        <v>38</v>
      </c>
      <c r="BV473" t="s">
        <v>6298</v>
      </c>
      <c r="BW473" t="s">
        <v>6293</v>
      </c>
      <c r="BX473" t="s">
        <v>6299</v>
      </c>
      <c r="BY473" t="s">
        <v>6294</v>
      </c>
      <c r="BZ473" t="s">
        <v>40</v>
      </c>
      <c r="CB473" t="s">
        <v>6300</v>
      </c>
      <c r="CC473" t="s">
        <v>6301</v>
      </c>
      <c r="CE473" t="s">
        <v>273</v>
      </c>
      <c r="CF473">
        <v>244</v>
      </c>
      <c r="CG473" t="s">
        <v>1654</v>
      </c>
      <c r="CI473" t="s">
        <v>6289</v>
      </c>
      <c r="CJ473">
        <v>102</v>
      </c>
      <c r="CK473" t="s">
        <v>45</v>
      </c>
      <c r="CL473" s="1">
        <v>42236</v>
      </c>
      <c r="CM473" t="s">
        <v>6302</v>
      </c>
      <c r="CO473" t="s">
        <v>6301</v>
      </c>
      <c r="CP473" t="s">
        <v>6301</v>
      </c>
      <c r="CQ473">
        <v>1</v>
      </c>
      <c r="CR473" s="8"/>
      <c r="CS473">
        <v>3</v>
      </c>
      <c r="CU473" s="8">
        <v>31103.200000000001</v>
      </c>
      <c r="CV473">
        <v>3</v>
      </c>
      <c r="CX473" t="s">
        <v>6303</v>
      </c>
      <c r="CY473">
        <v>7.5</v>
      </c>
    </row>
    <row r="474" spans="1:103" x14ac:dyDescent="0.35">
      <c r="A474" t="s">
        <v>9174</v>
      </c>
      <c r="B474" s="19" t="s">
        <v>9124</v>
      </c>
      <c r="C474" t="s">
        <v>9</v>
      </c>
      <c r="D474">
        <v>100</v>
      </c>
      <c r="E474">
        <v>36</v>
      </c>
      <c r="F474" t="s">
        <v>9124</v>
      </c>
      <c r="G474">
        <v>1297</v>
      </c>
      <c r="H474" t="s">
        <v>50</v>
      </c>
      <c r="I474">
        <v>36</v>
      </c>
      <c r="J474" t="s">
        <v>1805</v>
      </c>
      <c r="K474" t="s">
        <v>9175</v>
      </c>
      <c r="L474" s="1"/>
      <c r="M474" s="1">
        <v>42238</v>
      </c>
      <c r="N474" s="1">
        <v>42081</v>
      </c>
      <c r="O474" t="s">
        <v>13</v>
      </c>
      <c r="P474" s="1"/>
      <c r="Q474" t="s">
        <v>1047</v>
      </c>
      <c r="R474" t="s">
        <v>9</v>
      </c>
      <c r="S474" t="s">
        <v>9126</v>
      </c>
      <c r="T474" t="s">
        <v>13</v>
      </c>
      <c r="U474" t="s">
        <v>203</v>
      </c>
      <c r="X474" s="8">
        <v>28</v>
      </c>
      <c r="Y474" s="8">
        <v>21</v>
      </c>
      <c r="Z474" s="8">
        <v>41</v>
      </c>
      <c r="AA474" s="8">
        <v>7524</v>
      </c>
      <c r="AB474" t="s">
        <v>55</v>
      </c>
      <c r="AC474" t="s">
        <v>55</v>
      </c>
      <c r="AD474" t="s">
        <v>438</v>
      </c>
      <c r="AE474" t="s">
        <v>1805</v>
      </c>
      <c r="AF474" t="s">
        <v>20</v>
      </c>
      <c r="AH474" t="s">
        <v>463</v>
      </c>
      <c r="AI474" t="s">
        <v>464</v>
      </c>
      <c r="AJ474" t="s">
        <v>59</v>
      </c>
      <c r="AK474" t="s">
        <v>60</v>
      </c>
      <c r="AL474" s="2">
        <v>42081.427372685182</v>
      </c>
      <c r="AM474" t="s">
        <v>9176</v>
      </c>
      <c r="AN474" t="s">
        <v>9176</v>
      </c>
      <c r="AO474">
        <v>1</v>
      </c>
      <c r="AP474" t="s">
        <v>7840</v>
      </c>
      <c r="AQ474" t="s">
        <v>818</v>
      </c>
      <c r="AR474">
        <v>35</v>
      </c>
      <c r="AT474" t="s">
        <v>7841</v>
      </c>
      <c r="AU474" t="s">
        <v>7840</v>
      </c>
      <c r="AV474" t="s">
        <v>62</v>
      </c>
      <c r="AW474" s="8">
        <v>7524</v>
      </c>
      <c r="AX474" s="8">
        <v>7524</v>
      </c>
      <c r="AY474" s="8">
        <v>7524</v>
      </c>
      <c r="BB474" t="s">
        <v>9177</v>
      </c>
      <c r="BD474">
        <v>1.75</v>
      </c>
      <c r="BE474">
        <v>25</v>
      </c>
      <c r="BF474" t="s">
        <v>69</v>
      </c>
      <c r="BG474" t="s">
        <v>9178</v>
      </c>
      <c r="BK474" t="s">
        <v>9179</v>
      </c>
      <c r="BL474">
        <v>4514.3999999999996</v>
      </c>
      <c r="BM474">
        <v>7524</v>
      </c>
      <c r="BN474">
        <v>8128.16</v>
      </c>
      <c r="BO474" t="s">
        <v>67</v>
      </c>
      <c r="BP474">
        <v>0</v>
      </c>
      <c r="BQ474" t="s">
        <v>1816</v>
      </c>
      <c r="BR474" t="s">
        <v>9180</v>
      </c>
      <c r="BS474" t="s">
        <v>69</v>
      </c>
      <c r="BT474" t="s">
        <v>9</v>
      </c>
      <c r="BU474" t="s">
        <v>38</v>
      </c>
      <c r="BV474" t="s">
        <v>8878</v>
      </c>
      <c r="BW474" t="s">
        <v>9176</v>
      </c>
      <c r="BX474" t="s">
        <v>9181</v>
      </c>
      <c r="BY474" t="s">
        <v>9176</v>
      </c>
      <c r="BZ474" t="s">
        <v>72</v>
      </c>
      <c r="CC474" t="s">
        <v>9182</v>
      </c>
      <c r="CE474" t="s">
        <v>73</v>
      </c>
      <c r="CF474">
        <v>204</v>
      </c>
      <c r="CG474" t="s">
        <v>1501</v>
      </c>
      <c r="CI474" t="s">
        <v>9124</v>
      </c>
      <c r="CJ474">
        <v>123</v>
      </c>
      <c r="CK474" t="s">
        <v>45</v>
      </c>
      <c r="CL474" s="1">
        <v>42238</v>
      </c>
      <c r="CM474" t="s">
        <v>9183</v>
      </c>
      <c r="CO474" t="s">
        <v>9182</v>
      </c>
      <c r="CP474" t="s">
        <v>9182</v>
      </c>
      <c r="CQ474">
        <v>1</v>
      </c>
      <c r="CR474" s="8"/>
      <c r="CS474">
        <v>2</v>
      </c>
      <c r="CU474" s="8">
        <v>7524</v>
      </c>
      <c r="CV474">
        <v>2</v>
      </c>
      <c r="CX474" t="s">
        <v>9184</v>
      </c>
      <c r="CY474">
        <v>6.6</v>
      </c>
    </row>
    <row r="475" spans="1:103" x14ac:dyDescent="0.35">
      <c r="A475" t="s">
        <v>6005</v>
      </c>
      <c r="B475" s="19" t="s">
        <v>6006</v>
      </c>
      <c r="C475" t="s">
        <v>9</v>
      </c>
      <c r="D475">
        <v>100</v>
      </c>
      <c r="E475">
        <v>90</v>
      </c>
      <c r="F475" t="s">
        <v>6006</v>
      </c>
      <c r="G475">
        <v>728</v>
      </c>
      <c r="H475" t="s">
        <v>50</v>
      </c>
      <c r="I475">
        <v>90</v>
      </c>
      <c r="J475" t="s">
        <v>11</v>
      </c>
      <c r="K475" t="s">
        <v>6007</v>
      </c>
      <c r="L475" s="1"/>
      <c r="M475" s="1">
        <v>42236</v>
      </c>
      <c r="N475" s="1">
        <v>41970</v>
      </c>
      <c r="O475" t="s">
        <v>13</v>
      </c>
      <c r="P475" s="1">
        <v>41977</v>
      </c>
      <c r="Q475" t="s">
        <v>202</v>
      </c>
      <c r="R475" t="s">
        <v>9</v>
      </c>
      <c r="S475" t="s">
        <v>6008</v>
      </c>
      <c r="T475" t="s">
        <v>13</v>
      </c>
      <c r="U475" t="s">
        <v>203</v>
      </c>
      <c r="X475" s="8">
        <v>48.5</v>
      </c>
      <c r="Y475" s="8">
        <v>22</v>
      </c>
      <c r="Z475" s="8">
        <v>55.8</v>
      </c>
      <c r="AA475" s="8">
        <v>45303.76</v>
      </c>
      <c r="AB475" t="s">
        <v>274</v>
      </c>
      <c r="AC475" t="s">
        <v>697</v>
      </c>
      <c r="AD475" t="s">
        <v>794</v>
      </c>
      <c r="AE475" t="s">
        <v>11</v>
      </c>
      <c r="AF475" t="s">
        <v>20</v>
      </c>
      <c r="AG475" t="s">
        <v>4812</v>
      </c>
      <c r="AH475" t="s">
        <v>6009</v>
      </c>
      <c r="AI475" t="s">
        <v>1085</v>
      </c>
      <c r="AJ475" t="s">
        <v>80</v>
      </c>
      <c r="AK475" t="s">
        <v>699</v>
      </c>
      <c r="AL475" s="2">
        <v>41970.580497685187</v>
      </c>
      <c r="AM475" t="s">
        <v>6010</v>
      </c>
      <c r="AN475" t="s">
        <v>6010</v>
      </c>
      <c r="AO475">
        <v>3</v>
      </c>
      <c r="AP475" t="s">
        <v>823</v>
      </c>
      <c r="AQ475" t="s">
        <v>824</v>
      </c>
      <c r="AR475">
        <v>60</v>
      </c>
      <c r="AT475" t="s">
        <v>6011</v>
      </c>
      <c r="AU475" t="s">
        <v>823</v>
      </c>
      <c r="AV475" t="s">
        <v>83</v>
      </c>
      <c r="AW475" s="8">
        <v>40618.61</v>
      </c>
      <c r="AX475" s="8">
        <v>40618.61</v>
      </c>
      <c r="AY475" s="8">
        <v>45303.76</v>
      </c>
      <c r="BA475" t="s">
        <v>6012</v>
      </c>
      <c r="BB475" t="s">
        <v>32</v>
      </c>
      <c r="BC475" t="s">
        <v>6013</v>
      </c>
      <c r="BE475">
        <v>50</v>
      </c>
      <c r="BF475" t="s">
        <v>9</v>
      </c>
      <c r="BG475" t="s">
        <v>6014</v>
      </c>
      <c r="BO475" t="s">
        <v>54</v>
      </c>
      <c r="BP475">
        <v>0</v>
      </c>
      <c r="BQ475" t="s">
        <v>36</v>
      </c>
      <c r="BR475" t="s">
        <v>6015</v>
      </c>
      <c r="BS475" t="s">
        <v>69</v>
      </c>
      <c r="BT475" t="s">
        <v>9</v>
      </c>
      <c r="BU475" t="s">
        <v>38</v>
      </c>
      <c r="BV475" t="s">
        <v>6016</v>
      </c>
      <c r="BW475" t="s">
        <v>6010</v>
      </c>
      <c r="BX475" t="s">
        <v>4812</v>
      </c>
      <c r="BY475" t="s">
        <v>6010</v>
      </c>
      <c r="BZ475" t="s">
        <v>40</v>
      </c>
      <c r="CB475" t="s">
        <v>3045</v>
      </c>
      <c r="CC475" t="s">
        <v>6017</v>
      </c>
      <c r="CE475" t="s">
        <v>112</v>
      </c>
      <c r="CF475">
        <v>279</v>
      </c>
      <c r="CG475" t="s">
        <v>320</v>
      </c>
      <c r="CH475" t="s">
        <v>820</v>
      </c>
      <c r="CI475" t="s">
        <v>6006</v>
      </c>
      <c r="CJ475">
        <v>47</v>
      </c>
      <c r="CK475" t="s">
        <v>45</v>
      </c>
      <c r="CL475" s="1">
        <v>42236</v>
      </c>
      <c r="CM475" t="s">
        <v>6012</v>
      </c>
      <c r="CN475" t="s">
        <v>6018</v>
      </c>
      <c r="CO475" t="s">
        <v>6019</v>
      </c>
      <c r="CQ475">
        <v>1</v>
      </c>
      <c r="CR475" s="8"/>
      <c r="CS475">
        <v>9</v>
      </c>
      <c r="CT475" t="s">
        <v>9</v>
      </c>
      <c r="CU475" s="8">
        <v>40618.61</v>
      </c>
      <c r="CV475">
        <v>1</v>
      </c>
      <c r="CX475" t="s">
        <v>6020</v>
      </c>
    </row>
    <row r="476" spans="1:103" x14ac:dyDescent="0.35">
      <c r="A476" t="s">
        <v>6005</v>
      </c>
      <c r="B476" s="19" t="s">
        <v>6006</v>
      </c>
      <c r="C476" t="s">
        <v>9</v>
      </c>
      <c r="D476">
        <v>100</v>
      </c>
      <c r="E476">
        <v>90</v>
      </c>
      <c r="F476" t="s">
        <v>6006</v>
      </c>
      <c r="G476">
        <v>729</v>
      </c>
      <c r="H476" t="s">
        <v>50</v>
      </c>
      <c r="I476">
        <v>90</v>
      </c>
      <c r="J476" t="s">
        <v>11</v>
      </c>
      <c r="K476" t="s">
        <v>6007</v>
      </c>
      <c r="L476" s="1"/>
      <c r="M476" s="1">
        <v>42237</v>
      </c>
      <c r="N476" s="1">
        <v>41970</v>
      </c>
      <c r="O476" t="s">
        <v>13</v>
      </c>
      <c r="P476" s="1">
        <v>41977</v>
      </c>
      <c r="Q476" t="s">
        <v>202</v>
      </c>
      <c r="R476" t="s">
        <v>9</v>
      </c>
      <c r="S476" t="s">
        <v>6008</v>
      </c>
      <c r="T476" t="s">
        <v>13</v>
      </c>
      <c r="U476" t="s">
        <v>203</v>
      </c>
      <c r="X476" s="8">
        <v>48.5</v>
      </c>
      <c r="Y476" s="8">
        <v>22</v>
      </c>
      <c r="Z476" s="8">
        <v>55.8</v>
      </c>
      <c r="AA476" s="8">
        <v>30570.59</v>
      </c>
      <c r="AB476" t="s">
        <v>274</v>
      </c>
      <c r="AC476" t="s">
        <v>697</v>
      </c>
      <c r="AD476" t="s">
        <v>794</v>
      </c>
      <c r="AE476" t="s">
        <v>11</v>
      </c>
      <c r="AF476" t="s">
        <v>20</v>
      </c>
      <c r="AG476" t="s">
        <v>4812</v>
      </c>
      <c r="AH476" t="s">
        <v>6009</v>
      </c>
      <c r="AI476" t="s">
        <v>1085</v>
      </c>
      <c r="AJ476" t="s">
        <v>23</v>
      </c>
      <c r="AK476" t="s">
        <v>731</v>
      </c>
      <c r="AL476" s="2">
        <v>41970.718645833331</v>
      </c>
      <c r="AM476" t="s">
        <v>6021</v>
      </c>
      <c r="AN476" t="s">
        <v>6010</v>
      </c>
      <c r="AO476">
        <v>2</v>
      </c>
      <c r="AP476" t="s">
        <v>823</v>
      </c>
      <c r="AQ476" t="s">
        <v>824</v>
      </c>
      <c r="AR476">
        <v>60</v>
      </c>
      <c r="AT476" t="s">
        <v>6011</v>
      </c>
      <c r="AU476" t="s">
        <v>823</v>
      </c>
      <c r="AV476" t="s">
        <v>29</v>
      </c>
      <c r="AW476" s="8">
        <v>25264.95</v>
      </c>
      <c r="AX476" s="8">
        <v>25264.95</v>
      </c>
      <c r="AY476" s="8">
        <v>30570.59</v>
      </c>
      <c r="BA476" t="s">
        <v>6012</v>
      </c>
      <c r="BB476" t="s">
        <v>32</v>
      </c>
      <c r="BC476" t="s">
        <v>6013</v>
      </c>
      <c r="BE476">
        <v>50</v>
      </c>
      <c r="BF476" t="s">
        <v>9</v>
      </c>
      <c r="BG476" t="s">
        <v>6014</v>
      </c>
      <c r="BO476" t="s">
        <v>54</v>
      </c>
      <c r="BP476">
        <v>0</v>
      </c>
      <c r="BQ476" t="s">
        <v>36</v>
      </c>
      <c r="BR476" t="s">
        <v>6015</v>
      </c>
      <c r="BS476" t="s">
        <v>69</v>
      </c>
      <c r="BT476" t="s">
        <v>9</v>
      </c>
      <c r="BU476" t="s">
        <v>38</v>
      </c>
      <c r="BV476" t="s">
        <v>6016</v>
      </c>
      <c r="BW476" t="s">
        <v>6021</v>
      </c>
      <c r="BX476" t="s">
        <v>4812</v>
      </c>
      <c r="BY476" t="s">
        <v>6010</v>
      </c>
      <c r="BZ476" t="s">
        <v>40</v>
      </c>
      <c r="CB476" t="s">
        <v>3045</v>
      </c>
      <c r="CC476" t="s">
        <v>6017</v>
      </c>
      <c r="CE476" t="s">
        <v>112</v>
      </c>
      <c r="CF476">
        <v>279</v>
      </c>
      <c r="CG476" t="s">
        <v>320</v>
      </c>
      <c r="CH476" t="s">
        <v>820</v>
      </c>
      <c r="CI476" t="s">
        <v>6006</v>
      </c>
      <c r="CJ476">
        <v>47</v>
      </c>
      <c r="CK476" t="s">
        <v>45</v>
      </c>
      <c r="CL476" s="1">
        <v>42237</v>
      </c>
      <c r="CM476" t="s">
        <v>6012</v>
      </c>
      <c r="CN476" t="s">
        <v>6018</v>
      </c>
      <c r="CO476" t="s">
        <v>6019</v>
      </c>
      <c r="CQ476">
        <v>1</v>
      </c>
      <c r="CR476" s="8"/>
      <c r="CS476">
        <v>2</v>
      </c>
      <c r="CT476" t="s">
        <v>9</v>
      </c>
      <c r="CU476" s="8">
        <v>25264.95</v>
      </c>
      <c r="CV476">
        <v>1</v>
      </c>
      <c r="CX476" t="s">
        <v>6022</v>
      </c>
    </row>
    <row r="477" spans="1:103" x14ac:dyDescent="0.35">
      <c r="A477" t="s">
        <v>6023</v>
      </c>
      <c r="B477" s="19" t="s">
        <v>6006</v>
      </c>
      <c r="C477" t="s">
        <v>9</v>
      </c>
      <c r="D477">
        <v>100</v>
      </c>
      <c r="E477">
        <v>90</v>
      </c>
      <c r="F477" t="s">
        <v>6006</v>
      </c>
      <c r="G477">
        <v>731</v>
      </c>
      <c r="H477" t="s">
        <v>148</v>
      </c>
      <c r="I477">
        <v>90</v>
      </c>
      <c r="J477" t="s">
        <v>11</v>
      </c>
      <c r="K477" t="s">
        <v>6024</v>
      </c>
      <c r="L477" s="1"/>
      <c r="M477" s="1">
        <v>42235</v>
      </c>
      <c r="N477" s="1">
        <v>41971</v>
      </c>
      <c r="O477" t="s">
        <v>13</v>
      </c>
      <c r="P477" s="1">
        <v>41971</v>
      </c>
      <c r="Q477" t="s">
        <v>202</v>
      </c>
      <c r="R477" t="s">
        <v>9</v>
      </c>
      <c r="S477" t="s">
        <v>6008</v>
      </c>
      <c r="T477" t="s">
        <v>13</v>
      </c>
      <c r="U477" t="s">
        <v>16</v>
      </c>
      <c r="X477" s="8">
        <v>48.5</v>
      </c>
      <c r="Y477" s="8">
        <v>25</v>
      </c>
      <c r="Z477" s="8">
        <v>55.8</v>
      </c>
      <c r="AA477" s="8">
        <v>34103.800000000003</v>
      </c>
      <c r="AB477" t="s">
        <v>412</v>
      </c>
      <c r="AC477" t="s">
        <v>158</v>
      </c>
      <c r="AD477" t="s">
        <v>794</v>
      </c>
      <c r="AE477" t="s">
        <v>11</v>
      </c>
      <c r="AF477" t="s">
        <v>20</v>
      </c>
      <c r="AG477" t="s">
        <v>6025</v>
      </c>
      <c r="AH477" t="s">
        <v>6026</v>
      </c>
      <c r="AI477" t="s">
        <v>1085</v>
      </c>
      <c r="AJ477" t="s">
        <v>100</v>
      </c>
      <c r="AK477" t="s">
        <v>545</v>
      </c>
      <c r="AL477" s="2">
        <v>41971.494189814817</v>
      </c>
      <c r="AM477" t="s">
        <v>6027</v>
      </c>
      <c r="AN477" t="s">
        <v>6027</v>
      </c>
      <c r="AO477">
        <v>6</v>
      </c>
      <c r="AP477" t="s">
        <v>823</v>
      </c>
      <c r="AQ477" t="s">
        <v>824</v>
      </c>
      <c r="AR477">
        <v>60</v>
      </c>
      <c r="AT477" t="s">
        <v>6011</v>
      </c>
      <c r="AU477" t="s">
        <v>823</v>
      </c>
      <c r="AV477" t="s">
        <v>104</v>
      </c>
      <c r="AW477" s="8">
        <v>31543</v>
      </c>
      <c r="AX477" s="8">
        <v>31543</v>
      </c>
      <c r="AY477" s="8">
        <v>34103.800000000003</v>
      </c>
      <c r="BA477" t="s">
        <v>6028</v>
      </c>
      <c r="BB477" t="s">
        <v>485</v>
      </c>
      <c r="BC477" t="s">
        <v>6029</v>
      </c>
      <c r="BE477">
        <v>50</v>
      </c>
      <c r="BF477" t="s">
        <v>9</v>
      </c>
      <c r="BG477" t="s">
        <v>6030</v>
      </c>
      <c r="BO477" t="s">
        <v>551</v>
      </c>
      <c r="BP477">
        <v>0</v>
      </c>
      <c r="BQ477" t="s">
        <v>36</v>
      </c>
      <c r="BR477" t="s">
        <v>1134</v>
      </c>
      <c r="BS477" t="s">
        <v>9</v>
      </c>
      <c r="BT477" t="s">
        <v>9</v>
      </c>
      <c r="BU477" t="s">
        <v>38</v>
      </c>
      <c r="BV477" t="s">
        <v>6031</v>
      </c>
      <c r="BW477" t="s">
        <v>6027</v>
      </c>
      <c r="BX477" t="s">
        <v>6025</v>
      </c>
      <c r="BY477" t="s">
        <v>6027</v>
      </c>
      <c r="BZ477" t="s">
        <v>72</v>
      </c>
      <c r="CA477" t="s">
        <v>6032</v>
      </c>
      <c r="CB477" t="s">
        <v>6033</v>
      </c>
      <c r="CD477" t="s">
        <v>574</v>
      </c>
      <c r="CE477" t="s">
        <v>6034</v>
      </c>
      <c r="CF477">
        <v>339</v>
      </c>
      <c r="CG477" t="s">
        <v>429</v>
      </c>
      <c r="CI477" t="s">
        <v>6006</v>
      </c>
      <c r="CJ477">
        <v>47</v>
      </c>
      <c r="CK477" t="s">
        <v>45</v>
      </c>
      <c r="CL477" s="1">
        <v>42235</v>
      </c>
      <c r="CM477" t="s">
        <v>6028</v>
      </c>
      <c r="CN477" t="s">
        <v>6035</v>
      </c>
      <c r="CO477" t="s">
        <v>6036</v>
      </c>
      <c r="CQ477">
        <v>3</v>
      </c>
      <c r="CR477" s="8">
        <v>36917.1</v>
      </c>
      <c r="CS477">
        <v>2</v>
      </c>
      <c r="CU477" s="8">
        <v>31543</v>
      </c>
      <c r="CV477">
        <v>1</v>
      </c>
      <c r="CX477" t="s">
        <v>6037</v>
      </c>
    </row>
    <row r="478" spans="1:103" x14ac:dyDescent="0.35">
      <c r="A478" t="s">
        <v>6038</v>
      </c>
      <c r="B478" s="19" t="s">
        <v>6006</v>
      </c>
      <c r="C478" t="s">
        <v>9</v>
      </c>
      <c r="D478">
        <v>100</v>
      </c>
      <c r="E478">
        <v>90</v>
      </c>
      <c r="F478" t="s">
        <v>6006</v>
      </c>
      <c r="G478">
        <v>1059</v>
      </c>
      <c r="H478" t="s">
        <v>50</v>
      </c>
      <c r="I478">
        <v>90</v>
      </c>
      <c r="J478" t="s">
        <v>11</v>
      </c>
      <c r="K478" t="s">
        <v>6039</v>
      </c>
      <c r="L478" s="1"/>
      <c r="M478" s="1">
        <v>42238</v>
      </c>
      <c r="N478" s="1">
        <v>42053</v>
      </c>
      <c r="O478" t="s">
        <v>13</v>
      </c>
      <c r="P478" s="1">
        <v>42060</v>
      </c>
      <c r="Q478" t="s">
        <v>202</v>
      </c>
      <c r="R478" t="s">
        <v>9</v>
      </c>
      <c r="S478" t="s">
        <v>6008</v>
      </c>
      <c r="T478" t="s">
        <v>13</v>
      </c>
      <c r="U478" t="s">
        <v>53</v>
      </c>
      <c r="V478" t="s">
        <v>6040</v>
      </c>
      <c r="X478" s="8">
        <v>48.5</v>
      </c>
      <c r="Y478" s="8">
        <v>22</v>
      </c>
      <c r="Z478" s="8">
        <v>55.8</v>
      </c>
      <c r="AA478" s="8">
        <v>27497.13</v>
      </c>
      <c r="AB478" t="s">
        <v>303</v>
      </c>
      <c r="AC478" t="s">
        <v>67</v>
      </c>
      <c r="AD478" t="s">
        <v>794</v>
      </c>
      <c r="AE478" t="s">
        <v>11</v>
      </c>
      <c r="AF478" t="s">
        <v>20</v>
      </c>
      <c r="AG478" t="s">
        <v>6040</v>
      </c>
      <c r="AH478" t="s">
        <v>6041</v>
      </c>
      <c r="AI478" t="s">
        <v>2383</v>
      </c>
      <c r="AJ478" t="s">
        <v>59</v>
      </c>
      <c r="AK478" t="s">
        <v>465</v>
      </c>
      <c r="AL478" s="2">
        <v>42053.452766203707</v>
      </c>
      <c r="AM478" t="s">
        <v>6042</v>
      </c>
      <c r="AN478" t="s">
        <v>6042</v>
      </c>
      <c r="AO478">
        <v>5</v>
      </c>
      <c r="AP478" t="s">
        <v>823</v>
      </c>
      <c r="AQ478" t="s">
        <v>824</v>
      </c>
      <c r="AR478">
        <v>60</v>
      </c>
      <c r="AT478" t="s">
        <v>6011</v>
      </c>
      <c r="AU478" t="s">
        <v>823</v>
      </c>
      <c r="AV478" t="s">
        <v>62</v>
      </c>
      <c r="AW478" s="8">
        <v>25523.200000000001</v>
      </c>
      <c r="AX478" s="8">
        <v>25523.200000000001</v>
      </c>
      <c r="AY478" s="8">
        <v>27497.13</v>
      </c>
      <c r="BA478" t="s">
        <v>6043</v>
      </c>
      <c r="BB478" t="s">
        <v>587</v>
      </c>
      <c r="BC478" t="s">
        <v>6044</v>
      </c>
      <c r="BE478">
        <v>50</v>
      </c>
      <c r="BF478" t="s">
        <v>69</v>
      </c>
      <c r="BG478" t="s">
        <v>6045</v>
      </c>
      <c r="BO478" t="s">
        <v>449</v>
      </c>
      <c r="BP478">
        <v>0</v>
      </c>
      <c r="BQ478" t="s">
        <v>36</v>
      </c>
      <c r="BR478" t="s">
        <v>6046</v>
      </c>
      <c r="BS478" t="s">
        <v>9</v>
      </c>
      <c r="BT478" t="s">
        <v>9</v>
      </c>
      <c r="BU478" t="s">
        <v>38</v>
      </c>
      <c r="BV478" t="s">
        <v>6047</v>
      </c>
      <c r="BW478" t="s">
        <v>6042</v>
      </c>
      <c r="BX478" t="s">
        <v>6040</v>
      </c>
      <c r="BY478" t="s">
        <v>6042</v>
      </c>
      <c r="BZ478" t="s">
        <v>72</v>
      </c>
      <c r="CB478" t="s">
        <v>6048</v>
      </c>
      <c r="CC478" t="s">
        <v>6049</v>
      </c>
      <c r="CE478" t="s">
        <v>129</v>
      </c>
      <c r="CF478">
        <v>279</v>
      </c>
      <c r="CG478" t="s">
        <v>320</v>
      </c>
      <c r="CI478" t="s">
        <v>6006</v>
      </c>
      <c r="CJ478">
        <v>47</v>
      </c>
      <c r="CK478" t="s">
        <v>45</v>
      </c>
      <c r="CL478" s="1">
        <v>42238</v>
      </c>
      <c r="CM478" t="s">
        <v>6043</v>
      </c>
      <c r="CN478" t="s">
        <v>6050</v>
      </c>
      <c r="CO478" t="s">
        <v>6051</v>
      </c>
      <c r="CQ478">
        <v>2</v>
      </c>
      <c r="CR478" s="8">
        <v>30383.1</v>
      </c>
      <c r="CS478">
        <v>2</v>
      </c>
      <c r="CU478" s="8">
        <v>25523.200000000001</v>
      </c>
      <c r="CV478">
        <v>1</v>
      </c>
      <c r="CX478" t="s">
        <v>6052</v>
      </c>
    </row>
    <row r="479" spans="1:103" x14ac:dyDescent="0.35">
      <c r="A479" t="s">
        <v>6053</v>
      </c>
      <c r="B479" s="19" t="s">
        <v>6054</v>
      </c>
      <c r="C479" t="s">
        <v>9</v>
      </c>
      <c r="D479">
        <v>100</v>
      </c>
      <c r="E479">
        <v>45</v>
      </c>
      <c r="F479" t="s">
        <v>6054</v>
      </c>
      <c r="G479">
        <v>664</v>
      </c>
      <c r="H479" t="s">
        <v>148</v>
      </c>
      <c r="I479">
        <v>45</v>
      </c>
      <c r="J479" t="s">
        <v>791</v>
      </c>
      <c r="K479" t="s">
        <v>6055</v>
      </c>
      <c r="L479" s="1"/>
      <c r="M479" s="1">
        <v>42235</v>
      </c>
      <c r="N479" s="1">
        <v>41954</v>
      </c>
      <c r="O479" t="s">
        <v>13</v>
      </c>
      <c r="P479" s="1">
        <v>41961</v>
      </c>
      <c r="Q479" t="s">
        <v>436</v>
      </c>
      <c r="R479" t="s">
        <v>9</v>
      </c>
      <c r="S479" t="s">
        <v>6056</v>
      </c>
      <c r="T479" t="s">
        <v>13</v>
      </c>
      <c r="U479" t="s">
        <v>302</v>
      </c>
      <c r="V479" t="s">
        <v>6057</v>
      </c>
      <c r="X479" s="8">
        <v>42.5</v>
      </c>
      <c r="Y479" s="8">
        <v>22.5</v>
      </c>
      <c r="Z479" s="8">
        <v>34.67</v>
      </c>
      <c r="AA479" s="8">
        <v>12097.35</v>
      </c>
      <c r="AB479" t="s">
        <v>1558</v>
      </c>
      <c r="AC479" t="s">
        <v>1558</v>
      </c>
      <c r="AD479" t="s">
        <v>438</v>
      </c>
      <c r="AE479" t="s">
        <v>791</v>
      </c>
      <c r="AF479" t="s">
        <v>177</v>
      </c>
      <c r="AG479" t="s">
        <v>6058</v>
      </c>
      <c r="AH479" t="s">
        <v>2332</v>
      </c>
      <c r="AI479" t="s">
        <v>1162</v>
      </c>
      <c r="AJ479" t="s">
        <v>100</v>
      </c>
      <c r="AK479" t="s">
        <v>1560</v>
      </c>
      <c r="AL479" s="2">
        <v>41954.62290509259</v>
      </c>
      <c r="AM479" t="s">
        <v>6059</v>
      </c>
      <c r="AN479" t="s">
        <v>6059</v>
      </c>
      <c r="AO479">
        <v>5</v>
      </c>
      <c r="AP479" t="s">
        <v>4806</v>
      </c>
      <c r="AQ479" t="s">
        <v>860</v>
      </c>
      <c r="AR479">
        <v>50</v>
      </c>
      <c r="AT479" t="s">
        <v>3365</v>
      </c>
      <c r="AU479" t="s">
        <v>4806</v>
      </c>
      <c r="AV479" t="s">
        <v>104</v>
      </c>
      <c r="AW479" s="8">
        <v>11205</v>
      </c>
      <c r="AX479" s="8">
        <v>11205</v>
      </c>
      <c r="AY479" s="8">
        <v>12097.35</v>
      </c>
      <c r="AZ479" t="s">
        <v>30</v>
      </c>
      <c r="BA479" t="s">
        <v>6060</v>
      </c>
      <c r="BB479" t="s">
        <v>32</v>
      </c>
      <c r="BC479" t="s">
        <v>6061</v>
      </c>
      <c r="BE479">
        <v>37</v>
      </c>
      <c r="BF479" t="s">
        <v>9</v>
      </c>
      <c r="BG479" t="s">
        <v>6062</v>
      </c>
      <c r="BO479" t="s">
        <v>412</v>
      </c>
      <c r="BP479">
        <v>0</v>
      </c>
      <c r="BQ479" t="s">
        <v>1311</v>
      </c>
      <c r="BR479" t="s">
        <v>6063</v>
      </c>
      <c r="BS479" t="s">
        <v>69</v>
      </c>
      <c r="BV479" t="s">
        <v>6064</v>
      </c>
      <c r="BW479" t="s">
        <v>6059</v>
      </c>
      <c r="BX479" t="s">
        <v>6057</v>
      </c>
      <c r="BY479" t="s">
        <v>6059</v>
      </c>
      <c r="BZ479" t="s">
        <v>40</v>
      </c>
      <c r="CB479" t="s">
        <v>6065</v>
      </c>
      <c r="CD479" t="s">
        <v>254</v>
      </c>
      <c r="CE479" t="s">
        <v>43</v>
      </c>
      <c r="CF479">
        <v>249</v>
      </c>
      <c r="CG479" t="s">
        <v>165</v>
      </c>
      <c r="CH479" t="s">
        <v>1316</v>
      </c>
      <c r="CI479" t="s">
        <v>6054</v>
      </c>
      <c r="CJ479">
        <v>63</v>
      </c>
      <c r="CK479" t="s">
        <v>45</v>
      </c>
      <c r="CL479" s="1">
        <v>42235</v>
      </c>
      <c r="CM479" t="s">
        <v>6060</v>
      </c>
      <c r="CN479" t="s">
        <v>6066</v>
      </c>
      <c r="CO479" t="s">
        <v>6067</v>
      </c>
      <c r="CQ479">
        <v>3</v>
      </c>
      <c r="CR479" s="8">
        <v>13558.05</v>
      </c>
      <c r="CS479">
        <v>1</v>
      </c>
      <c r="CU479" s="8">
        <v>11205</v>
      </c>
      <c r="CV479">
        <v>4</v>
      </c>
      <c r="CX479" t="s">
        <v>6068</v>
      </c>
    </row>
    <row r="480" spans="1:103" x14ac:dyDescent="0.35">
      <c r="A480" t="s">
        <v>6069</v>
      </c>
      <c r="B480" s="19" t="s">
        <v>6070</v>
      </c>
      <c r="C480" t="s">
        <v>9</v>
      </c>
      <c r="D480">
        <v>100</v>
      </c>
      <c r="E480">
        <v>8</v>
      </c>
      <c r="F480" t="s">
        <v>6070</v>
      </c>
      <c r="G480">
        <v>1397</v>
      </c>
      <c r="H480" t="s">
        <v>200</v>
      </c>
      <c r="I480">
        <v>8</v>
      </c>
      <c r="J480" t="s">
        <v>171</v>
      </c>
      <c r="K480" t="s">
        <v>6071</v>
      </c>
      <c r="L480" s="1"/>
      <c r="M480" s="1">
        <v>42235</v>
      </c>
      <c r="N480" s="1">
        <v>42088</v>
      </c>
      <c r="O480" t="s">
        <v>13</v>
      </c>
      <c r="P480" s="1"/>
      <c r="Q480" t="s">
        <v>173</v>
      </c>
      <c r="R480" t="s">
        <v>9</v>
      </c>
      <c r="S480" t="s">
        <v>6072</v>
      </c>
      <c r="T480" t="s">
        <v>13</v>
      </c>
      <c r="U480" t="s">
        <v>16</v>
      </c>
      <c r="V480" t="s">
        <v>6073</v>
      </c>
      <c r="X480" s="8">
        <v>22.5</v>
      </c>
      <c r="Y480" s="8">
        <v>22.5</v>
      </c>
      <c r="Z480" s="8">
        <v>73</v>
      </c>
      <c r="AA480" s="8">
        <v>1455.55</v>
      </c>
      <c r="AB480" t="s">
        <v>205</v>
      </c>
      <c r="AC480" t="s">
        <v>205</v>
      </c>
      <c r="AD480" t="s">
        <v>176</v>
      </c>
      <c r="AE480" t="s">
        <v>171</v>
      </c>
      <c r="AF480" t="s">
        <v>177</v>
      </c>
      <c r="AH480" t="s">
        <v>1894</v>
      </c>
      <c r="AI480" t="s">
        <v>283</v>
      </c>
      <c r="AJ480" t="s">
        <v>100</v>
      </c>
      <c r="AK480" t="s">
        <v>579</v>
      </c>
      <c r="AL480" s="2">
        <v>42088.938564814816</v>
      </c>
      <c r="AM480" t="s">
        <v>6074</v>
      </c>
      <c r="AN480" t="s">
        <v>6075</v>
      </c>
      <c r="AO480">
        <v>2</v>
      </c>
      <c r="AP480" t="s">
        <v>183</v>
      </c>
      <c r="AT480" t="s">
        <v>6076</v>
      </c>
      <c r="AU480" t="s">
        <v>183</v>
      </c>
      <c r="AV480" t="s">
        <v>104</v>
      </c>
      <c r="AW480" s="8">
        <v>1352</v>
      </c>
      <c r="AX480" s="8">
        <v>1352</v>
      </c>
      <c r="AY480" s="8">
        <v>1455.55</v>
      </c>
      <c r="AZ480" t="s">
        <v>210</v>
      </c>
      <c r="BA480" t="s">
        <v>6077</v>
      </c>
      <c r="BB480" t="s">
        <v>1071</v>
      </c>
      <c r="BC480" t="s">
        <v>6078</v>
      </c>
      <c r="BE480">
        <v>12</v>
      </c>
      <c r="BF480" t="s">
        <v>69</v>
      </c>
      <c r="BG480" t="s">
        <v>6079</v>
      </c>
      <c r="BO480" t="s">
        <v>215</v>
      </c>
      <c r="BP480">
        <v>0</v>
      </c>
      <c r="BQ480" t="s">
        <v>190</v>
      </c>
      <c r="BR480" t="s">
        <v>6080</v>
      </c>
      <c r="BS480" t="s">
        <v>9</v>
      </c>
      <c r="BV480" t="s">
        <v>5599</v>
      </c>
      <c r="BW480" t="s">
        <v>6074</v>
      </c>
      <c r="BX480" t="s">
        <v>6081</v>
      </c>
      <c r="BY480" t="s">
        <v>6075</v>
      </c>
      <c r="BZ480" t="s">
        <v>72</v>
      </c>
      <c r="CA480" t="s">
        <v>6082</v>
      </c>
      <c r="CB480" t="s">
        <v>6083</v>
      </c>
      <c r="CE480" t="s">
        <v>129</v>
      </c>
      <c r="CF480">
        <v>169</v>
      </c>
      <c r="CG480" t="s">
        <v>220</v>
      </c>
      <c r="CH480" t="s">
        <v>196</v>
      </c>
      <c r="CI480" t="s">
        <v>6070</v>
      </c>
      <c r="CJ480">
        <v>209</v>
      </c>
      <c r="CK480" t="s">
        <v>45</v>
      </c>
      <c r="CL480" s="1">
        <v>42235</v>
      </c>
      <c r="CM480" t="s">
        <v>6077</v>
      </c>
      <c r="CN480" t="s">
        <v>6084</v>
      </c>
      <c r="CP480" t="s">
        <v>6085</v>
      </c>
      <c r="CQ480">
        <v>2</v>
      </c>
      <c r="CR480" s="8"/>
      <c r="CS480">
        <v>0</v>
      </c>
      <c r="CU480" s="8">
        <v>1352</v>
      </c>
      <c r="CV480">
        <v>1</v>
      </c>
      <c r="CX480" t="s">
        <v>6086</v>
      </c>
    </row>
    <row r="481" spans="1:103" x14ac:dyDescent="0.35">
      <c r="A481" t="s">
        <v>6087</v>
      </c>
      <c r="B481" s="19" t="s">
        <v>6070</v>
      </c>
      <c r="C481" t="s">
        <v>9</v>
      </c>
      <c r="D481">
        <v>100</v>
      </c>
      <c r="E481">
        <v>10</v>
      </c>
      <c r="F481" t="s">
        <v>6070</v>
      </c>
      <c r="G481">
        <v>1790</v>
      </c>
      <c r="H481" t="s">
        <v>224</v>
      </c>
      <c r="I481">
        <v>10</v>
      </c>
      <c r="J481" t="s">
        <v>171</v>
      </c>
      <c r="K481" t="s">
        <v>6088</v>
      </c>
      <c r="L481" s="1"/>
      <c r="M481" s="1">
        <v>42237</v>
      </c>
      <c r="N481" s="1">
        <v>42136</v>
      </c>
      <c r="O481" t="s">
        <v>13</v>
      </c>
      <c r="P481" s="1">
        <v>42143</v>
      </c>
      <c r="Q481" t="s">
        <v>14</v>
      </c>
      <c r="R481" t="s">
        <v>9</v>
      </c>
      <c r="S481" t="s">
        <v>6072</v>
      </c>
      <c r="T481" t="s">
        <v>13</v>
      </c>
      <c r="U481" t="s">
        <v>16</v>
      </c>
      <c r="X481" s="8">
        <v>22.5</v>
      </c>
      <c r="Y481" s="8">
        <v>18.75</v>
      </c>
      <c r="Z481" s="8">
        <v>73</v>
      </c>
      <c r="AA481" s="8">
        <v>1708.11</v>
      </c>
      <c r="AB481" t="s">
        <v>227</v>
      </c>
      <c r="AC481" t="s">
        <v>227</v>
      </c>
      <c r="AD481" t="s">
        <v>176</v>
      </c>
      <c r="AE481" t="s">
        <v>171</v>
      </c>
      <c r="AF481" t="s">
        <v>177</v>
      </c>
      <c r="AH481" t="s">
        <v>2949</v>
      </c>
      <c r="AI481" t="s">
        <v>2950</v>
      </c>
      <c r="AJ481" t="s">
        <v>23</v>
      </c>
      <c r="AK481" t="s">
        <v>593</v>
      </c>
      <c r="AL481" s="2">
        <v>42136.668900462966</v>
      </c>
      <c r="AM481" t="s">
        <v>6089</v>
      </c>
      <c r="AN481" t="s">
        <v>6089</v>
      </c>
      <c r="AO481">
        <v>2</v>
      </c>
      <c r="AP481" t="s">
        <v>183</v>
      </c>
      <c r="AT481" t="s">
        <v>6076</v>
      </c>
      <c r="AU481" t="s">
        <v>183</v>
      </c>
      <c r="AV481" t="s">
        <v>29</v>
      </c>
      <c r="AW481" s="8">
        <v>1590</v>
      </c>
      <c r="AX481" s="8">
        <v>1590</v>
      </c>
      <c r="AY481" s="8">
        <v>1708.11</v>
      </c>
      <c r="BB481" t="s">
        <v>84</v>
      </c>
      <c r="BC481" t="s">
        <v>6090</v>
      </c>
      <c r="BE481">
        <v>12</v>
      </c>
      <c r="BF481" t="s">
        <v>69</v>
      </c>
      <c r="BG481" t="s">
        <v>6091</v>
      </c>
      <c r="BO481" t="s">
        <v>233</v>
      </c>
      <c r="BP481">
        <v>0</v>
      </c>
      <c r="BQ481" t="s">
        <v>190</v>
      </c>
      <c r="BR481" t="s">
        <v>6092</v>
      </c>
      <c r="BS481" t="s">
        <v>9</v>
      </c>
      <c r="BV481" t="s">
        <v>6093</v>
      </c>
      <c r="BW481" t="s">
        <v>6089</v>
      </c>
      <c r="BX481" t="s">
        <v>5117</v>
      </c>
      <c r="BY481" t="s">
        <v>6089</v>
      </c>
      <c r="BZ481" t="s">
        <v>72</v>
      </c>
      <c r="CB481" t="s">
        <v>6094</v>
      </c>
      <c r="CC481" t="s">
        <v>6095</v>
      </c>
      <c r="CE481" t="s">
        <v>294</v>
      </c>
      <c r="CF481">
        <v>159</v>
      </c>
      <c r="CG481" t="s">
        <v>54</v>
      </c>
      <c r="CH481" t="s">
        <v>196</v>
      </c>
      <c r="CI481" t="s">
        <v>6070</v>
      </c>
      <c r="CJ481">
        <v>209</v>
      </c>
      <c r="CK481" t="s">
        <v>45</v>
      </c>
      <c r="CL481" s="1">
        <v>42237</v>
      </c>
      <c r="CM481" t="s">
        <v>6096</v>
      </c>
      <c r="CO481" t="s">
        <v>6095</v>
      </c>
      <c r="CP481" t="s">
        <v>6095</v>
      </c>
      <c r="CQ481">
        <v>2</v>
      </c>
      <c r="CR481" s="8"/>
      <c r="CS481">
        <v>0</v>
      </c>
      <c r="CU481" s="8">
        <v>1590</v>
      </c>
      <c r="CV481">
        <v>1</v>
      </c>
      <c r="CX481" t="s">
        <v>6097</v>
      </c>
    </row>
    <row r="482" spans="1:103" x14ac:dyDescent="0.35">
      <c r="A482" t="s">
        <v>6098</v>
      </c>
      <c r="B482" s="19" t="s">
        <v>6070</v>
      </c>
      <c r="C482" t="s">
        <v>9</v>
      </c>
      <c r="D482">
        <v>100</v>
      </c>
      <c r="E482">
        <v>10</v>
      </c>
      <c r="F482" t="s">
        <v>6070</v>
      </c>
      <c r="G482">
        <v>2366</v>
      </c>
      <c r="H482" t="s">
        <v>1704</v>
      </c>
      <c r="I482">
        <v>10</v>
      </c>
      <c r="J482" t="s">
        <v>171</v>
      </c>
      <c r="K482" t="s">
        <v>6099</v>
      </c>
      <c r="L482" s="1"/>
      <c r="M482" s="1">
        <v>42238</v>
      </c>
      <c r="N482" s="1">
        <v>42202</v>
      </c>
      <c r="O482" t="s">
        <v>13</v>
      </c>
      <c r="P482" s="1">
        <v>42205</v>
      </c>
      <c r="Q482" t="s">
        <v>1359</v>
      </c>
      <c r="R482" t="s">
        <v>9</v>
      </c>
      <c r="S482" t="s">
        <v>6072</v>
      </c>
      <c r="T482" t="s">
        <v>13</v>
      </c>
      <c r="U482" t="s">
        <v>226</v>
      </c>
      <c r="X482" s="8">
        <v>12.5</v>
      </c>
      <c r="Y482" s="8">
        <v>14</v>
      </c>
      <c r="Z482" s="8">
        <v>53</v>
      </c>
      <c r="AA482" s="8">
        <v>1064.56</v>
      </c>
      <c r="AB482" t="s">
        <v>1706</v>
      </c>
      <c r="AC482" t="s">
        <v>1706</v>
      </c>
      <c r="AD482" t="s">
        <v>176</v>
      </c>
      <c r="AE482" t="s">
        <v>171</v>
      </c>
      <c r="AF482" t="s">
        <v>177</v>
      </c>
      <c r="AG482" t="s">
        <v>6100</v>
      </c>
      <c r="AH482" t="s">
        <v>2177</v>
      </c>
      <c r="AI482" t="s">
        <v>1416</v>
      </c>
      <c r="AJ482" t="s">
        <v>59</v>
      </c>
      <c r="AK482" t="s">
        <v>6101</v>
      </c>
      <c r="AL482" s="2">
        <v>42202.601620370369</v>
      </c>
      <c r="AM482" t="s">
        <v>6102</v>
      </c>
      <c r="AN482" t="s">
        <v>6102</v>
      </c>
      <c r="AO482">
        <v>1</v>
      </c>
      <c r="AP482" t="s">
        <v>183</v>
      </c>
      <c r="AT482" t="s">
        <v>6076</v>
      </c>
      <c r="AU482" t="s">
        <v>183</v>
      </c>
      <c r="AV482" t="s">
        <v>62</v>
      </c>
      <c r="AW482" s="8">
        <v>990</v>
      </c>
      <c r="AX482" s="8">
        <v>990</v>
      </c>
      <c r="AY482" s="8">
        <v>1064.56</v>
      </c>
      <c r="BA482" t="s">
        <v>6103</v>
      </c>
      <c r="BB482" t="s">
        <v>1071</v>
      </c>
      <c r="BC482" t="s">
        <v>6104</v>
      </c>
      <c r="BE482">
        <v>12</v>
      </c>
      <c r="BF482" t="s">
        <v>69</v>
      </c>
      <c r="BG482" t="s">
        <v>6105</v>
      </c>
      <c r="BO482" t="s">
        <v>653</v>
      </c>
      <c r="BP482">
        <v>0</v>
      </c>
      <c r="BQ482" t="s">
        <v>190</v>
      </c>
      <c r="BR482" t="s">
        <v>6106</v>
      </c>
      <c r="BS482" t="s">
        <v>9</v>
      </c>
      <c r="BV482" t="s">
        <v>6107</v>
      </c>
      <c r="BW482" t="s">
        <v>6102</v>
      </c>
      <c r="BX482" t="s">
        <v>6108</v>
      </c>
      <c r="BY482" t="s">
        <v>6102</v>
      </c>
      <c r="BZ482" t="s">
        <v>72</v>
      </c>
      <c r="CB482" t="s">
        <v>2667</v>
      </c>
      <c r="CC482" t="s">
        <v>6109</v>
      </c>
      <c r="CD482" t="s">
        <v>164</v>
      </c>
      <c r="CE482" t="s">
        <v>456</v>
      </c>
      <c r="CF482">
        <v>99</v>
      </c>
      <c r="CG482" t="s">
        <v>777</v>
      </c>
      <c r="CH482" t="s">
        <v>196</v>
      </c>
      <c r="CI482" t="s">
        <v>6070</v>
      </c>
      <c r="CJ482">
        <v>209</v>
      </c>
      <c r="CK482" t="s">
        <v>45</v>
      </c>
      <c r="CL482" s="1">
        <v>42238</v>
      </c>
      <c r="CM482" t="s">
        <v>6103</v>
      </c>
      <c r="CO482" t="s">
        <v>6110</v>
      </c>
      <c r="CP482" t="s">
        <v>6109</v>
      </c>
      <c r="CQ482">
        <v>1</v>
      </c>
      <c r="CR482" s="8"/>
      <c r="CS482">
        <v>0</v>
      </c>
      <c r="CU482" s="8">
        <v>990</v>
      </c>
      <c r="CV482">
        <v>1</v>
      </c>
      <c r="CX482" t="s">
        <v>6111</v>
      </c>
    </row>
    <row r="483" spans="1:103" x14ac:dyDescent="0.35">
      <c r="A483" t="s">
        <v>6112</v>
      </c>
      <c r="B483" s="19" t="s">
        <v>6070</v>
      </c>
      <c r="C483" t="s">
        <v>9</v>
      </c>
      <c r="D483">
        <v>100</v>
      </c>
      <c r="E483">
        <v>8</v>
      </c>
      <c r="F483" t="s">
        <v>6070</v>
      </c>
      <c r="G483">
        <v>1611</v>
      </c>
      <c r="H483" t="s">
        <v>200</v>
      </c>
      <c r="I483">
        <v>8</v>
      </c>
      <c r="J483" t="s">
        <v>171</v>
      </c>
      <c r="K483" t="s">
        <v>6113</v>
      </c>
      <c r="L483" s="1"/>
      <c r="M483" s="1">
        <v>42238</v>
      </c>
      <c r="N483" s="1">
        <v>42109</v>
      </c>
      <c r="O483" t="s">
        <v>13</v>
      </c>
      <c r="P483" s="1">
        <v>42117</v>
      </c>
      <c r="Q483" t="s">
        <v>14</v>
      </c>
      <c r="R483" t="s">
        <v>9</v>
      </c>
      <c r="S483" t="s">
        <v>6072</v>
      </c>
      <c r="T483" t="s">
        <v>13</v>
      </c>
      <c r="U483" t="s">
        <v>16</v>
      </c>
      <c r="V483" t="s">
        <v>6114</v>
      </c>
      <c r="X483" s="8">
        <v>22.5</v>
      </c>
      <c r="Y483" s="8">
        <v>22.5</v>
      </c>
      <c r="Z483" s="8">
        <v>73</v>
      </c>
      <c r="AA483" s="8">
        <v>1455.55</v>
      </c>
      <c r="AB483" t="s">
        <v>205</v>
      </c>
      <c r="AC483" t="s">
        <v>205</v>
      </c>
      <c r="AD483" t="s">
        <v>176</v>
      </c>
      <c r="AE483" t="s">
        <v>171</v>
      </c>
      <c r="AF483" t="s">
        <v>177</v>
      </c>
      <c r="AG483" t="s">
        <v>6114</v>
      </c>
      <c r="AH483" t="s">
        <v>1344</v>
      </c>
      <c r="AI483" t="s">
        <v>527</v>
      </c>
      <c r="AJ483" t="s">
        <v>59</v>
      </c>
      <c r="AK483" t="s">
        <v>645</v>
      </c>
      <c r="AL483" s="2">
        <v>42109.868263888886</v>
      </c>
      <c r="AM483" t="s">
        <v>6115</v>
      </c>
      <c r="AN483" t="s">
        <v>6115</v>
      </c>
      <c r="AO483">
        <v>2</v>
      </c>
      <c r="AP483" t="s">
        <v>183</v>
      </c>
      <c r="AT483" t="s">
        <v>6076</v>
      </c>
      <c r="AU483" t="s">
        <v>183</v>
      </c>
      <c r="AV483" t="s">
        <v>62</v>
      </c>
      <c r="AW483" s="8">
        <v>1352</v>
      </c>
      <c r="AX483" s="8">
        <v>1352</v>
      </c>
      <c r="AY483" s="8">
        <v>1455.55</v>
      </c>
      <c r="AZ483" t="s">
        <v>210</v>
      </c>
      <c r="BA483" t="s">
        <v>6116</v>
      </c>
      <c r="BB483" t="s">
        <v>32</v>
      </c>
      <c r="BC483" t="s">
        <v>6117</v>
      </c>
      <c r="BE483">
        <v>12</v>
      </c>
      <c r="BF483" t="s">
        <v>69</v>
      </c>
      <c r="BG483" t="s">
        <v>6112</v>
      </c>
      <c r="BO483" t="s">
        <v>215</v>
      </c>
      <c r="BP483">
        <v>0</v>
      </c>
      <c r="BQ483" t="s">
        <v>190</v>
      </c>
      <c r="BR483" t="s">
        <v>6118</v>
      </c>
      <c r="BS483" t="s">
        <v>9</v>
      </c>
      <c r="BV483" t="s">
        <v>6119</v>
      </c>
      <c r="BW483" t="s">
        <v>6115</v>
      </c>
      <c r="BX483" t="s">
        <v>6114</v>
      </c>
      <c r="BY483" t="s">
        <v>6115</v>
      </c>
      <c r="BZ483" t="s">
        <v>72</v>
      </c>
      <c r="CA483" t="s">
        <v>6120</v>
      </c>
      <c r="CB483" t="s">
        <v>6121</v>
      </c>
      <c r="CE483" t="s">
        <v>338</v>
      </c>
      <c r="CF483">
        <v>169</v>
      </c>
      <c r="CG483" t="s">
        <v>220</v>
      </c>
      <c r="CH483" t="s">
        <v>196</v>
      </c>
      <c r="CI483" t="s">
        <v>6070</v>
      </c>
      <c r="CJ483">
        <v>209</v>
      </c>
      <c r="CK483" t="s">
        <v>45</v>
      </c>
      <c r="CL483" s="1">
        <v>42238</v>
      </c>
      <c r="CM483" t="s">
        <v>6116</v>
      </c>
      <c r="CN483" t="s">
        <v>6122</v>
      </c>
      <c r="CO483" t="s">
        <v>6123</v>
      </c>
      <c r="CP483" t="s">
        <v>6123</v>
      </c>
      <c r="CQ483">
        <v>2</v>
      </c>
      <c r="CR483" s="8"/>
      <c r="CS483">
        <v>0</v>
      </c>
      <c r="CU483" s="8">
        <v>1352</v>
      </c>
      <c r="CV483">
        <v>1</v>
      </c>
      <c r="CX483" t="s">
        <v>6124</v>
      </c>
    </row>
    <row r="484" spans="1:103" x14ac:dyDescent="0.35">
      <c r="A484" t="s">
        <v>6125</v>
      </c>
      <c r="B484" s="19" t="s">
        <v>6070</v>
      </c>
      <c r="C484" t="s">
        <v>9</v>
      </c>
      <c r="D484">
        <v>100</v>
      </c>
      <c r="E484">
        <v>10</v>
      </c>
      <c r="F484" t="s">
        <v>6070</v>
      </c>
      <c r="G484">
        <v>1171</v>
      </c>
      <c r="H484" t="s">
        <v>200</v>
      </c>
      <c r="I484">
        <v>10</v>
      </c>
      <c r="J484" t="s">
        <v>171</v>
      </c>
      <c r="K484" t="s">
        <v>6126</v>
      </c>
      <c r="L484" s="1"/>
      <c r="M484" s="1">
        <v>42236</v>
      </c>
      <c r="N484" s="1">
        <v>42061</v>
      </c>
      <c r="O484" t="s">
        <v>13</v>
      </c>
      <c r="P484" s="1">
        <v>42068</v>
      </c>
      <c r="Q484" t="s">
        <v>14</v>
      </c>
      <c r="R484" t="s">
        <v>9</v>
      </c>
      <c r="S484" t="s">
        <v>6072</v>
      </c>
      <c r="T484" t="s">
        <v>13</v>
      </c>
      <c r="U484" t="s">
        <v>16</v>
      </c>
      <c r="X484" s="8">
        <v>22.5</v>
      </c>
      <c r="Y484" s="8">
        <v>22.5</v>
      </c>
      <c r="Z484" s="8">
        <v>73</v>
      </c>
      <c r="AA484" s="8">
        <v>1819.44</v>
      </c>
      <c r="AB484" t="s">
        <v>205</v>
      </c>
      <c r="AC484" t="s">
        <v>205</v>
      </c>
      <c r="AD484" t="s">
        <v>176</v>
      </c>
      <c r="AE484" t="s">
        <v>171</v>
      </c>
      <c r="AF484" t="s">
        <v>177</v>
      </c>
      <c r="AG484" t="s">
        <v>281</v>
      </c>
      <c r="AH484" t="s">
        <v>1049</v>
      </c>
      <c r="AI484" t="s">
        <v>635</v>
      </c>
      <c r="AJ484" t="s">
        <v>80</v>
      </c>
      <c r="AK484" t="s">
        <v>619</v>
      </c>
      <c r="AL484" s="2">
        <v>42061.612210648149</v>
      </c>
      <c r="AM484" t="s">
        <v>6127</v>
      </c>
      <c r="AN484" t="s">
        <v>6127</v>
      </c>
      <c r="AO484">
        <v>4</v>
      </c>
      <c r="AP484" t="s">
        <v>183</v>
      </c>
      <c r="AT484" t="s">
        <v>6076</v>
      </c>
      <c r="AU484" t="s">
        <v>183</v>
      </c>
      <c r="AV484" t="s">
        <v>83</v>
      </c>
      <c r="AW484" s="8">
        <v>1690</v>
      </c>
      <c r="AX484" s="8">
        <v>1690</v>
      </c>
      <c r="AY484" s="8">
        <v>1819.44</v>
      </c>
      <c r="BA484" t="s">
        <v>6128</v>
      </c>
      <c r="BB484" t="s">
        <v>6129</v>
      </c>
      <c r="BC484" t="s">
        <v>6130</v>
      </c>
      <c r="BE484">
        <v>12</v>
      </c>
      <c r="BF484" t="s">
        <v>69</v>
      </c>
      <c r="BG484" t="s">
        <v>6131</v>
      </c>
      <c r="BO484" t="s">
        <v>215</v>
      </c>
      <c r="BP484">
        <v>0</v>
      </c>
      <c r="BQ484" t="s">
        <v>190</v>
      </c>
      <c r="BR484" t="s">
        <v>6132</v>
      </c>
      <c r="BS484" t="s">
        <v>9</v>
      </c>
      <c r="BV484" t="s">
        <v>6133</v>
      </c>
      <c r="BW484" t="s">
        <v>6127</v>
      </c>
      <c r="BX484" t="s">
        <v>292</v>
      </c>
      <c r="BY484" t="s">
        <v>6127</v>
      </c>
      <c r="BZ484" t="s">
        <v>72</v>
      </c>
      <c r="CA484" t="s">
        <v>6134</v>
      </c>
      <c r="CB484" t="s">
        <v>6135</v>
      </c>
      <c r="CD484" t="s">
        <v>254</v>
      </c>
      <c r="CE484" t="s">
        <v>6136</v>
      </c>
      <c r="CF484">
        <v>169</v>
      </c>
      <c r="CG484" t="s">
        <v>220</v>
      </c>
      <c r="CH484" t="s">
        <v>196</v>
      </c>
      <c r="CI484" t="s">
        <v>6070</v>
      </c>
      <c r="CJ484">
        <v>209</v>
      </c>
      <c r="CK484" t="s">
        <v>45</v>
      </c>
      <c r="CL484" s="1">
        <v>42236</v>
      </c>
      <c r="CM484" t="s">
        <v>6128</v>
      </c>
      <c r="CO484" t="s">
        <v>6137</v>
      </c>
      <c r="CP484" t="s">
        <v>6137</v>
      </c>
      <c r="CQ484">
        <v>2</v>
      </c>
      <c r="CR484" s="8">
        <v>2044.9</v>
      </c>
      <c r="CS484">
        <v>0</v>
      </c>
      <c r="CU484" s="8">
        <v>1690</v>
      </c>
      <c r="CV484">
        <v>1</v>
      </c>
      <c r="CX484" t="s">
        <v>6138</v>
      </c>
    </row>
    <row r="485" spans="1:103" x14ac:dyDescent="0.35">
      <c r="A485" t="s">
        <v>6139</v>
      </c>
      <c r="B485" s="19" t="s">
        <v>6070</v>
      </c>
      <c r="C485" t="s">
        <v>9</v>
      </c>
      <c r="D485">
        <v>100</v>
      </c>
      <c r="E485">
        <v>10</v>
      </c>
      <c r="F485" t="s">
        <v>6070</v>
      </c>
      <c r="G485">
        <v>2251</v>
      </c>
      <c r="H485" t="s">
        <v>224</v>
      </c>
      <c r="I485">
        <v>10</v>
      </c>
      <c r="J485" t="s">
        <v>171</v>
      </c>
      <c r="K485" t="s">
        <v>6140</v>
      </c>
      <c r="L485" s="1"/>
      <c r="M485" s="1">
        <v>42235</v>
      </c>
      <c r="N485" s="1">
        <v>42185</v>
      </c>
      <c r="O485" t="s">
        <v>13</v>
      </c>
      <c r="P485" s="1">
        <v>42188</v>
      </c>
      <c r="Q485" t="s">
        <v>202</v>
      </c>
      <c r="R485" t="s">
        <v>9</v>
      </c>
      <c r="S485" t="s">
        <v>6072</v>
      </c>
      <c r="T485" t="s">
        <v>13</v>
      </c>
      <c r="U485" t="s">
        <v>657</v>
      </c>
      <c r="V485" t="s">
        <v>6141</v>
      </c>
      <c r="X485" s="8">
        <v>22.5</v>
      </c>
      <c r="Y485" s="8">
        <v>18.75</v>
      </c>
      <c r="Z485" s="8">
        <v>73</v>
      </c>
      <c r="AA485" s="8">
        <v>1708.11</v>
      </c>
      <c r="AB485" t="s">
        <v>259</v>
      </c>
      <c r="AC485" t="s">
        <v>259</v>
      </c>
      <c r="AD485" t="s">
        <v>176</v>
      </c>
      <c r="AE485" t="s">
        <v>171</v>
      </c>
      <c r="AF485" t="s">
        <v>177</v>
      </c>
      <c r="AH485" t="s">
        <v>2501</v>
      </c>
      <c r="AI485" t="s">
        <v>207</v>
      </c>
      <c r="AJ485" t="s">
        <v>100</v>
      </c>
      <c r="AK485" t="s">
        <v>263</v>
      </c>
      <c r="AL485" s="2">
        <v>42185.551886574074</v>
      </c>
      <c r="AM485" t="s">
        <v>6142</v>
      </c>
      <c r="AN485" t="s">
        <v>6142</v>
      </c>
      <c r="AO485">
        <v>1</v>
      </c>
      <c r="AP485" t="s">
        <v>183</v>
      </c>
      <c r="AT485" t="s">
        <v>6076</v>
      </c>
      <c r="AU485" t="s">
        <v>183</v>
      </c>
      <c r="AV485" t="s">
        <v>104</v>
      </c>
      <c r="AW485" s="8">
        <v>1590</v>
      </c>
      <c r="AX485" s="8">
        <v>1590</v>
      </c>
      <c r="AY485" s="8">
        <v>1708.11</v>
      </c>
      <c r="AZ485" t="s">
        <v>210</v>
      </c>
      <c r="BA485" t="s">
        <v>6143</v>
      </c>
      <c r="BB485" t="s">
        <v>6144</v>
      </c>
      <c r="BC485" t="s">
        <v>6145</v>
      </c>
      <c r="BE485">
        <v>12</v>
      </c>
      <c r="BF485" t="s">
        <v>69</v>
      </c>
      <c r="BG485" t="s">
        <v>6146</v>
      </c>
      <c r="BO485" t="s">
        <v>227</v>
      </c>
      <c r="BP485">
        <v>0</v>
      </c>
      <c r="BQ485" t="s">
        <v>190</v>
      </c>
      <c r="BR485" t="s">
        <v>6147</v>
      </c>
      <c r="BS485" t="s">
        <v>9</v>
      </c>
      <c r="BV485" t="s">
        <v>6148</v>
      </c>
      <c r="BW485" t="s">
        <v>6142</v>
      </c>
      <c r="BX485" t="s">
        <v>6141</v>
      </c>
      <c r="BY485" t="s">
        <v>6142</v>
      </c>
      <c r="BZ485" t="s">
        <v>72</v>
      </c>
      <c r="CB485" t="s">
        <v>6149</v>
      </c>
      <c r="CC485" t="s">
        <v>6150</v>
      </c>
      <c r="CE485" t="s">
        <v>2098</v>
      </c>
      <c r="CF485">
        <v>159</v>
      </c>
      <c r="CG485" t="s">
        <v>274</v>
      </c>
      <c r="CH485" t="s">
        <v>196</v>
      </c>
      <c r="CI485" t="s">
        <v>6070</v>
      </c>
      <c r="CJ485">
        <v>209</v>
      </c>
      <c r="CK485" t="s">
        <v>45</v>
      </c>
      <c r="CL485" s="1">
        <v>42235</v>
      </c>
      <c r="CM485" t="s">
        <v>6143</v>
      </c>
      <c r="CN485" t="s">
        <v>6151</v>
      </c>
      <c r="CQ485">
        <v>1</v>
      </c>
      <c r="CR485" s="8"/>
      <c r="CS485">
        <v>0</v>
      </c>
      <c r="CU485" s="8">
        <v>1590</v>
      </c>
      <c r="CV485">
        <v>1</v>
      </c>
      <c r="CX485" t="s">
        <v>6152</v>
      </c>
    </row>
    <row r="486" spans="1:103" x14ac:dyDescent="0.35">
      <c r="A486" t="s">
        <v>6153</v>
      </c>
      <c r="B486" s="19" t="s">
        <v>6070</v>
      </c>
      <c r="C486" t="s">
        <v>9</v>
      </c>
      <c r="D486">
        <v>100</v>
      </c>
      <c r="E486">
        <v>8</v>
      </c>
      <c r="F486" t="s">
        <v>6070</v>
      </c>
      <c r="G486">
        <v>1820</v>
      </c>
      <c r="H486" t="s">
        <v>200</v>
      </c>
      <c r="I486">
        <v>8</v>
      </c>
      <c r="J486" t="s">
        <v>171</v>
      </c>
      <c r="K486" t="s">
        <v>6154</v>
      </c>
      <c r="L486" s="1"/>
      <c r="M486" s="1">
        <v>42237</v>
      </c>
      <c r="N486" s="1">
        <v>42142</v>
      </c>
      <c r="O486" t="s">
        <v>13</v>
      </c>
      <c r="P486" s="1">
        <v>42150</v>
      </c>
      <c r="Q486" t="s">
        <v>14</v>
      </c>
      <c r="R486" t="s">
        <v>9</v>
      </c>
      <c r="S486" t="s">
        <v>6072</v>
      </c>
      <c r="T486" t="s">
        <v>13</v>
      </c>
      <c r="U486" t="s">
        <v>16</v>
      </c>
      <c r="X486" s="8">
        <v>22.5</v>
      </c>
      <c r="Y486" s="8">
        <v>22.5</v>
      </c>
      <c r="Z486" s="8">
        <v>73</v>
      </c>
      <c r="AA486" s="8">
        <v>1455.55</v>
      </c>
      <c r="AB486" t="s">
        <v>205</v>
      </c>
      <c r="AC486" t="s">
        <v>205</v>
      </c>
      <c r="AD486" t="s">
        <v>176</v>
      </c>
      <c r="AE486" t="s">
        <v>171</v>
      </c>
      <c r="AF486" t="s">
        <v>177</v>
      </c>
      <c r="AG486" t="s">
        <v>6155</v>
      </c>
      <c r="AH486" t="s">
        <v>4561</v>
      </c>
      <c r="AI486" t="s">
        <v>2118</v>
      </c>
      <c r="AJ486" t="s">
        <v>23</v>
      </c>
      <c r="AK486" t="s">
        <v>208</v>
      </c>
      <c r="AL486" s="2">
        <v>42142.513425925928</v>
      </c>
      <c r="AM486" t="s">
        <v>6156</v>
      </c>
      <c r="AN486" t="s">
        <v>6157</v>
      </c>
      <c r="AO486">
        <v>2</v>
      </c>
      <c r="AP486" t="s">
        <v>183</v>
      </c>
      <c r="AT486" t="s">
        <v>6076</v>
      </c>
      <c r="AU486" t="s">
        <v>183</v>
      </c>
      <c r="AV486" t="s">
        <v>29</v>
      </c>
      <c r="AW486" s="8">
        <v>1352</v>
      </c>
      <c r="AX486" s="8">
        <v>1352</v>
      </c>
      <c r="AY486" s="8">
        <v>1455.55</v>
      </c>
      <c r="BA486" t="s">
        <v>6158</v>
      </c>
      <c r="BB486" t="s">
        <v>2076</v>
      </c>
      <c r="BC486" t="s">
        <v>6159</v>
      </c>
      <c r="BE486">
        <v>12</v>
      </c>
      <c r="BF486" t="s">
        <v>69</v>
      </c>
      <c r="BG486" t="s">
        <v>6153</v>
      </c>
      <c r="BO486" t="s">
        <v>215</v>
      </c>
      <c r="BP486">
        <v>0</v>
      </c>
      <c r="BQ486" t="s">
        <v>190</v>
      </c>
      <c r="BR486" t="s">
        <v>6160</v>
      </c>
      <c r="BS486" t="s">
        <v>9</v>
      </c>
      <c r="BV486" t="s">
        <v>6161</v>
      </c>
      <c r="BW486" t="s">
        <v>6156</v>
      </c>
      <c r="BX486" t="s">
        <v>6162</v>
      </c>
      <c r="BY486" t="s">
        <v>6157</v>
      </c>
      <c r="BZ486" t="s">
        <v>40</v>
      </c>
      <c r="CB486" t="s">
        <v>6163</v>
      </c>
      <c r="CD486" t="s">
        <v>574</v>
      </c>
      <c r="CE486" t="s">
        <v>43</v>
      </c>
      <c r="CF486">
        <v>169</v>
      </c>
      <c r="CG486" t="s">
        <v>220</v>
      </c>
      <c r="CH486" t="s">
        <v>196</v>
      </c>
      <c r="CI486" t="s">
        <v>6070</v>
      </c>
      <c r="CJ486">
        <v>209</v>
      </c>
      <c r="CK486" t="s">
        <v>45</v>
      </c>
      <c r="CL486" s="1">
        <v>42237</v>
      </c>
      <c r="CM486" t="s">
        <v>6158</v>
      </c>
      <c r="CO486" t="s">
        <v>6164</v>
      </c>
      <c r="CQ486">
        <v>2</v>
      </c>
      <c r="CR486" s="8"/>
      <c r="CS486">
        <v>0</v>
      </c>
      <c r="CU486" s="8">
        <v>1352</v>
      </c>
      <c r="CV486">
        <v>1</v>
      </c>
      <c r="CX486" t="s">
        <v>6165</v>
      </c>
    </row>
    <row r="487" spans="1:103" x14ac:dyDescent="0.35">
      <c r="A487" t="s">
        <v>6166</v>
      </c>
      <c r="B487" s="19" t="s">
        <v>6070</v>
      </c>
      <c r="C487" t="s">
        <v>9</v>
      </c>
      <c r="D487">
        <v>100</v>
      </c>
      <c r="E487">
        <v>8</v>
      </c>
      <c r="F487" t="s">
        <v>6070</v>
      </c>
      <c r="G487">
        <v>2006</v>
      </c>
      <c r="H487" t="s">
        <v>278</v>
      </c>
      <c r="I487">
        <v>8</v>
      </c>
      <c r="J487" t="s">
        <v>171</v>
      </c>
      <c r="K487" t="s">
        <v>6167</v>
      </c>
      <c r="L487" s="1"/>
      <c r="M487" s="1">
        <v>42235</v>
      </c>
      <c r="N487" s="1">
        <v>42162</v>
      </c>
      <c r="O487" t="s">
        <v>13</v>
      </c>
      <c r="P487" s="1">
        <v>42170</v>
      </c>
      <c r="Q487" t="s">
        <v>14</v>
      </c>
      <c r="R487" t="s">
        <v>9</v>
      </c>
      <c r="S487" t="s">
        <v>6072</v>
      </c>
      <c r="T487" t="s">
        <v>13</v>
      </c>
      <c r="U487" t="s">
        <v>16</v>
      </c>
      <c r="V487" t="s">
        <v>6166</v>
      </c>
      <c r="X487" s="8">
        <v>30</v>
      </c>
      <c r="Y487" s="8">
        <v>26.25</v>
      </c>
      <c r="Z487" s="8">
        <v>119</v>
      </c>
      <c r="AA487" s="8">
        <v>1965.8</v>
      </c>
      <c r="AB487" t="s">
        <v>280</v>
      </c>
      <c r="AC487" t="s">
        <v>280</v>
      </c>
      <c r="AD487" t="s">
        <v>176</v>
      </c>
      <c r="AE487" t="s">
        <v>171</v>
      </c>
      <c r="AF487" t="s">
        <v>177</v>
      </c>
      <c r="AG487" t="s">
        <v>6168</v>
      </c>
      <c r="AH487" t="s">
        <v>6169</v>
      </c>
      <c r="AI487" t="s">
        <v>1725</v>
      </c>
      <c r="AJ487" t="s">
        <v>100</v>
      </c>
      <c r="AK487" t="s">
        <v>284</v>
      </c>
      <c r="AL487" s="2">
        <v>42162.472754629627</v>
      </c>
      <c r="AM487" t="s">
        <v>6170</v>
      </c>
      <c r="AN487" t="s">
        <v>6170</v>
      </c>
      <c r="AO487">
        <v>1</v>
      </c>
      <c r="AP487" t="s">
        <v>183</v>
      </c>
      <c r="AT487" t="s">
        <v>6076</v>
      </c>
      <c r="AU487" t="s">
        <v>183</v>
      </c>
      <c r="AV487" t="s">
        <v>104</v>
      </c>
      <c r="AW487" s="8">
        <v>1832</v>
      </c>
      <c r="AX487" s="8">
        <v>1832</v>
      </c>
      <c r="AY487" s="8">
        <v>1965.8</v>
      </c>
      <c r="AZ487" t="s">
        <v>210</v>
      </c>
      <c r="BA487" t="s">
        <v>6171</v>
      </c>
      <c r="BB487" t="s">
        <v>247</v>
      </c>
      <c r="BC487" t="s">
        <v>6172</v>
      </c>
      <c r="BE487">
        <v>12</v>
      </c>
      <c r="BF487" t="s">
        <v>69</v>
      </c>
      <c r="BG487" t="s">
        <v>6173</v>
      </c>
      <c r="BO487" t="s">
        <v>175</v>
      </c>
      <c r="BP487">
        <v>0</v>
      </c>
      <c r="BQ487" t="s">
        <v>190</v>
      </c>
      <c r="BR487" t="s">
        <v>6174</v>
      </c>
      <c r="BS487" t="s">
        <v>9</v>
      </c>
      <c r="BV487" t="s">
        <v>6175</v>
      </c>
      <c r="BW487" t="s">
        <v>6170</v>
      </c>
      <c r="BX487" t="s">
        <v>6166</v>
      </c>
      <c r="BY487" t="s">
        <v>6170</v>
      </c>
      <c r="BZ487" t="s">
        <v>72</v>
      </c>
      <c r="CA487" t="s">
        <v>6176</v>
      </c>
      <c r="CB487" t="s">
        <v>6177</v>
      </c>
      <c r="CE487" t="s">
        <v>338</v>
      </c>
      <c r="CF487">
        <v>229</v>
      </c>
      <c r="CG487" t="s">
        <v>227</v>
      </c>
      <c r="CH487" t="s">
        <v>196</v>
      </c>
      <c r="CI487" t="s">
        <v>6070</v>
      </c>
      <c r="CJ487">
        <v>209</v>
      </c>
      <c r="CK487" t="s">
        <v>45</v>
      </c>
      <c r="CL487" s="1">
        <v>42235</v>
      </c>
      <c r="CM487" t="s">
        <v>6171</v>
      </c>
      <c r="CN487" t="s">
        <v>6178</v>
      </c>
      <c r="CO487" t="s">
        <v>6179</v>
      </c>
      <c r="CP487" t="s">
        <v>6179</v>
      </c>
      <c r="CQ487">
        <v>1</v>
      </c>
      <c r="CR487" s="8"/>
      <c r="CS487">
        <v>0</v>
      </c>
      <c r="CU487" s="8">
        <v>1832</v>
      </c>
      <c r="CV487">
        <v>1</v>
      </c>
      <c r="CX487" t="s">
        <v>6180</v>
      </c>
    </row>
    <row r="488" spans="1:103" x14ac:dyDescent="0.35">
      <c r="A488" t="s">
        <v>6181</v>
      </c>
      <c r="B488" s="19" t="s">
        <v>6070</v>
      </c>
      <c r="C488" t="s">
        <v>69</v>
      </c>
      <c r="E488">
        <v>9</v>
      </c>
      <c r="F488" t="s">
        <v>6070</v>
      </c>
      <c r="G488">
        <v>2450</v>
      </c>
      <c r="H488" t="s">
        <v>170</v>
      </c>
      <c r="I488">
        <v>9</v>
      </c>
      <c r="J488" t="s">
        <v>171</v>
      </c>
      <c r="K488" t="s">
        <v>6182</v>
      </c>
      <c r="L488" s="1">
        <v>42223</v>
      </c>
      <c r="M488" s="1">
        <v>42237</v>
      </c>
      <c r="N488" s="1">
        <v>42223</v>
      </c>
      <c r="O488" t="s">
        <v>1455</v>
      </c>
      <c r="P488" s="1"/>
      <c r="Q488" t="s">
        <v>14</v>
      </c>
      <c r="S488" t="s">
        <v>6072</v>
      </c>
      <c r="T488" t="s">
        <v>3166</v>
      </c>
      <c r="X488" s="8">
        <v>30</v>
      </c>
      <c r="Y488" s="8">
        <v>18.75</v>
      </c>
      <c r="Z488" s="8">
        <v>73</v>
      </c>
      <c r="AB488" t="s">
        <v>175</v>
      </c>
      <c r="AC488" t="s">
        <v>175</v>
      </c>
      <c r="AD488" t="s">
        <v>176</v>
      </c>
      <c r="AE488" t="s">
        <v>171</v>
      </c>
      <c r="AF488" t="s">
        <v>177</v>
      </c>
      <c r="AH488" t="s">
        <v>6183</v>
      </c>
      <c r="AI488" t="s">
        <v>2578</v>
      </c>
      <c r="AJ488" t="s">
        <v>23</v>
      </c>
      <c r="AK488" t="s">
        <v>181</v>
      </c>
      <c r="AL488" s="2">
        <v>42223.610798611109</v>
      </c>
      <c r="AN488" t="s">
        <v>6184</v>
      </c>
      <c r="AO488">
        <v>0</v>
      </c>
      <c r="AP488" t="s">
        <v>183</v>
      </c>
      <c r="AT488" t="s">
        <v>6076</v>
      </c>
      <c r="AU488" t="s">
        <v>183</v>
      </c>
      <c r="AV488" t="s">
        <v>29</v>
      </c>
      <c r="AW488" s="8">
        <v>1611</v>
      </c>
      <c r="AX488" s="8"/>
      <c r="AY488" s="8"/>
      <c r="BA488" t="s">
        <v>6185</v>
      </c>
      <c r="BB488" t="s">
        <v>64</v>
      </c>
      <c r="BC488" t="s">
        <v>6186</v>
      </c>
      <c r="BE488">
        <v>12</v>
      </c>
      <c r="BF488" t="s">
        <v>69</v>
      </c>
      <c r="BG488" t="s">
        <v>6187</v>
      </c>
      <c r="BO488" t="s">
        <v>189</v>
      </c>
      <c r="BQ488" t="s">
        <v>190</v>
      </c>
      <c r="BR488" t="s">
        <v>6188</v>
      </c>
      <c r="BS488" t="s">
        <v>9</v>
      </c>
      <c r="BV488" t="s">
        <v>6189</v>
      </c>
      <c r="BX488" t="s">
        <v>5015</v>
      </c>
      <c r="BY488" t="s">
        <v>6184</v>
      </c>
      <c r="BZ488" t="s">
        <v>72</v>
      </c>
      <c r="CA488" t="s">
        <v>6190</v>
      </c>
      <c r="CD488" t="s">
        <v>254</v>
      </c>
      <c r="CE488" t="s">
        <v>294</v>
      </c>
      <c r="CF488">
        <v>179</v>
      </c>
      <c r="CG488" t="s">
        <v>165</v>
      </c>
      <c r="CH488" t="s">
        <v>196</v>
      </c>
      <c r="CI488" t="s">
        <v>6070</v>
      </c>
      <c r="CJ488">
        <v>209</v>
      </c>
      <c r="CK488" t="s">
        <v>45</v>
      </c>
      <c r="CL488" s="1">
        <v>42237</v>
      </c>
      <c r="CM488" t="s">
        <v>6185</v>
      </c>
      <c r="CQ488">
        <v>1</v>
      </c>
      <c r="CR488" s="8"/>
      <c r="CS488">
        <v>0</v>
      </c>
      <c r="CU488" s="8">
        <v>1611</v>
      </c>
      <c r="CV488">
        <v>1</v>
      </c>
      <c r="CX488" t="s">
        <v>6191</v>
      </c>
    </row>
    <row r="489" spans="1:103" x14ac:dyDescent="0.35">
      <c r="A489" t="s">
        <v>6192</v>
      </c>
      <c r="B489" s="19" t="s">
        <v>6070</v>
      </c>
      <c r="C489" t="s">
        <v>9</v>
      </c>
      <c r="D489">
        <v>100</v>
      </c>
      <c r="E489">
        <v>8</v>
      </c>
      <c r="F489" t="s">
        <v>6070</v>
      </c>
      <c r="G489">
        <v>1181</v>
      </c>
      <c r="H489" t="s">
        <v>170</v>
      </c>
      <c r="I489">
        <v>8</v>
      </c>
      <c r="J489" t="s">
        <v>171</v>
      </c>
      <c r="K489" t="s">
        <v>6193</v>
      </c>
      <c r="L489" s="1"/>
      <c r="M489" s="1">
        <v>42236</v>
      </c>
      <c r="N489" s="1">
        <v>42065</v>
      </c>
      <c r="O489" t="s">
        <v>13</v>
      </c>
      <c r="P489" s="1"/>
      <c r="Q489" t="s">
        <v>14</v>
      </c>
      <c r="R489" t="s">
        <v>9</v>
      </c>
      <c r="S489" t="s">
        <v>6072</v>
      </c>
      <c r="T489" t="s">
        <v>13</v>
      </c>
      <c r="U489" t="s">
        <v>203</v>
      </c>
      <c r="X489" s="8">
        <v>30</v>
      </c>
      <c r="Y489" s="8">
        <v>18.75</v>
      </c>
      <c r="Z489" s="8">
        <v>73</v>
      </c>
      <c r="AA489" s="8">
        <v>1537.12</v>
      </c>
      <c r="AB489" t="s">
        <v>175</v>
      </c>
      <c r="AC489" t="s">
        <v>175</v>
      </c>
      <c r="AD489" t="s">
        <v>176</v>
      </c>
      <c r="AE489" t="s">
        <v>171</v>
      </c>
      <c r="AF489" t="s">
        <v>177</v>
      </c>
      <c r="AG489" t="s">
        <v>6194</v>
      </c>
      <c r="AH489" t="s">
        <v>2244</v>
      </c>
      <c r="AI489" t="s">
        <v>2197</v>
      </c>
      <c r="AJ489" t="s">
        <v>80</v>
      </c>
      <c r="AK489" t="s">
        <v>244</v>
      </c>
      <c r="AL489" s="2">
        <v>42065.606851851851</v>
      </c>
      <c r="AM489" t="s">
        <v>6195</v>
      </c>
      <c r="AN489" t="s">
        <v>6195</v>
      </c>
      <c r="AO489">
        <v>4</v>
      </c>
      <c r="AP489" t="s">
        <v>183</v>
      </c>
      <c r="AT489" t="s">
        <v>6076</v>
      </c>
      <c r="AU489" t="s">
        <v>183</v>
      </c>
      <c r="AV489" t="s">
        <v>83</v>
      </c>
      <c r="AW489" s="8">
        <v>1432</v>
      </c>
      <c r="AX489" s="8">
        <v>1432</v>
      </c>
      <c r="AY489" s="8">
        <v>1537.12</v>
      </c>
      <c r="BA489" t="s">
        <v>6196</v>
      </c>
      <c r="BB489" t="s">
        <v>6197</v>
      </c>
      <c r="BC489" t="s">
        <v>6198</v>
      </c>
      <c r="BE489">
        <v>12</v>
      </c>
      <c r="BF489" t="s">
        <v>69</v>
      </c>
      <c r="BG489" t="s">
        <v>6199</v>
      </c>
      <c r="BO489" t="s">
        <v>189</v>
      </c>
      <c r="BP489">
        <v>0</v>
      </c>
      <c r="BQ489" t="s">
        <v>190</v>
      </c>
      <c r="BR489" t="s">
        <v>6200</v>
      </c>
      <c r="BS489" t="s">
        <v>9</v>
      </c>
      <c r="BV489" t="s">
        <v>6201</v>
      </c>
      <c r="BW489" t="s">
        <v>6195</v>
      </c>
      <c r="BX489" t="s">
        <v>6202</v>
      </c>
      <c r="BY489" t="s">
        <v>6195</v>
      </c>
      <c r="BZ489" t="s">
        <v>72</v>
      </c>
      <c r="CA489" t="s">
        <v>6203</v>
      </c>
      <c r="CC489" t="s">
        <v>6204</v>
      </c>
      <c r="CD489" t="s">
        <v>574</v>
      </c>
      <c r="CE489" t="s">
        <v>91</v>
      </c>
      <c r="CF489">
        <v>179</v>
      </c>
      <c r="CG489" t="s">
        <v>165</v>
      </c>
      <c r="CH489" t="s">
        <v>196</v>
      </c>
      <c r="CI489" t="s">
        <v>6070</v>
      </c>
      <c r="CJ489">
        <v>209</v>
      </c>
      <c r="CK489" t="s">
        <v>45</v>
      </c>
      <c r="CL489" s="1">
        <v>42236</v>
      </c>
      <c r="CM489" t="s">
        <v>6196</v>
      </c>
      <c r="CO489" t="s">
        <v>6205</v>
      </c>
      <c r="CP489" t="s">
        <v>6204</v>
      </c>
      <c r="CQ489">
        <v>2</v>
      </c>
      <c r="CR489" s="8">
        <v>1732.72</v>
      </c>
      <c r="CS489">
        <v>0</v>
      </c>
      <c r="CU489" s="8">
        <v>1432</v>
      </c>
      <c r="CV489">
        <v>1</v>
      </c>
      <c r="CX489" t="s">
        <v>6206</v>
      </c>
    </row>
    <row r="490" spans="1:103" x14ac:dyDescent="0.35">
      <c r="A490" t="s">
        <v>6207</v>
      </c>
      <c r="B490" s="19" t="s">
        <v>6070</v>
      </c>
      <c r="C490" t="s">
        <v>9</v>
      </c>
      <c r="D490">
        <v>100</v>
      </c>
      <c r="E490">
        <v>10</v>
      </c>
      <c r="F490" t="s">
        <v>6070</v>
      </c>
      <c r="G490">
        <v>2019</v>
      </c>
      <c r="H490" t="s">
        <v>224</v>
      </c>
      <c r="I490">
        <v>10</v>
      </c>
      <c r="J490" t="s">
        <v>171</v>
      </c>
      <c r="K490" t="s">
        <v>6208</v>
      </c>
      <c r="L490" s="1"/>
      <c r="M490" s="1">
        <v>42236</v>
      </c>
      <c r="N490" s="1">
        <v>42164</v>
      </c>
      <c r="O490" t="s">
        <v>13</v>
      </c>
      <c r="P490" s="1">
        <v>42171</v>
      </c>
      <c r="Q490" t="s">
        <v>14</v>
      </c>
      <c r="R490" t="s">
        <v>9</v>
      </c>
      <c r="S490" t="s">
        <v>6072</v>
      </c>
      <c r="T490" t="s">
        <v>13</v>
      </c>
      <c r="U490" t="s">
        <v>16</v>
      </c>
      <c r="X490" s="8">
        <v>22.5</v>
      </c>
      <c r="Y490" s="8">
        <v>18.75</v>
      </c>
      <c r="Z490" s="8">
        <v>73</v>
      </c>
      <c r="AA490" s="8">
        <v>1708.11</v>
      </c>
      <c r="AB490" t="s">
        <v>227</v>
      </c>
      <c r="AC490" t="s">
        <v>227</v>
      </c>
      <c r="AD490" t="s">
        <v>176</v>
      </c>
      <c r="AE490" t="s">
        <v>171</v>
      </c>
      <c r="AF490" t="s">
        <v>177</v>
      </c>
      <c r="AH490" t="s">
        <v>2214</v>
      </c>
      <c r="AI490" t="s">
        <v>1661</v>
      </c>
      <c r="AJ490" t="s">
        <v>80</v>
      </c>
      <c r="AK490" t="s">
        <v>228</v>
      </c>
      <c r="AL490" s="2">
        <v>42164.462476851855</v>
      </c>
      <c r="AM490" t="s">
        <v>6209</v>
      </c>
      <c r="AN490" t="s">
        <v>6210</v>
      </c>
      <c r="AO490">
        <v>1</v>
      </c>
      <c r="AP490" t="s">
        <v>183</v>
      </c>
      <c r="AT490" t="s">
        <v>6076</v>
      </c>
      <c r="AU490" t="s">
        <v>183</v>
      </c>
      <c r="AV490" t="s">
        <v>83</v>
      </c>
      <c r="AW490" s="8">
        <v>1590</v>
      </c>
      <c r="AX490" s="8">
        <v>1590</v>
      </c>
      <c r="AY490" s="8">
        <v>1708.11</v>
      </c>
      <c r="BB490" t="s">
        <v>1613</v>
      </c>
      <c r="BC490" t="s">
        <v>6211</v>
      </c>
      <c r="BE490">
        <v>12</v>
      </c>
      <c r="BF490" t="s">
        <v>69</v>
      </c>
      <c r="BG490" t="s">
        <v>6212</v>
      </c>
      <c r="BO490" t="s">
        <v>233</v>
      </c>
      <c r="BP490">
        <v>0</v>
      </c>
      <c r="BQ490" t="s">
        <v>190</v>
      </c>
      <c r="BR490" t="s">
        <v>6213</v>
      </c>
      <c r="BS490" t="s">
        <v>9</v>
      </c>
      <c r="BV490" t="s">
        <v>6214</v>
      </c>
      <c r="BW490" t="s">
        <v>6209</v>
      </c>
      <c r="BX490" t="s">
        <v>1985</v>
      </c>
      <c r="BY490" t="s">
        <v>6210</v>
      </c>
      <c r="BZ490" t="s">
        <v>40</v>
      </c>
      <c r="CA490" t="s">
        <v>6215</v>
      </c>
      <c r="CB490" t="s">
        <v>6216</v>
      </c>
      <c r="CC490" t="s">
        <v>6217</v>
      </c>
      <c r="CE490" t="s">
        <v>608</v>
      </c>
      <c r="CF490">
        <v>159</v>
      </c>
      <c r="CG490" t="s">
        <v>54</v>
      </c>
      <c r="CH490" t="s">
        <v>196</v>
      </c>
      <c r="CI490" t="s">
        <v>6070</v>
      </c>
      <c r="CJ490">
        <v>209</v>
      </c>
      <c r="CK490" t="s">
        <v>45</v>
      </c>
      <c r="CL490" s="1">
        <v>42236</v>
      </c>
      <c r="CM490" t="s">
        <v>6218</v>
      </c>
      <c r="CO490" t="s">
        <v>6217</v>
      </c>
      <c r="CP490" t="s">
        <v>6217</v>
      </c>
      <c r="CQ490">
        <v>1</v>
      </c>
      <c r="CR490" s="8"/>
      <c r="CS490">
        <v>0</v>
      </c>
      <c r="CU490" s="8">
        <v>1590</v>
      </c>
      <c r="CV490">
        <v>1</v>
      </c>
      <c r="CX490" t="s">
        <v>6219</v>
      </c>
    </row>
    <row r="491" spans="1:103" x14ac:dyDescent="0.35">
      <c r="A491" t="s">
        <v>6220</v>
      </c>
      <c r="B491" s="19" t="s">
        <v>6221</v>
      </c>
      <c r="C491" t="s">
        <v>9</v>
      </c>
      <c r="D491">
        <v>102.5</v>
      </c>
      <c r="E491">
        <v>100</v>
      </c>
      <c r="F491" t="s">
        <v>6221</v>
      </c>
      <c r="G491">
        <v>1029</v>
      </c>
      <c r="H491" t="s">
        <v>50</v>
      </c>
      <c r="I491">
        <v>100</v>
      </c>
      <c r="J491" t="s">
        <v>11</v>
      </c>
      <c r="K491" t="s">
        <v>6222</v>
      </c>
      <c r="L491" s="1"/>
      <c r="M491" s="1">
        <v>42237</v>
      </c>
      <c r="N491" s="1">
        <v>42046</v>
      </c>
      <c r="O491" t="s">
        <v>13</v>
      </c>
      <c r="P491" s="1">
        <v>42047</v>
      </c>
      <c r="Q491" t="s">
        <v>436</v>
      </c>
      <c r="R491" t="s">
        <v>9</v>
      </c>
      <c r="S491" t="s">
        <v>6223</v>
      </c>
      <c r="T491" t="s">
        <v>13</v>
      </c>
      <c r="U491" t="s">
        <v>302</v>
      </c>
      <c r="X491" s="8">
        <v>43</v>
      </c>
      <c r="Y491" s="8">
        <v>21</v>
      </c>
      <c r="Z491" s="8">
        <v>36</v>
      </c>
      <c r="AA491" s="8">
        <v>28236.17</v>
      </c>
      <c r="AB491" t="s">
        <v>54</v>
      </c>
      <c r="AC491" t="s">
        <v>55</v>
      </c>
      <c r="AD491" t="s">
        <v>19</v>
      </c>
      <c r="AE491" t="s">
        <v>11</v>
      </c>
      <c r="AF491" t="s">
        <v>20</v>
      </c>
      <c r="AG491" t="s">
        <v>6224</v>
      </c>
      <c r="AH491" t="s">
        <v>6225</v>
      </c>
      <c r="AI491" t="s">
        <v>22</v>
      </c>
      <c r="AJ491" t="s">
        <v>23</v>
      </c>
      <c r="AK491" t="s">
        <v>135</v>
      </c>
      <c r="AL491" s="2">
        <v>42046.514756944445</v>
      </c>
      <c r="AM491" t="s">
        <v>6226</v>
      </c>
      <c r="AN491" t="s">
        <v>6226</v>
      </c>
      <c r="AO491">
        <v>5</v>
      </c>
      <c r="AP491" t="s">
        <v>1611</v>
      </c>
      <c r="AQ491" t="s">
        <v>818</v>
      </c>
      <c r="AR491">
        <v>70</v>
      </c>
      <c r="AT491" t="s">
        <v>2119</v>
      </c>
      <c r="AU491" t="s">
        <v>1611</v>
      </c>
      <c r="AV491" t="s">
        <v>29</v>
      </c>
      <c r="AW491" s="8">
        <v>25468.15</v>
      </c>
      <c r="AX491" s="8">
        <v>25468.15</v>
      </c>
      <c r="AY491" s="8">
        <v>27548.71</v>
      </c>
      <c r="BA491" t="s">
        <v>6227</v>
      </c>
      <c r="BB491" t="s">
        <v>64</v>
      </c>
      <c r="BC491" t="s">
        <v>6228</v>
      </c>
      <c r="BD491">
        <v>1.2</v>
      </c>
      <c r="BE491">
        <v>55</v>
      </c>
      <c r="BF491" t="s">
        <v>9</v>
      </c>
      <c r="BG491" t="s">
        <v>6229</v>
      </c>
      <c r="BO491" t="s">
        <v>67</v>
      </c>
      <c r="BP491">
        <v>-687.46</v>
      </c>
      <c r="BQ491" t="s">
        <v>36</v>
      </c>
      <c r="BR491" t="s">
        <v>6230</v>
      </c>
      <c r="BS491" t="s">
        <v>69</v>
      </c>
      <c r="BT491" t="s">
        <v>69</v>
      </c>
      <c r="BU491" t="s">
        <v>38</v>
      </c>
      <c r="BV491" t="s">
        <v>6231</v>
      </c>
      <c r="BW491" t="s">
        <v>6226</v>
      </c>
      <c r="BX491" t="s">
        <v>6224</v>
      </c>
      <c r="BY491" t="s">
        <v>6226</v>
      </c>
      <c r="BZ491" t="s">
        <v>72</v>
      </c>
      <c r="CA491" t="s">
        <v>6232</v>
      </c>
      <c r="CB491" t="s">
        <v>4610</v>
      </c>
      <c r="CE491" t="s">
        <v>43</v>
      </c>
      <c r="CF491">
        <v>249</v>
      </c>
      <c r="CG491" t="s">
        <v>74</v>
      </c>
      <c r="CI491" t="s">
        <v>6221</v>
      </c>
      <c r="CJ491">
        <v>38</v>
      </c>
      <c r="CK491" t="s">
        <v>45</v>
      </c>
      <c r="CL491" s="1">
        <v>42237</v>
      </c>
      <c r="CM491" t="s">
        <v>6227</v>
      </c>
      <c r="CN491" t="s">
        <v>6233</v>
      </c>
      <c r="CO491" t="s">
        <v>6234</v>
      </c>
      <c r="CQ491">
        <v>2</v>
      </c>
      <c r="CR491" s="8">
        <v>30129</v>
      </c>
      <c r="CS491">
        <v>2</v>
      </c>
      <c r="CU491" s="8">
        <v>25468.15</v>
      </c>
      <c r="CV491">
        <v>4</v>
      </c>
      <c r="CX491" t="s">
        <v>6235</v>
      </c>
      <c r="CY491">
        <v>7.2</v>
      </c>
    </row>
    <row r="492" spans="1:103" x14ac:dyDescent="0.35">
      <c r="A492" t="s">
        <v>6236</v>
      </c>
      <c r="B492" s="19" t="s">
        <v>6221</v>
      </c>
      <c r="C492" t="s">
        <v>9</v>
      </c>
      <c r="D492">
        <v>100</v>
      </c>
      <c r="E492">
        <v>100</v>
      </c>
      <c r="F492" t="s">
        <v>6221</v>
      </c>
      <c r="G492">
        <v>948</v>
      </c>
      <c r="H492" t="s">
        <v>10</v>
      </c>
      <c r="I492">
        <v>100</v>
      </c>
      <c r="J492" t="s">
        <v>11</v>
      </c>
      <c r="K492" t="s">
        <v>6237</v>
      </c>
      <c r="L492" s="1"/>
      <c r="M492" s="1">
        <v>42236</v>
      </c>
      <c r="N492" s="1">
        <v>42032</v>
      </c>
      <c r="O492" t="s">
        <v>13</v>
      </c>
      <c r="P492" s="1">
        <v>42046</v>
      </c>
      <c r="Q492" t="s">
        <v>436</v>
      </c>
      <c r="R492" t="s">
        <v>9</v>
      </c>
      <c r="S492" t="s">
        <v>6223</v>
      </c>
      <c r="T492" t="s">
        <v>13</v>
      </c>
      <c r="U492" t="s">
        <v>1658</v>
      </c>
      <c r="X492" s="8">
        <v>36</v>
      </c>
      <c r="Y492" s="8">
        <v>20</v>
      </c>
      <c r="Z492" s="8">
        <v>36</v>
      </c>
      <c r="AA492" s="8">
        <v>19352.41</v>
      </c>
      <c r="AB492" t="s">
        <v>18</v>
      </c>
      <c r="AC492" t="s">
        <v>18</v>
      </c>
      <c r="AD492" t="s">
        <v>19</v>
      </c>
      <c r="AE492" t="s">
        <v>11</v>
      </c>
      <c r="AF492" t="s">
        <v>20</v>
      </c>
      <c r="AG492" t="s">
        <v>6238</v>
      </c>
      <c r="AH492" t="s">
        <v>4837</v>
      </c>
      <c r="AI492" t="s">
        <v>716</v>
      </c>
      <c r="AJ492" t="s">
        <v>80</v>
      </c>
      <c r="AK492" t="s">
        <v>882</v>
      </c>
      <c r="AL492" s="2">
        <v>42032.720219907409</v>
      </c>
      <c r="AM492" t="s">
        <v>6239</v>
      </c>
      <c r="AN492" t="s">
        <v>6240</v>
      </c>
      <c r="AO492">
        <v>6</v>
      </c>
      <c r="AP492" t="s">
        <v>1611</v>
      </c>
      <c r="AQ492" t="s">
        <v>818</v>
      </c>
      <c r="AR492">
        <v>70</v>
      </c>
      <c r="AT492" t="s">
        <v>2119</v>
      </c>
      <c r="AU492" t="s">
        <v>1611</v>
      </c>
      <c r="AV492" t="s">
        <v>83</v>
      </c>
      <c r="AW492" s="8">
        <v>23571.45</v>
      </c>
      <c r="AX492" s="8">
        <v>17846.45</v>
      </c>
      <c r="AY492" s="8">
        <v>19352.41</v>
      </c>
      <c r="BA492" t="s">
        <v>6241</v>
      </c>
      <c r="BB492" t="s">
        <v>247</v>
      </c>
      <c r="BC492" t="s">
        <v>6242</v>
      </c>
      <c r="BD492">
        <v>1.2</v>
      </c>
      <c r="BE492">
        <v>55</v>
      </c>
      <c r="BF492" t="s">
        <v>9</v>
      </c>
      <c r="BG492" t="s">
        <v>6243</v>
      </c>
      <c r="BO492" t="s">
        <v>35</v>
      </c>
      <c r="BP492">
        <v>0</v>
      </c>
      <c r="BQ492" t="s">
        <v>36</v>
      </c>
      <c r="BR492" t="s">
        <v>6244</v>
      </c>
      <c r="BS492" t="s">
        <v>69</v>
      </c>
      <c r="BT492" t="s">
        <v>9</v>
      </c>
      <c r="BU492" t="s">
        <v>38</v>
      </c>
      <c r="BV492" t="s">
        <v>6245</v>
      </c>
      <c r="BW492" t="s">
        <v>6239</v>
      </c>
      <c r="BX492" t="s">
        <v>6238</v>
      </c>
      <c r="BY492" t="s">
        <v>6240</v>
      </c>
      <c r="BZ492" t="s">
        <v>40</v>
      </c>
      <c r="CB492" t="s">
        <v>3959</v>
      </c>
      <c r="CC492" t="s">
        <v>6246</v>
      </c>
      <c r="CD492" t="s">
        <v>164</v>
      </c>
      <c r="CE492" t="s">
        <v>338</v>
      </c>
      <c r="CF492">
        <v>229</v>
      </c>
      <c r="CG492" t="s">
        <v>44</v>
      </c>
      <c r="CI492" t="s">
        <v>6221</v>
      </c>
      <c r="CJ492">
        <v>38</v>
      </c>
      <c r="CK492" t="s">
        <v>45</v>
      </c>
      <c r="CL492" s="1">
        <v>42236</v>
      </c>
      <c r="CM492" t="s">
        <v>6241</v>
      </c>
      <c r="CO492" t="s">
        <v>6247</v>
      </c>
      <c r="CP492" t="s">
        <v>6246</v>
      </c>
      <c r="CQ492">
        <v>3</v>
      </c>
      <c r="CR492" s="8">
        <v>20781.75</v>
      </c>
      <c r="CS492">
        <v>4</v>
      </c>
      <c r="CU492" s="8">
        <v>23571.45</v>
      </c>
      <c r="CV492">
        <v>4</v>
      </c>
      <c r="CX492" t="s">
        <v>6248</v>
      </c>
      <c r="CY492">
        <v>7.2</v>
      </c>
    </row>
    <row r="493" spans="1:103" x14ac:dyDescent="0.35">
      <c r="A493" t="s">
        <v>6249</v>
      </c>
      <c r="B493" s="19" t="s">
        <v>6221</v>
      </c>
      <c r="C493" t="s">
        <v>9</v>
      </c>
      <c r="D493">
        <v>100</v>
      </c>
      <c r="E493">
        <v>100</v>
      </c>
      <c r="F493" t="s">
        <v>6221</v>
      </c>
      <c r="G493">
        <v>1288</v>
      </c>
      <c r="H493" t="s">
        <v>50</v>
      </c>
      <c r="I493">
        <v>100</v>
      </c>
      <c r="J493" t="s">
        <v>11</v>
      </c>
      <c r="K493" t="s">
        <v>6250</v>
      </c>
      <c r="L493" s="1"/>
      <c r="M493" s="1">
        <v>42236</v>
      </c>
      <c r="N493" s="1">
        <v>42080</v>
      </c>
      <c r="O493" t="s">
        <v>13</v>
      </c>
      <c r="P493" s="1">
        <v>42087</v>
      </c>
      <c r="Q493" t="s">
        <v>52</v>
      </c>
      <c r="R493" t="s">
        <v>9</v>
      </c>
      <c r="S493" t="s">
        <v>6223</v>
      </c>
      <c r="T493" t="s">
        <v>13</v>
      </c>
      <c r="U493" t="s">
        <v>53</v>
      </c>
      <c r="X493" s="8">
        <v>43</v>
      </c>
      <c r="Y493" s="8">
        <v>21</v>
      </c>
      <c r="Z493" s="8">
        <v>36</v>
      </c>
      <c r="AA493" s="8">
        <v>27548.71</v>
      </c>
      <c r="AB493" t="s">
        <v>54</v>
      </c>
      <c r="AC493" t="s">
        <v>55</v>
      </c>
      <c r="AD493" t="s">
        <v>19</v>
      </c>
      <c r="AE493" t="s">
        <v>11</v>
      </c>
      <c r="AF493" t="s">
        <v>20</v>
      </c>
      <c r="AG493" t="s">
        <v>6251</v>
      </c>
      <c r="AH493" t="s">
        <v>6252</v>
      </c>
      <c r="AI493" t="s">
        <v>464</v>
      </c>
      <c r="AJ493" t="s">
        <v>80</v>
      </c>
      <c r="AK493" t="s">
        <v>81</v>
      </c>
      <c r="AL493" s="2">
        <v>42080.728854166664</v>
      </c>
      <c r="AM493" t="s">
        <v>6253</v>
      </c>
      <c r="AN493" t="s">
        <v>6253</v>
      </c>
      <c r="AO493">
        <v>3</v>
      </c>
      <c r="AP493" t="s">
        <v>1611</v>
      </c>
      <c r="AQ493" t="s">
        <v>818</v>
      </c>
      <c r="AR493">
        <v>70</v>
      </c>
      <c r="AT493" t="s">
        <v>2119</v>
      </c>
      <c r="AU493" t="s">
        <v>1611</v>
      </c>
      <c r="AV493" t="s">
        <v>83</v>
      </c>
      <c r="AW493" s="8">
        <v>25468.15</v>
      </c>
      <c r="AX493" s="8">
        <v>25468.15</v>
      </c>
      <c r="AY493" s="8">
        <v>27548.71</v>
      </c>
      <c r="BA493" t="s">
        <v>6254</v>
      </c>
      <c r="BB493" t="s">
        <v>6255</v>
      </c>
      <c r="BC493" t="s">
        <v>6256</v>
      </c>
      <c r="BD493">
        <v>1.2</v>
      </c>
      <c r="BE493">
        <v>55</v>
      </c>
      <c r="BF493" t="s">
        <v>9</v>
      </c>
      <c r="BG493" t="s">
        <v>6257</v>
      </c>
      <c r="BO493" t="s">
        <v>67</v>
      </c>
      <c r="BP493">
        <v>0</v>
      </c>
      <c r="BQ493" t="s">
        <v>36</v>
      </c>
      <c r="BR493" t="s">
        <v>6258</v>
      </c>
      <c r="BS493" t="s">
        <v>69</v>
      </c>
      <c r="BT493" t="s">
        <v>9</v>
      </c>
      <c r="BU493" t="s">
        <v>38</v>
      </c>
      <c r="BV493" t="s">
        <v>6259</v>
      </c>
      <c r="BW493" t="s">
        <v>6253</v>
      </c>
      <c r="BX493" t="s">
        <v>6251</v>
      </c>
      <c r="BY493" t="s">
        <v>6253</v>
      </c>
      <c r="BZ493" t="s">
        <v>40</v>
      </c>
      <c r="CB493" t="s">
        <v>4459</v>
      </c>
      <c r="CC493" t="s">
        <v>6260</v>
      </c>
      <c r="CE493" t="s">
        <v>338</v>
      </c>
      <c r="CF493">
        <v>249</v>
      </c>
      <c r="CG493" t="s">
        <v>74</v>
      </c>
      <c r="CI493" t="s">
        <v>6221</v>
      </c>
      <c r="CJ493">
        <v>38</v>
      </c>
      <c r="CK493" t="s">
        <v>45</v>
      </c>
      <c r="CL493" s="1">
        <v>42236</v>
      </c>
      <c r="CM493" t="s">
        <v>6254</v>
      </c>
      <c r="CO493" t="s">
        <v>6260</v>
      </c>
      <c r="CP493" t="s">
        <v>6260</v>
      </c>
      <c r="CQ493">
        <v>2</v>
      </c>
      <c r="CR493" s="8">
        <v>30129</v>
      </c>
      <c r="CS493">
        <v>2</v>
      </c>
      <c r="CU493" s="8">
        <v>25468.15</v>
      </c>
      <c r="CV493">
        <v>4</v>
      </c>
      <c r="CX493" t="s">
        <v>6261</v>
      </c>
      <c r="CY493">
        <v>7.2</v>
      </c>
    </row>
    <row r="494" spans="1:103" x14ac:dyDescent="0.35">
      <c r="A494" t="s">
        <v>5364</v>
      </c>
      <c r="B494" s="19" t="s">
        <v>6262</v>
      </c>
      <c r="C494" t="s">
        <v>9</v>
      </c>
      <c r="D494">
        <v>100</v>
      </c>
      <c r="E494">
        <v>14</v>
      </c>
      <c r="F494" t="s">
        <v>6262</v>
      </c>
      <c r="G494">
        <v>1088</v>
      </c>
      <c r="H494" t="s">
        <v>148</v>
      </c>
      <c r="I494">
        <v>14</v>
      </c>
      <c r="J494" t="s">
        <v>1433</v>
      </c>
      <c r="K494" t="s">
        <v>5366</v>
      </c>
      <c r="L494" s="1"/>
      <c r="M494" s="1">
        <v>42235</v>
      </c>
      <c r="N494" s="1">
        <v>42058</v>
      </c>
      <c r="O494" t="s">
        <v>13</v>
      </c>
      <c r="P494" s="1">
        <v>42066</v>
      </c>
      <c r="Q494" t="s">
        <v>14</v>
      </c>
      <c r="R494" t="s">
        <v>9</v>
      </c>
      <c r="S494" t="s">
        <v>6263</v>
      </c>
      <c r="T494" t="s">
        <v>13</v>
      </c>
      <c r="U494" t="s">
        <v>1267</v>
      </c>
      <c r="X494" s="8">
        <v>54.29</v>
      </c>
      <c r="Y494" s="8">
        <v>23.22</v>
      </c>
      <c r="Z494" s="8">
        <v>40</v>
      </c>
      <c r="AA494" s="8">
        <v>5450.67</v>
      </c>
      <c r="AB494" t="s">
        <v>2412</v>
      </c>
      <c r="AC494" t="s">
        <v>2412</v>
      </c>
      <c r="AD494" t="s">
        <v>1436</v>
      </c>
      <c r="AE494" t="s">
        <v>1433</v>
      </c>
      <c r="AF494" t="s">
        <v>177</v>
      </c>
      <c r="AG494" t="s">
        <v>5368</v>
      </c>
      <c r="AH494" t="s">
        <v>5369</v>
      </c>
      <c r="AI494" t="s">
        <v>635</v>
      </c>
      <c r="AJ494" t="s">
        <v>100</v>
      </c>
      <c r="AK494" t="s">
        <v>2414</v>
      </c>
      <c r="AL494" s="2">
        <v>42058.736215277779</v>
      </c>
      <c r="AM494" t="s">
        <v>5370</v>
      </c>
      <c r="AN494" t="s">
        <v>5370</v>
      </c>
      <c r="AO494">
        <v>2</v>
      </c>
      <c r="AP494" t="s">
        <v>1471</v>
      </c>
      <c r="AU494" t="s">
        <v>1472</v>
      </c>
      <c r="AV494" t="s">
        <v>104</v>
      </c>
      <c r="AW494" s="8">
        <v>5040.95</v>
      </c>
      <c r="AX494" s="8">
        <v>5040.95</v>
      </c>
      <c r="AY494" s="8">
        <v>5450.67</v>
      </c>
      <c r="BA494" t="s">
        <v>5371</v>
      </c>
      <c r="BB494" t="s">
        <v>399</v>
      </c>
      <c r="BC494" t="s">
        <v>5372</v>
      </c>
      <c r="BF494" t="s">
        <v>69</v>
      </c>
      <c r="BG494" t="s">
        <v>5373</v>
      </c>
      <c r="BO494" t="s">
        <v>2860</v>
      </c>
      <c r="BP494">
        <v>0</v>
      </c>
      <c r="BQ494" t="s">
        <v>1476</v>
      </c>
      <c r="BR494" t="s">
        <v>5374</v>
      </c>
      <c r="BS494" t="s">
        <v>9</v>
      </c>
      <c r="BT494" t="s">
        <v>9</v>
      </c>
      <c r="BU494" t="s">
        <v>38</v>
      </c>
      <c r="BV494" t="s">
        <v>5375</v>
      </c>
      <c r="BW494" t="s">
        <v>5370</v>
      </c>
      <c r="BX494" t="s">
        <v>5376</v>
      </c>
      <c r="BY494" t="s">
        <v>5370</v>
      </c>
      <c r="BZ494" t="s">
        <v>40</v>
      </c>
      <c r="CB494" t="s">
        <v>5008</v>
      </c>
      <c r="CC494" t="s">
        <v>5377</v>
      </c>
      <c r="CE494" t="s">
        <v>43</v>
      </c>
      <c r="CF494">
        <v>349</v>
      </c>
      <c r="CG494" t="s">
        <v>259</v>
      </c>
      <c r="CI494" t="s">
        <v>6262</v>
      </c>
      <c r="CJ494">
        <v>313</v>
      </c>
      <c r="CK494" t="s">
        <v>1450</v>
      </c>
      <c r="CL494" s="1">
        <v>42235</v>
      </c>
      <c r="CM494" t="s">
        <v>5371</v>
      </c>
      <c r="CO494" t="s">
        <v>5378</v>
      </c>
      <c r="CP494" t="s">
        <v>5377</v>
      </c>
      <c r="CQ494">
        <v>1</v>
      </c>
      <c r="CR494" s="8">
        <v>5912.06</v>
      </c>
      <c r="CS494">
        <v>1</v>
      </c>
      <c r="CU494" s="8">
        <v>5040.95</v>
      </c>
      <c r="CV494"/>
      <c r="CX494" t="s">
        <v>6264</v>
      </c>
    </row>
    <row r="495" spans="1:103" x14ac:dyDescent="0.35">
      <c r="A495" t="s">
        <v>6265</v>
      </c>
      <c r="B495" s="19" t="s">
        <v>6266</v>
      </c>
      <c r="C495" t="s">
        <v>9</v>
      </c>
      <c r="D495">
        <v>100</v>
      </c>
      <c r="E495">
        <v>15</v>
      </c>
      <c r="F495" t="s">
        <v>6266</v>
      </c>
      <c r="G495">
        <v>1983</v>
      </c>
      <c r="H495" t="s">
        <v>148</v>
      </c>
      <c r="I495">
        <v>15</v>
      </c>
      <c r="J495" t="s">
        <v>649</v>
      </c>
      <c r="K495" t="s">
        <v>6267</v>
      </c>
      <c r="L495" s="1"/>
      <c r="M495" s="1">
        <v>42235</v>
      </c>
      <c r="N495" s="1">
        <v>42158</v>
      </c>
      <c r="O495" t="s">
        <v>13</v>
      </c>
      <c r="P495" s="1"/>
      <c r="Q495" t="s">
        <v>758</v>
      </c>
      <c r="R495" t="s">
        <v>9</v>
      </c>
      <c r="S495" t="s">
        <v>6268</v>
      </c>
      <c r="T495" t="s">
        <v>13</v>
      </c>
      <c r="U495" t="s">
        <v>1283</v>
      </c>
      <c r="AA495" s="8">
        <v>2087.25</v>
      </c>
      <c r="AB495" t="s">
        <v>653</v>
      </c>
      <c r="AC495" t="s">
        <v>654</v>
      </c>
      <c r="AD495" t="s">
        <v>760</v>
      </c>
      <c r="AE495" t="s">
        <v>649</v>
      </c>
      <c r="AF495" t="s">
        <v>656</v>
      </c>
      <c r="AH495" t="s">
        <v>2543</v>
      </c>
      <c r="AI495" t="s">
        <v>1725</v>
      </c>
      <c r="AJ495" t="s">
        <v>100</v>
      </c>
      <c r="AK495" t="s">
        <v>659</v>
      </c>
      <c r="AL495" s="2">
        <v>42158.966365740744</v>
      </c>
      <c r="AO495">
        <v>1</v>
      </c>
      <c r="AP495" t="s">
        <v>660</v>
      </c>
      <c r="AU495" t="s">
        <v>660</v>
      </c>
      <c r="AV495" t="s">
        <v>104</v>
      </c>
      <c r="AW495" s="8">
        <v>1725</v>
      </c>
      <c r="AX495" s="8">
        <v>1725</v>
      </c>
      <c r="AY495" s="8">
        <v>2087.25</v>
      </c>
      <c r="BA495" t="s">
        <v>6269</v>
      </c>
      <c r="BB495" t="s">
        <v>6270</v>
      </c>
      <c r="BC495" t="s">
        <v>6271</v>
      </c>
      <c r="BF495" t="s">
        <v>69</v>
      </c>
      <c r="BG495" t="s">
        <v>6272</v>
      </c>
      <c r="BO495" t="s">
        <v>664</v>
      </c>
      <c r="BP495">
        <v>0</v>
      </c>
      <c r="BQ495" t="s">
        <v>665</v>
      </c>
      <c r="BR495" t="s">
        <v>6273</v>
      </c>
      <c r="BS495" t="s">
        <v>69</v>
      </c>
      <c r="BV495" t="s">
        <v>6274</v>
      </c>
      <c r="BX495" t="s">
        <v>6275</v>
      </c>
      <c r="BY495" t="s">
        <v>6276</v>
      </c>
      <c r="BZ495" t="s">
        <v>72</v>
      </c>
      <c r="CB495" t="s">
        <v>6277</v>
      </c>
      <c r="CC495" t="s">
        <v>6278</v>
      </c>
      <c r="CE495" t="s">
        <v>3790</v>
      </c>
      <c r="CF495">
        <v>115</v>
      </c>
      <c r="CG495" t="s">
        <v>672</v>
      </c>
      <c r="CH495" t="s">
        <v>649</v>
      </c>
      <c r="CI495" t="s">
        <v>6266</v>
      </c>
      <c r="CJ495">
        <v>501</v>
      </c>
      <c r="CK495" t="s">
        <v>45</v>
      </c>
      <c r="CL495" s="1">
        <v>42235</v>
      </c>
      <c r="CM495" t="s">
        <v>6269</v>
      </c>
      <c r="CQ495">
        <v>1</v>
      </c>
      <c r="CR495" s="8">
        <v>2087.25</v>
      </c>
      <c r="CS495">
        <v>0</v>
      </c>
      <c r="CT495" t="s">
        <v>9</v>
      </c>
      <c r="CU495" s="8">
        <v>1725</v>
      </c>
      <c r="CV495"/>
      <c r="CX495" t="s">
        <v>6279</v>
      </c>
    </row>
    <row r="496" spans="1:103" x14ac:dyDescent="0.35">
      <c r="A496" t="s">
        <v>6265</v>
      </c>
      <c r="B496" s="19" t="s">
        <v>6266</v>
      </c>
      <c r="C496" t="s">
        <v>9</v>
      </c>
      <c r="D496">
        <v>100</v>
      </c>
      <c r="E496">
        <v>15</v>
      </c>
      <c r="F496" t="s">
        <v>6266</v>
      </c>
      <c r="G496">
        <v>1984</v>
      </c>
      <c r="H496" t="s">
        <v>50</v>
      </c>
      <c r="I496">
        <v>15</v>
      </c>
      <c r="J496" t="s">
        <v>649</v>
      </c>
      <c r="K496" t="s">
        <v>6267</v>
      </c>
      <c r="L496" s="1"/>
      <c r="M496" s="1">
        <v>42235</v>
      </c>
      <c r="N496" s="1">
        <v>42158</v>
      </c>
      <c r="O496" t="s">
        <v>13</v>
      </c>
      <c r="P496" s="1"/>
      <c r="R496" t="s">
        <v>9</v>
      </c>
      <c r="S496" t="s">
        <v>6268</v>
      </c>
      <c r="T496" t="s">
        <v>13</v>
      </c>
      <c r="U496" t="s">
        <v>1283</v>
      </c>
      <c r="AA496" s="8">
        <v>2087.25</v>
      </c>
      <c r="AB496" t="s">
        <v>54</v>
      </c>
      <c r="AC496" t="s">
        <v>55</v>
      </c>
      <c r="AD496" t="s">
        <v>760</v>
      </c>
      <c r="AE496" t="s">
        <v>649</v>
      </c>
      <c r="AF496" t="s">
        <v>656</v>
      </c>
      <c r="AH496" t="s">
        <v>2543</v>
      </c>
      <c r="AI496" t="s">
        <v>1725</v>
      </c>
      <c r="AJ496" t="s">
        <v>100</v>
      </c>
      <c r="AK496" t="s">
        <v>659</v>
      </c>
      <c r="AL496" s="2">
        <v>42158.9690625</v>
      </c>
      <c r="AO496">
        <v>1</v>
      </c>
      <c r="AP496" t="s">
        <v>660</v>
      </c>
      <c r="AU496" t="s">
        <v>660</v>
      </c>
      <c r="AV496" t="s">
        <v>104</v>
      </c>
      <c r="AW496" s="8">
        <v>1725</v>
      </c>
      <c r="AX496" s="8">
        <v>1725</v>
      </c>
      <c r="AY496" s="8">
        <v>2087.25</v>
      </c>
      <c r="BA496" t="s">
        <v>6269</v>
      </c>
      <c r="BB496" t="s">
        <v>6270</v>
      </c>
      <c r="BC496" t="s">
        <v>6271</v>
      </c>
      <c r="BF496" t="s">
        <v>69</v>
      </c>
      <c r="BG496" t="s">
        <v>6272</v>
      </c>
      <c r="BO496" t="s">
        <v>67</v>
      </c>
      <c r="BP496">
        <v>0</v>
      </c>
      <c r="BQ496" t="s">
        <v>665</v>
      </c>
      <c r="BR496" t="s">
        <v>6273</v>
      </c>
      <c r="BS496" t="s">
        <v>69</v>
      </c>
      <c r="BV496" t="s">
        <v>6274</v>
      </c>
      <c r="BX496" t="s">
        <v>6275</v>
      </c>
      <c r="BY496" t="s">
        <v>6276</v>
      </c>
      <c r="BZ496" t="s">
        <v>72</v>
      </c>
      <c r="CB496" t="s">
        <v>6277</v>
      </c>
      <c r="CC496" t="s">
        <v>6278</v>
      </c>
      <c r="CE496" t="s">
        <v>3790</v>
      </c>
      <c r="CF496">
        <v>115</v>
      </c>
      <c r="CG496" t="s">
        <v>675</v>
      </c>
      <c r="CH496" t="s">
        <v>649</v>
      </c>
      <c r="CI496" t="s">
        <v>6266</v>
      </c>
      <c r="CJ496">
        <v>501</v>
      </c>
      <c r="CK496" t="s">
        <v>45</v>
      </c>
      <c r="CL496" s="1">
        <v>42235</v>
      </c>
      <c r="CM496" t="s">
        <v>6269</v>
      </c>
      <c r="CQ496">
        <v>1</v>
      </c>
      <c r="CR496" s="8">
        <v>2087.25</v>
      </c>
      <c r="CS496">
        <v>0</v>
      </c>
      <c r="CT496" t="s">
        <v>9</v>
      </c>
      <c r="CU496" s="8">
        <v>1725</v>
      </c>
      <c r="CV496"/>
      <c r="CX496" t="s">
        <v>6280</v>
      </c>
    </row>
    <row r="497" spans="1:103" x14ac:dyDescent="0.35">
      <c r="A497" t="s">
        <v>6265</v>
      </c>
      <c r="B497" s="19" t="s">
        <v>6266</v>
      </c>
      <c r="C497" t="s">
        <v>9</v>
      </c>
      <c r="D497">
        <v>100</v>
      </c>
      <c r="E497">
        <v>15</v>
      </c>
      <c r="F497" t="s">
        <v>6266</v>
      </c>
      <c r="G497">
        <v>1985</v>
      </c>
      <c r="H497" t="s">
        <v>10</v>
      </c>
      <c r="I497">
        <v>15</v>
      </c>
      <c r="J497" t="s">
        <v>649</v>
      </c>
      <c r="K497" t="s">
        <v>6267</v>
      </c>
      <c r="L497" s="1"/>
      <c r="M497" s="1">
        <v>42236</v>
      </c>
      <c r="N497" s="1">
        <v>42158</v>
      </c>
      <c r="O497" t="s">
        <v>13</v>
      </c>
      <c r="P497" s="1"/>
      <c r="R497" t="s">
        <v>9</v>
      </c>
      <c r="S497" t="s">
        <v>6268</v>
      </c>
      <c r="T497" t="s">
        <v>13</v>
      </c>
      <c r="U497" t="s">
        <v>1283</v>
      </c>
      <c r="AA497" s="8">
        <v>2087.25</v>
      </c>
      <c r="AB497" t="s">
        <v>189</v>
      </c>
      <c r="AC497" t="s">
        <v>18</v>
      </c>
      <c r="AD497" t="s">
        <v>760</v>
      </c>
      <c r="AE497" t="s">
        <v>649</v>
      </c>
      <c r="AF497" t="s">
        <v>656</v>
      </c>
      <c r="AH497" t="s">
        <v>2543</v>
      </c>
      <c r="AI497" t="s">
        <v>1725</v>
      </c>
      <c r="AJ497" t="s">
        <v>80</v>
      </c>
      <c r="AK497" t="s">
        <v>677</v>
      </c>
      <c r="AL497" s="2">
        <v>42158.970231481479</v>
      </c>
      <c r="AO497">
        <v>1</v>
      </c>
      <c r="AP497" t="s">
        <v>660</v>
      </c>
      <c r="AU497" t="s">
        <v>660</v>
      </c>
      <c r="AV497" t="s">
        <v>83</v>
      </c>
      <c r="AW497" s="8">
        <v>1725</v>
      </c>
      <c r="AX497" s="8">
        <v>1725</v>
      </c>
      <c r="AY497" s="8">
        <v>2087.25</v>
      </c>
      <c r="BA497" t="s">
        <v>6269</v>
      </c>
      <c r="BB497" t="s">
        <v>6270</v>
      </c>
      <c r="BC497" t="s">
        <v>6271</v>
      </c>
      <c r="BF497" t="s">
        <v>69</v>
      </c>
      <c r="BG497" t="s">
        <v>6272</v>
      </c>
      <c r="BO497" t="s">
        <v>35</v>
      </c>
      <c r="BP497">
        <v>0</v>
      </c>
      <c r="BQ497" t="s">
        <v>665</v>
      </c>
      <c r="BR497" t="s">
        <v>6273</v>
      </c>
      <c r="BS497" t="s">
        <v>69</v>
      </c>
      <c r="BV497" t="s">
        <v>6274</v>
      </c>
      <c r="BX497" t="s">
        <v>6275</v>
      </c>
      <c r="BY497" t="s">
        <v>6276</v>
      </c>
      <c r="BZ497" t="s">
        <v>72</v>
      </c>
      <c r="CB497" t="s">
        <v>6277</v>
      </c>
      <c r="CC497" t="s">
        <v>6278</v>
      </c>
      <c r="CE497" t="s">
        <v>3790</v>
      </c>
      <c r="CF497">
        <v>115</v>
      </c>
      <c r="CG497" t="s">
        <v>259</v>
      </c>
      <c r="CH497" t="s">
        <v>649</v>
      </c>
      <c r="CI497" t="s">
        <v>6266</v>
      </c>
      <c r="CJ497">
        <v>501</v>
      </c>
      <c r="CK497" t="s">
        <v>45</v>
      </c>
      <c r="CL497" s="1">
        <v>42236</v>
      </c>
      <c r="CM497" t="s">
        <v>6269</v>
      </c>
      <c r="CQ497">
        <v>1</v>
      </c>
      <c r="CR497" s="8">
        <v>2087.25</v>
      </c>
      <c r="CS497">
        <v>0</v>
      </c>
      <c r="CT497" t="s">
        <v>9</v>
      </c>
      <c r="CU497" s="8">
        <v>1725</v>
      </c>
      <c r="CV497"/>
      <c r="CX497" t="s">
        <v>6281</v>
      </c>
    </row>
    <row r="498" spans="1:103" x14ac:dyDescent="0.35">
      <c r="A498" t="s">
        <v>6265</v>
      </c>
      <c r="B498" s="19" t="s">
        <v>6266</v>
      </c>
      <c r="C498" t="s">
        <v>9</v>
      </c>
      <c r="D498">
        <v>100</v>
      </c>
      <c r="E498">
        <v>15</v>
      </c>
      <c r="F498" t="s">
        <v>6266</v>
      </c>
      <c r="G498">
        <v>1986</v>
      </c>
      <c r="H498" t="s">
        <v>50</v>
      </c>
      <c r="I498">
        <v>15</v>
      </c>
      <c r="J498" t="s">
        <v>649</v>
      </c>
      <c r="K498" t="s">
        <v>6267</v>
      </c>
      <c r="L498" s="1"/>
      <c r="M498" s="1">
        <v>42236</v>
      </c>
      <c r="N498" s="1">
        <v>42158</v>
      </c>
      <c r="O498" t="s">
        <v>13</v>
      </c>
      <c r="P498" s="1"/>
      <c r="R498" t="s">
        <v>9</v>
      </c>
      <c r="S498" t="s">
        <v>6268</v>
      </c>
      <c r="T498" t="s">
        <v>13</v>
      </c>
      <c r="U498" t="s">
        <v>1283</v>
      </c>
      <c r="AA498" s="8">
        <v>2087.25</v>
      </c>
      <c r="AB498" t="s">
        <v>54</v>
      </c>
      <c r="AC498" t="s">
        <v>55</v>
      </c>
      <c r="AD498" t="s">
        <v>760</v>
      </c>
      <c r="AE498" t="s">
        <v>649</v>
      </c>
      <c r="AF498" t="s">
        <v>656</v>
      </c>
      <c r="AH498" t="s">
        <v>2543</v>
      </c>
      <c r="AI498" t="s">
        <v>1725</v>
      </c>
      <c r="AJ498" t="s">
        <v>80</v>
      </c>
      <c r="AK498" t="s">
        <v>677</v>
      </c>
      <c r="AL498" s="2">
        <v>42158.970960648148</v>
      </c>
      <c r="AO498">
        <v>1</v>
      </c>
      <c r="AP498" t="s">
        <v>660</v>
      </c>
      <c r="AU498" t="s">
        <v>660</v>
      </c>
      <c r="AV498" t="s">
        <v>83</v>
      </c>
      <c r="AW498" s="8">
        <v>1725</v>
      </c>
      <c r="AX498" s="8">
        <v>1725</v>
      </c>
      <c r="AY498" s="8">
        <v>2087.25</v>
      </c>
      <c r="BA498" t="s">
        <v>6269</v>
      </c>
      <c r="BB498" t="s">
        <v>6270</v>
      </c>
      <c r="BC498" t="s">
        <v>6271</v>
      </c>
      <c r="BF498" t="s">
        <v>69</v>
      </c>
      <c r="BG498" t="s">
        <v>6272</v>
      </c>
      <c r="BO498" t="s">
        <v>67</v>
      </c>
      <c r="BP498">
        <v>0</v>
      </c>
      <c r="BQ498" t="s">
        <v>665</v>
      </c>
      <c r="BR498" t="s">
        <v>6273</v>
      </c>
      <c r="BS498" t="s">
        <v>69</v>
      </c>
      <c r="BV498" t="s">
        <v>6274</v>
      </c>
      <c r="BX498" t="s">
        <v>6275</v>
      </c>
      <c r="BY498" t="s">
        <v>6276</v>
      </c>
      <c r="BZ498" t="s">
        <v>72</v>
      </c>
      <c r="CB498" t="s">
        <v>6277</v>
      </c>
      <c r="CC498" t="s">
        <v>6278</v>
      </c>
      <c r="CE498" t="s">
        <v>3790</v>
      </c>
      <c r="CF498">
        <v>115</v>
      </c>
      <c r="CG498" t="s">
        <v>675</v>
      </c>
      <c r="CH498" t="s">
        <v>649</v>
      </c>
      <c r="CI498" t="s">
        <v>6266</v>
      </c>
      <c r="CJ498">
        <v>501</v>
      </c>
      <c r="CK498" t="s">
        <v>45</v>
      </c>
      <c r="CL498" s="1">
        <v>42236</v>
      </c>
      <c r="CM498" t="s">
        <v>6269</v>
      </c>
      <c r="CQ498">
        <v>1</v>
      </c>
      <c r="CR498" s="8">
        <v>2087.25</v>
      </c>
      <c r="CS498">
        <v>0</v>
      </c>
      <c r="CT498" t="s">
        <v>9</v>
      </c>
      <c r="CU498" s="8">
        <v>1725</v>
      </c>
      <c r="CV498"/>
      <c r="CX498" t="s">
        <v>6282</v>
      </c>
    </row>
    <row r="499" spans="1:103" x14ac:dyDescent="0.35">
      <c r="A499" t="s">
        <v>6265</v>
      </c>
      <c r="B499" s="19" t="s">
        <v>6266</v>
      </c>
      <c r="C499" t="s">
        <v>9</v>
      </c>
      <c r="D499">
        <v>100</v>
      </c>
      <c r="E499">
        <v>15</v>
      </c>
      <c r="F499" t="s">
        <v>6266</v>
      </c>
      <c r="G499">
        <v>1987</v>
      </c>
      <c r="H499" t="s">
        <v>10</v>
      </c>
      <c r="I499">
        <v>15</v>
      </c>
      <c r="J499" t="s">
        <v>649</v>
      </c>
      <c r="K499" t="s">
        <v>6267</v>
      </c>
      <c r="L499" s="1"/>
      <c r="M499" s="1">
        <v>42237</v>
      </c>
      <c r="N499" s="1">
        <v>42158</v>
      </c>
      <c r="O499" t="s">
        <v>13</v>
      </c>
      <c r="P499" s="1"/>
      <c r="R499" t="s">
        <v>9</v>
      </c>
      <c r="S499" t="s">
        <v>6268</v>
      </c>
      <c r="T499" t="s">
        <v>13</v>
      </c>
      <c r="U499" t="s">
        <v>1283</v>
      </c>
      <c r="AA499" s="8">
        <v>2087.25</v>
      </c>
      <c r="AB499" t="s">
        <v>189</v>
      </c>
      <c r="AC499" t="s">
        <v>18</v>
      </c>
      <c r="AD499" t="s">
        <v>760</v>
      </c>
      <c r="AE499" t="s">
        <v>649</v>
      </c>
      <c r="AF499" t="s">
        <v>656</v>
      </c>
      <c r="AH499" t="s">
        <v>2543</v>
      </c>
      <c r="AI499" t="s">
        <v>1725</v>
      </c>
      <c r="AJ499" t="s">
        <v>23</v>
      </c>
      <c r="AK499" t="s">
        <v>680</v>
      </c>
      <c r="AL499" s="2">
        <v>42158.971736111111</v>
      </c>
      <c r="AO499">
        <v>1</v>
      </c>
      <c r="AP499" t="s">
        <v>660</v>
      </c>
      <c r="AU499" t="s">
        <v>660</v>
      </c>
      <c r="AV499" t="s">
        <v>29</v>
      </c>
      <c r="AW499" s="8">
        <v>1725</v>
      </c>
      <c r="AX499" s="8">
        <v>1725</v>
      </c>
      <c r="AY499" s="8">
        <v>2087.25</v>
      </c>
      <c r="BA499" t="s">
        <v>6269</v>
      </c>
      <c r="BB499" t="s">
        <v>6270</v>
      </c>
      <c r="BC499" t="s">
        <v>6271</v>
      </c>
      <c r="BF499" t="s">
        <v>69</v>
      </c>
      <c r="BG499" t="s">
        <v>6272</v>
      </c>
      <c r="BO499" t="s">
        <v>35</v>
      </c>
      <c r="BP499">
        <v>0</v>
      </c>
      <c r="BQ499" t="s">
        <v>665</v>
      </c>
      <c r="BR499" t="s">
        <v>6273</v>
      </c>
      <c r="BS499" t="s">
        <v>69</v>
      </c>
      <c r="BV499" t="s">
        <v>6274</v>
      </c>
      <c r="BX499" t="s">
        <v>6275</v>
      </c>
      <c r="BY499" t="s">
        <v>6276</v>
      </c>
      <c r="BZ499" t="s">
        <v>72</v>
      </c>
      <c r="CB499" t="s">
        <v>6277</v>
      </c>
      <c r="CC499" t="s">
        <v>6278</v>
      </c>
      <c r="CE499" t="s">
        <v>3790</v>
      </c>
      <c r="CF499">
        <v>115</v>
      </c>
      <c r="CG499" t="s">
        <v>259</v>
      </c>
      <c r="CH499" t="s">
        <v>649</v>
      </c>
      <c r="CI499" t="s">
        <v>6266</v>
      </c>
      <c r="CJ499">
        <v>501</v>
      </c>
      <c r="CK499" t="s">
        <v>45</v>
      </c>
      <c r="CL499" s="1">
        <v>42237</v>
      </c>
      <c r="CM499" t="s">
        <v>6269</v>
      </c>
      <c r="CQ499">
        <v>1</v>
      </c>
      <c r="CR499" s="8">
        <v>2087.25</v>
      </c>
      <c r="CS499">
        <v>0</v>
      </c>
      <c r="CT499" t="s">
        <v>9</v>
      </c>
      <c r="CU499" s="8">
        <v>1725</v>
      </c>
      <c r="CV499"/>
      <c r="CX499" t="s">
        <v>6283</v>
      </c>
    </row>
    <row r="500" spans="1:103" x14ac:dyDescent="0.35">
      <c r="A500" t="s">
        <v>6265</v>
      </c>
      <c r="B500" s="19" t="s">
        <v>6266</v>
      </c>
      <c r="C500" t="s">
        <v>9</v>
      </c>
      <c r="D500">
        <v>100</v>
      </c>
      <c r="E500">
        <v>15</v>
      </c>
      <c r="F500" t="s">
        <v>6266</v>
      </c>
      <c r="G500">
        <v>1988</v>
      </c>
      <c r="H500" t="s">
        <v>50</v>
      </c>
      <c r="I500">
        <v>15</v>
      </c>
      <c r="J500" t="s">
        <v>649</v>
      </c>
      <c r="K500" t="s">
        <v>6267</v>
      </c>
      <c r="L500" s="1"/>
      <c r="M500" s="1">
        <v>42237</v>
      </c>
      <c r="N500" s="1">
        <v>42158</v>
      </c>
      <c r="O500" t="s">
        <v>13</v>
      </c>
      <c r="P500" s="1"/>
      <c r="R500" t="s">
        <v>9</v>
      </c>
      <c r="S500" t="s">
        <v>6268</v>
      </c>
      <c r="T500" t="s">
        <v>13</v>
      </c>
      <c r="U500" t="s">
        <v>1283</v>
      </c>
      <c r="AA500" s="8">
        <v>2087.25</v>
      </c>
      <c r="AB500" t="s">
        <v>54</v>
      </c>
      <c r="AC500" t="s">
        <v>55</v>
      </c>
      <c r="AD500" t="s">
        <v>760</v>
      </c>
      <c r="AE500" t="s">
        <v>649</v>
      </c>
      <c r="AF500" t="s">
        <v>656</v>
      </c>
      <c r="AH500" t="s">
        <v>2543</v>
      </c>
      <c r="AI500" t="s">
        <v>1725</v>
      </c>
      <c r="AJ500" t="s">
        <v>23</v>
      </c>
      <c r="AK500" t="s">
        <v>680</v>
      </c>
      <c r="AL500" s="2">
        <v>42158.972256944442</v>
      </c>
      <c r="AO500">
        <v>1</v>
      </c>
      <c r="AP500" t="s">
        <v>660</v>
      </c>
      <c r="AU500" t="s">
        <v>660</v>
      </c>
      <c r="AV500" t="s">
        <v>29</v>
      </c>
      <c r="AW500" s="8">
        <v>1725</v>
      </c>
      <c r="AX500" s="8">
        <v>1725</v>
      </c>
      <c r="AY500" s="8">
        <v>2087.25</v>
      </c>
      <c r="BA500" t="s">
        <v>6269</v>
      </c>
      <c r="BB500" t="s">
        <v>6270</v>
      </c>
      <c r="BC500" t="s">
        <v>6271</v>
      </c>
      <c r="BF500" t="s">
        <v>69</v>
      </c>
      <c r="BG500" t="s">
        <v>6272</v>
      </c>
      <c r="BO500" t="s">
        <v>67</v>
      </c>
      <c r="BP500">
        <v>0</v>
      </c>
      <c r="BQ500" t="s">
        <v>665</v>
      </c>
      <c r="BR500" t="s">
        <v>6273</v>
      </c>
      <c r="BS500" t="s">
        <v>69</v>
      </c>
      <c r="BV500" t="s">
        <v>6274</v>
      </c>
      <c r="BX500" t="s">
        <v>6275</v>
      </c>
      <c r="BY500" t="s">
        <v>6276</v>
      </c>
      <c r="BZ500" t="s">
        <v>72</v>
      </c>
      <c r="CB500" t="s">
        <v>6277</v>
      </c>
      <c r="CC500" t="s">
        <v>6278</v>
      </c>
      <c r="CE500" t="s">
        <v>3790</v>
      </c>
      <c r="CF500">
        <v>115</v>
      </c>
      <c r="CG500" t="s">
        <v>675</v>
      </c>
      <c r="CH500" t="s">
        <v>649</v>
      </c>
      <c r="CI500" t="s">
        <v>6266</v>
      </c>
      <c r="CJ500">
        <v>501</v>
      </c>
      <c r="CK500" t="s">
        <v>45</v>
      </c>
      <c r="CL500" s="1">
        <v>42237</v>
      </c>
      <c r="CM500" t="s">
        <v>6269</v>
      </c>
      <c r="CQ500">
        <v>1</v>
      </c>
      <c r="CR500" s="8">
        <v>2087.25</v>
      </c>
      <c r="CS500">
        <v>0</v>
      </c>
      <c r="CT500" t="s">
        <v>9</v>
      </c>
      <c r="CU500" s="8">
        <v>1725</v>
      </c>
      <c r="CV500"/>
      <c r="CX500" t="s">
        <v>6284</v>
      </c>
    </row>
    <row r="501" spans="1:103" x14ac:dyDescent="0.35">
      <c r="A501" t="s">
        <v>6265</v>
      </c>
      <c r="B501" s="19" t="s">
        <v>6266</v>
      </c>
      <c r="C501" t="s">
        <v>9</v>
      </c>
      <c r="D501">
        <v>100</v>
      </c>
      <c r="E501">
        <v>15</v>
      </c>
      <c r="F501" t="s">
        <v>6266</v>
      </c>
      <c r="G501">
        <v>1989</v>
      </c>
      <c r="H501" t="s">
        <v>10</v>
      </c>
      <c r="I501">
        <v>15</v>
      </c>
      <c r="J501" t="s">
        <v>649</v>
      </c>
      <c r="K501" t="s">
        <v>6267</v>
      </c>
      <c r="L501" s="1"/>
      <c r="M501" s="1">
        <v>42238</v>
      </c>
      <c r="N501" s="1">
        <v>42158</v>
      </c>
      <c r="O501" t="s">
        <v>13</v>
      </c>
      <c r="P501" s="1"/>
      <c r="R501" t="s">
        <v>9</v>
      </c>
      <c r="S501" t="s">
        <v>6268</v>
      </c>
      <c r="T501" t="s">
        <v>13</v>
      </c>
      <c r="U501" t="s">
        <v>1283</v>
      </c>
      <c r="AA501" s="8">
        <v>2087.25</v>
      </c>
      <c r="AB501" t="s">
        <v>189</v>
      </c>
      <c r="AC501" t="s">
        <v>18</v>
      </c>
      <c r="AD501" t="s">
        <v>760</v>
      </c>
      <c r="AE501" t="s">
        <v>649</v>
      </c>
      <c r="AF501" t="s">
        <v>656</v>
      </c>
      <c r="AH501" t="s">
        <v>2543</v>
      </c>
      <c r="AI501" t="s">
        <v>1725</v>
      </c>
      <c r="AJ501" t="s">
        <v>59</v>
      </c>
      <c r="AK501" t="s">
        <v>683</v>
      </c>
      <c r="AL501" s="2">
        <v>42158.972650462965</v>
      </c>
      <c r="AO501">
        <v>1</v>
      </c>
      <c r="AP501" t="s">
        <v>660</v>
      </c>
      <c r="AU501" t="s">
        <v>660</v>
      </c>
      <c r="AV501" t="s">
        <v>62</v>
      </c>
      <c r="AW501" s="8">
        <v>1725</v>
      </c>
      <c r="AX501" s="8">
        <v>1725</v>
      </c>
      <c r="AY501" s="8">
        <v>2087.25</v>
      </c>
      <c r="BA501" t="s">
        <v>6269</v>
      </c>
      <c r="BB501" t="s">
        <v>6270</v>
      </c>
      <c r="BC501" t="s">
        <v>6271</v>
      </c>
      <c r="BF501" t="s">
        <v>69</v>
      </c>
      <c r="BG501" t="s">
        <v>6272</v>
      </c>
      <c r="BO501" t="s">
        <v>35</v>
      </c>
      <c r="BP501">
        <v>0</v>
      </c>
      <c r="BQ501" t="s">
        <v>665</v>
      </c>
      <c r="BR501" t="s">
        <v>6273</v>
      </c>
      <c r="BS501" t="s">
        <v>69</v>
      </c>
      <c r="BV501" t="s">
        <v>6274</v>
      </c>
      <c r="BX501" t="s">
        <v>6275</v>
      </c>
      <c r="BY501" t="s">
        <v>6276</v>
      </c>
      <c r="BZ501" t="s">
        <v>72</v>
      </c>
      <c r="CB501" t="s">
        <v>6277</v>
      </c>
      <c r="CC501" t="s">
        <v>6278</v>
      </c>
      <c r="CE501" t="s">
        <v>3790</v>
      </c>
      <c r="CF501">
        <v>115</v>
      </c>
      <c r="CG501" t="s">
        <v>259</v>
      </c>
      <c r="CH501" t="s">
        <v>649</v>
      </c>
      <c r="CI501" t="s">
        <v>6266</v>
      </c>
      <c r="CJ501">
        <v>501</v>
      </c>
      <c r="CK501" t="s">
        <v>45</v>
      </c>
      <c r="CL501" s="1">
        <v>42238</v>
      </c>
      <c r="CM501" t="s">
        <v>6269</v>
      </c>
      <c r="CQ501">
        <v>1</v>
      </c>
      <c r="CR501" s="8">
        <v>2087.25</v>
      </c>
      <c r="CS501">
        <v>0</v>
      </c>
      <c r="CT501" t="s">
        <v>9</v>
      </c>
      <c r="CU501" s="8">
        <v>1725</v>
      </c>
      <c r="CV501"/>
      <c r="CX501" t="s">
        <v>6285</v>
      </c>
    </row>
    <row r="502" spans="1:103" x14ac:dyDescent="0.35">
      <c r="A502" t="s">
        <v>6265</v>
      </c>
      <c r="B502" s="19" t="s">
        <v>6266</v>
      </c>
      <c r="C502" t="s">
        <v>9</v>
      </c>
      <c r="D502">
        <v>100</v>
      </c>
      <c r="E502">
        <v>15</v>
      </c>
      <c r="F502" t="s">
        <v>6266</v>
      </c>
      <c r="G502">
        <v>1990</v>
      </c>
      <c r="H502" t="s">
        <v>50</v>
      </c>
      <c r="I502">
        <v>15</v>
      </c>
      <c r="J502" t="s">
        <v>649</v>
      </c>
      <c r="K502" t="s">
        <v>6267</v>
      </c>
      <c r="L502" s="1"/>
      <c r="M502" s="1">
        <v>42238</v>
      </c>
      <c r="N502" s="1">
        <v>42158</v>
      </c>
      <c r="O502" t="s">
        <v>13</v>
      </c>
      <c r="P502" s="1"/>
      <c r="R502" t="s">
        <v>9</v>
      </c>
      <c r="S502" t="s">
        <v>6268</v>
      </c>
      <c r="T502" t="s">
        <v>13</v>
      </c>
      <c r="U502" t="s">
        <v>1283</v>
      </c>
      <c r="AA502" s="8">
        <v>2087.25</v>
      </c>
      <c r="AB502" t="s">
        <v>54</v>
      </c>
      <c r="AC502" t="s">
        <v>55</v>
      </c>
      <c r="AD502" t="s">
        <v>760</v>
      </c>
      <c r="AE502" t="s">
        <v>649</v>
      </c>
      <c r="AF502" t="s">
        <v>656</v>
      </c>
      <c r="AH502" t="s">
        <v>2543</v>
      </c>
      <c r="AI502" t="s">
        <v>1725</v>
      </c>
      <c r="AJ502" t="s">
        <v>59</v>
      </c>
      <c r="AK502" t="s">
        <v>683</v>
      </c>
      <c r="AL502" s="2">
        <v>42158.973055555558</v>
      </c>
      <c r="AO502">
        <v>1</v>
      </c>
      <c r="AP502" t="s">
        <v>660</v>
      </c>
      <c r="AU502" t="s">
        <v>660</v>
      </c>
      <c r="AV502" t="s">
        <v>62</v>
      </c>
      <c r="AW502" s="8">
        <v>1725</v>
      </c>
      <c r="AX502" s="8">
        <v>1725</v>
      </c>
      <c r="AY502" s="8">
        <v>2087.25</v>
      </c>
      <c r="BA502" t="s">
        <v>6269</v>
      </c>
      <c r="BB502" t="s">
        <v>6270</v>
      </c>
      <c r="BC502" t="s">
        <v>6271</v>
      </c>
      <c r="BF502" t="s">
        <v>69</v>
      </c>
      <c r="BG502" t="s">
        <v>6272</v>
      </c>
      <c r="BO502" t="s">
        <v>67</v>
      </c>
      <c r="BP502">
        <v>0</v>
      </c>
      <c r="BQ502" t="s">
        <v>665</v>
      </c>
      <c r="BR502" t="s">
        <v>6273</v>
      </c>
      <c r="BS502" t="s">
        <v>69</v>
      </c>
      <c r="BV502" t="s">
        <v>6274</v>
      </c>
      <c r="BX502" t="s">
        <v>6275</v>
      </c>
      <c r="BY502" t="s">
        <v>6276</v>
      </c>
      <c r="BZ502" t="s">
        <v>72</v>
      </c>
      <c r="CB502" t="s">
        <v>6277</v>
      </c>
      <c r="CC502" t="s">
        <v>6278</v>
      </c>
      <c r="CE502" t="s">
        <v>3790</v>
      </c>
      <c r="CF502">
        <v>115</v>
      </c>
      <c r="CG502" t="s">
        <v>675</v>
      </c>
      <c r="CH502" t="s">
        <v>649</v>
      </c>
      <c r="CI502" t="s">
        <v>6266</v>
      </c>
      <c r="CJ502">
        <v>501</v>
      </c>
      <c r="CK502" t="s">
        <v>45</v>
      </c>
      <c r="CL502" s="1">
        <v>42238</v>
      </c>
      <c r="CM502" t="s">
        <v>6269</v>
      </c>
      <c r="CQ502">
        <v>1</v>
      </c>
      <c r="CR502" s="8">
        <v>2087.25</v>
      </c>
      <c r="CS502">
        <v>0</v>
      </c>
      <c r="CT502" t="s">
        <v>9</v>
      </c>
      <c r="CU502" s="8">
        <v>1725</v>
      </c>
      <c r="CV502"/>
      <c r="CX502" t="s">
        <v>6286</v>
      </c>
    </row>
    <row r="503" spans="1:103" x14ac:dyDescent="0.35">
      <c r="A503" t="s">
        <v>6265</v>
      </c>
      <c r="B503" s="19" t="s">
        <v>6266</v>
      </c>
      <c r="C503" t="s">
        <v>9</v>
      </c>
      <c r="D503">
        <v>100</v>
      </c>
      <c r="E503">
        <v>15</v>
      </c>
      <c r="F503" t="s">
        <v>6266</v>
      </c>
      <c r="G503">
        <v>1991</v>
      </c>
      <c r="H503" t="s">
        <v>686</v>
      </c>
      <c r="I503">
        <v>15</v>
      </c>
      <c r="J503" t="s">
        <v>649</v>
      </c>
      <c r="K503" t="s">
        <v>6267</v>
      </c>
      <c r="L503" s="1"/>
      <c r="M503" s="1">
        <v>42239</v>
      </c>
      <c r="N503" s="1">
        <v>42158</v>
      </c>
      <c r="O503" t="s">
        <v>13</v>
      </c>
      <c r="P503" s="1"/>
      <c r="R503" t="s">
        <v>9</v>
      </c>
      <c r="S503" t="s">
        <v>6268</v>
      </c>
      <c r="T503" t="s">
        <v>13</v>
      </c>
      <c r="U503" t="s">
        <v>1283</v>
      </c>
      <c r="AA503" s="8">
        <v>2087.25</v>
      </c>
      <c r="AB503" t="s">
        <v>165</v>
      </c>
      <c r="AC503" t="s">
        <v>687</v>
      </c>
      <c r="AD503" t="s">
        <v>760</v>
      </c>
      <c r="AE503" t="s">
        <v>649</v>
      </c>
      <c r="AF503" t="s">
        <v>656</v>
      </c>
      <c r="AH503" t="s">
        <v>2543</v>
      </c>
      <c r="AI503" t="s">
        <v>1725</v>
      </c>
      <c r="AJ503" t="s">
        <v>688</v>
      </c>
      <c r="AK503" t="s">
        <v>689</v>
      </c>
      <c r="AL503" s="2">
        <v>42158.973483796297</v>
      </c>
      <c r="AO503">
        <v>1</v>
      </c>
      <c r="AP503" t="s">
        <v>660</v>
      </c>
      <c r="AU503" t="s">
        <v>660</v>
      </c>
      <c r="AV503" t="s">
        <v>690</v>
      </c>
      <c r="AW503" s="8">
        <v>1725</v>
      </c>
      <c r="AX503" s="8">
        <v>1725</v>
      </c>
      <c r="AY503" s="8">
        <v>2087.25</v>
      </c>
      <c r="BA503" t="s">
        <v>6269</v>
      </c>
      <c r="BB503" t="s">
        <v>6270</v>
      </c>
      <c r="BC503" t="s">
        <v>6271</v>
      </c>
      <c r="BF503" t="s">
        <v>69</v>
      </c>
      <c r="BG503" t="s">
        <v>6272</v>
      </c>
      <c r="BO503" t="s">
        <v>691</v>
      </c>
      <c r="BP503">
        <v>0</v>
      </c>
      <c r="BQ503" t="s">
        <v>665</v>
      </c>
      <c r="BR503" t="s">
        <v>6273</v>
      </c>
      <c r="BS503" t="s">
        <v>69</v>
      </c>
      <c r="BV503" t="s">
        <v>6274</v>
      </c>
      <c r="BX503" t="s">
        <v>6275</v>
      </c>
      <c r="BY503" t="s">
        <v>6276</v>
      </c>
      <c r="BZ503" t="s">
        <v>72</v>
      </c>
      <c r="CB503" t="s">
        <v>6277</v>
      </c>
      <c r="CC503" t="s">
        <v>6278</v>
      </c>
      <c r="CE503" t="s">
        <v>3790</v>
      </c>
      <c r="CF503">
        <v>115</v>
      </c>
      <c r="CG503" t="s">
        <v>215</v>
      </c>
      <c r="CH503" t="s">
        <v>649</v>
      </c>
      <c r="CI503" t="s">
        <v>6266</v>
      </c>
      <c r="CJ503">
        <v>501</v>
      </c>
      <c r="CK503" t="s">
        <v>45</v>
      </c>
      <c r="CL503" s="1">
        <v>42239</v>
      </c>
      <c r="CM503" t="s">
        <v>6269</v>
      </c>
      <c r="CQ503">
        <v>1</v>
      </c>
      <c r="CR503" s="8">
        <v>2087.25</v>
      </c>
      <c r="CS503">
        <v>0</v>
      </c>
      <c r="CT503" t="s">
        <v>9</v>
      </c>
      <c r="CU503" s="8">
        <v>1725</v>
      </c>
      <c r="CV503"/>
      <c r="CX503" t="s">
        <v>6287</v>
      </c>
    </row>
    <row r="504" spans="1:103" x14ac:dyDescent="0.35">
      <c r="A504" t="s">
        <v>9489</v>
      </c>
      <c r="B504" s="19" t="s">
        <v>9457</v>
      </c>
      <c r="C504" t="s">
        <v>9</v>
      </c>
      <c r="D504">
        <v>100</v>
      </c>
      <c r="E504">
        <v>90</v>
      </c>
      <c r="F504" t="s">
        <v>9457</v>
      </c>
      <c r="G504">
        <v>1295</v>
      </c>
      <c r="H504" t="s">
        <v>10</v>
      </c>
      <c r="I504">
        <v>90</v>
      </c>
      <c r="J504" t="s">
        <v>1805</v>
      </c>
      <c r="K504" t="s">
        <v>9490</v>
      </c>
      <c r="L504" s="1"/>
      <c r="M504" s="1">
        <v>42237</v>
      </c>
      <c r="N504" s="1">
        <v>42081</v>
      </c>
      <c r="O504" t="s">
        <v>13</v>
      </c>
      <c r="P504" s="1"/>
      <c r="Q504" t="s">
        <v>1047</v>
      </c>
      <c r="R504" t="s">
        <v>9</v>
      </c>
      <c r="S504" t="s">
        <v>9459</v>
      </c>
      <c r="T504" t="s">
        <v>13</v>
      </c>
      <c r="U504" t="s">
        <v>226</v>
      </c>
      <c r="X504" s="8">
        <v>35</v>
      </c>
      <c r="Y504" s="8">
        <v>21</v>
      </c>
      <c r="Z504" s="8">
        <v>55</v>
      </c>
      <c r="AA504" s="8">
        <v>22185.85</v>
      </c>
      <c r="AB504" t="s">
        <v>18</v>
      </c>
      <c r="AC504" t="s">
        <v>777</v>
      </c>
      <c r="AD504" t="s">
        <v>794</v>
      </c>
      <c r="AE504" t="s">
        <v>1805</v>
      </c>
      <c r="AF504" t="s">
        <v>20</v>
      </c>
      <c r="AG504" t="s">
        <v>9491</v>
      </c>
      <c r="AH504" t="s">
        <v>463</v>
      </c>
      <c r="AI504" t="s">
        <v>464</v>
      </c>
      <c r="AJ504" t="s">
        <v>23</v>
      </c>
      <c r="AK504" t="s">
        <v>2013</v>
      </c>
      <c r="AL504" s="2">
        <v>42081.424108796295</v>
      </c>
      <c r="AM504" t="s">
        <v>9492</v>
      </c>
      <c r="AN504" t="s">
        <v>9492</v>
      </c>
      <c r="AO504">
        <v>2</v>
      </c>
      <c r="AP504" t="s">
        <v>3011</v>
      </c>
      <c r="AQ504" t="s">
        <v>860</v>
      </c>
      <c r="AR504">
        <v>50</v>
      </c>
      <c r="AT504" t="s">
        <v>3012</v>
      </c>
      <c r="AU504" t="s">
        <v>3011</v>
      </c>
      <c r="AV504" t="s">
        <v>29</v>
      </c>
      <c r="AW504" s="8">
        <v>17175</v>
      </c>
      <c r="AX504" s="8">
        <v>20610</v>
      </c>
      <c r="AY504" s="8">
        <v>22185.85</v>
      </c>
      <c r="BA504" t="s">
        <v>9493</v>
      </c>
      <c r="BB504" t="s">
        <v>7491</v>
      </c>
      <c r="BC504" t="s">
        <v>9494</v>
      </c>
      <c r="BE504">
        <v>42</v>
      </c>
      <c r="BF504" t="s">
        <v>9</v>
      </c>
      <c r="BG504" t="s">
        <v>9495</v>
      </c>
      <c r="BI504">
        <v>395.8</v>
      </c>
      <c r="BJ504">
        <v>917.42</v>
      </c>
      <c r="BK504" t="s">
        <v>9496</v>
      </c>
      <c r="BL504">
        <v>11092.93</v>
      </c>
      <c r="BM504">
        <v>17175</v>
      </c>
      <c r="BN504">
        <v>18488.22</v>
      </c>
      <c r="BO504" t="s">
        <v>2021</v>
      </c>
      <c r="BP504">
        <v>0</v>
      </c>
      <c r="BQ504" t="s">
        <v>1816</v>
      </c>
      <c r="BR504" t="s">
        <v>9497</v>
      </c>
      <c r="BS504" t="s">
        <v>9</v>
      </c>
      <c r="BT504" t="s">
        <v>9</v>
      </c>
      <c r="BU504" t="s">
        <v>38</v>
      </c>
      <c r="BV504" t="s">
        <v>9498</v>
      </c>
      <c r="BW504" t="s">
        <v>9492</v>
      </c>
      <c r="BX504" t="s">
        <v>9491</v>
      </c>
      <c r="BY504" t="s">
        <v>9492</v>
      </c>
      <c r="BZ504" t="s">
        <v>72</v>
      </c>
      <c r="CB504" t="s">
        <v>2763</v>
      </c>
      <c r="CC504" t="s">
        <v>9499</v>
      </c>
      <c r="CE504" t="s">
        <v>294</v>
      </c>
      <c r="CF504">
        <v>229</v>
      </c>
      <c r="CG504" t="s">
        <v>44</v>
      </c>
      <c r="CI504" t="s">
        <v>9457</v>
      </c>
      <c r="CJ504">
        <v>103</v>
      </c>
      <c r="CK504" t="s">
        <v>45</v>
      </c>
      <c r="CL504" s="1">
        <v>42237</v>
      </c>
      <c r="CM504" t="s">
        <v>9493</v>
      </c>
      <c r="CO504" t="s">
        <v>9500</v>
      </c>
      <c r="CP504" t="s">
        <v>9499</v>
      </c>
      <c r="CQ504">
        <v>2</v>
      </c>
      <c r="CR504" s="8">
        <v>4156.3500000000004</v>
      </c>
      <c r="CS504">
        <v>2</v>
      </c>
      <c r="CU504" s="8">
        <v>17175</v>
      </c>
      <c r="CV504">
        <v>1</v>
      </c>
      <c r="CX504" t="s">
        <v>9501</v>
      </c>
    </row>
    <row r="505" spans="1:103" x14ac:dyDescent="0.35">
      <c r="A505" t="s">
        <v>9568</v>
      </c>
      <c r="B505" s="19" t="s">
        <v>9569</v>
      </c>
      <c r="C505" t="s">
        <v>9</v>
      </c>
      <c r="D505">
        <v>100</v>
      </c>
      <c r="E505">
        <v>50</v>
      </c>
      <c r="F505" t="s">
        <v>9569</v>
      </c>
      <c r="G505">
        <v>1303</v>
      </c>
      <c r="H505" t="s">
        <v>50</v>
      </c>
      <c r="I505">
        <v>45</v>
      </c>
      <c r="J505" t="s">
        <v>1805</v>
      </c>
      <c r="K505" t="s">
        <v>9570</v>
      </c>
      <c r="L505" s="1"/>
      <c r="M505" s="1">
        <v>42236</v>
      </c>
      <c r="N505" s="1">
        <v>42081</v>
      </c>
      <c r="O505" t="s">
        <v>13</v>
      </c>
      <c r="P505" s="1">
        <v>42087</v>
      </c>
      <c r="Q505" t="s">
        <v>436</v>
      </c>
      <c r="R505" t="s">
        <v>9</v>
      </c>
      <c r="S505" t="s">
        <v>9571</v>
      </c>
      <c r="T505" t="s">
        <v>13</v>
      </c>
      <c r="U505" t="s">
        <v>53</v>
      </c>
      <c r="X505" s="8">
        <v>40</v>
      </c>
      <c r="Y505" s="8">
        <v>22</v>
      </c>
      <c r="Z505" s="8">
        <v>45</v>
      </c>
      <c r="AA505" s="8">
        <v>13060.34</v>
      </c>
      <c r="AB505" t="s">
        <v>697</v>
      </c>
      <c r="AC505" t="s">
        <v>54</v>
      </c>
      <c r="AD505" t="s">
        <v>19</v>
      </c>
      <c r="AE505" t="s">
        <v>1805</v>
      </c>
      <c r="AF505" t="s">
        <v>20</v>
      </c>
      <c r="AG505" t="s">
        <v>9572</v>
      </c>
      <c r="AH505" t="s">
        <v>463</v>
      </c>
      <c r="AI505" t="s">
        <v>464</v>
      </c>
      <c r="AJ505" t="s">
        <v>80</v>
      </c>
      <c r="AK505" t="s">
        <v>3441</v>
      </c>
      <c r="AL505" s="2">
        <v>42081.683310185188</v>
      </c>
      <c r="AM505" t="s">
        <v>9573</v>
      </c>
      <c r="AN505" t="s">
        <v>9573</v>
      </c>
      <c r="AO505">
        <v>3</v>
      </c>
      <c r="AP505" t="s">
        <v>4011</v>
      </c>
      <c r="AQ505" t="s">
        <v>27</v>
      </c>
      <c r="AR505">
        <v>35</v>
      </c>
      <c r="AT505" t="s">
        <v>4012</v>
      </c>
      <c r="AU505" t="s">
        <v>4011</v>
      </c>
      <c r="AV505" t="s">
        <v>83</v>
      </c>
      <c r="AW505" s="8">
        <v>12115.33</v>
      </c>
      <c r="AX505" s="8">
        <v>12115.33</v>
      </c>
      <c r="AY505" s="8">
        <v>13060.34</v>
      </c>
      <c r="BA505" t="s">
        <v>9574</v>
      </c>
      <c r="BB505" t="s">
        <v>9575</v>
      </c>
      <c r="BC505" t="s">
        <v>9576</v>
      </c>
      <c r="BD505">
        <v>1</v>
      </c>
      <c r="BE505">
        <v>26</v>
      </c>
      <c r="BF505" t="s">
        <v>9</v>
      </c>
      <c r="BG505" t="s">
        <v>9577</v>
      </c>
      <c r="BO505" t="s">
        <v>304</v>
      </c>
      <c r="BP505">
        <v>0</v>
      </c>
      <c r="BQ505" t="s">
        <v>1816</v>
      </c>
      <c r="BR505" t="s">
        <v>9578</v>
      </c>
      <c r="BS505" t="s">
        <v>69</v>
      </c>
      <c r="BT505" t="s">
        <v>9</v>
      </c>
      <c r="BU505" t="s">
        <v>38</v>
      </c>
      <c r="BV505" t="s">
        <v>7536</v>
      </c>
      <c r="BW505" t="s">
        <v>9573</v>
      </c>
      <c r="BX505" t="s">
        <v>2002</v>
      </c>
      <c r="BY505" t="s">
        <v>9573</v>
      </c>
      <c r="BZ505" t="s">
        <v>40</v>
      </c>
      <c r="CA505" t="s">
        <v>9579</v>
      </c>
      <c r="CB505" t="s">
        <v>9580</v>
      </c>
      <c r="CC505" t="s">
        <v>9581</v>
      </c>
      <c r="CE505" t="s">
        <v>43</v>
      </c>
      <c r="CF505">
        <v>269</v>
      </c>
      <c r="CG505" t="s">
        <v>1654</v>
      </c>
      <c r="CI505" t="s">
        <v>9569</v>
      </c>
      <c r="CJ505">
        <v>112</v>
      </c>
      <c r="CK505" t="s">
        <v>45</v>
      </c>
      <c r="CL505" s="1">
        <v>42236</v>
      </c>
      <c r="CM505" t="s">
        <v>9574</v>
      </c>
      <c r="CO505" t="s">
        <v>9582</v>
      </c>
      <c r="CP505" t="s">
        <v>9581</v>
      </c>
      <c r="CQ505">
        <v>2</v>
      </c>
      <c r="CR505" s="8">
        <v>14647.05</v>
      </c>
      <c r="CS505">
        <v>3</v>
      </c>
      <c r="CU505" s="8">
        <v>12115.33</v>
      </c>
      <c r="CV505">
        <v>3</v>
      </c>
      <c r="CX505" t="s">
        <v>9583</v>
      </c>
      <c r="CY505">
        <v>5</v>
      </c>
    </row>
    <row r="506" spans="1:103" x14ac:dyDescent="0.35">
      <c r="A506" t="s">
        <v>1843</v>
      </c>
      <c r="B506" s="19" t="s">
        <v>1804</v>
      </c>
      <c r="C506" t="s">
        <v>9</v>
      </c>
      <c r="D506">
        <v>100</v>
      </c>
      <c r="E506">
        <v>50</v>
      </c>
      <c r="F506" t="s">
        <v>1804</v>
      </c>
      <c r="G506">
        <v>1358</v>
      </c>
      <c r="H506" t="s">
        <v>50</v>
      </c>
      <c r="I506">
        <v>50</v>
      </c>
      <c r="J506" t="s">
        <v>1805</v>
      </c>
      <c r="K506" t="s">
        <v>1844</v>
      </c>
      <c r="L506" s="1"/>
      <c r="M506" s="1">
        <v>42235</v>
      </c>
      <c r="N506" s="1">
        <v>42082</v>
      </c>
      <c r="O506" t="s">
        <v>13</v>
      </c>
      <c r="P506" s="1">
        <v>42094</v>
      </c>
      <c r="Q506" t="s">
        <v>436</v>
      </c>
      <c r="R506" t="s">
        <v>9</v>
      </c>
      <c r="S506" t="s">
        <v>1807</v>
      </c>
      <c r="T506" t="s">
        <v>13</v>
      </c>
      <c r="U506" t="s">
        <v>53</v>
      </c>
      <c r="X506" s="8">
        <v>40</v>
      </c>
      <c r="Y506" s="8">
        <v>22</v>
      </c>
      <c r="Z506" s="8">
        <v>45</v>
      </c>
      <c r="AA506" s="8">
        <v>14044.65</v>
      </c>
      <c r="AB506" t="s">
        <v>55</v>
      </c>
      <c r="AC506" t="s">
        <v>55</v>
      </c>
      <c r="AD506" t="s">
        <v>19</v>
      </c>
      <c r="AE506" t="s">
        <v>1805</v>
      </c>
      <c r="AF506" t="s">
        <v>20</v>
      </c>
      <c r="AG506" t="s">
        <v>1845</v>
      </c>
      <c r="AH506" t="s">
        <v>1846</v>
      </c>
      <c r="AI506" t="s">
        <v>464</v>
      </c>
      <c r="AJ506" t="s">
        <v>100</v>
      </c>
      <c r="AK506" t="s">
        <v>101</v>
      </c>
      <c r="AL506" s="2">
        <v>42082.630925925929</v>
      </c>
      <c r="AM506" t="s">
        <v>1847</v>
      </c>
      <c r="AN506" t="s">
        <v>1847</v>
      </c>
      <c r="AO506">
        <v>3</v>
      </c>
      <c r="AP506" t="s">
        <v>1811</v>
      </c>
      <c r="AQ506" t="s">
        <v>824</v>
      </c>
      <c r="AR506">
        <v>50</v>
      </c>
      <c r="AT506" t="s">
        <v>1812</v>
      </c>
      <c r="AU506" t="s">
        <v>1811</v>
      </c>
      <c r="AV506" t="s">
        <v>104</v>
      </c>
      <c r="AW506" s="8">
        <v>12966.5</v>
      </c>
      <c r="AX506" s="8">
        <v>12966.5</v>
      </c>
      <c r="AY506" s="8">
        <v>14044.65</v>
      </c>
      <c r="BB506" t="s">
        <v>1848</v>
      </c>
      <c r="BD506">
        <v>1</v>
      </c>
      <c r="BE506">
        <v>37</v>
      </c>
      <c r="BF506" t="s">
        <v>9</v>
      </c>
      <c r="BG506" t="s">
        <v>1849</v>
      </c>
      <c r="BO506" t="s">
        <v>67</v>
      </c>
      <c r="BP506">
        <v>0</v>
      </c>
      <c r="BQ506" t="s">
        <v>1816</v>
      </c>
      <c r="BR506" t="s">
        <v>1850</v>
      </c>
      <c r="BS506" t="s">
        <v>69</v>
      </c>
      <c r="BT506" t="s">
        <v>9</v>
      </c>
      <c r="BU506" t="s">
        <v>38</v>
      </c>
      <c r="BV506" t="s">
        <v>1851</v>
      </c>
      <c r="BW506" t="s">
        <v>1847</v>
      </c>
      <c r="BX506" t="s">
        <v>1852</v>
      </c>
      <c r="BY506" t="s">
        <v>1847</v>
      </c>
      <c r="BZ506" t="s">
        <v>40</v>
      </c>
      <c r="CB506" t="s">
        <v>1853</v>
      </c>
      <c r="CC506" t="s">
        <v>1854</v>
      </c>
      <c r="CE506" t="s">
        <v>589</v>
      </c>
      <c r="CF506">
        <v>249</v>
      </c>
      <c r="CG506" t="s">
        <v>1501</v>
      </c>
      <c r="CI506" t="s">
        <v>1804</v>
      </c>
      <c r="CJ506">
        <v>109</v>
      </c>
      <c r="CK506" t="s">
        <v>45</v>
      </c>
      <c r="CL506" s="1">
        <v>42235</v>
      </c>
      <c r="CM506" t="s">
        <v>1855</v>
      </c>
      <c r="CO506" t="s">
        <v>1856</v>
      </c>
      <c r="CP506" t="s">
        <v>1854</v>
      </c>
      <c r="CQ506">
        <v>2</v>
      </c>
      <c r="CR506" s="8"/>
      <c r="CS506">
        <v>1</v>
      </c>
      <c r="CU506" s="8">
        <v>12966.5</v>
      </c>
      <c r="CV506">
        <v>2</v>
      </c>
      <c r="CX506" t="s">
        <v>1857</v>
      </c>
      <c r="CY506">
        <v>6.5</v>
      </c>
    </row>
    <row r="507" spans="1:103" x14ac:dyDescent="0.35">
      <c r="A507" t="s">
        <v>3048</v>
      </c>
      <c r="B507" s="19" t="s">
        <v>3005</v>
      </c>
      <c r="C507" t="s">
        <v>9</v>
      </c>
      <c r="D507">
        <v>100</v>
      </c>
      <c r="E507">
        <v>36</v>
      </c>
      <c r="F507" t="s">
        <v>3005</v>
      </c>
      <c r="G507">
        <v>1365</v>
      </c>
      <c r="H507" t="s">
        <v>10</v>
      </c>
      <c r="I507">
        <v>36</v>
      </c>
      <c r="J507" t="s">
        <v>1805</v>
      </c>
      <c r="K507" t="s">
        <v>3049</v>
      </c>
      <c r="L507" s="1"/>
      <c r="M507" s="1">
        <v>42237</v>
      </c>
      <c r="N507" s="1">
        <v>42083</v>
      </c>
      <c r="O507" t="s">
        <v>13</v>
      </c>
      <c r="P507" s="1"/>
      <c r="Q507" t="s">
        <v>1047</v>
      </c>
      <c r="R507" t="s">
        <v>9</v>
      </c>
      <c r="S507" t="s">
        <v>3007</v>
      </c>
      <c r="T507" t="s">
        <v>13</v>
      </c>
      <c r="U507" t="s">
        <v>16</v>
      </c>
      <c r="X507" s="8">
        <v>35</v>
      </c>
      <c r="Y507" s="8">
        <v>21</v>
      </c>
      <c r="Z507" s="8">
        <v>45</v>
      </c>
      <c r="AA507" s="8">
        <v>8499.65</v>
      </c>
      <c r="AB507" t="s">
        <v>18</v>
      </c>
      <c r="AC507" t="s">
        <v>18</v>
      </c>
      <c r="AD507" t="s">
        <v>19</v>
      </c>
      <c r="AE507" t="s">
        <v>1805</v>
      </c>
      <c r="AF507" t="s">
        <v>20</v>
      </c>
      <c r="AH507" t="s">
        <v>3050</v>
      </c>
      <c r="AI507" t="s">
        <v>464</v>
      </c>
      <c r="AJ507" t="s">
        <v>23</v>
      </c>
      <c r="AK507" t="s">
        <v>24</v>
      </c>
      <c r="AL507" s="2">
        <v>42083.663159722222</v>
      </c>
      <c r="AM507" t="s">
        <v>3051</v>
      </c>
      <c r="AN507" t="s">
        <v>3051</v>
      </c>
      <c r="AO507">
        <v>1</v>
      </c>
      <c r="AP507" t="s">
        <v>3011</v>
      </c>
      <c r="AQ507" t="s">
        <v>860</v>
      </c>
      <c r="AR507">
        <v>50</v>
      </c>
      <c r="AT507" t="s">
        <v>3012</v>
      </c>
      <c r="AU507" t="s">
        <v>3011</v>
      </c>
      <c r="AV507" t="s">
        <v>29</v>
      </c>
      <c r="AW507" s="8">
        <v>7884</v>
      </c>
      <c r="AX507" s="8">
        <v>7884</v>
      </c>
      <c r="AY507" s="8">
        <v>8499.65</v>
      </c>
      <c r="BA507" t="s">
        <v>3052</v>
      </c>
      <c r="BB507" t="s">
        <v>3053</v>
      </c>
      <c r="BC507" t="s">
        <v>3054</v>
      </c>
      <c r="BD507">
        <v>1.3</v>
      </c>
      <c r="BE507">
        <v>38</v>
      </c>
      <c r="BF507" t="s">
        <v>69</v>
      </c>
      <c r="BG507" t="s">
        <v>3055</v>
      </c>
      <c r="BI507">
        <v>199.66</v>
      </c>
      <c r="BJ507">
        <v>415.99</v>
      </c>
      <c r="BK507" t="s">
        <v>3056</v>
      </c>
      <c r="BL507">
        <v>5099.79</v>
      </c>
      <c r="BM507">
        <v>7884</v>
      </c>
      <c r="BN507">
        <v>8499.65</v>
      </c>
      <c r="BO507" t="s">
        <v>35</v>
      </c>
      <c r="BP507">
        <v>0</v>
      </c>
      <c r="BQ507" t="s">
        <v>1816</v>
      </c>
      <c r="BR507" t="s">
        <v>3057</v>
      </c>
      <c r="BS507" t="s">
        <v>9</v>
      </c>
      <c r="BT507" t="s">
        <v>9</v>
      </c>
      <c r="BU507" t="s">
        <v>38</v>
      </c>
      <c r="BV507" t="s">
        <v>3058</v>
      </c>
      <c r="BW507" t="s">
        <v>3051</v>
      </c>
      <c r="BX507" t="s">
        <v>3059</v>
      </c>
      <c r="BY507" t="s">
        <v>3051</v>
      </c>
      <c r="BZ507" t="s">
        <v>72</v>
      </c>
      <c r="CC507" t="s">
        <v>3060</v>
      </c>
      <c r="CE507" t="s">
        <v>556</v>
      </c>
      <c r="CF507">
        <v>214</v>
      </c>
      <c r="CG507" t="s">
        <v>44</v>
      </c>
      <c r="CI507" t="s">
        <v>3005</v>
      </c>
      <c r="CJ507">
        <v>114</v>
      </c>
      <c r="CK507" t="s">
        <v>45</v>
      </c>
      <c r="CL507" s="1">
        <v>42237</v>
      </c>
      <c r="CM507" t="s">
        <v>3052</v>
      </c>
      <c r="CO507" t="s">
        <v>3060</v>
      </c>
      <c r="CP507" t="s">
        <v>3060</v>
      </c>
      <c r="CQ507">
        <v>1</v>
      </c>
      <c r="CR507" s="8"/>
      <c r="CS507">
        <v>1</v>
      </c>
      <c r="CU507" s="8">
        <v>7884</v>
      </c>
      <c r="CV507">
        <v>2</v>
      </c>
      <c r="CX507" t="s">
        <v>3061</v>
      </c>
      <c r="CY507">
        <v>6.5</v>
      </c>
    </row>
    <row r="508" spans="1:103" x14ac:dyDescent="0.35">
      <c r="A508" t="s">
        <v>4420</v>
      </c>
      <c r="B508" s="19" t="s">
        <v>4421</v>
      </c>
      <c r="C508" t="s">
        <v>9</v>
      </c>
      <c r="D508">
        <v>100</v>
      </c>
      <c r="E508">
        <v>24</v>
      </c>
      <c r="F508" t="s">
        <v>4421</v>
      </c>
      <c r="G508">
        <v>1369</v>
      </c>
      <c r="H508" t="s">
        <v>686</v>
      </c>
      <c r="I508">
        <v>20</v>
      </c>
      <c r="J508" t="s">
        <v>1805</v>
      </c>
      <c r="K508" t="s">
        <v>4422</v>
      </c>
      <c r="L508" s="1"/>
      <c r="M508" s="1">
        <v>42239</v>
      </c>
      <c r="N508" s="1">
        <v>42083</v>
      </c>
      <c r="O508" t="s">
        <v>13</v>
      </c>
      <c r="P508" s="1"/>
      <c r="Q508" t="s">
        <v>1047</v>
      </c>
      <c r="R508" t="s">
        <v>9</v>
      </c>
      <c r="S508" t="s">
        <v>4423</v>
      </c>
      <c r="T508" t="s">
        <v>13</v>
      </c>
      <c r="U508" t="s">
        <v>16</v>
      </c>
      <c r="X508" s="8">
        <v>40</v>
      </c>
      <c r="Y508" s="8">
        <v>22</v>
      </c>
      <c r="Z508" s="8">
        <v>48</v>
      </c>
      <c r="AA508" s="8">
        <v>4934.4799999999996</v>
      </c>
      <c r="AB508" t="s">
        <v>429</v>
      </c>
      <c r="AC508" t="s">
        <v>785</v>
      </c>
      <c r="AD508" t="s">
        <v>438</v>
      </c>
      <c r="AE508" t="s">
        <v>1805</v>
      </c>
      <c r="AF508" t="s">
        <v>20</v>
      </c>
      <c r="AG508" t="s">
        <v>4424</v>
      </c>
      <c r="AH508" t="s">
        <v>3050</v>
      </c>
      <c r="AI508" t="s">
        <v>464</v>
      </c>
      <c r="AJ508" t="s">
        <v>688</v>
      </c>
      <c r="AK508" t="s">
        <v>786</v>
      </c>
      <c r="AL508" s="2">
        <v>42083.679884259262</v>
      </c>
      <c r="AM508" t="s">
        <v>4425</v>
      </c>
      <c r="AN508" t="s">
        <v>4425</v>
      </c>
      <c r="AO508">
        <v>1</v>
      </c>
      <c r="AP508" t="s">
        <v>2015</v>
      </c>
      <c r="AQ508" t="s">
        <v>27</v>
      </c>
      <c r="AR508">
        <v>40</v>
      </c>
      <c r="AT508" t="s">
        <v>2016</v>
      </c>
      <c r="AU508" t="s">
        <v>2015</v>
      </c>
      <c r="AV508" t="s">
        <v>690</v>
      </c>
      <c r="AW508" s="8">
        <v>4580</v>
      </c>
      <c r="AX508" s="8">
        <v>4580</v>
      </c>
      <c r="AY508" s="8">
        <v>4934.4799999999996</v>
      </c>
      <c r="BB508" t="s">
        <v>32</v>
      </c>
      <c r="BE508">
        <v>28</v>
      </c>
      <c r="BF508" t="s">
        <v>69</v>
      </c>
      <c r="BG508" t="s">
        <v>4426</v>
      </c>
      <c r="BI508">
        <v>111.55</v>
      </c>
      <c r="BJ508">
        <v>242.93</v>
      </c>
      <c r="BK508" t="s">
        <v>4427</v>
      </c>
      <c r="BL508">
        <v>4934.4799999999996</v>
      </c>
      <c r="BM508">
        <v>4580</v>
      </c>
      <c r="BN508">
        <v>4934.4799999999996</v>
      </c>
      <c r="BO508" t="s">
        <v>787</v>
      </c>
      <c r="BP508">
        <v>0</v>
      </c>
      <c r="BQ508" t="s">
        <v>1816</v>
      </c>
      <c r="BR508" t="s">
        <v>4428</v>
      </c>
      <c r="BS508" t="s">
        <v>9</v>
      </c>
      <c r="BT508" t="s">
        <v>9</v>
      </c>
      <c r="BU508" t="s">
        <v>38</v>
      </c>
      <c r="BV508" t="s">
        <v>68</v>
      </c>
      <c r="BW508" t="s">
        <v>4425</v>
      </c>
      <c r="BX508" t="s">
        <v>4429</v>
      </c>
      <c r="BY508" t="s">
        <v>4425</v>
      </c>
      <c r="BZ508" t="s">
        <v>40</v>
      </c>
      <c r="CC508" t="s">
        <v>4430</v>
      </c>
      <c r="CE508" t="s">
        <v>1124</v>
      </c>
      <c r="CG508" t="s">
        <v>3187</v>
      </c>
      <c r="CI508" t="s">
        <v>4421</v>
      </c>
      <c r="CJ508">
        <v>124</v>
      </c>
      <c r="CK508" t="s">
        <v>45</v>
      </c>
      <c r="CL508" s="1">
        <v>42239</v>
      </c>
      <c r="CM508" t="s">
        <v>4431</v>
      </c>
      <c r="CO508" t="s">
        <v>4432</v>
      </c>
      <c r="CP508" t="s">
        <v>4430</v>
      </c>
      <c r="CQ508">
        <v>1</v>
      </c>
      <c r="CR508" s="8"/>
      <c r="CS508">
        <v>1</v>
      </c>
      <c r="CU508" s="8">
        <v>4580</v>
      </c>
      <c r="CV508">
        <v>3</v>
      </c>
      <c r="CX508" t="s">
        <v>4433</v>
      </c>
    </row>
    <row r="509" spans="1:103" x14ac:dyDescent="0.35">
      <c r="A509" t="s">
        <v>4434</v>
      </c>
      <c r="B509" s="19" t="s">
        <v>4421</v>
      </c>
      <c r="C509" t="s">
        <v>9</v>
      </c>
      <c r="D509">
        <v>100</v>
      </c>
      <c r="E509">
        <v>24</v>
      </c>
      <c r="F509" t="s">
        <v>4421</v>
      </c>
      <c r="G509">
        <v>1363</v>
      </c>
      <c r="H509" t="s">
        <v>148</v>
      </c>
      <c r="I509">
        <v>21</v>
      </c>
      <c r="J509" t="s">
        <v>1805</v>
      </c>
      <c r="K509" t="s">
        <v>4435</v>
      </c>
      <c r="L509" s="1"/>
      <c r="M509" s="1">
        <v>42235</v>
      </c>
      <c r="N509" s="1">
        <v>42083</v>
      </c>
      <c r="O509" t="s">
        <v>13</v>
      </c>
      <c r="P509" s="1"/>
      <c r="Q509" t="s">
        <v>1047</v>
      </c>
      <c r="R509" t="s">
        <v>9</v>
      </c>
      <c r="S509" t="s">
        <v>4423</v>
      </c>
      <c r="T509" t="s">
        <v>13</v>
      </c>
      <c r="U509" t="s">
        <v>53</v>
      </c>
      <c r="X509" s="8">
        <v>42</v>
      </c>
      <c r="Y509" s="8">
        <v>23</v>
      </c>
      <c r="Z509" s="8">
        <v>54</v>
      </c>
      <c r="AA509" s="8">
        <v>5529.52</v>
      </c>
      <c r="AB509" t="s">
        <v>654</v>
      </c>
      <c r="AC509" t="s">
        <v>1558</v>
      </c>
      <c r="AD509" t="s">
        <v>438</v>
      </c>
      <c r="AE509" t="s">
        <v>1805</v>
      </c>
      <c r="AF509" t="s">
        <v>20</v>
      </c>
      <c r="AG509" t="s">
        <v>4436</v>
      </c>
      <c r="AH509" t="s">
        <v>3050</v>
      </c>
      <c r="AI509" t="s">
        <v>464</v>
      </c>
      <c r="AJ509" t="s">
        <v>100</v>
      </c>
      <c r="AK509" t="s">
        <v>1560</v>
      </c>
      <c r="AL509" s="2">
        <v>42083.655624999999</v>
      </c>
      <c r="AM509" t="s">
        <v>4437</v>
      </c>
      <c r="AN509" t="s">
        <v>4437</v>
      </c>
      <c r="AO509">
        <v>3</v>
      </c>
      <c r="AP509" t="s">
        <v>2015</v>
      </c>
      <c r="AQ509" t="s">
        <v>27</v>
      </c>
      <c r="AR509">
        <v>40</v>
      </c>
      <c r="AT509" t="s">
        <v>2016</v>
      </c>
      <c r="AU509" t="s">
        <v>2015</v>
      </c>
      <c r="AV509" t="s">
        <v>104</v>
      </c>
      <c r="AW509" s="8">
        <v>4883.3</v>
      </c>
      <c r="AX509" s="8">
        <v>5122.3</v>
      </c>
      <c r="AY509" s="8">
        <v>5529.52</v>
      </c>
      <c r="BB509" t="s">
        <v>511</v>
      </c>
      <c r="BE509">
        <v>28</v>
      </c>
      <c r="BF509" t="s">
        <v>9</v>
      </c>
      <c r="BG509" t="s">
        <v>4438</v>
      </c>
      <c r="BI509">
        <v>112.52</v>
      </c>
      <c r="BJ509">
        <v>254.65</v>
      </c>
      <c r="BK509" t="s">
        <v>4439</v>
      </c>
      <c r="BL509">
        <v>5147.17</v>
      </c>
      <c r="BM509">
        <v>4780</v>
      </c>
      <c r="BN509">
        <v>5147.17</v>
      </c>
      <c r="BO509" t="s">
        <v>412</v>
      </c>
      <c r="BP509">
        <v>0</v>
      </c>
      <c r="BQ509" t="s">
        <v>1816</v>
      </c>
      <c r="BR509" t="s">
        <v>4440</v>
      </c>
      <c r="BS509" t="s">
        <v>9</v>
      </c>
      <c r="BT509" t="s">
        <v>9</v>
      </c>
      <c r="BU509" t="s">
        <v>38</v>
      </c>
      <c r="BV509" t="s">
        <v>4441</v>
      </c>
      <c r="BW509" t="s">
        <v>4437</v>
      </c>
      <c r="BX509" t="s">
        <v>4442</v>
      </c>
      <c r="BY509" t="s">
        <v>4437</v>
      </c>
      <c r="BZ509" t="s">
        <v>40</v>
      </c>
      <c r="CC509" t="s">
        <v>4443</v>
      </c>
      <c r="CE509" t="s">
        <v>112</v>
      </c>
      <c r="CF509">
        <v>239</v>
      </c>
      <c r="CG509" t="s">
        <v>672</v>
      </c>
      <c r="CI509" t="s">
        <v>4421</v>
      </c>
      <c r="CJ509">
        <v>124</v>
      </c>
      <c r="CK509" t="s">
        <v>45</v>
      </c>
      <c r="CL509" s="1">
        <v>42235</v>
      </c>
      <c r="CM509" t="s">
        <v>4444</v>
      </c>
      <c r="CO509" t="s">
        <v>4445</v>
      </c>
      <c r="CP509" t="s">
        <v>4443</v>
      </c>
      <c r="CQ509">
        <v>2</v>
      </c>
      <c r="CR509" s="8">
        <v>289.19</v>
      </c>
      <c r="CS509">
        <v>2</v>
      </c>
      <c r="CU509" s="8">
        <v>4883.3</v>
      </c>
      <c r="CV509">
        <v>3</v>
      </c>
      <c r="CX509" t="s">
        <v>4446</v>
      </c>
    </row>
    <row r="510" spans="1:103" x14ac:dyDescent="0.35">
      <c r="A510" t="s">
        <v>6332</v>
      </c>
      <c r="B510" s="19" t="s">
        <v>6289</v>
      </c>
      <c r="C510" t="s">
        <v>9</v>
      </c>
      <c r="D510">
        <v>100</v>
      </c>
      <c r="E510">
        <v>140</v>
      </c>
      <c r="F510" t="s">
        <v>6289</v>
      </c>
      <c r="G510">
        <v>1366</v>
      </c>
      <c r="H510" t="s">
        <v>10</v>
      </c>
      <c r="I510">
        <v>120</v>
      </c>
      <c r="J510" t="s">
        <v>1805</v>
      </c>
      <c r="K510" t="s">
        <v>6333</v>
      </c>
      <c r="L510" s="1"/>
      <c r="M510" s="1">
        <v>42237</v>
      </c>
      <c r="N510" s="1">
        <v>42083</v>
      </c>
      <c r="O510" t="s">
        <v>13</v>
      </c>
      <c r="P510" s="1"/>
      <c r="Q510" t="s">
        <v>1047</v>
      </c>
      <c r="R510" t="s">
        <v>9</v>
      </c>
      <c r="S510" t="s">
        <v>6291</v>
      </c>
      <c r="T510" t="s">
        <v>13</v>
      </c>
      <c r="U510" t="s">
        <v>53</v>
      </c>
      <c r="X510" s="8">
        <v>35</v>
      </c>
      <c r="Y510" s="8">
        <v>21</v>
      </c>
      <c r="Z510" s="8">
        <v>55</v>
      </c>
      <c r="AA510" s="8">
        <v>29581.14</v>
      </c>
      <c r="AB510" t="s">
        <v>611</v>
      </c>
      <c r="AC510" t="s">
        <v>189</v>
      </c>
      <c r="AD510" t="s">
        <v>794</v>
      </c>
      <c r="AE510" t="s">
        <v>1805</v>
      </c>
      <c r="AF510" t="s">
        <v>20</v>
      </c>
      <c r="AG510" t="s">
        <v>6334</v>
      </c>
      <c r="AH510" t="s">
        <v>3050</v>
      </c>
      <c r="AI510" t="s">
        <v>464</v>
      </c>
      <c r="AJ510" t="s">
        <v>23</v>
      </c>
      <c r="AK510" t="s">
        <v>4517</v>
      </c>
      <c r="AL510" s="2">
        <v>42083.670694444445</v>
      </c>
      <c r="AM510" t="s">
        <v>6335</v>
      </c>
      <c r="AN510" t="s">
        <v>6335</v>
      </c>
      <c r="AO510">
        <v>1</v>
      </c>
      <c r="AP510" t="s">
        <v>3730</v>
      </c>
      <c r="AQ510" t="s">
        <v>702</v>
      </c>
      <c r="AR510">
        <v>60</v>
      </c>
      <c r="AT510" t="s">
        <v>5925</v>
      </c>
      <c r="AU510" t="s">
        <v>3730</v>
      </c>
      <c r="AV510" t="s">
        <v>29</v>
      </c>
      <c r="AW510" s="8">
        <v>27480</v>
      </c>
      <c r="AX510" s="8">
        <v>27480</v>
      </c>
      <c r="AY510" s="8">
        <v>29581.14</v>
      </c>
      <c r="BB510" t="s">
        <v>6336</v>
      </c>
      <c r="BD510">
        <v>1.5</v>
      </c>
      <c r="BE510">
        <v>50</v>
      </c>
      <c r="BF510" t="s">
        <v>9</v>
      </c>
      <c r="BG510" t="s">
        <v>6337</v>
      </c>
      <c r="BI510">
        <v>633.28</v>
      </c>
      <c r="BJ510">
        <v>1467.86</v>
      </c>
      <c r="BK510" t="s">
        <v>6338</v>
      </c>
      <c r="BL510">
        <v>17748.68</v>
      </c>
      <c r="BM510">
        <v>27480</v>
      </c>
      <c r="BN510">
        <v>29581.14</v>
      </c>
      <c r="BO510" t="s">
        <v>325</v>
      </c>
      <c r="BP510">
        <v>0</v>
      </c>
      <c r="BQ510" t="s">
        <v>1816</v>
      </c>
      <c r="BR510" t="s">
        <v>6339</v>
      </c>
      <c r="BS510" t="s">
        <v>9</v>
      </c>
      <c r="BT510" t="s">
        <v>9</v>
      </c>
      <c r="BU510" t="s">
        <v>38</v>
      </c>
      <c r="BV510" t="s">
        <v>402</v>
      </c>
      <c r="BW510" t="s">
        <v>6335</v>
      </c>
      <c r="BX510" t="s">
        <v>6340</v>
      </c>
      <c r="BY510" t="s">
        <v>6335</v>
      </c>
      <c r="BZ510" t="s">
        <v>40</v>
      </c>
      <c r="CA510" t="s">
        <v>6341</v>
      </c>
      <c r="CD510" t="s">
        <v>164</v>
      </c>
      <c r="CE510" t="s">
        <v>2005</v>
      </c>
      <c r="CF510">
        <v>224</v>
      </c>
      <c r="CG510" t="s">
        <v>449</v>
      </c>
      <c r="CI510" t="s">
        <v>6289</v>
      </c>
      <c r="CJ510">
        <v>102</v>
      </c>
      <c r="CK510" t="s">
        <v>45</v>
      </c>
      <c r="CL510" s="1">
        <v>42237</v>
      </c>
      <c r="CM510" t="s">
        <v>6342</v>
      </c>
      <c r="CO510" t="s">
        <v>6343</v>
      </c>
      <c r="CQ510">
        <v>1</v>
      </c>
      <c r="CR510" s="8"/>
      <c r="CS510">
        <v>2</v>
      </c>
      <c r="CU510" s="8">
        <v>27480</v>
      </c>
      <c r="CV510">
        <v>3</v>
      </c>
      <c r="CX510" t="s">
        <v>6344</v>
      </c>
      <c r="CY510">
        <v>7.5</v>
      </c>
    </row>
    <row r="511" spans="1:103" x14ac:dyDescent="0.35">
      <c r="A511" t="s">
        <v>8233</v>
      </c>
      <c r="B511" s="19" t="s">
        <v>8179</v>
      </c>
      <c r="C511" t="s">
        <v>69</v>
      </c>
      <c r="D511">
        <v>97.56</v>
      </c>
      <c r="E511">
        <v>45</v>
      </c>
      <c r="F511" t="s">
        <v>8179</v>
      </c>
      <c r="G511">
        <v>1367</v>
      </c>
      <c r="H511" t="s">
        <v>10</v>
      </c>
      <c r="I511">
        <v>41</v>
      </c>
      <c r="J511" t="s">
        <v>1805</v>
      </c>
      <c r="K511" t="s">
        <v>8234</v>
      </c>
      <c r="L511" s="1"/>
      <c r="M511" s="1">
        <v>42237</v>
      </c>
      <c r="N511" s="1">
        <v>42083</v>
      </c>
      <c r="O511" t="s">
        <v>13</v>
      </c>
      <c r="P511" s="1"/>
      <c r="Q511" t="s">
        <v>1047</v>
      </c>
      <c r="R511" t="s">
        <v>9</v>
      </c>
      <c r="S511" t="s">
        <v>8181</v>
      </c>
      <c r="T511" t="s">
        <v>13</v>
      </c>
      <c r="U511" t="s">
        <v>16</v>
      </c>
      <c r="X511" s="8">
        <v>34</v>
      </c>
      <c r="Y511" s="8">
        <v>20</v>
      </c>
      <c r="Z511" s="8">
        <v>41</v>
      </c>
      <c r="AA511" s="8">
        <v>8152.08</v>
      </c>
      <c r="AB511" t="s">
        <v>611</v>
      </c>
      <c r="AC511" t="s">
        <v>189</v>
      </c>
      <c r="AD511" t="s">
        <v>438</v>
      </c>
      <c r="AE511" t="s">
        <v>1805</v>
      </c>
      <c r="AF511" t="s">
        <v>20</v>
      </c>
      <c r="AH511" t="s">
        <v>3050</v>
      </c>
      <c r="AI511" t="s">
        <v>464</v>
      </c>
      <c r="AJ511" t="s">
        <v>23</v>
      </c>
      <c r="AK511" t="s">
        <v>4517</v>
      </c>
      <c r="AL511" s="2">
        <v>42083.675312500003</v>
      </c>
      <c r="AM511" t="s">
        <v>8235</v>
      </c>
      <c r="AN511" t="s">
        <v>8235</v>
      </c>
      <c r="AO511">
        <v>2</v>
      </c>
      <c r="AP511" t="s">
        <v>2935</v>
      </c>
      <c r="AQ511" t="s">
        <v>311</v>
      </c>
      <c r="AR511">
        <v>40</v>
      </c>
      <c r="AT511" t="s">
        <v>2936</v>
      </c>
      <c r="AU511" t="s">
        <v>2935</v>
      </c>
      <c r="AV511" t="s">
        <v>29</v>
      </c>
      <c r="AW511" s="8">
        <v>7560</v>
      </c>
      <c r="AX511" s="8">
        <v>7749</v>
      </c>
      <c r="AY511" s="8">
        <v>8355.89</v>
      </c>
      <c r="BA511" t="s">
        <v>8236</v>
      </c>
      <c r="BB511" t="s">
        <v>511</v>
      </c>
      <c r="BC511" t="s">
        <v>3686</v>
      </c>
      <c r="BD511">
        <v>2</v>
      </c>
      <c r="BE511">
        <v>31</v>
      </c>
      <c r="BF511" t="s">
        <v>9</v>
      </c>
      <c r="BG511" t="s">
        <v>8237</v>
      </c>
      <c r="BI511">
        <v>193.87</v>
      </c>
      <c r="BJ511">
        <v>398.21</v>
      </c>
      <c r="BK511" t="s">
        <v>8238</v>
      </c>
      <c r="BL511">
        <v>4891.25</v>
      </c>
      <c r="BM511">
        <v>7560</v>
      </c>
      <c r="BN511">
        <v>8152.08</v>
      </c>
      <c r="BO511" t="s">
        <v>325</v>
      </c>
      <c r="BP511">
        <v>203.81</v>
      </c>
      <c r="BQ511" t="s">
        <v>1816</v>
      </c>
      <c r="BR511" t="s">
        <v>8239</v>
      </c>
      <c r="BS511" t="s">
        <v>9</v>
      </c>
      <c r="BT511" t="s">
        <v>9</v>
      </c>
      <c r="BU511" t="s">
        <v>38</v>
      </c>
      <c r="BV511" t="s">
        <v>8240</v>
      </c>
      <c r="BW511" t="s">
        <v>8235</v>
      </c>
      <c r="BX511" t="s">
        <v>8241</v>
      </c>
      <c r="BY511" t="s">
        <v>8235</v>
      </c>
      <c r="BZ511" t="s">
        <v>72</v>
      </c>
      <c r="CC511" t="s">
        <v>8242</v>
      </c>
      <c r="CE511" t="s">
        <v>294</v>
      </c>
      <c r="CF511">
        <v>189</v>
      </c>
      <c r="CG511" t="s">
        <v>449</v>
      </c>
      <c r="CI511" t="s">
        <v>8179</v>
      </c>
      <c r="CJ511">
        <v>122</v>
      </c>
      <c r="CK511" t="s">
        <v>45</v>
      </c>
      <c r="CL511" s="1">
        <v>42237</v>
      </c>
      <c r="CM511" t="s">
        <v>8236</v>
      </c>
      <c r="CO511" t="s">
        <v>8242</v>
      </c>
      <c r="CP511" t="s">
        <v>8242</v>
      </c>
      <c r="CQ511">
        <v>2</v>
      </c>
      <c r="CR511" s="8">
        <v>228.69</v>
      </c>
      <c r="CS511">
        <v>2</v>
      </c>
      <c r="CU511" s="8">
        <v>7560</v>
      </c>
      <c r="CV511">
        <v>3</v>
      </c>
      <c r="CX511" t="s">
        <v>8243</v>
      </c>
      <c r="CY511">
        <v>5.5</v>
      </c>
    </row>
    <row r="512" spans="1:103" x14ac:dyDescent="0.35">
      <c r="A512" t="s">
        <v>6371</v>
      </c>
      <c r="B512" s="19" t="s">
        <v>6372</v>
      </c>
      <c r="C512" t="s">
        <v>69</v>
      </c>
      <c r="E512">
        <v>85</v>
      </c>
      <c r="F512" t="s">
        <v>6372</v>
      </c>
      <c r="G512">
        <v>1694</v>
      </c>
      <c r="H512" t="s">
        <v>148</v>
      </c>
      <c r="I512">
        <v>85</v>
      </c>
      <c r="J512" t="s">
        <v>1433</v>
      </c>
      <c r="K512" t="s">
        <v>6373</v>
      </c>
      <c r="L512" s="1">
        <v>42122</v>
      </c>
      <c r="M512" s="1">
        <v>42235</v>
      </c>
      <c r="N512" s="1">
        <v>42122</v>
      </c>
      <c r="O512" t="s">
        <v>990</v>
      </c>
      <c r="P512" s="1"/>
      <c r="Q512" t="s">
        <v>758</v>
      </c>
      <c r="S512" t="s">
        <v>6374</v>
      </c>
      <c r="T512" t="s">
        <v>3517</v>
      </c>
      <c r="X512" s="8">
        <v>54.29</v>
      </c>
      <c r="Y512" s="8">
        <v>23.22</v>
      </c>
      <c r="Z512" s="8">
        <v>40</v>
      </c>
      <c r="AA512" s="8">
        <v>0</v>
      </c>
      <c r="AB512" t="s">
        <v>2412</v>
      </c>
      <c r="AC512" t="s">
        <v>2412</v>
      </c>
      <c r="AD512" t="s">
        <v>1436</v>
      </c>
      <c r="AE512" t="s">
        <v>1433</v>
      </c>
      <c r="AF512" t="s">
        <v>177</v>
      </c>
      <c r="AH512" t="s">
        <v>5571</v>
      </c>
      <c r="AI512" t="s">
        <v>2674</v>
      </c>
      <c r="AJ512" t="s">
        <v>100</v>
      </c>
      <c r="AK512" t="s">
        <v>2414</v>
      </c>
      <c r="AL512" s="2">
        <v>42122.537800925929</v>
      </c>
      <c r="AO512">
        <v>1</v>
      </c>
      <c r="AP512" t="s">
        <v>6375</v>
      </c>
      <c r="AU512" t="s">
        <v>1472</v>
      </c>
      <c r="AV512" t="s">
        <v>104</v>
      </c>
      <c r="AW512" s="8">
        <v>29665</v>
      </c>
      <c r="AX512" s="8">
        <v>22248.75</v>
      </c>
      <c r="AY512" s="8">
        <v>23966.27</v>
      </c>
      <c r="BA512" t="s">
        <v>6376</v>
      </c>
      <c r="BB512" t="s">
        <v>32</v>
      </c>
      <c r="BC512" t="s">
        <v>6377</v>
      </c>
      <c r="BF512" t="s">
        <v>69</v>
      </c>
      <c r="BG512" t="s">
        <v>6378</v>
      </c>
      <c r="BO512" t="s">
        <v>653</v>
      </c>
      <c r="BP512">
        <v>23966.27</v>
      </c>
      <c r="BQ512" t="s">
        <v>2421</v>
      </c>
      <c r="BR512" t="s">
        <v>6379</v>
      </c>
      <c r="BS512" t="s">
        <v>9</v>
      </c>
      <c r="BV512" t="s">
        <v>6380</v>
      </c>
      <c r="BX512" t="s">
        <v>6381</v>
      </c>
      <c r="BZ512" t="s">
        <v>40</v>
      </c>
      <c r="CE512" t="s">
        <v>2718</v>
      </c>
      <c r="CF512">
        <v>349</v>
      </c>
      <c r="CG512" t="s">
        <v>814</v>
      </c>
      <c r="CI512" t="s">
        <v>6372</v>
      </c>
      <c r="CJ512">
        <v>311</v>
      </c>
      <c r="CK512" t="s">
        <v>1450</v>
      </c>
      <c r="CL512" s="1">
        <v>42235</v>
      </c>
      <c r="CM512" t="s">
        <v>6376</v>
      </c>
      <c r="CQ512">
        <v>1</v>
      </c>
      <c r="CR512" s="8"/>
      <c r="CS512">
        <v>1</v>
      </c>
      <c r="CU512" s="8">
        <v>29665</v>
      </c>
      <c r="CV512"/>
      <c r="CX512" t="s">
        <v>6382</v>
      </c>
    </row>
    <row r="513" spans="1:102" x14ac:dyDescent="0.35">
      <c r="A513" t="s">
        <v>6383</v>
      </c>
      <c r="B513" s="19" t="s">
        <v>6384</v>
      </c>
      <c r="C513" t="s">
        <v>9</v>
      </c>
      <c r="D513">
        <v>100</v>
      </c>
      <c r="E513">
        <v>18</v>
      </c>
      <c r="F513" t="s">
        <v>6384</v>
      </c>
      <c r="G513">
        <v>1225</v>
      </c>
      <c r="H513" t="s">
        <v>278</v>
      </c>
      <c r="I513">
        <v>18</v>
      </c>
      <c r="J513" t="s">
        <v>171</v>
      </c>
      <c r="K513" t="s">
        <v>6385</v>
      </c>
      <c r="L513" s="1"/>
      <c r="M513" s="1">
        <v>42235</v>
      </c>
      <c r="N513" s="1">
        <v>42072</v>
      </c>
      <c r="O513" t="s">
        <v>13</v>
      </c>
      <c r="P513" s="1">
        <v>42079</v>
      </c>
      <c r="Q513" t="s">
        <v>14</v>
      </c>
      <c r="R513" t="s">
        <v>9</v>
      </c>
      <c r="S513" t="s">
        <v>6386</v>
      </c>
      <c r="T513" t="s">
        <v>13</v>
      </c>
      <c r="U513" t="s">
        <v>16</v>
      </c>
      <c r="X513" s="8">
        <v>30</v>
      </c>
      <c r="Y513" s="8">
        <v>26.25</v>
      </c>
      <c r="Z513" s="8">
        <v>90</v>
      </c>
      <c r="AA513" s="8">
        <v>3852.86</v>
      </c>
      <c r="AB513" t="s">
        <v>280</v>
      </c>
      <c r="AC513" t="s">
        <v>280</v>
      </c>
      <c r="AD513" t="s">
        <v>176</v>
      </c>
      <c r="AE513" t="s">
        <v>171</v>
      </c>
      <c r="AF513" t="s">
        <v>177</v>
      </c>
      <c r="AG513" t="s">
        <v>6387</v>
      </c>
      <c r="AH513" t="s">
        <v>618</v>
      </c>
      <c r="AI513" t="s">
        <v>243</v>
      </c>
      <c r="AJ513" t="s">
        <v>100</v>
      </c>
      <c r="AK513" t="s">
        <v>284</v>
      </c>
      <c r="AL513" s="2">
        <v>42072.408483796295</v>
      </c>
      <c r="AM513" t="s">
        <v>6388</v>
      </c>
      <c r="AN513" t="s">
        <v>6388</v>
      </c>
      <c r="AO513">
        <v>4</v>
      </c>
      <c r="AP513" t="s">
        <v>183</v>
      </c>
      <c r="AT513" t="s">
        <v>6389</v>
      </c>
      <c r="AU513" t="s">
        <v>183</v>
      </c>
      <c r="AV513" t="s">
        <v>104</v>
      </c>
      <c r="AW513" s="8">
        <v>3582</v>
      </c>
      <c r="AX513" s="8">
        <v>3582</v>
      </c>
      <c r="AY513" s="8">
        <v>3852.86</v>
      </c>
      <c r="BA513" t="s">
        <v>6390</v>
      </c>
      <c r="BB513" t="s">
        <v>32</v>
      </c>
      <c r="BC513" t="s">
        <v>6391</v>
      </c>
      <c r="BE513">
        <v>12</v>
      </c>
      <c r="BF513" t="s">
        <v>69</v>
      </c>
      <c r="BG513" t="s">
        <v>6392</v>
      </c>
      <c r="BO513" t="s">
        <v>175</v>
      </c>
      <c r="BP513">
        <v>0</v>
      </c>
      <c r="BQ513" t="s">
        <v>190</v>
      </c>
      <c r="BR513" t="s">
        <v>6393</v>
      </c>
      <c r="BS513" t="s">
        <v>9</v>
      </c>
      <c r="BV513" t="s">
        <v>3349</v>
      </c>
      <c r="BW513" t="s">
        <v>6388</v>
      </c>
      <c r="BX513" t="s">
        <v>6387</v>
      </c>
      <c r="BY513" t="s">
        <v>6388</v>
      </c>
      <c r="BZ513" t="s">
        <v>72</v>
      </c>
      <c r="CA513" t="s">
        <v>6394</v>
      </c>
      <c r="CB513" t="s">
        <v>3181</v>
      </c>
      <c r="CE513" t="s">
        <v>473</v>
      </c>
      <c r="CF513">
        <v>199</v>
      </c>
      <c r="CG513" t="s">
        <v>227</v>
      </c>
      <c r="CH513" t="s">
        <v>196</v>
      </c>
      <c r="CI513" t="s">
        <v>6384</v>
      </c>
      <c r="CJ513">
        <v>210</v>
      </c>
      <c r="CK513" t="s">
        <v>45</v>
      </c>
      <c r="CL513" s="1">
        <v>42235</v>
      </c>
      <c r="CM513" t="s">
        <v>6390</v>
      </c>
      <c r="CO513" t="s">
        <v>6395</v>
      </c>
      <c r="CQ513">
        <v>2</v>
      </c>
      <c r="CR513" s="8">
        <v>4334.22</v>
      </c>
      <c r="CS513">
        <v>0</v>
      </c>
      <c r="CU513" s="8">
        <v>3582</v>
      </c>
      <c r="CV513">
        <v>1</v>
      </c>
      <c r="CX513" t="s">
        <v>6396</v>
      </c>
    </row>
    <row r="514" spans="1:102" x14ac:dyDescent="0.35">
      <c r="A514" t="s">
        <v>6397</v>
      </c>
      <c r="B514" s="19" t="s">
        <v>6384</v>
      </c>
      <c r="C514" t="s">
        <v>9</v>
      </c>
      <c r="D514">
        <v>100</v>
      </c>
      <c r="E514">
        <v>20</v>
      </c>
      <c r="F514" t="s">
        <v>6384</v>
      </c>
      <c r="G514">
        <v>2038</v>
      </c>
      <c r="H514" t="s">
        <v>224</v>
      </c>
      <c r="I514">
        <v>20</v>
      </c>
      <c r="J514" t="s">
        <v>171</v>
      </c>
      <c r="K514" t="s">
        <v>6398</v>
      </c>
      <c r="L514" s="1"/>
      <c r="M514" s="1">
        <v>42235</v>
      </c>
      <c r="N514" s="1">
        <v>42177</v>
      </c>
      <c r="O514" t="s">
        <v>13</v>
      </c>
      <c r="P514" s="1">
        <v>42178</v>
      </c>
      <c r="Q514" t="s">
        <v>14</v>
      </c>
      <c r="R514" t="s">
        <v>9</v>
      </c>
      <c r="S514" t="s">
        <v>6386</v>
      </c>
      <c r="T514" t="s">
        <v>13</v>
      </c>
      <c r="U514" t="s">
        <v>302</v>
      </c>
      <c r="V514" t="s">
        <v>6399</v>
      </c>
      <c r="X514" s="8">
        <v>22.5</v>
      </c>
      <c r="Y514" s="8">
        <v>18.75</v>
      </c>
      <c r="Z514" s="8">
        <v>59</v>
      </c>
      <c r="AA514" s="8">
        <v>3207.31</v>
      </c>
      <c r="AB514" t="s">
        <v>259</v>
      </c>
      <c r="AC514" t="s">
        <v>259</v>
      </c>
      <c r="AD514" t="s">
        <v>176</v>
      </c>
      <c r="AE514" t="s">
        <v>171</v>
      </c>
      <c r="AF514" t="s">
        <v>177</v>
      </c>
      <c r="AG514" t="s">
        <v>6400</v>
      </c>
      <c r="AH514" t="s">
        <v>1660</v>
      </c>
      <c r="AI514" t="s">
        <v>1661</v>
      </c>
      <c r="AJ514" t="s">
        <v>100</v>
      </c>
      <c r="AK514" t="s">
        <v>263</v>
      </c>
      <c r="AL514" s="2">
        <v>42165.592592592591</v>
      </c>
      <c r="AM514" t="s">
        <v>6401</v>
      </c>
      <c r="AO514">
        <v>1</v>
      </c>
      <c r="AP514" t="s">
        <v>183</v>
      </c>
      <c r="AT514" t="s">
        <v>6389</v>
      </c>
      <c r="AU514" t="s">
        <v>183</v>
      </c>
      <c r="AV514" t="s">
        <v>104</v>
      </c>
      <c r="AW514" s="8">
        <v>2980</v>
      </c>
      <c r="AX514" s="8">
        <v>2980</v>
      </c>
      <c r="AY514" s="8">
        <v>3207.31</v>
      </c>
      <c r="AZ514" t="s">
        <v>210</v>
      </c>
      <c r="BA514" t="s">
        <v>6402</v>
      </c>
      <c r="BB514" t="s">
        <v>6403</v>
      </c>
      <c r="BC514" t="s">
        <v>6404</v>
      </c>
      <c r="BE514">
        <v>12</v>
      </c>
      <c r="BF514" t="s">
        <v>69</v>
      </c>
      <c r="BG514" t="s">
        <v>6405</v>
      </c>
      <c r="BO514" t="s">
        <v>227</v>
      </c>
      <c r="BP514">
        <v>0</v>
      </c>
      <c r="BQ514" t="s">
        <v>190</v>
      </c>
      <c r="BR514" t="s">
        <v>6406</v>
      </c>
      <c r="BS514" t="s">
        <v>9</v>
      </c>
      <c r="BV514" t="s">
        <v>6407</v>
      </c>
      <c r="BW514" t="s">
        <v>6401</v>
      </c>
      <c r="BX514" t="s">
        <v>6399</v>
      </c>
      <c r="BY514" t="s">
        <v>6401</v>
      </c>
      <c r="BZ514" t="s">
        <v>72</v>
      </c>
      <c r="CA514" t="s">
        <v>6408</v>
      </c>
      <c r="CB514" t="s">
        <v>6409</v>
      </c>
      <c r="CE514" t="s">
        <v>493</v>
      </c>
      <c r="CF514">
        <v>149</v>
      </c>
      <c r="CG514" t="s">
        <v>274</v>
      </c>
      <c r="CH514" t="s">
        <v>196</v>
      </c>
      <c r="CI514" t="s">
        <v>6384</v>
      </c>
      <c r="CJ514">
        <v>210</v>
      </c>
      <c r="CK514" t="s">
        <v>45</v>
      </c>
      <c r="CL514" s="1">
        <v>42235</v>
      </c>
      <c r="CM514" t="s">
        <v>6402</v>
      </c>
      <c r="CN514" t="s">
        <v>6410</v>
      </c>
      <c r="CO514" t="s">
        <v>6411</v>
      </c>
      <c r="CQ514">
        <v>1</v>
      </c>
      <c r="CR514" s="8"/>
      <c r="CS514">
        <v>1</v>
      </c>
      <c r="CU514" s="8">
        <v>2980</v>
      </c>
      <c r="CV514">
        <v>1</v>
      </c>
      <c r="CX514" t="s">
        <v>6412</v>
      </c>
    </row>
    <row r="515" spans="1:102" x14ac:dyDescent="0.35">
      <c r="A515" t="s">
        <v>6413</v>
      </c>
      <c r="B515" s="19" t="s">
        <v>6384</v>
      </c>
      <c r="C515" t="s">
        <v>9</v>
      </c>
      <c r="D515">
        <v>100</v>
      </c>
      <c r="E515">
        <v>14</v>
      </c>
      <c r="F515" t="s">
        <v>6384</v>
      </c>
      <c r="G515">
        <v>2123</v>
      </c>
      <c r="H515" t="s">
        <v>200</v>
      </c>
      <c r="I515">
        <v>14</v>
      </c>
      <c r="J515" t="s">
        <v>171</v>
      </c>
      <c r="K515" t="s">
        <v>6414</v>
      </c>
      <c r="L515" s="1"/>
      <c r="M515" s="1">
        <v>42236</v>
      </c>
      <c r="N515" s="1">
        <v>42171</v>
      </c>
      <c r="O515" t="s">
        <v>13</v>
      </c>
      <c r="P515" s="1"/>
      <c r="Q515" t="s">
        <v>173</v>
      </c>
      <c r="R515" t="s">
        <v>9</v>
      </c>
      <c r="S515" t="s">
        <v>6386</v>
      </c>
      <c r="T515" t="s">
        <v>13</v>
      </c>
      <c r="U515" t="s">
        <v>16</v>
      </c>
      <c r="V515" t="s">
        <v>6415</v>
      </c>
      <c r="X515" s="8">
        <v>22.5</v>
      </c>
      <c r="Y515" s="8">
        <v>22.5</v>
      </c>
      <c r="Z515" s="8">
        <v>59</v>
      </c>
      <c r="AA515" s="8">
        <v>2401.4499999999998</v>
      </c>
      <c r="AB515" t="s">
        <v>205</v>
      </c>
      <c r="AC515" t="s">
        <v>205</v>
      </c>
      <c r="AD515" t="s">
        <v>176</v>
      </c>
      <c r="AE515" t="s">
        <v>171</v>
      </c>
      <c r="AF515" t="s">
        <v>177</v>
      </c>
      <c r="AG515" t="s">
        <v>6416</v>
      </c>
      <c r="AH515" t="s">
        <v>6417</v>
      </c>
      <c r="AI515" t="s">
        <v>762</v>
      </c>
      <c r="AJ515" t="s">
        <v>80</v>
      </c>
      <c r="AK515" t="s">
        <v>619</v>
      </c>
      <c r="AL515" s="2">
        <v>42171.593182870369</v>
      </c>
      <c r="AM515" t="s">
        <v>6418</v>
      </c>
      <c r="AN515" t="s">
        <v>6418</v>
      </c>
      <c r="AO515">
        <v>1</v>
      </c>
      <c r="AP515" t="s">
        <v>183</v>
      </c>
      <c r="AT515" t="s">
        <v>6389</v>
      </c>
      <c r="AU515" t="s">
        <v>183</v>
      </c>
      <c r="AV515" t="s">
        <v>83</v>
      </c>
      <c r="AW515" s="8">
        <v>2226</v>
      </c>
      <c r="AX515" s="8">
        <v>2226</v>
      </c>
      <c r="AY515" s="8">
        <v>2401.4499999999998</v>
      </c>
      <c r="AZ515" t="s">
        <v>210</v>
      </c>
      <c r="BA515" t="s">
        <v>6419</v>
      </c>
      <c r="BB515" t="s">
        <v>6420</v>
      </c>
      <c r="BC515" t="s">
        <v>6421</v>
      </c>
      <c r="BE515">
        <v>12</v>
      </c>
      <c r="BF515" t="s">
        <v>69</v>
      </c>
      <c r="BG515" t="s">
        <v>6422</v>
      </c>
      <c r="BO515" t="s">
        <v>215</v>
      </c>
      <c r="BP515">
        <v>0</v>
      </c>
      <c r="BQ515" t="s">
        <v>190</v>
      </c>
      <c r="BR515" t="s">
        <v>6423</v>
      </c>
      <c r="BS515" t="s">
        <v>9</v>
      </c>
      <c r="BV515" t="s">
        <v>6424</v>
      </c>
      <c r="BW515" t="s">
        <v>6418</v>
      </c>
      <c r="BX515" t="s">
        <v>2370</v>
      </c>
      <c r="BY515" t="s">
        <v>6418</v>
      </c>
      <c r="BZ515" t="s">
        <v>40</v>
      </c>
      <c r="CB515" t="s">
        <v>1682</v>
      </c>
      <c r="CC515" t="s">
        <v>6425</v>
      </c>
      <c r="CE515" t="s">
        <v>473</v>
      </c>
      <c r="CF515">
        <v>159</v>
      </c>
      <c r="CG515" t="s">
        <v>220</v>
      </c>
      <c r="CH515" t="s">
        <v>196</v>
      </c>
      <c r="CI515" t="s">
        <v>6384</v>
      </c>
      <c r="CJ515">
        <v>210</v>
      </c>
      <c r="CK515" t="s">
        <v>45</v>
      </c>
      <c r="CL515" s="1">
        <v>42236</v>
      </c>
      <c r="CM515" t="s">
        <v>6419</v>
      </c>
      <c r="CN515" t="s">
        <v>6426</v>
      </c>
      <c r="CO515" t="s">
        <v>6427</v>
      </c>
      <c r="CP515" t="s">
        <v>6425</v>
      </c>
      <c r="CQ515">
        <v>1</v>
      </c>
      <c r="CR515" s="8"/>
      <c r="CS515">
        <v>0</v>
      </c>
      <c r="CU515" s="8">
        <v>2226</v>
      </c>
      <c r="CV515">
        <v>1</v>
      </c>
      <c r="CX515" t="s">
        <v>6428</v>
      </c>
    </row>
    <row r="516" spans="1:102" x14ac:dyDescent="0.35">
      <c r="A516" t="s">
        <v>6429</v>
      </c>
      <c r="B516" s="19" t="s">
        <v>6384</v>
      </c>
      <c r="C516" t="s">
        <v>9</v>
      </c>
      <c r="D516">
        <v>100</v>
      </c>
      <c r="E516">
        <v>18</v>
      </c>
      <c r="F516" t="s">
        <v>6384</v>
      </c>
      <c r="G516">
        <v>2403</v>
      </c>
      <c r="H516" t="s">
        <v>200</v>
      </c>
      <c r="I516">
        <v>18</v>
      </c>
      <c r="J516" t="s">
        <v>171</v>
      </c>
      <c r="K516" t="s">
        <v>6430</v>
      </c>
      <c r="L516" s="1"/>
      <c r="M516" s="1">
        <v>42235</v>
      </c>
      <c r="N516" s="1">
        <v>42212</v>
      </c>
      <c r="O516" t="s">
        <v>13</v>
      </c>
      <c r="P516" s="1">
        <v>42213</v>
      </c>
      <c r="Q516" t="s">
        <v>202</v>
      </c>
      <c r="R516" t="s">
        <v>9</v>
      </c>
      <c r="S516" t="s">
        <v>6386</v>
      </c>
      <c r="T516" t="s">
        <v>13</v>
      </c>
      <c r="U516" t="s">
        <v>652</v>
      </c>
      <c r="X516" s="8">
        <v>22.5</v>
      </c>
      <c r="Y516" s="8">
        <v>22.5</v>
      </c>
      <c r="Z516" s="8">
        <v>59</v>
      </c>
      <c r="AA516" s="8">
        <v>3087.58</v>
      </c>
      <c r="AB516" t="s">
        <v>205</v>
      </c>
      <c r="AC516" t="s">
        <v>205</v>
      </c>
      <c r="AD516" t="s">
        <v>176</v>
      </c>
      <c r="AE516" t="s">
        <v>171</v>
      </c>
      <c r="AF516" t="s">
        <v>177</v>
      </c>
      <c r="AH516" t="s">
        <v>6431</v>
      </c>
      <c r="AI516" t="s">
        <v>3600</v>
      </c>
      <c r="AJ516" t="s">
        <v>100</v>
      </c>
      <c r="AK516" t="s">
        <v>579</v>
      </c>
      <c r="AL516" s="2">
        <v>42212.45239583333</v>
      </c>
      <c r="AM516" t="s">
        <v>6432</v>
      </c>
      <c r="AN516" t="s">
        <v>6432</v>
      </c>
      <c r="AO516">
        <v>1</v>
      </c>
      <c r="AP516" t="s">
        <v>183</v>
      </c>
      <c r="AT516" t="s">
        <v>6389</v>
      </c>
      <c r="AU516" t="s">
        <v>183</v>
      </c>
      <c r="AV516" t="s">
        <v>104</v>
      </c>
      <c r="AW516" s="8">
        <v>2862</v>
      </c>
      <c r="AX516" s="8">
        <v>2862</v>
      </c>
      <c r="AY516" s="8">
        <v>3087.58</v>
      </c>
      <c r="BA516" t="s">
        <v>6433</v>
      </c>
      <c r="BB516" t="s">
        <v>6434</v>
      </c>
      <c r="BC516" t="s">
        <v>6435</v>
      </c>
      <c r="BE516">
        <v>12</v>
      </c>
      <c r="BF516" t="s">
        <v>69</v>
      </c>
      <c r="BG516" t="s">
        <v>6436</v>
      </c>
      <c r="BO516" t="s">
        <v>215</v>
      </c>
      <c r="BP516">
        <v>0</v>
      </c>
      <c r="BQ516" t="s">
        <v>190</v>
      </c>
      <c r="BR516" t="s">
        <v>6437</v>
      </c>
      <c r="BS516" t="s">
        <v>9</v>
      </c>
      <c r="BV516" t="s">
        <v>6438</v>
      </c>
      <c r="BW516" t="s">
        <v>6432</v>
      </c>
      <c r="BX516" t="s">
        <v>6439</v>
      </c>
      <c r="BY516" t="s">
        <v>6432</v>
      </c>
      <c r="BZ516" t="s">
        <v>40</v>
      </c>
      <c r="CB516" t="s">
        <v>6440</v>
      </c>
      <c r="CC516" t="s">
        <v>6441</v>
      </c>
      <c r="CE516" t="s">
        <v>129</v>
      </c>
      <c r="CF516">
        <v>159</v>
      </c>
      <c r="CG516" t="s">
        <v>220</v>
      </c>
      <c r="CH516" t="s">
        <v>196</v>
      </c>
      <c r="CI516" t="s">
        <v>6384</v>
      </c>
      <c r="CJ516">
        <v>210</v>
      </c>
      <c r="CK516" t="s">
        <v>45</v>
      </c>
      <c r="CL516" s="1">
        <v>42235</v>
      </c>
      <c r="CM516" t="s">
        <v>6433</v>
      </c>
      <c r="CO516" t="s">
        <v>6441</v>
      </c>
      <c r="CP516" t="s">
        <v>6441</v>
      </c>
      <c r="CQ516">
        <v>1</v>
      </c>
      <c r="CR516" s="8"/>
      <c r="CS516">
        <v>0</v>
      </c>
      <c r="CU516" s="8">
        <v>2862</v>
      </c>
      <c r="CV516">
        <v>1</v>
      </c>
      <c r="CX516" t="s">
        <v>6442</v>
      </c>
    </row>
    <row r="517" spans="1:102" x14ac:dyDescent="0.35">
      <c r="A517" t="s">
        <v>6443</v>
      </c>
      <c r="B517" s="19" t="s">
        <v>6384</v>
      </c>
      <c r="C517" t="s">
        <v>9</v>
      </c>
      <c r="D517">
        <v>100</v>
      </c>
      <c r="E517">
        <v>18</v>
      </c>
      <c r="F517" t="s">
        <v>6384</v>
      </c>
      <c r="G517">
        <v>2402</v>
      </c>
      <c r="H517" t="s">
        <v>200</v>
      </c>
      <c r="I517">
        <v>18</v>
      </c>
      <c r="J517" t="s">
        <v>171</v>
      </c>
      <c r="K517" t="s">
        <v>6444</v>
      </c>
      <c r="L517" s="1">
        <v>42212</v>
      </c>
      <c r="M517" s="1">
        <v>42238</v>
      </c>
      <c r="N517" s="1">
        <v>42209</v>
      </c>
      <c r="O517" t="s">
        <v>990</v>
      </c>
      <c r="P517" s="1">
        <v>42216</v>
      </c>
      <c r="Q517" t="s">
        <v>202</v>
      </c>
      <c r="R517" t="s">
        <v>9</v>
      </c>
      <c r="S517" t="s">
        <v>6386</v>
      </c>
      <c r="T517" t="s">
        <v>1414</v>
      </c>
      <c r="X517" s="8">
        <v>22.5</v>
      </c>
      <c r="Y517" s="8">
        <v>22.5</v>
      </c>
      <c r="Z517" s="8">
        <v>59</v>
      </c>
      <c r="AA517" s="8">
        <v>3087.58</v>
      </c>
      <c r="AB517" t="s">
        <v>205</v>
      </c>
      <c r="AC517" t="s">
        <v>205</v>
      </c>
      <c r="AD517" t="s">
        <v>176</v>
      </c>
      <c r="AE517" t="s">
        <v>171</v>
      </c>
      <c r="AF517" t="s">
        <v>177</v>
      </c>
      <c r="AH517" t="s">
        <v>6445</v>
      </c>
      <c r="AI517" t="s">
        <v>658</v>
      </c>
      <c r="AJ517" t="s">
        <v>59</v>
      </c>
      <c r="AK517" t="s">
        <v>645</v>
      </c>
      <c r="AL517" s="2">
        <v>42209.717581018522</v>
      </c>
      <c r="AM517" t="s">
        <v>6446</v>
      </c>
      <c r="AN517" t="s">
        <v>6447</v>
      </c>
      <c r="AO517">
        <v>1</v>
      </c>
      <c r="AP517" t="s">
        <v>183</v>
      </c>
      <c r="AT517" t="s">
        <v>6389</v>
      </c>
      <c r="AU517" t="s">
        <v>183</v>
      </c>
      <c r="AV517" t="s">
        <v>62</v>
      </c>
      <c r="AW517" s="8">
        <v>2862</v>
      </c>
      <c r="AX517" s="8">
        <v>2862</v>
      </c>
      <c r="AY517" s="8">
        <v>3087.58</v>
      </c>
      <c r="BA517" t="s">
        <v>6448</v>
      </c>
      <c r="BB517" t="s">
        <v>32</v>
      </c>
      <c r="BC517" t="s">
        <v>6449</v>
      </c>
      <c r="BE517">
        <v>12</v>
      </c>
      <c r="BF517" t="s">
        <v>69</v>
      </c>
      <c r="BO517" t="s">
        <v>215</v>
      </c>
      <c r="BP517">
        <v>0</v>
      </c>
      <c r="BQ517" t="s">
        <v>190</v>
      </c>
      <c r="BR517" t="s">
        <v>6450</v>
      </c>
      <c r="BS517" t="s">
        <v>9</v>
      </c>
      <c r="BW517" t="s">
        <v>6446</v>
      </c>
      <c r="BY517" t="s">
        <v>6447</v>
      </c>
      <c r="CC517" t="s">
        <v>6451</v>
      </c>
      <c r="CF517">
        <v>159</v>
      </c>
      <c r="CG517" t="s">
        <v>220</v>
      </c>
      <c r="CH517" t="s">
        <v>196</v>
      </c>
      <c r="CI517" t="s">
        <v>6384</v>
      </c>
      <c r="CJ517">
        <v>210</v>
      </c>
      <c r="CK517" t="s">
        <v>45</v>
      </c>
      <c r="CL517" s="1">
        <v>42238</v>
      </c>
      <c r="CM517" t="s">
        <v>6448</v>
      </c>
      <c r="CO517" t="s">
        <v>6451</v>
      </c>
      <c r="CP517" t="s">
        <v>6451</v>
      </c>
      <c r="CQ517">
        <v>1</v>
      </c>
      <c r="CR517" s="8"/>
      <c r="CS517">
        <v>1</v>
      </c>
      <c r="CU517" s="8">
        <v>2862</v>
      </c>
      <c r="CV517">
        <v>1</v>
      </c>
      <c r="CX517" t="s">
        <v>6452</v>
      </c>
    </row>
    <row r="518" spans="1:102" x14ac:dyDescent="0.35">
      <c r="A518" t="s">
        <v>6453</v>
      </c>
      <c r="B518" s="19" t="s">
        <v>6384</v>
      </c>
      <c r="C518" t="s">
        <v>9</v>
      </c>
      <c r="D518">
        <v>100</v>
      </c>
      <c r="E518">
        <v>18</v>
      </c>
      <c r="F518" t="s">
        <v>6384</v>
      </c>
      <c r="G518">
        <v>1961</v>
      </c>
      <c r="H518" t="s">
        <v>170</v>
      </c>
      <c r="I518">
        <v>18</v>
      </c>
      <c r="J518" t="s">
        <v>171</v>
      </c>
      <c r="K518" t="s">
        <v>6454</v>
      </c>
      <c r="L518" s="1">
        <v>42158</v>
      </c>
      <c r="M518" s="1">
        <v>42237</v>
      </c>
      <c r="N518" s="1">
        <v>42157</v>
      </c>
      <c r="O518" t="s">
        <v>990</v>
      </c>
      <c r="P518" s="1">
        <v>42164</v>
      </c>
      <c r="Q518" t="s">
        <v>202</v>
      </c>
      <c r="R518" t="s">
        <v>9</v>
      </c>
      <c r="S518" t="s">
        <v>6386</v>
      </c>
      <c r="T518" t="s">
        <v>2933</v>
      </c>
      <c r="X518" s="8">
        <v>30</v>
      </c>
      <c r="Y518" s="8">
        <v>18.75</v>
      </c>
      <c r="Z518" s="8">
        <v>59</v>
      </c>
      <c r="AA518" s="8">
        <v>3428.88</v>
      </c>
      <c r="AB518" t="s">
        <v>175</v>
      </c>
      <c r="AC518" t="s">
        <v>175</v>
      </c>
      <c r="AD518" t="s">
        <v>176</v>
      </c>
      <c r="AE518" t="s">
        <v>171</v>
      </c>
      <c r="AF518" t="s">
        <v>177</v>
      </c>
      <c r="AG518" t="s">
        <v>6455</v>
      </c>
      <c r="AH518" t="s">
        <v>1724</v>
      </c>
      <c r="AI518" t="s">
        <v>1725</v>
      </c>
      <c r="AJ518" t="s">
        <v>23</v>
      </c>
      <c r="AK518" t="s">
        <v>181</v>
      </c>
      <c r="AL518" s="2">
        <v>42157.710150462961</v>
      </c>
      <c r="AN518" t="s">
        <v>6456</v>
      </c>
      <c r="AO518">
        <v>3</v>
      </c>
      <c r="AP518" t="s">
        <v>183</v>
      </c>
      <c r="AT518" t="s">
        <v>6389</v>
      </c>
      <c r="AU518" t="s">
        <v>183</v>
      </c>
      <c r="AV518" t="s">
        <v>29</v>
      </c>
      <c r="AW518" s="8">
        <v>3042</v>
      </c>
      <c r="AX518" s="8">
        <v>3172.82</v>
      </c>
      <c r="AY518" s="8">
        <v>3428.88</v>
      </c>
      <c r="BA518" t="s">
        <v>6457</v>
      </c>
      <c r="BB518" t="s">
        <v>6458</v>
      </c>
      <c r="BC518" t="s">
        <v>6459</v>
      </c>
      <c r="BE518">
        <v>12</v>
      </c>
      <c r="BF518" t="s">
        <v>9</v>
      </c>
      <c r="BG518" t="s">
        <v>6460</v>
      </c>
      <c r="BO518" t="s">
        <v>189</v>
      </c>
      <c r="BP518">
        <v>0</v>
      </c>
      <c r="BQ518" t="s">
        <v>190</v>
      </c>
      <c r="BR518" t="s">
        <v>6461</v>
      </c>
      <c r="BS518" t="s">
        <v>9</v>
      </c>
      <c r="BV518" t="s">
        <v>6462</v>
      </c>
      <c r="BX518" t="s">
        <v>6463</v>
      </c>
      <c r="BY518" t="s">
        <v>6456</v>
      </c>
      <c r="BZ518" t="s">
        <v>40</v>
      </c>
      <c r="CB518" t="s">
        <v>3289</v>
      </c>
      <c r="CC518" t="s">
        <v>6464</v>
      </c>
      <c r="CE518" t="s">
        <v>2005</v>
      </c>
      <c r="CF518">
        <v>169</v>
      </c>
      <c r="CG518" t="s">
        <v>165</v>
      </c>
      <c r="CH518" t="s">
        <v>196</v>
      </c>
      <c r="CI518" t="s">
        <v>6384</v>
      </c>
      <c r="CJ518">
        <v>210</v>
      </c>
      <c r="CK518" t="s">
        <v>45</v>
      </c>
      <c r="CL518" s="1">
        <v>42237</v>
      </c>
      <c r="CM518" t="s">
        <v>6457</v>
      </c>
      <c r="CN518" t="s">
        <v>6465</v>
      </c>
      <c r="CO518" t="s">
        <v>6466</v>
      </c>
      <c r="CP518" t="s">
        <v>6464</v>
      </c>
      <c r="CQ518">
        <v>2</v>
      </c>
      <c r="CR518" s="8">
        <v>3680.82</v>
      </c>
      <c r="CS518">
        <v>0</v>
      </c>
      <c r="CU518" s="8">
        <v>3042</v>
      </c>
      <c r="CV518">
        <v>1</v>
      </c>
      <c r="CX518" t="s">
        <v>6467</v>
      </c>
    </row>
    <row r="519" spans="1:102" x14ac:dyDescent="0.35">
      <c r="A519" t="s">
        <v>6468</v>
      </c>
      <c r="B519" s="19" t="s">
        <v>6384</v>
      </c>
      <c r="C519" t="s">
        <v>9</v>
      </c>
      <c r="D519">
        <v>100</v>
      </c>
      <c r="E519">
        <v>18</v>
      </c>
      <c r="F519" t="s">
        <v>6384</v>
      </c>
      <c r="G519">
        <v>1861</v>
      </c>
      <c r="H519" t="s">
        <v>170</v>
      </c>
      <c r="I519">
        <v>18</v>
      </c>
      <c r="J519" t="s">
        <v>171</v>
      </c>
      <c r="K519" t="s">
        <v>6469</v>
      </c>
      <c r="L519" s="1"/>
      <c r="M519" s="1">
        <v>42238</v>
      </c>
      <c r="N519" s="1">
        <v>42145</v>
      </c>
      <c r="O519" t="s">
        <v>13</v>
      </c>
      <c r="P519" s="1">
        <v>42153</v>
      </c>
      <c r="Q519" t="s">
        <v>14</v>
      </c>
      <c r="R519" t="s">
        <v>9</v>
      </c>
      <c r="S519" t="s">
        <v>6386</v>
      </c>
      <c r="T519" t="s">
        <v>13</v>
      </c>
      <c r="U519" t="s">
        <v>16</v>
      </c>
      <c r="V519" t="s">
        <v>6470</v>
      </c>
      <c r="X519" s="8">
        <v>30</v>
      </c>
      <c r="Y519" s="8">
        <v>18.75</v>
      </c>
      <c r="Z519" s="8">
        <v>59</v>
      </c>
      <c r="AA519" s="8">
        <v>3270.59</v>
      </c>
      <c r="AB519" t="s">
        <v>175</v>
      </c>
      <c r="AC519" t="s">
        <v>175</v>
      </c>
      <c r="AD519" t="s">
        <v>176</v>
      </c>
      <c r="AE519" t="s">
        <v>171</v>
      </c>
      <c r="AF519" t="s">
        <v>177</v>
      </c>
      <c r="AH519" t="s">
        <v>6471</v>
      </c>
      <c r="AI519" t="s">
        <v>2118</v>
      </c>
      <c r="AJ519" t="s">
        <v>59</v>
      </c>
      <c r="AK519" t="s">
        <v>2164</v>
      </c>
      <c r="AL519" s="2">
        <v>42145.807627314818</v>
      </c>
      <c r="AM519" t="s">
        <v>6472</v>
      </c>
      <c r="AN519" t="s">
        <v>6472</v>
      </c>
      <c r="AO519">
        <v>1</v>
      </c>
      <c r="AP519" t="s">
        <v>183</v>
      </c>
      <c r="AT519" t="s">
        <v>6389</v>
      </c>
      <c r="AU519" t="s">
        <v>183</v>
      </c>
      <c r="AV519" t="s">
        <v>62</v>
      </c>
      <c r="AW519" s="8">
        <v>3042</v>
      </c>
      <c r="AX519" s="8">
        <v>3042</v>
      </c>
      <c r="AY519" s="8">
        <v>3270.59</v>
      </c>
      <c r="AZ519" t="s">
        <v>210</v>
      </c>
      <c r="BA519" t="s">
        <v>6473</v>
      </c>
      <c r="BB519" t="s">
        <v>6474</v>
      </c>
      <c r="BC519" t="s">
        <v>6475</v>
      </c>
      <c r="BE519">
        <v>12</v>
      </c>
      <c r="BF519" t="s">
        <v>69</v>
      </c>
      <c r="BG519" t="s">
        <v>6476</v>
      </c>
      <c r="BO519" t="s">
        <v>189</v>
      </c>
      <c r="BP519">
        <v>0</v>
      </c>
      <c r="BQ519" t="s">
        <v>190</v>
      </c>
      <c r="BR519" t="s">
        <v>6477</v>
      </c>
      <c r="BS519" t="s">
        <v>9</v>
      </c>
      <c r="BV519" t="s">
        <v>4810</v>
      </c>
      <c r="BW519" t="s">
        <v>6472</v>
      </c>
      <c r="BX519" t="s">
        <v>6478</v>
      </c>
      <c r="BY519" t="s">
        <v>6472</v>
      </c>
      <c r="BZ519" t="s">
        <v>72</v>
      </c>
      <c r="CA519" t="s">
        <v>6479</v>
      </c>
      <c r="CB519" t="s">
        <v>6480</v>
      </c>
      <c r="CD519" t="s">
        <v>164</v>
      </c>
      <c r="CE519" t="s">
        <v>112</v>
      </c>
      <c r="CF519">
        <v>169</v>
      </c>
      <c r="CG519" t="s">
        <v>165</v>
      </c>
      <c r="CH519" t="s">
        <v>196</v>
      </c>
      <c r="CI519" t="s">
        <v>6384</v>
      </c>
      <c r="CJ519">
        <v>210</v>
      </c>
      <c r="CK519" t="s">
        <v>45</v>
      </c>
      <c r="CL519" s="1">
        <v>42238</v>
      </c>
      <c r="CM519" t="s">
        <v>6473</v>
      </c>
      <c r="CN519" t="s">
        <v>6481</v>
      </c>
      <c r="CP519" t="s">
        <v>6482</v>
      </c>
      <c r="CQ519">
        <v>1</v>
      </c>
      <c r="CR519" s="8"/>
      <c r="CS519">
        <v>0</v>
      </c>
      <c r="CU519" s="8">
        <v>3042</v>
      </c>
      <c r="CV519">
        <v>1</v>
      </c>
      <c r="CX519" t="s">
        <v>6483</v>
      </c>
    </row>
    <row r="520" spans="1:102" x14ac:dyDescent="0.35">
      <c r="A520" t="s">
        <v>1412</v>
      </c>
      <c r="B520" s="19" t="s">
        <v>6384</v>
      </c>
      <c r="C520" t="s">
        <v>9</v>
      </c>
      <c r="D520">
        <v>100</v>
      </c>
      <c r="E520">
        <v>18</v>
      </c>
      <c r="F520" t="s">
        <v>6384</v>
      </c>
      <c r="G520">
        <v>1745</v>
      </c>
      <c r="H520" t="s">
        <v>170</v>
      </c>
      <c r="I520">
        <v>18</v>
      </c>
      <c r="J520" t="s">
        <v>171</v>
      </c>
      <c r="K520" t="s">
        <v>6484</v>
      </c>
      <c r="L520" s="1"/>
      <c r="M520" s="1">
        <v>42236</v>
      </c>
      <c r="N520" s="1">
        <v>42125</v>
      </c>
      <c r="O520" t="s">
        <v>13</v>
      </c>
      <c r="P520" s="1">
        <v>42136</v>
      </c>
      <c r="Q520" t="s">
        <v>1359</v>
      </c>
      <c r="R520" t="s">
        <v>9</v>
      </c>
      <c r="S520" t="s">
        <v>6386</v>
      </c>
      <c r="T520" t="s">
        <v>13</v>
      </c>
      <c r="U520" t="s">
        <v>16</v>
      </c>
      <c r="X520" s="8">
        <v>30</v>
      </c>
      <c r="Y520" s="8">
        <v>18.75</v>
      </c>
      <c r="Z520" s="8">
        <v>59</v>
      </c>
      <c r="AA520" s="8">
        <v>3270.59</v>
      </c>
      <c r="AB520" t="s">
        <v>175</v>
      </c>
      <c r="AC520" t="s">
        <v>175</v>
      </c>
      <c r="AD520" t="s">
        <v>176</v>
      </c>
      <c r="AE520" t="s">
        <v>171</v>
      </c>
      <c r="AF520" t="s">
        <v>177</v>
      </c>
      <c r="AH520" t="s">
        <v>2673</v>
      </c>
      <c r="AI520" t="s">
        <v>2674</v>
      </c>
      <c r="AJ520" t="s">
        <v>80</v>
      </c>
      <c r="AK520" t="s">
        <v>244</v>
      </c>
      <c r="AL520" s="2">
        <v>42125.450208333335</v>
      </c>
      <c r="AM520" t="s">
        <v>6485</v>
      </c>
      <c r="AN520" t="s">
        <v>1419</v>
      </c>
      <c r="AO520">
        <v>1</v>
      </c>
      <c r="AP520" t="s">
        <v>183</v>
      </c>
      <c r="AT520" t="s">
        <v>6389</v>
      </c>
      <c r="AU520" t="s">
        <v>183</v>
      </c>
      <c r="AV520" t="s">
        <v>83</v>
      </c>
      <c r="AW520" s="8">
        <v>3042</v>
      </c>
      <c r="AX520" s="8">
        <v>3042</v>
      </c>
      <c r="AY520" s="8">
        <v>3270.59</v>
      </c>
      <c r="BA520" t="s">
        <v>1420</v>
      </c>
      <c r="BB520" t="s">
        <v>1421</v>
      </c>
      <c r="BC520" t="s">
        <v>1422</v>
      </c>
      <c r="BE520">
        <v>12</v>
      </c>
      <c r="BF520" t="s">
        <v>69</v>
      </c>
      <c r="BG520" t="s">
        <v>6486</v>
      </c>
      <c r="BO520" t="s">
        <v>189</v>
      </c>
      <c r="BP520">
        <v>0</v>
      </c>
      <c r="BQ520" t="s">
        <v>190</v>
      </c>
      <c r="BR520" t="s">
        <v>1424</v>
      </c>
      <c r="BS520" t="s">
        <v>9</v>
      </c>
      <c r="BV520" t="s">
        <v>6487</v>
      </c>
      <c r="BW520" t="s">
        <v>1419</v>
      </c>
      <c r="BX520" t="s">
        <v>6488</v>
      </c>
      <c r="BY520" t="s">
        <v>1419</v>
      </c>
      <c r="BZ520" t="s">
        <v>72</v>
      </c>
      <c r="CA520" t="s">
        <v>6489</v>
      </c>
      <c r="CB520" t="s">
        <v>6490</v>
      </c>
      <c r="CC520" t="s">
        <v>1428</v>
      </c>
      <c r="CE520" t="s">
        <v>294</v>
      </c>
      <c r="CF520">
        <v>169</v>
      </c>
      <c r="CG520" t="s">
        <v>165</v>
      </c>
      <c r="CH520" t="s">
        <v>196</v>
      </c>
      <c r="CI520" t="s">
        <v>6384</v>
      </c>
      <c r="CJ520">
        <v>210</v>
      </c>
      <c r="CK520" t="s">
        <v>45</v>
      </c>
      <c r="CL520" s="1">
        <v>42236</v>
      </c>
      <c r="CM520" t="s">
        <v>1420</v>
      </c>
      <c r="CO520" t="s">
        <v>1428</v>
      </c>
      <c r="CP520" t="s">
        <v>1428</v>
      </c>
      <c r="CQ520">
        <v>1</v>
      </c>
      <c r="CR520" s="8"/>
      <c r="CS520">
        <v>0</v>
      </c>
      <c r="CU520" s="8">
        <v>3042</v>
      </c>
      <c r="CV520">
        <v>1</v>
      </c>
      <c r="CX520" t="s">
        <v>6491</v>
      </c>
    </row>
    <row r="521" spans="1:102" x14ac:dyDescent="0.35">
      <c r="A521" t="s">
        <v>6492</v>
      </c>
      <c r="B521" s="19" t="s">
        <v>6384</v>
      </c>
      <c r="C521" t="s">
        <v>9</v>
      </c>
      <c r="D521">
        <v>100</v>
      </c>
      <c r="E521">
        <v>19</v>
      </c>
      <c r="F521" t="s">
        <v>6384</v>
      </c>
      <c r="G521">
        <v>1577</v>
      </c>
      <c r="H521" t="s">
        <v>200</v>
      </c>
      <c r="I521">
        <v>19</v>
      </c>
      <c r="J521" t="s">
        <v>171</v>
      </c>
      <c r="K521" t="s">
        <v>6493</v>
      </c>
      <c r="L521" s="1"/>
      <c r="M521" s="1">
        <v>42237</v>
      </c>
      <c r="N521" s="1">
        <v>42107</v>
      </c>
      <c r="O521" t="s">
        <v>13</v>
      </c>
      <c r="P521" s="1"/>
      <c r="Q521" t="s">
        <v>173</v>
      </c>
      <c r="R521" t="s">
        <v>9</v>
      </c>
      <c r="S521" t="s">
        <v>6386</v>
      </c>
      <c r="T521" t="s">
        <v>13</v>
      </c>
      <c r="U521" t="s">
        <v>16</v>
      </c>
      <c r="V521" t="s">
        <v>6494</v>
      </c>
      <c r="X521" s="8">
        <v>22.5</v>
      </c>
      <c r="Y521" s="8">
        <v>22.5</v>
      </c>
      <c r="Z521" s="8">
        <v>59</v>
      </c>
      <c r="AA521" s="8">
        <v>3259.11</v>
      </c>
      <c r="AB521" t="s">
        <v>205</v>
      </c>
      <c r="AC521" t="s">
        <v>205</v>
      </c>
      <c r="AD521" t="s">
        <v>176</v>
      </c>
      <c r="AE521" t="s">
        <v>171</v>
      </c>
      <c r="AF521" t="s">
        <v>177</v>
      </c>
      <c r="AH521" t="s">
        <v>2604</v>
      </c>
      <c r="AI521" t="s">
        <v>527</v>
      </c>
      <c r="AJ521" t="s">
        <v>23</v>
      </c>
      <c r="AK521" t="s">
        <v>208</v>
      </c>
      <c r="AL521" s="2">
        <v>42107.794050925928</v>
      </c>
      <c r="AM521" t="s">
        <v>6495</v>
      </c>
      <c r="AN521" t="s">
        <v>6495</v>
      </c>
      <c r="AO521">
        <v>2</v>
      </c>
      <c r="AP521" t="s">
        <v>183</v>
      </c>
      <c r="AT521" t="s">
        <v>6389</v>
      </c>
      <c r="AU521" t="s">
        <v>183</v>
      </c>
      <c r="AV521" t="s">
        <v>29</v>
      </c>
      <c r="AW521" s="8">
        <v>3021</v>
      </c>
      <c r="AX521" s="8">
        <v>3021</v>
      </c>
      <c r="AY521" s="8">
        <v>3259.11</v>
      </c>
      <c r="AZ521" t="s">
        <v>30</v>
      </c>
      <c r="BA521" t="s">
        <v>6496</v>
      </c>
      <c r="BB521" t="s">
        <v>4951</v>
      </c>
      <c r="BC521" t="s">
        <v>6497</v>
      </c>
      <c r="BE521">
        <v>12</v>
      </c>
      <c r="BF521" t="s">
        <v>69</v>
      </c>
      <c r="BG521" t="s">
        <v>6498</v>
      </c>
      <c r="BO521" t="s">
        <v>215</v>
      </c>
      <c r="BP521">
        <v>0</v>
      </c>
      <c r="BQ521" t="s">
        <v>190</v>
      </c>
      <c r="BR521" t="s">
        <v>6499</v>
      </c>
      <c r="BS521" t="s">
        <v>9</v>
      </c>
      <c r="BV521" t="s">
        <v>6500</v>
      </c>
      <c r="BW521" t="s">
        <v>6495</v>
      </c>
      <c r="BX521" t="s">
        <v>6494</v>
      </c>
      <c r="BY521" t="s">
        <v>6495</v>
      </c>
      <c r="BZ521" t="s">
        <v>40</v>
      </c>
      <c r="CA521" t="s">
        <v>6501</v>
      </c>
      <c r="CB521" t="s">
        <v>1152</v>
      </c>
      <c r="CE521" t="s">
        <v>1153</v>
      </c>
      <c r="CF521">
        <v>159</v>
      </c>
      <c r="CG521" t="s">
        <v>220</v>
      </c>
      <c r="CH521" t="s">
        <v>196</v>
      </c>
      <c r="CI521" t="s">
        <v>6384</v>
      </c>
      <c r="CJ521">
        <v>210</v>
      </c>
      <c r="CK521" t="s">
        <v>45</v>
      </c>
      <c r="CL521" s="1">
        <v>42237</v>
      </c>
      <c r="CM521" t="s">
        <v>6496</v>
      </c>
      <c r="CN521" t="s">
        <v>6502</v>
      </c>
      <c r="CP521" t="s">
        <v>6503</v>
      </c>
      <c r="CQ521">
        <v>2</v>
      </c>
      <c r="CR521" s="8"/>
      <c r="CS521">
        <v>1</v>
      </c>
      <c r="CU521" s="8">
        <v>3021</v>
      </c>
      <c r="CV521">
        <v>1</v>
      </c>
      <c r="CX521" t="s">
        <v>6504</v>
      </c>
    </row>
    <row r="522" spans="1:102" x14ac:dyDescent="0.35">
      <c r="A522" t="s">
        <v>6505</v>
      </c>
      <c r="B522" s="19" t="s">
        <v>6384</v>
      </c>
      <c r="C522" t="s">
        <v>9</v>
      </c>
      <c r="D522">
        <v>100</v>
      </c>
      <c r="E522">
        <v>25</v>
      </c>
      <c r="F522" t="s">
        <v>6384</v>
      </c>
      <c r="G522">
        <v>1687</v>
      </c>
      <c r="H522" t="s">
        <v>224</v>
      </c>
      <c r="I522">
        <v>25</v>
      </c>
      <c r="J522" t="s">
        <v>171</v>
      </c>
      <c r="K522" t="s">
        <v>6506</v>
      </c>
      <c r="L522" s="1"/>
      <c r="M522" s="1">
        <v>42238</v>
      </c>
      <c r="N522" s="1">
        <v>42118</v>
      </c>
      <c r="O522" t="s">
        <v>13</v>
      </c>
      <c r="P522" s="1">
        <v>42125</v>
      </c>
      <c r="Q522" t="s">
        <v>202</v>
      </c>
      <c r="R522" t="s">
        <v>9</v>
      </c>
      <c r="S522" t="s">
        <v>6386</v>
      </c>
      <c r="T522" t="s">
        <v>13</v>
      </c>
      <c r="U522" t="s">
        <v>16</v>
      </c>
      <c r="X522" s="8">
        <v>22.5</v>
      </c>
      <c r="Y522" s="8">
        <v>18.75</v>
      </c>
      <c r="Z522" s="8">
        <v>59</v>
      </c>
      <c r="AA522" s="8">
        <v>4009.14</v>
      </c>
      <c r="AB522" t="s">
        <v>227</v>
      </c>
      <c r="AC522" t="s">
        <v>227</v>
      </c>
      <c r="AD522" t="s">
        <v>176</v>
      </c>
      <c r="AE522" t="s">
        <v>171</v>
      </c>
      <c r="AF522" t="s">
        <v>177</v>
      </c>
      <c r="AH522" t="s">
        <v>6507</v>
      </c>
      <c r="AI522" t="s">
        <v>564</v>
      </c>
      <c r="AJ522" t="s">
        <v>59</v>
      </c>
      <c r="AK522" t="s">
        <v>2432</v>
      </c>
      <c r="AL522" s="2">
        <v>42118.585949074077</v>
      </c>
      <c r="AM522" t="s">
        <v>6508</v>
      </c>
      <c r="AO522">
        <v>2</v>
      </c>
      <c r="AP522" t="s">
        <v>183</v>
      </c>
      <c r="AT522" t="s">
        <v>6389</v>
      </c>
      <c r="AU522" t="s">
        <v>183</v>
      </c>
      <c r="AV522" t="s">
        <v>62</v>
      </c>
      <c r="AW522" s="8">
        <v>3725</v>
      </c>
      <c r="AX522" s="8">
        <v>3725</v>
      </c>
      <c r="AY522" s="8">
        <v>4009.14</v>
      </c>
      <c r="BA522" t="s">
        <v>6509</v>
      </c>
      <c r="BB522" t="s">
        <v>1365</v>
      </c>
      <c r="BC522" t="s">
        <v>6510</v>
      </c>
      <c r="BE522">
        <v>12</v>
      </c>
      <c r="BF522" t="s">
        <v>69</v>
      </c>
      <c r="BG522" t="s">
        <v>6511</v>
      </c>
      <c r="BO522" t="s">
        <v>233</v>
      </c>
      <c r="BP522">
        <v>0</v>
      </c>
      <c r="BQ522" t="s">
        <v>190</v>
      </c>
      <c r="BR522" t="s">
        <v>6512</v>
      </c>
      <c r="BS522" t="s">
        <v>9</v>
      </c>
      <c r="BV522" t="s">
        <v>1240</v>
      </c>
      <c r="BW522" t="s">
        <v>6508</v>
      </c>
      <c r="BX522" t="s">
        <v>6513</v>
      </c>
      <c r="BY522" t="s">
        <v>6508</v>
      </c>
      <c r="BZ522" t="s">
        <v>72</v>
      </c>
      <c r="CA522" t="s">
        <v>6514</v>
      </c>
      <c r="CB522" t="s">
        <v>6515</v>
      </c>
      <c r="CD522" t="s">
        <v>164</v>
      </c>
      <c r="CE522" t="s">
        <v>556</v>
      </c>
      <c r="CF522">
        <v>149</v>
      </c>
      <c r="CG522" t="s">
        <v>54</v>
      </c>
      <c r="CH522" t="s">
        <v>196</v>
      </c>
      <c r="CI522" t="s">
        <v>6384</v>
      </c>
      <c r="CJ522">
        <v>210</v>
      </c>
      <c r="CK522" t="s">
        <v>45</v>
      </c>
      <c r="CL522" s="1">
        <v>42238</v>
      </c>
      <c r="CM522" t="s">
        <v>6509</v>
      </c>
      <c r="CN522" t="s">
        <v>6516</v>
      </c>
      <c r="CQ522">
        <v>2</v>
      </c>
      <c r="CR522" s="8"/>
      <c r="CS522">
        <v>1</v>
      </c>
      <c r="CU522" s="8">
        <v>3725</v>
      </c>
      <c r="CV522">
        <v>1</v>
      </c>
      <c r="CX522" t="s">
        <v>6517</v>
      </c>
    </row>
    <row r="523" spans="1:102" x14ac:dyDescent="0.35">
      <c r="A523" t="s">
        <v>6518</v>
      </c>
      <c r="B523" s="19" t="s">
        <v>6384</v>
      </c>
      <c r="C523" t="s">
        <v>9</v>
      </c>
      <c r="D523">
        <v>100</v>
      </c>
      <c r="E523">
        <v>20</v>
      </c>
      <c r="F523" t="s">
        <v>6384</v>
      </c>
      <c r="G523">
        <v>1396</v>
      </c>
      <c r="H523" t="s">
        <v>224</v>
      </c>
      <c r="I523">
        <v>20</v>
      </c>
      <c r="J523" t="s">
        <v>171</v>
      </c>
      <c r="K523" t="s">
        <v>6519</v>
      </c>
      <c r="L523" s="1"/>
      <c r="M523" s="1">
        <v>42236</v>
      </c>
      <c r="N523" s="1">
        <v>42088</v>
      </c>
      <c r="O523" t="s">
        <v>13</v>
      </c>
      <c r="P523" s="1">
        <v>42095</v>
      </c>
      <c r="Q523" t="s">
        <v>436</v>
      </c>
      <c r="R523" t="s">
        <v>9</v>
      </c>
      <c r="S523" t="s">
        <v>6386</v>
      </c>
      <c r="T523" t="s">
        <v>13</v>
      </c>
      <c r="U523" t="s">
        <v>16</v>
      </c>
      <c r="X523" s="8">
        <v>22.5</v>
      </c>
      <c r="Y523" s="8">
        <v>18.75</v>
      </c>
      <c r="Z523" s="8">
        <v>59</v>
      </c>
      <c r="AA523" s="8">
        <v>3207.31</v>
      </c>
      <c r="AB523" t="s">
        <v>227</v>
      </c>
      <c r="AC523" t="s">
        <v>227</v>
      </c>
      <c r="AD523" t="s">
        <v>176</v>
      </c>
      <c r="AE523" t="s">
        <v>171</v>
      </c>
      <c r="AF523" t="s">
        <v>177</v>
      </c>
      <c r="AH523" t="s">
        <v>1894</v>
      </c>
      <c r="AI523" t="s">
        <v>283</v>
      </c>
      <c r="AJ523" t="s">
        <v>80</v>
      </c>
      <c r="AK523" t="s">
        <v>228</v>
      </c>
      <c r="AL523" s="2">
        <v>42088.693148148152</v>
      </c>
      <c r="AM523" t="s">
        <v>6520</v>
      </c>
      <c r="AN523" t="s">
        <v>6520</v>
      </c>
      <c r="AO523">
        <v>2</v>
      </c>
      <c r="AP523" t="s">
        <v>183</v>
      </c>
      <c r="AT523" t="s">
        <v>6389</v>
      </c>
      <c r="AU523" t="s">
        <v>183</v>
      </c>
      <c r="AV523" t="s">
        <v>83</v>
      </c>
      <c r="AW523" s="8">
        <v>2980</v>
      </c>
      <c r="AX523" s="8">
        <v>2980</v>
      </c>
      <c r="AY523" s="8">
        <v>3207.31</v>
      </c>
      <c r="BA523" t="s">
        <v>6521</v>
      </c>
      <c r="BB523" t="s">
        <v>623</v>
      </c>
      <c r="BC523" t="s">
        <v>6522</v>
      </c>
      <c r="BE523">
        <v>12</v>
      </c>
      <c r="BF523" t="s">
        <v>69</v>
      </c>
      <c r="BG523" t="s">
        <v>6523</v>
      </c>
      <c r="BO523" t="s">
        <v>233</v>
      </c>
      <c r="BP523">
        <v>0</v>
      </c>
      <c r="BQ523" t="s">
        <v>190</v>
      </c>
      <c r="BR523" t="s">
        <v>6524</v>
      </c>
      <c r="BS523" t="s">
        <v>69</v>
      </c>
      <c r="BV523" t="s">
        <v>6525</v>
      </c>
      <c r="BW523" t="s">
        <v>6520</v>
      </c>
      <c r="BX523" t="s">
        <v>6526</v>
      </c>
      <c r="BY523" t="s">
        <v>6520</v>
      </c>
      <c r="BZ523" t="s">
        <v>40</v>
      </c>
      <c r="CB523" t="s">
        <v>6527</v>
      </c>
      <c r="CC523" t="s">
        <v>6528</v>
      </c>
      <c r="CE523" t="s">
        <v>1153</v>
      </c>
      <c r="CF523">
        <v>149</v>
      </c>
      <c r="CG523" t="s">
        <v>54</v>
      </c>
      <c r="CH523" t="s">
        <v>196</v>
      </c>
      <c r="CI523" t="s">
        <v>6384</v>
      </c>
      <c r="CJ523">
        <v>210</v>
      </c>
      <c r="CK523" t="s">
        <v>45</v>
      </c>
      <c r="CL523" s="1">
        <v>42236</v>
      </c>
      <c r="CM523" t="s">
        <v>6521</v>
      </c>
      <c r="CO523" t="s">
        <v>6528</v>
      </c>
      <c r="CP523" t="s">
        <v>6528</v>
      </c>
      <c r="CQ523">
        <v>2</v>
      </c>
      <c r="CR523" s="8"/>
      <c r="CS523">
        <v>0</v>
      </c>
      <c r="CU523" s="8">
        <v>2980</v>
      </c>
      <c r="CV523">
        <v>1</v>
      </c>
      <c r="CX523" t="s">
        <v>6529</v>
      </c>
    </row>
    <row r="524" spans="1:102" x14ac:dyDescent="0.35">
      <c r="A524" t="s">
        <v>6530</v>
      </c>
      <c r="B524" s="19" t="s">
        <v>6384</v>
      </c>
      <c r="C524" t="s">
        <v>9</v>
      </c>
      <c r="D524">
        <v>100</v>
      </c>
      <c r="E524">
        <v>20</v>
      </c>
      <c r="F524" t="s">
        <v>6384</v>
      </c>
      <c r="G524">
        <v>2031</v>
      </c>
      <c r="H524" t="s">
        <v>224</v>
      </c>
      <c r="I524">
        <v>20</v>
      </c>
      <c r="J524" t="s">
        <v>171</v>
      </c>
      <c r="K524" t="s">
        <v>6531</v>
      </c>
      <c r="L524" s="1"/>
      <c r="M524" s="1">
        <v>42237</v>
      </c>
      <c r="N524" s="1">
        <v>42165</v>
      </c>
      <c r="O524" t="s">
        <v>13</v>
      </c>
      <c r="P524" s="1">
        <v>42172</v>
      </c>
      <c r="Q524" t="s">
        <v>14</v>
      </c>
      <c r="R524" t="s">
        <v>9</v>
      </c>
      <c r="S524" t="s">
        <v>6386</v>
      </c>
      <c r="T524" t="s">
        <v>13</v>
      </c>
      <c r="U524" t="s">
        <v>16</v>
      </c>
      <c r="V524" t="s">
        <v>6532</v>
      </c>
      <c r="X524" s="8">
        <v>22.5</v>
      </c>
      <c r="Y524" s="8">
        <v>18.75</v>
      </c>
      <c r="Z524" s="8">
        <v>59</v>
      </c>
      <c r="AA524" s="8">
        <v>3207.31</v>
      </c>
      <c r="AB524" t="s">
        <v>227</v>
      </c>
      <c r="AC524" t="s">
        <v>227</v>
      </c>
      <c r="AD524" t="s">
        <v>176</v>
      </c>
      <c r="AE524" t="s">
        <v>171</v>
      </c>
      <c r="AF524" t="s">
        <v>177</v>
      </c>
      <c r="AH524" t="s">
        <v>1660</v>
      </c>
      <c r="AI524" t="s">
        <v>1661</v>
      </c>
      <c r="AJ524" t="s">
        <v>23</v>
      </c>
      <c r="AK524" t="s">
        <v>593</v>
      </c>
      <c r="AL524" s="2">
        <v>42165.465069444443</v>
      </c>
      <c r="AM524" t="s">
        <v>6533</v>
      </c>
      <c r="AN524" t="s">
        <v>6533</v>
      </c>
      <c r="AO524">
        <v>1</v>
      </c>
      <c r="AP524" t="s">
        <v>183</v>
      </c>
      <c r="AT524" t="s">
        <v>6389</v>
      </c>
      <c r="AU524" t="s">
        <v>183</v>
      </c>
      <c r="AV524" t="s">
        <v>29</v>
      </c>
      <c r="AW524" s="8">
        <v>2980</v>
      </c>
      <c r="AX524" s="8">
        <v>2980</v>
      </c>
      <c r="AY524" s="8">
        <v>3207.31</v>
      </c>
      <c r="AZ524" t="s">
        <v>30</v>
      </c>
      <c r="BE524">
        <v>12</v>
      </c>
      <c r="BF524" t="s">
        <v>69</v>
      </c>
      <c r="BG524" t="s">
        <v>6534</v>
      </c>
      <c r="BO524" t="s">
        <v>233</v>
      </c>
      <c r="BP524">
        <v>0</v>
      </c>
      <c r="BQ524" t="s">
        <v>190</v>
      </c>
      <c r="BR524" t="s">
        <v>6535</v>
      </c>
      <c r="BS524" t="s">
        <v>9</v>
      </c>
      <c r="BV524" t="s">
        <v>6536</v>
      </c>
      <c r="BW524" t="s">
        <v>6533</v>
      </c>
      <c r="BX524" t="s">
        <v>6532</v>
      </c>
      <c r="BY524" t="s">
        <v>6533</v>
      </c>
      <c r="BZ524" t="s">
        <v>40</v>
      </c>
      <c r="CB524" t="s">
        <v>6537</v>
      </c>
      <c r="CC524" t="s">
        <v>6538</v>
      </c>
      <c r="CE524" t="s">
        <v>129</v>
      </c>
      <c r="CF524">
        <v>149</v>
      </c>
      <c r="CG524" t="s">
        <v>54</v>
      </c>
      <c r="CH524" t="s">
        <v>196</v>
      </c>
      <c r="CI524" t="s">
        <v>6384</v>
      </c>
      <c r="CJ524">
        <v>210</v>
      </c>
      <c r="CK524" t="s">
        <v>45</v>
      </c>
      <c r="CL524" s="1">
        <v>42237</v>
      </c>
      <c r="CN524" t="s">
        <v>6539</v>
      </c>
      <c r="CO524" t="s">
        <v>6538</v>
      </c>
      <c r="CP524" t="s">
        <v>6538</v>
      </c>
      <c r="CQ524">
        <v>1</v>
      </c>
      <c r="CR524" s="8"/>
      <c r="CS524">
        <v>0</v>
      </c>
      <c r="CU524" s="8">
        <v>2980</v>
      </c>
      <c r="CV524">
        <v>1</v>
      </c>
      <c r="CX524" t="s">
        <v>6540</v>
      </c>
    </row>
    <row r="525" spans="1:102" x14ac:dyDescent="0.35">
      <c r="A525" t="s">
        <v>1735</v>
      </c>
      <c r="B525" s="19" t="s">
        <v>6541</v>
      </c>
      <c r="C525" t="s">
        <v>9</v>
      </c>
      <c r="D525">
        <v>100</v>
      </c>
      <c r="E525">
        <v>48</v>
      </c>
      <c r="F525" t="s">
        <v>6541</v>
      </c>
      <c r="G525">
        <v>2047</v>
      </c>
      <c r="H525" t="s">
        <v>224</v>
      </c>
      <c r="I525">
        <v>48</v>
      </c>
      <c r="J525" t="s">
        <v>171</v>
      </c>
      <c r="K525" t="s">
        <v>1737</v>
      </c>
      <c r="L525" s="1"/>
      <c r="M525" s="1">
        <v>42237</v>
      </c>
      <c r="N525" s="1">
        <v>42166</v>
      </c>
      <c r="O525" t="s">
        <v>13</v>
      </c>
      <c r="P525" s="1">
        <v>42173</v>
      </c>
      <c r="Q525" t="s">
        <v>14</v>
      </c>
      <c r="R525" t="s">
        <v>9</v>
      </c>
      <c r="S525" t="s">
        <v>6542</v>
      </c>
      <c r="T525" t="s">
        <v>13</v>
      </c>
      <c r="U525" t="s">
        <v>1658</v>
      </c>
      <c r="X525" s="8">
        <v>22.5</v>
      </c>
      <c r="Y525" s="8">
        <v>18.75</v>
      </c>
      <c r="Z525" s="8">
        <v>41.5</v>
      </c>
      <c r="AA525" s="8">
        <v>6685.64</v>
      </c>
      <c r="AB525" t="s">
        <v>227</v>
      </c>
      <c r="AC525" t="s">
        <v>227</v>
      </c>
      <c r="AD525" t="s">
        <v>176</v>
      </c>
      <c r="AE525" t="s">
        <v>171</v>
      </c>
      <c r="AF525" t="s">
        <v>177</v>
      </c>
      <c r="AH525" t="s">
        <v>1738</v>
      </c>
      <c r="AI525" t="s">
        <v>1661</v>
      </c>
      <c r="AJ525" t="s">
        <v>23</v>
      </c>
      <c r="AK525" t="s">
        <v>593</v>
      </c>
      <c r="AL525" s="2">
        <v>42166.454305555555</v>
      </c>
      <c r="AM525" t="s">
        <v>6543</v>
      </c>
      <c r="AN525" t="s">
        <v>1740</v>
      </c>
      <c r="AO525">
        <v>1</v>
      </c>
      <c r="AP525" t="s">
        <v>183</v>
      </c>
      <c r="AT525" t="s">
        <v>6544</v>
      </c>
      <c r="AU525" t="s">
        <v>183</v>
      </c>
      <c r="AV525" t="s">
        <v>29</v>
      </c>
      <c r="AW525" s="8">
        <v>6192</v>
      </c>
      <c r="AX525" s="8">
        <v>6192</v>
      </c>
      <c r="AY525" s="8">
        <v>6685.64</v>
      </c>
      <c r="BA525" t="s">
        <v>1741</v>
      </c>
      <c r="BB525" t="s">
        <v>1742</v>
      </c>
      <c r="BC525" t="s">
        <v>1743</v>
      </c>
      <c r="BE525">
        <v>21</v>
      </c>
      <c r="BF525" t="s">
        <v>69</v>
      </c>
      <c r="BG525" t="s">
        <v>1744</v>
      </c>
      <c r="BO525" t="s">
        <v>233</v>
      </c>
      <c r="BP525">
        <v>0</v>
      </c>
      <c r="BQ525" t="s">
        <v>190</v>
      </c>
      <c r="BR525" t="s">
        <v>1745</v>
      </c>
      <c r="BS525" t="s">
        <v>9</v>
      </c>
      <c r="BV525" t="s">
        <v>1746</v>
      </c>
      <c r="BW525" t="s">
        <v>6543</v>
      </c>
      <c r="BX525" t="s">
        <v>1747</v>
      </c>
      <c r="BY525" t="s">
        <v>1748</v>
      </c>
      <c r="BZ525" t="s">
        <v>40</v>
      </c>
      <c r="CA525" t="s">
        <v>1749</v>
      </c>
      <c r="CB525" t="s">
        <v>1750</v>
      </c>
      <c r="CC525" t="s">
        <v>1751</v>
      </c>
      <c r="CE525" t="s">
        <v>1124</v>
      </c>
      <c r="CF525">
        <v>129</v>
      </c>
      <c r="CG525" t="s">
        <v>54</v>
      </c>
      <c r="CH525" t="s">
        <v>196</v>
      </c>
      <c r="CI525" t="s">
        <v>6541</v>
      </c>
      <c r="CJ525">
        <v>211</v>
      </c>
      <c r="CK525" t="s">
        <v>45</v>
      </c>
      <c r="CL525" s="1">
        <v>42237</v>
      </c>
      <c r="CM525" t="s">
        <v>1741</v>
      </c>
      <c r="CO525" t="s">
        <v>1751</v>
      </c>
      <c r="CP525" t="s">
        <v>1751</v>
      </c>
      <c r="CQ525">
        <v>1</v>
      </c>
      <c r="CR525" s="8"/>
      <c r="CS525">
        <v>0</v>
      </c>
      <c r="CU525" s="8">
        <v>6192</v>
      </c>
      <c r="CV525">
        <v>1</v>
      </c>
      <c r="CX525" t="s">
        <v>6545</v>
      </c>
    </row>
    <row r="526" spans="1:102" x14ac:dyDescent="0.35">
      <c r="A526" t="s">
        <v>1453</v>
      </c>
      <c r="B526" s="19" t="s">
        <v>6541</v>
      </c>
      <c r="C526" t="s">
        <v>69</v>
      </c>
      <c r="E526">
        <v>30</v>
      </c>
      <c r="F526" t="s">
        <v>6541</v>
      </c>
      <c r="G526">
        <v>2346</v>
      </c>
      <c r="H526" t="s">
        <v>224</v>
      </c>
      <c r="I526">
        <v>30</v>
      </c>
      <c r="J526" t="s">
        <v>171</v>
      </c>
      <c r="K526" t="s">
        <v>1454</v>
      </c>
      <c r="L526" s="1">
        <v>42208</v>
      </c>
      <c r="M526" s="1">
        <v>42236</v>
      </c>
      <c r="N526" s="1">
        <v>42198</v>
      </c>
      <c r="O526" t="s">
        <v>1455</v>
      </c>
      <c r="P526" s="1">
        <v>42205</v>
      </c>
      <c r="Q526" t="s">
        <v>758</v>
      </c>
      <c r="R526" t="s">
        <v>9</v>
      </c>
      <c r="S526" t="s">
        <v>6542</v>
      </c>
      <c r="T526" t="s">
        <v>1455</v>
      </c>
      <c r="X526" s="8">
        <v>22.5</v>
      </c>
      <c r="Y526" s="8">
        <v>18.75</v>
      </c>
      <c r="Z526" s="8">
        <v>41.5</v>
      </c>
      <c r="AB526" t="s">
        <v>600</v>
      </c>
      <c r="AC526" t="s">
        <v>233</v>
      </c>
      <c r="AD526" t="s">
        <v>176</v>
      </c>
      <c r="AE526" t="s">
        <v>171</v>
      </c>
      <c r="AF526" t="s">
        <v>656</v>
      </c>
      <c r="AH526" t="s">
        <v>6546</v>
      </c>
      <c r="AI526" t="s">
        <v>1416</v>
      </c>
      <c r="AJ526" t="s">
        <v>80</v>
      </c>
      <c r="AK526" t="s">
        <v>228</v>
      </c>
      <c r="AL526" s="2">
        <v>42198.49559027778</v>
      </c>
      <c r="AM526" t="s">
        <v>1458</v>
      </c>
      <c r="AO526">
        <v>0</v>
      </c>
      <c r="AP526" t="s">
        <v>6547</v>
      </c>
      <c r="AT526" t="s">
        <v>6544</v>
      </c>
      <c r="AU526" t="s">
        <v>6547</v>
      </c>
      <c r="AV526" t="s">
        <v>83</v>
      </c>
      <c r="AW526" s="8">
        <v>3870</v>
      </c>
      <c r="AX526" s="8"/>
      <c r="AY526" s="8"/>
      <c r="BA526" t="s">
        <v>1459</v>
      </c>
      <c r="BB526" t="s">
        <v>247</v>
      </c>
      <c r="BE526">
        <v>21</v>
      </c>
      <c r="BF526" t="s">
        <v>69</v>
      </c>
      <c r="BO526" t="s">
        <v>672</v>
      </c>
      <c r="BQ526" t="s">
        <v>6548</v>
      </c>
      <c r="BR526" t="s">
        <v>1461</v>
      </c>
      <c r="BS526" t="s">
        <v>69</v>
      </c>
      <c r="BW526" t="s">
        <v>1458</v>
      </c>
      <c r="BY526" t="s">
        <v>1458</v>
      </c>
      <c r="CF526">
        <v>129</v>
      </c>
      <c r="CG526" t="s">
        <v>54</v>
      </c>
      <c r="CH526" t="s">
        <v>6548</v>
      </c>
      <c r="CI526" t="s">
        <v>6541</v>
      </c>
      <c r="CJ526">
        <v>211</v>
      </c>
      <c r="CK526" t="s">
        <v>45</v>
      </c>
      <c r="CL526" s="1">
        <v>42236</v>
      </c>
      <c r="CM526" t="s">
        <v>1459</v>
      </c>
      <c r="CQ526">
        <v>0</v>
      </c>
      <c r="CR526" s="8"/>
      <c r="CS526">
        <v>3</v>
      </c>
      <c r="CT526" t="s">
        <v>9</v>
      </c>
      <c r="CU526" s="8">
        <v>3870</v>
      </c>
      <c r="CV526">
        <v>1</v>
      </c>
      <c r="CX526" t="s">
        <v>6549</v>
      </c>
    </row>
    <row r="527" spans="1:102" x14ac:dyDescent="0.35">
      <c r="A527" t="s">
        <v>6550</v>
      </c>
      <c r="B527" s="19" t="s">
        <v>6541</v>
      </c>
      <c r="C527" t="s">
        <v>9</v>
      </c>
      <c r="D527">
        <v>100</v>
      </c>
      <c r="E527">
        <v>35</v>
      </c>
      <c r="F527" t="s">
        <v>6541</v>
      </c>
      <c r="G527">
        <v>2034</v>
      </c>
      <c r="H527" t="s">
        <v>200</v>
      </c>
      <c r="I527">
        <v>35</v>
      </c>
      <c r="J527" t="s">
        <v>171</v>
      </c>
      <c r="K527" t="s">
        <v>6551</v>
      </c>
      <c r="L527" s="1"/>
      <c r="M527" s="1">
        <v>42236</v>
      </c>
      <c r="N527" s="1">
        <v>42165</v>
      </c>
      <c r="O527" t="s">
        <v>13</v>
      </c>
      <c r="P527" s="1">
        <v>42173</v>
      </c>
      <c r="Q527" t="s">
        <v>202</v>
      </c>
      <c r="R527" t="s">
        <v>9</v>
      </c>
      <c r="S527" t="s">
        <v>6542</v>
      </c>
      <c r="T527" t="s">
        <v>13</v>
      </c>
      <c r="U527" t="s">
        <v>203</v>
      </c>
      <c r="X527" s="8">
        <v>22.5</v>
      </c>
      <c r="Y527" s="8">
        <v>22.5</v>
      </c>
      <c r="Z527" s="8">
        <v>41.5</v>
      </c>
      <c r="AA527" s="8">
        <v>5266.99</v>
      </c>
      <c r="AB527" t="s">
        <v>205</v>
      </c>
      <c r="AC527" t="s">
        <v>205</v>
      </c>
      <c r="AD527" t="s">
        <v>176</v>
      </c>
      <c r="AE527" t="s">
        <v>171</v>
      </c>
      <c r="AF527" t="s">
        <v>177</v>
      </c>
      <c r="AH527" t="s">
        <v>1660</v>
      </c>
      <c r="AI527" t="s">
        <v>1661</v>
      </c>
      <c r="AJ527" t="s">
        <v>80</v>
      </c>
      <c r="AK527" t="s">
        <v>619</v>
      </c>
      <c r="AL527" s="2">
        <v>42165.507708333331</v>
      </c>
      <c r="AM527" t="s">
        <v>6552</v>
      </c>
      <c r="AN527" t="s">
        <v>6552</v>
      </c>
      <c r="AO527">
        <v>1</v>
      </c>
      <c r="AP527" t="s">
        <v>183</v>
      </c>
      <c r="AT527" t="s">
        <v>6544</v>
      </c>
      <c r="AU527" t="s">
        <v>183</v>
      </c>
      <c r="AV527" t="s">
        <v>83</v>
      </c>
      <c r="AW527" s="8">
        <v>4865</v>
      </c>
      <c r="AX527" s="8">
        <v>4865</v>
      </c>
      <c r="AY527" s="8">
        <v>5266.99</v>
      </c>
      <c r="BA527" t="s">
        <v>6553</v>
      </c>
      <c r="BB527" t="s">
        <v>32</v>
      </c>
      <c r="BC527" t="s">
        <v>6554</v>
      </c>
      <c r="BE527">
        <v>21</v>
      </c>
      <c r="BF527" t="s">
        <v>69</v>
      </c>
      <c r="BG527" t="s">
        <v>6555</v>
      </c>
      <c r="BO527" t="s">
        <v>215</v>
      </c>
      <c r="BP527">
        <v>0</v>
      </c>
      <c r="BQ527" t="s">
        <v>190</v>
      </c>
      <c r="BR527" t="s">
        <v>6556</v>
      </c>
      <c r="BS527" t="s">
        <v>9</v>
      </c>
      <c r="BV527" t="s">
        <v>6557</v>
      </c>
      <c r="BW527" t="s">
        <v>6552</v>
      </c>
      <c r="BX527" t="s">
        <v>849</v>
      </c>
      <c r="BY527" t="s">
        <v>6552</v>
      </c>
      <c r="BZ527" t="s">
        <v>72</v>
      </c>
      <c r="CA527" t="s">
        <v>6558</v>
      </c>
      <c r="CB527" t="s">
        <v>1370</v>
      </c>
      <c r="CD527" t="s">
        <v>254</v>
      </c>
      <c r="CF527">
        <v>139</v>
      </c>
      <c r="CG527" t="s">
        <v>220</v>
      </c>
      <c r="CH527" t="s">
        <v>196</v>
      </c>
      <c r="CI527" t="s">
        <v>6541</v>
      </c>
      <c r="CJ527">
        <v>211</v>
      </c>
      <c r="CK527" t="s">
        <v>45</v>
      </c>
      <c r="CL527" s="1">
        <v>42236</v>
      </c>
      <c r="CM527" t="s">
        <v>6553</v>
      </c>
      <c r="CQ527">
        <v>1</v>
      </c>
      <c r="CR527" s="8"/>
      <c r="CS527">
        <v>0</v>
      </c>
      <c r="CU527" s="8">
        <v>4865</v>
      </c>
      <c r="CV527">
        <v>1</v>
      </c>
      <c r="CX527" t="s">
        <v>6559</v>
      </c>
    </row>
    <row r="528" spans="1:102" x14ac:dyDescent="0.35">
      <c r="A528" t="s">
        <v>2396</v>
      </c>
      <c r="B528" s="19" t="s">
        <v>6541</v>
      </c>
      <c r="C528" t="s">
        <v>9</v>
      </c>
      <c r="D528">
        <v>100</v>
      </c>
      <c r="E528">
        <v>35</v>
      </c>
      <c r="F528" t="s">
        <v>6541</v>
      </c>
      <c r="G528">
        <v>1744</v>
      </c>
      <c r="H528" t="s">
        <v>170</v>
      </c>
      <c r="I528">
        <v>35</v>
      </c>
      <c r="J528" t="s">
        <v>171</v>
      </c>
      <c r="K528" t="s">
        <v>2397</v>
      </c>
      <c r="L528" s="1"/>
      <c r="M528" s="1">
        <v>42237</v>
      </c>
      <c r="N528" s="1">
        <v>42125</v>
      </c>
      <c r="O528" t="s">
        <v>13</v>
      </c>
      <c r="P528" s="1">
        <v>42132</v>
      </c>
      <c r="Q528" t="s">
        <v>1359</v>
      </c>
      <c r="R528" t="s">
        <v>9</v>
      </c>
      <c r="S528" t="s">
        <v>6542</v>
      </c>
      <c r="T528" t="s">
        <v>13</v>
      </c>
      <c r="U528" t="s">
        <v>1658</v>
      </c>
      <c r="X528" s="8">
        <v>30</v>
      </c>
      <c r="Y528" s="8">
        <v>18.75</v>
      </c>
      <c r="Z528" s="8">
        <v>41.5</v>
      </c>
      <c r="AA528" s="8">
        <v>4778.87</v>
      </c>
      <c r="AB528" t="s">
        <v>4145</v>
      </c>
      <c r="AC528" t="s">
        <v>280</v>
      </c>
      <c r="AD528" t="s">
        <v>176</v>
      </c>
      <c r="AE528" t="s">
        <v>171</v>
      </c>
      <c r="AF528" t="s">
        <v>177</v>
      </c>
      <c r="AG528" t="s">
        <v>6560</v>
      </c>
      <c r="AH528" t="s">
        <v>2673</v>
      </c>
      <c r="AI528" t="s">
        <v>2674</v>
      </c>
      <c r="AJ528" t="s">
        <v>23</v>
      </c>
      <c r="AK528" t="s">
        <v>181</v>
      </c>
      <c r="AL528" s="2">
        <v>42125.432789351849</v>
      </c>
      <c r="AM528" t="s">
        <v>2399</v>
      </c>
      <c r="AN528" t="s">
        <v>2399</v>
      </c>
      <c r="AO528">
        <v>1</v>
      </c>
      <c r="AP528" t="s">
        <v>4148</v>
      </c>
      <c r="AT528" t="s">
        <v>6544</v>
      </c>
      <c r="AU528" t="s">
        <v>4148</v>
      </c>
      <c r="AV528" t="s">
        <v>29</v>
      </c>
      <c r="AW528" s="8">
        <v>5215</v>
      </c>
      <c r="AX528" s="8">
        <v>4432.75</v>
      </c>
      <c r="AY528" s="8">
        <v>4778.87</v>
      </c>
      <c r="BA528" t="s">
        <v>2400</v>
      </c>
      <c r="BB528" t="s">
        <v>1613</v>
      </c>
      <c r="BC528" t="s">
        <v>2401</v>
      </c>
      <c r="BE528">
        <v>21</v>
      </c>
      <c r="BF528" t="s">
        <v>69</v>
      </c>
      <c r="BG528" t="s">
        <v>6561</v>
      </c>
      <c r="BO528" t="s">
        <v>280</v>
      </c>
      <c r="BP528">
        <v>0</v>
      </c>
      <c r="BQ528" t="s">
        <v>4150</v>
      </c>
      <c r="BR528" t="s">
        <v>2403</v>
      </c>
      <c r="BS528" t="s">
        <v>9</v>
      </c>
      <c r="BV528" t="s">
        <v>6562</v>
      </c>
      <c r="BW528" t="s">
        <v>6563</v>
      </c>
      <c r="BX528" t="s">
        <v>6560</v>
      </c>
      <c r="BY528" t="s">
        <v>6563</v>
      </c>
      <c r="BZ528" t="s">
        <v>40</v>
      </c>
      <c r="CA528" t="s">
        <v>2406</v>
      </c>
      <c r="CB528" t="s">
        <v>6564</v>
      </c>
      <c r="CC528" t="s">
        <v>2407</v>
      </c>
      <c r="CD528" t="s">
        <v>574</v>
      </c>
      <c r="CE528" t="s">
        <v>129</v>
      </c>
      <c r="CF528">
        <v>149</v>
      </c>
      <c r="CG528" t="s">
        <v>165</v>
      </c>
      <c r="CH528" t="s">
        <v>4155</v>
      </c>
      <c r="CI528" t="s">
        <v>6541</v>
      </c>
      <c r="CJ528">
        <v>211</v>
      </c>
      <c r="CK528" t="s">
        <v>45</v>
      </c>
      <c r="CL528" s="1">
        <v>42237</v>
      </c>
      <c r="CM528" t="s">
        <v>2400</v>
      </c>
      <c r="CO528" t="s">
        <v>6565</v>
      </c>
      <c r="CP528" t="s">
        <v>2407</v>
      </c>
      <c r="CQ528">
        <v>1</v>
      </c>
      <c r="CR528" s="8"/>
      <c r="CS528">
        <v>1</v>
      </c>
      <c r="CT528" t="s">
        <v>9</v>
      </c>
      <c r="CU528" s="8">
        <v>5215</v>
      </c>
      <c r="CV528">
        <v>1</v>
      </c>
      <c r="CX528" t="s">
        <v>6566</v>
      </c>
    </row>
    <row r="529" spans="1:103" x14ac:dyDescent="0.35">
      <c r="A529" t="s">
        <v>6567</v>
      </c>
      <c r="B529" s="19" t="s">
        <v>6541</v>
      </c>
      <c r="C529" t="s">
        <v>9</v>
      </c>
      <c r="D529">
        <v>100</v>
      </c>
      <c r="E529">
        <v>35</v>
      </c>
      <c r="F529" t="s">
        <v>6541</v>
      </c>
      <c r="G529">
        <v>1958</v>
      </c>
      <c r="H529" t="s">
        <v>200</v>
      </c>
      <c r="I529">
        <v>35</v>
      </c>
      <c r="J529" t="s">
        <v>171</v>
      </c>
      <c r="K529" t="s">
        <v>6568</v>
      </c>
      <c r="L529" s="1"/>
      <c r="M529" s="1">
        <v>42237</v>
      </c>
      <c r="N529" s="1">
        <v>42157</v>
      </c>
      <c r="O529" t="s">
        <v>13</v>
      </c>
      <c r="P529" s="1">
        <v>42165</v>
      </c>
      <c r="Q529" t="s">
        <v>14</v>
      </c>
      <c r="R529" t="s">
        <v>9</v>
      </c>
      <c r="S529" t="s">
        <v>6542</v>
      </c>
      <c r="T529" t="s">
        <v>13</v>
      </c>
      <c r="U529" t="s">
        <v>16</v>
      </c>
      <c r="V529" t="s">
        <v>6569</v>
      </c>
      <c r="X529" s="8">
        <v>22.5</v>
      </c>
      <c r="Y529" s="8">
        <v>22.5</v>
      </c>
      <c r="Z529" s="8">
        <v>41.5</v>
      </c>
      <c r="AA529" s="8">
        <v>5266.99</v>
      </c>
      <c r="AB529" t="s">
        <v>205</v>
      </c>
      <c r="AC529" t="s">
        <v>205</v>
      </c>
      <c r="AD529" t="s">
        <v>176</v>
      </c>
      <c r="AE529" t="s">
        <v>171</v>
      </c>
      <c r="AF529" t="s">
        <v>177</v>
      </c>
      <c r="AH529" t="s">
        <v>1724</v>
      </c>
      <c r="AI529" t="s">
        <v>1725</v>
      </c>
      <c r="AJ529" t="s">
        <v>23</v>
      </c>
      <c r="AK529" t="s">
        <v>208</v>
      </c>
      <c r="AL529" s="2">
        <v>42157.68141203704</v>
      </c>
      <c r="AM529" t="s">
        <v>6570</v>
      </c>
      <c r="AN529" t="s">
        <v>6570</v>
      </c>
      <c r="AO529">
        <v>1</v>
      </c>
      <c r="AP529" t="s">
        <v>183</v>
      </c>
      <c r="AT529" t="s">
        <v>6544</v>
      </c>
      <c r="AU529" t="s">
        <v>183</v>
      </c>
      <c r="AV529" t="s">
        <v>29</v>
      </c>
      <c r="AW529" s="8">
        <v>4865</v>
      </c>
      <c r="AX529" s="8">
        <v>4865</v>
      </c>
      <c r="AY529" s="8">
        <v>5266.99</v>
      </c>
      <c r="AZ529" t="s">
        <v>210</v>
      </c>
      <c r="BA529" t="s">
        <v>6571</v>
      </c>
      <c r="BB529" t="s">
        <v>32</v>
      </c>
      <c r="BC529" t="s">
        <v>6572</v>
      </c>
      <c r="BE529">
        <v>21</v>
      </c>
      <c r="BF529" t="s">
        <v>69</v>
      </c>
      <c r="BG529" t="s">
        <v>6573</v>
      </c>
      <c r="BO529" t="s">
        <v>215</v>
      </c>
      <c r="BP529">
        <v>0</v>
      </c>
      <c r="BQ529" t="s">
        <v>190</v>
      </c>
      <c r="BR529" t="s">
        <v>6574</v>
      </c>
      <c r="BS529" t="s">
        <v>9</v>
      </c>
      <c r="BV529" t="s">
        <v>6575</v>
      </c>
      <c r="BW529" t="s">
        <v>6570</v>
      </c>
      <c r="BX529" t="s">
        <v>6569</v>
      </c>
      <c r="BY529" t="s">
        <v>6570</v>
      </c>
      <c r="BZ529" t="s">
        <v>72</v>
      </c>
      <c r="CB529" t="s">
        <v>5133</v>
      </c>
      <c r="CC529" t="s">
        <v>6576</v>
      </c>
      <c r="CE529" t="s">
        <v>2005</v>
      </c>
      <c r="CF529">
        <v>139</v>
      </c>
      <c r="CG529" t="s">
        <v>220</v>
      </c>
      <c r="CH529" t="s">
        <v>196</v>
      </c>
      <c r="CI529" t="s">
        <v>6541</v>
      </c>
      <c r="CJ529">
        <v>211</v>
      </c>
      <c r="CK529" t="s">
        <v>45</v>
      </c>
      <c r="CL529" s="1">
        <v>42237</v>
      </c>
      <c r="CM529" t="s">
        <v>6571</v>
      </c>
      <c r="CN529" t="s">
        <v>6577</v>
      </c>
      <c r="CO529" t="s">
        <v>6576</v>
      </c>
      <c r="CP529" t="s">
        <v>6576</v>
      </c>
      <c r="CQ529">
        <v>1</v>
      </c>
      <c r="CR529" s="8"/>
      <c r="CS529">
        <v>0</v>
      </c>
      <c r="CU529" s="8">
        <v>4865</v>
      </c>
      <c r="CV529">
        <v>1</v>
      </c>
      <c r="CX529" t="s">
        <v>6578</v>
      </c>
    </row>
    <row r="530" spans="1:103" x14ac:dyDescent="0.35">
      <c r="A530" t="s">
        <v>6579</v>
      </c>
      <c r="B530" s="19" t="s">
        <v>6541</v>
      </c>
      <c r="C530" t="s">
        <v>9</v>
      </c>
      <c r="D530">
        <v>100</v>
      </c>
      <c r="E530">
        <v>35</v>
      </c>
      <c r="F530" t="s">
        <v>6541</v>
      </c>
      <c r="G530">
        <v>1380</v>
      </c>
      <c r="H530" t="s">
        <v>278</v>
      </c>
      <c r="I530">
        <v>35</v>
      </c>
      <c r="J530" t="s">
        <v>171</v>
      </c>
      <c r="K530" t="s">
        <v>6580</v>
      </c>
      <c r="L530" s="1"/>
      <c r="M530" s="1">
        <v>42235</v>
      </c>
      <c r="N530" s="1">
        <v>42087</v>
      </c>
      <c r="O530" t="s">
        <v>13</v>
      </c>
      <c r="P530" s="1"/>
      <c r="Q530" t="s">
        <v>173</v>
      </c>
      <c r="R530" t="s">
        <v>9</v>
      </c>
      <c r="S530" t="s">
        <v>6542</v>
      </c>
      <c r="T530" t="s">
        <v>13</v>
      </c>
      <c r="U530" t="s">
        <v>16</v>
      </c>
      <c r="V530" t="s">
        <v>6581</v>
      </c>
      <c r="X530" s="8">
        <v>30</v>
      </c>
      <c r="Y530" s="8">
        <v>26.25</v>
      </c>
      <c r="Z530" s="8">
        <v>70</v>
      </c>
      <c r="AA530" s="8">
        <v>7131.6</v>
      </c>
      <c r="AB530" t="s">
        <v>280</v>
      </c>
      <c r="AC530" t="s">
        <v>280</v>
      </c>
      <c r="AD530" t="s">
        <v>176</v>
      </c>
      <c r="AE530" t="s">
        <v>171</v>
      </c>
      <c r="AF530" t="s">
        <v>177</v>
      </c>
      <c r="AG530" t="s">
        <v>6582</v>
      </c>
      <c r="AH530" t="s">
        <v>1774</v>
      </c>
      <c r="AI530" t="s">
        <v>283</v>
      </c>
      <c r="AJ530" t="s">
        <v>100</v>
      </c>
      <c r="AK530" t="s">
        <v>284</v>
      </c>
      <c r="AL530" s="2">
        <v>42087.6091087963</v>
      </c>
      <c r="AM530" t="s">
        <v>6583</v>
      </c>
      <c r="AN530" t="s">
        <v>6583</v>
      </c>
      <c r="AO530">
        <v>2</v>
      </c>
      <c r="AP530" t="s">
        <v>183</v>
      </c>
      <c r="AT530" t="s">
        <v>6544</v>
      </c>
      <c r="AU530" t="s">
        <v>183</v>
      </c>
      <c r="AV530" t="s">
        <v>104</v>
      </c>
      <c r="AW530" s="8">
        <v>6615</v>
      </c>
      <c r="AX530" s="8">
        <v>6615</v>
      </c>
      <c r="AY530" s="8">
        <v>7131.6</v>
      </c>
      <c r="AZ530" t="s">
        <v>30</v>
      </c>
      <c r="BA530" t="s">
        <v>6584</v>
      </c>
      <c r="BB530" t="s">
        <v>32</v>
      </c>
      <c r="BC530" t="s">
        <v>5090</v>
      </c>
      <c r="BE530">
        <v>21</v>
      </c>
      <c r="BF530" t="s">
        <v>69</v>
      </c>
      <c r="BG530" t="s">
        <v>6585</v>
      </c>
      <c r="BO530" t="s">
        <v>175</v>
      </c>
      <c r="BP530">
        <v>0</v>
      </c>
      <c r="BQ530" t="s">
        <v>190</v>
      </c>
      <c r="BR530" t="s">
        <v>6586</v>
      </c>
      <c r="BS530" t="s">
        <v>9</v>
      </c>
      <c r="BV530" t="s">
        <v>6587</v>
      </c>
      <c r="BW530" t="s">
        <v>6583</v>
      </c>
      <c r="BX530" t="s">
        <v>6581</v>
      </c>
      <c r="BY530" t="s">
        <v>6583</v>
      </c>
      <c r="BZ530" t="s">
        <v>40</v>
      </c>
      <c r="CA530" t="s">
        <v>6588</v>
      </c>
      <c r="CB530" t="s">
        <v>6589</v>
      </c>
      <c r="CE530" t="s">
        <v>493</v>
      </c>
      <c r="CF530">
        <v>189</v>
      </c>
      <c r="CG530" t="s">
        <v>227</v>
      </c>
      <c r="CH530" t="s">
        <v>196</v>
      </c>
      <c r="CI530" t="s">
        <v>6541</v>
      </c>
      <c r="CJ530">
        <v>211</v>
      </c>
      <c r="CK530" t="s">
        <v>45</v>
      </c>
      <c r="CL530" s="1">
        <v>42235</v>
      </c>
      <c r="CM530" t="s">
        <v>6584</v>
      </c>
      <c r="CN530" t="s">
        <v>6590</v>
      </c>
      <c r="CO530" t="s">
        <v>6591</v>
      </c>
      <c r="CP530" t="s">
        <v>6591</v>
      </c>
      <c r="CQ530">
        <v>2</v>
      </c>
      <c r="CR530" s="8"/>
      <c r="CS530">
        <v>2</v>
      </c>
      <c r="CU530" s="8">
        <v>6615</v>
      </c>
      <c r="CV530">
        <v>1</v>
      </c>
      <c r="CX530" t="s">
        <v>6592</v>
      </c>
    </row>
    <row r="531" spans="1:103" x14ac:dyDescent="0.35">
      <c r="A531" t="s">
        <v>6593</v>
      </c>
      <c r="B531" s="19" t="s">
        <v>6541</v>
      </c>
      <c r="C531" t="s">
        <v>69</v>
      </c>
      <c r="E531">
        <v>35</v>
      </c>
      <c r="F531" t="s">
        <v>6541</v>
      </c>
      <c r="G531">
        <v>2439</v>
      </c>
      <c r="H531" t="s">
        <v>200</v>
      </c>
      <c r="I531">
        <v>35</v>
      </c>
      <c r="J531" t="s">
        <v>171</v>
      </c>
      <c r="K531" t="s">
        <v>6594</v>
      </c>
      <c r="L531" s="1">
        <v>42221</v>
      </c>
      <c r="M531" s="1">
        <v>42235</v>
      </c>
      <c r="N531" s="1">
        <v>42221</v>
      </c>
      <c r="O531" t="s">
        <v>990</v>
      </c>
      <c r="P531" s="1"/>
      <c r="Q531" t="s">
        <v>202</v>
      </c>
      <c r="R531" t="s">
        <v>9</v>
      </c>
      <c r="S531" t="s">
        <v>6542</v>
      </c>
      <c r="T531" t="s">
        <v>1414</v>
      </c>
      <c r="X531" s="8">
        <v>22.5</v>
      </c>
      <c r="Y531" s="8">
        <v>22.5</v>
      </c>
      <c r="Z531" s="8">
        <v>41.5</v>
      </c>
      <c r="AA531" s="8">
        <v>0</v>
      </c>
      <c r="AB531" t="s">
        <v>205</v>
      </c>
      <c r="AC531" t="s">
        <v>205</v>
      </c>
      <c r="AD531" t="s">
        <v>176</v>
      </c>
      <c r="AE531" t="s">
        <v>171</v>
      </c>
      <c r="AF531" t="s">
        <v>177</v>
      </c>
      <c r="AH531" t="s">
        <v>3670</v>
      </c>
      <c r="AI531" t="s">
        <v>2578</v>
      </c>
      <c r="AJ531" t="s">
        <v>100</v>
      </c>
      <c r="AK531" t="s">
        <v>579</v>
      </c>
      <c r="AL531" s="2">
        <v>42221.471828703703</v>
      </c>
      <c r="AN531" t="s">
        <v>6595</v>
      </c>
      <c r="AO531">
        <v>1</v>
      </c>
      <c r="AP531" t="s">
        <v>183</v>
      </c>
      <c r="AT531" t="s">
        <v>6544</v>
      </c>
      <c r="AU531" t="s">
        <v>183</v>
      </c>
      <c r="AV531" t="s">
        <v>104</v>
      </c>
      <c r="AW531" s="8">
        <v>4865</v>
      </c>
      <c r="AX531" s="8">
        <v>4865</v>
      </c>
      <c r="AY531" s="8">
        <v>5266.99</v>
      </c>
      <c r="BA531" t="s">
        <v>6596</v>
      </c>
      <c r="BB531" t="s">
        <v>32</v>
      </c>
      <c r="BC531" t="s">
        <v>1759</v>
      </c>
      <c r="BE531">
        <v>21</v>
      </c>
      <c r="BF531" t="s">
        <v>69</v>
      </c>
      <c r="BO531" t="s">
        <v>215</v>
      </c>
      <c r="BP531">
        <v>5266.99</v>
      </c>
      <c r="BQ531" t="s">
        <v>190</v>
      </c>
      <c r="BR531" t="s">
        <v>6597</v>
      </c>
      <c r="BS531" t="s">
        <v>9</v>
      </c>
      <c r="BY531" t="s">
        <v>6595</v>
      </c>
      <c r="CC531" t="s">
        <v>6598</v>
      </c>
      <c r="CF531">
        <v>139</v>
      </c>
      <c r="CG531" t="s">
        <v>220</v>
      </c>
      <c r="CH531" t="s">
        <v>196</v>
      </c>
      <c r="CI531" t="s">
        <v>6541</v>
      </c>
      <c r="CJ531">
        <v>211</v>
      </c>
      <c r="CK531" t="s">
        <v>45</v>
      </c>
      <c r="CL531" s="1">
        <v>42235</v>
      </c>
      <c r="CM531" t="s">
        <v>6596</v>
      </c>
      <c r="CO531" t="s">
        <v>6598</v>
      </c>
      <c r="CP531" t="s">
        <v>6598</v>
      </c>
      <c r="CQ531">
        <v>1</v>
      </c>
      <c r="CR531" s="8"/>
      <c r="CS531">
        <v>0</v>
      </c>
      <c r="CU531" s="8">
        <v>4865</v>
      </c>
      <c r="CV531">
        <v>1</v>
      </c>
      <c r="CX531" t="s">
        <v>6599</v>
      </c>
    </row>
    <row r="532" spans="1:103" x14ac:dyDescent="0.35">
      <c r="A532" t="s">
        <v>6600</v>
      </c>
      <c r="B532" s="19" t="s">
        <v>6601</v>
      </c>
      <c r="C532" t="s">
        <v>9</v>
      </c>
      <c r="D532">
        <v>100</v>
      </c>
      <c r="E532">
        <v>60</v>
      </c>
      <c r="F532" t="s">
        <v>6601</v>
      </c>
      <c r="G532">
        <v>1720</v>
      </c>
      <c r="H532" t="s">
        <v>50</v>
      </c>
      <c r="I532">
        <v>60</v>
      </c>
      <c r="J532" t="s">
        <v>791</v>
      </c>
      <c r="K532" t="s">
        <v>6602</v>
      </c>
      <c r="L532" s="1"/>
      <c r="M532" s="1">
        <v>42238</v>
      </c>
      <c r="N532" s="1">
        <v>42124</v>
      </c>
      <c r="O532" t="s">
        <v>13</v>
      </c>
      <c r="P532" s="1">
        <v>42131</v>
      </c>
      <c r="Q532" t="s">
        <v>202</v>
      </c>
      <c r="R532" t="s">
        <v>9</v>
      </c>
      <c r="S532" t="s">
        <v>6603</v>
      </c>
      <c r="T532" t="s">
        <v>13</v>
      </c>
      <c r="U532" t="s">
        <v>53</v>
      </c>
      <c r="X532" s="8">
        <v>48.87</v>
      </c>
      <c r="Y532" s="8">
        <v>26.13</v>
      </c>
      <c r="Z532" s="8">
        <v>34.15</v>
      </c>
      <c r="AA532" s="8">
        <v>14202.18</v>
      </c>
      <c r="AB532" t="s">
        <v>215</v>
      </c>
      <c r="AC532" t="s">
        <v>215</v>
      </c>
      <c r="AD532" t="s">
        <v>438</v>
      </c>
      <c r="AE532" t="s">
        <v>791</v>
      </c>
      <c r="AF532" t="s">
        <v>177</v>
      </c>
      <c r="AG532" t="s">
        <v>6604</v>
      </c>
      <c r="AH532" t="s">
        <v>3440</v>
      </c>
      <c r="AI532" t="s">
        <v>2674</v>
      </c>
      <c r="AJ532" t="s">
        <v>59</v>
      </c>
      <c r="AK532" t="s">
        <v>1377</v>
      </c>
      <c r="AL532" s="2">
        <v>42124.408854166664</v>
      </c>
      <c r="AM532" t="s">
        <v>6605</v>
      </c>
      <c r="AN532" t="s">
        <v>6605</v>
      </c>
      <c r="AO532">
        <v>2</v>
      </c>
      <c r="AP532" t="s">
        <v>310</v>
      </c>
      <c r="AQ532" t="s">
        <v>311</v>
      </c>
      <c r="AR532">
        <v>50</v>
      </c>
      <c r="AT532" t="s">
        <v>6606</v>
      </c>
      <c r="AU532" t="s">
        <v>1493</v>
      </c>
      <c r="AV532" t="s">
        <v>62</v>
      </c>
      <c r="AW532" s="8">
        <v>13140</v>
      </c>
      <c r="AX532" s="8">
        <v>13140</v>
      </c>
      <c r="AY532" s="8">
        <v>14202.18</v>
      </c>
      <c r="BA532" t="s">
        <v>6607</v>
      </c>
      <c r="BB532" t="s">
        <v>32</v>
      </c>
      <c r="BC532" t="s">
        <v>6608</v>
      </c>
      <c r="BD532">
        <v>1.6</v>
      </c>
      <c r="BE532">
        <v>36</v>
      </c>
      <c r="BF532" t="s">
        <v>69</v>
      </c>
      <c r="BG532" t="s">
        <v>6609</v>
      </c>
      <c r="BO532" t="s">
        <v>67</v>
      </c>
      <c r="BP532">
        <v>0</v>
      </c>
      <c r="BQ532" t="s">
        <v>36</v>
      </c>
      <c r="BR532" t="s">
        <v>6610</v>
      </c>
      <c r="BS532" t="s">
        <v>9</v>
      </c>
      <c r="BV532" t="s">
        <v>6611</v>
      </c>
      <c r="BW532" t="s">
        <v>6605</v>
      </c>
      <c r="BX532" t="s">
        <v>6604</v>
      </c>
      <c r="BY532" t="s">
        <v>6605</v>
      </c>
      <c r="BZ532" t="s">
        <v>40</v>
      </c>
      <c r="CB532" t="s">
        <v>6612</v>
      </c>
      <c r="CC532" t="s">
        <v>6613</v>
      </c>
      <c r="CE532" t="s">
        <v>473</v>
      </c>
      <c r="CF532">
        <v>219</v>
      </c>
      <c r="CG532" t="s">
        <v>220</v>
      </c>
      <c r="CI532" t="s">
        <v>6601</v>
      </c>
      <c r="CJ532">
        <v>54</v>
      </c>
      <c r="CK532" t="s">
        <v>45</v>
      </c>
      <c r="CL532" s="1">
        <v>42238</v>
      </c>
      <c r="CM532" t="s">
        <v>6607</v>
      </c>
      <c r="CN532" t="s">
        <v>6614</v>
      </c>
      <c r="CO532" t="s">
        <v>6615</v>
      </c>
      <c r="CQ532">
        <v>2</v>
      </c>
      <c r="CR532" s="8"/>
      <c r="CS532">
        <v>0</v>
      </c>
      <c r="CU532" s="8">
        <v>13140</v>
      </c>
      <c r="CV532">
        <v>2</v>
      </c>
      <c r="CX532" t="s">
        <v>6616</v>
      </c>
      <c r="CY532">
        <v>6.5</v>
      </c>
    </row>
    <row r="533" spans="1:103" x14ac:dyDescent="0.35">
      <c r="A533" t="s">
        <v>6617</v>
      </c>
      <c r="B533" s="19" t="s">
        <v>6601</v>
      </c>
      <c r="C533" t="s">
        <v>9</v>
      </c>
      <c r="D533">
        <v>100</v>
      </c>
      <c r="E533">
        <v>60</v>
      </c>
      <c r="F533" t="s">
        <v>6601</v>
      </c>
      <c r="G533">
        <v>2349</v>
      </c>
      <c r="H533" t="s">
        <v>686</v>
      </c>
      <c r="I533">
        <v>41</v>
      </c>
      <c r="J533" t="s">
        <v>791</v>
      </c>
      <c r="K533" t="s">
        <v>6618</v>
      </c>
      <c r="L533" s="1"/>
      <c r="M533" s="1">
        <v>42239</v>
      </c>
      <c r="N533" s="1">
        <v>42198</v>
      </c>
      <c r="O533" t="s">
        <v>13</v>
      </c>
      <c r="P533" s="1">
        <v>42202</v>
      </c>
      <c r="Q533" t="s">
        <v>14</v>
      </c>
      <c r="R533" t="s">
        <v>9</v>
      </c>
      <c r="S533" t="s">
        <v>6603</v>
      </c>
      <c r="T533" t="s">
        <v>13</v>
      </c>
      <c r="U533" t="s">
        <v>226</v>
      </c>
      <c r="X533" s="8">
        <v>48.87</v>
      </c>
      <c r="Y533" s="8">
        <v>26.13</v>
      </c>
      <c r="Z533" s="8">
        <v>34.15</v>
      </c>
      <c r="AA533" s="8">
        <v>9704.83</v>
      </c>
      <c r="AB533" t="s">
        <v>785</v>
      </c>
      <c r="AC533" t="s">
        <v>785</v>
      </c>
      <c r="AD533" t="s">
        <v>438</v>
      </c>
      <c r="AE533" t="s">
        <v>791</v>
      </c>
      <c r="AF533" t="s">
        <v>177</v>
      </c>
      <c r="AG533" t="s">
        <v>6619</v>
      </c>
      <c r="AH533" t="s">
        <v>6546</v>
      </c>
      <c r="AI533" t="s">
        <v>1416</v>
      </c>
      <c r="AJ533" t="s">
        <v>688</v>
      </c>
      <c r="AK533" t="s">
        <v>786</v>
      </c>
      <c r="AL533" s="2">
        <v>42198.560960648145</v>
      </c>
      <c r="AM533" t="s">
        <v>6620</v>
      </c>
      <c r="AN533" t="s">
        <v>6620</v>
      </c>
      <c r="AO533">
        <v>1</v>
      </c>
      <c r="AP533" t="s">
        <v>310</v>
      </c>
      <c r="AQ533" t="s">
        <v>311</v>
      </c>
      <c r="AR533">
        <v>50</v>
      </c>
      <c r="AT533" t="s">
        <v>6606</v>
      </c>
      <c r="AU533" t="s">
        <v>1493</v>
      </c>
      <c r="AV533" t="s">
        <v>690</v>
      </c>
      <c r="AW533" s="8">
        <v>8979</v>
      </c>
      <c r="AX533" s="8">
        <v>8979</v>
      </c>
      <c r="AY533" s="8">
        <v>9704.83</v>
      </c>
      <c r="BB533" t="s">
        <v>6621</v>
      </c>
      <c r="BD533">
        <v>1.6</v>
      </c>
      <c r="BE533">
        <v>36</v>
      </c>
      <c r="BF533" t="s">
        <v>69</v>
      </c>
      <c r="BG533" t="s">
        <v>6622</v>
      </c>
      <c r="BO533" t="s">
        <v>787</v>
      </c>
      <c r="BP533">
        <v>0</v>
      </c>
      <c r="BQ533" t="s">
        <v>36</v>
      </c>
      <c r="BR533" t="s">
        <v>6623</v>
      </c>
      <c r="BS533" t="s">
        <v>9</v>
      </c>
      <c r="BV533" t="s">
        <v>6624</v>
      </c>
      <c r="BW533" t="s">
        <v>6620</v>
      </c>
      <c r="BX533" t="s">
        <v>6617</v>
      </c>
      <c r="BY533" t="s">
        <v>6620</v>
      </c>
      <c r="BZ533" t="s">
        <v>40</v>
      </c>
      <c r="CA533" t="s">
        <v>6625</v>
      </c>
      <c r="CB533" t="s">
        <v>6626</v>
      </c>
      <c r="CC533" t="s">
        <v>6627</v>
      </c>
      <c r="CE533" t="s">
        <v>556</v>
      </c>
      <c r="CF533">
        <v>219</v>
      </c>
      <c r="CG533" t="s">
        <v>215</v>
      </c>
      <c r="CI533" t="s">
        <v>6601</v>
      </c>
      <c r="CJ533">
        <v>54</v>
      </c>
      <c r="CK533" t="s">
        <v>45</v>
      </c>
      <c r="CL533" s="1">
        <v>42239</v>
      </c>
      <c r="CM533" t="s">
        <v>2512</v>
      </c>
      <c r="CO533" t="s">
        <v>6628</v>
      </c>
      <c r="CP533" t="s">
        <v>6627</v>
      </c>
      <c r="CQ533">
        <v>1</v>
      </c>
      <c r="CR533" s="8"/>
      <c r="CS533">
        <v>1</v>
      </c>
      <c r="CU533" s="8">
        <v>8979</v>
      </c>
      <c r="CV533">
        <v>2</v>
      </c>
      <c r="CX533" t="s">
        <v>6629</v>
      </c>
      <c r="CY533">
        <v>6.5</v>
      </c>
    </row>
    <row r="534" spans="1:103" x14ac:dyDescent="0.35">
      <c r="A534" t="s">
        <v>6630</v>
      </c>
      <c r="B534" s="19" t="s">
        <v>6601</v>
      </c>
      <c r="C534" t="s">
        <v>9</v>
      </c>
      <c r="D534">
        <v>100</v>
      </c>
      <c r="E534">
        <v>60</v>
      </c>
      <c r="F534" t="s">
        <v>6601</v>
      </c>
      <c r="G534">
        <v>621</v>
      </c>
      <c r="H534" t="s">
        <v>50</v>
      </c>
      <c r="I534">
        <v>60</v>
      </c>
      <c r="J534" t="s">
        <v>791</v>
      </c>
      <c r="K534" t="s">
        <v>6631</v>
      </c>
      <c r="L534" s="1"/>
      <c r="M534" s="1">
        <v>42237</v>
      </c>
      <c r="N534" s="1">
        <v>41936</v>
      </c>
      <c r="O534" t="s">
        <v>13</v>
      </c>
      <c r="P534" s="1">
        <v>41950</v>
      </c>
      <c r="Q534" t="s">
        <v>14</v>
      </c>
      <c r="R534" t="s">
        <v>9</v>
      </c>
      <c r="S534" t="s">
        <v>6603</v>
      </c>
      <c r="T534" t="s">
        <v>13</v>
      </c>
      <c r="U534" t="s">
        <v>53</v>
      </c>
      <c r="V534" t="s">
        <v>6632</v>
      </c>
      <c r="X534" s="8">
        <v>48.87</v>
      </c>
      <c r="Y534" s="8">
        <v>26.13</v>
      </c>
      <c r="Z534" s="8">
        <v>34.15</v>
      </c>
      <c r="AA534" s="8">
        <v>14577.18</v>
      </c>
      <c r="AB534" t="s">
        <v>215</v>
      </c>
      <c r="AC534" t="s">
        <v>215</v>
      </c>
      <c r="AD534" t="s">
        <v>438</v>
      </c>
      <c r="AE534" t="s">
        <v>791</v>
      </c>
      <c r="AF534" t="s">
        <v>177</v>
      </c>
      <c r="AG534" t="s">
        <v>6632</v>
      </c>
      <c r="AH534" t="s">
        <v>912</v>
      </c>
      <c r="AI534" t="s">
        <v>913</v>
      </c>
      <c r="AJ534" t="s">
        <v>23</v>
      </c>
      <c r="AK534" t="s">
        <v>1396</v>
      </c>
      <c r="AL534" s="2">
        <v>41936.522743055553</v>
      </c>
      <c r="AM534" t="s">
        <v>6633</v>
      </c>
      <c r="AN534" t="s">
        <v>6633</v>
      </c>
      <c r="AO534">
        <v>6</v>
      </c>
      <c r="AP534" t="s">
        <v>310</v>
      </c>
      <c r="AQ534" t="s">
        <v>311</v>
      </c>
      <c r="AR534">
        <v>50</v>
      </c>
      <c r="AT534" t="s">
        <v>6606</v>
      </c>
      <c r="AU534" t="s">
        <v>1493</v>
      </c>
      <c r="AV534" t="s">
        <v>29</v>
      </c>
      <c r="AW534" s="8">
        <v>13449.9</v>
      </c>
      <c r="AX534" s="8">
        <v>13449.9</v>
      </c>
      <c r="AY534" s="8">
        <v>14577.18</v>
      </c>
      <c r="AZ534" t="s">
        <v>210</v>
      </c>
      <c r="BA534" t="s">
        <v>6634</v>
      </c>
      <c r="BB534" t="s">
        <v>1848</v>
      </c>
      <c r="BC534" t="s">
        <v>6635</v>
      </c>
      <c r="BD534">
        <v>1.6</v>
      </c>
      <c r="BE534">
        <v>36</v>
      </c>
      <c r="BF534" t="s">
        <v>9</v>
      </c>
      <c r="BG534" t="s">
        <v>6636</v>
      </c>
      <c r="BO534" t="s">
        <v>67</v>
      </c>
      <c r="BP534">
        <v>0</v>
      </c>
      <c r="BQ534" t="s">
        <v>36</v>
      </c>
      <c r="BR534" t="s">
        <v>6637</v>
      </c>
      <c r="BS534" t="s">
        <v>69</v>
      </c>
      <c r="BT534" t="s">
        <v>9</v>
      </c>
      <c r="BU534" t="s">
        <v>38</v>
      </c>
      <c r="BV534" t="s">
        <v>6638</v>
      </c>
      <c r="BW534" t="s">
        <v>6633</v>
      </c>
      <c r="BX534" t="s">
        <v>6632</v>
      </c>
      <c r="BY534" t="s">
        <v>6633</v>
      </c>
      <c r="BZ534" t="s">
        <v>72</v>
      </c>
      <c r="CA534" t="s">
        <v>6639</v>
      </c>
      <c r="CB534" t="s">
        <v>4776</v>
      </c>
      <c r="CE534" t="s">
        <v>2005</v>
      </c>
      <c r="CF534">
        <v>219</v>
      </c>
      <c r="CG534" t="s">
        <v>220</v>
      </c>
      <c r="CI534" t="s">
        <v>6601</v>
      </c>
      <c r="CJ534">
        <v>54</v>
      </c>
      <c r="CK534" t="s">
        <v>45</v>
      </c>
      <c r="CL534" s="1">
        <v>42237</v>
      </c>
      <c r="CM534" t="s">
        <v>6634</v>
      </c>
      <c r="CN534" t="s">
        <v>6640</v>
      </c>
      <c r="CO534" t="s">
        <v>6641</v>
      </c>
      <c r="CP534" t="s">
        <v>6641</v>
      </c>
      <c r="CQ534">
        <v>3</v>
      </c>
      <c r="CR534" s="8">
        <v>15899.4</v>
      </c>
      <c r="CS534">
        <v>1</v>
      </c>
      <c r="CU534" s="8">
        <v>13449.9</v>
      </c>
      <c r="CV534">
        <v>2</v>
      </c>
      <c r="CX534" t="s">
        <v>6642</v>
      </c>
      <c r="CY534">
        <v>6.5</v>
      </c>
    </row>
    <row r="535" spans="1:103" x14ac:dyDescent="0.35">
      <c r="A535" t="s">
        <v>6643</v>
      </c>
      <c r="B535" s="19" t="s">
        <v>6601</v>
      </c>
      <c r="C535" t="s">
        <v>9</v>
      </c>
      <c r="D535">
        <v>100</v>
      </c>
      <c r="E535">
        <v>60</v>
      </c>
      <c r="F535" t="s">
        <v>6601</v>
      </c>
      <c r="G535">
        <v>542</v>
      </c>
      <c r="H535" t="s">
        <v>148</v>
      </c>
      <c r="I535">
        <v>60</v>
      </c>
      <c r="J535" t="s">
        <v>791</v>
      </c>
      <c r="K535" t="s">
        <v>6644</v>
      </c>
      <c r="L535" s="1"/>
      <c r="M535" s="1">
        <v>42235</v>
      </c>
      <c r="N535" s="1">
        <v>41918</v>
      </c>
      <c r="O535" t="s">
        <v>13</v>
      </c>
      <c r="P535" s="1">
        <v>41974</v>
      </c>
      <c r="Q535" t="s">
        <v>202</v>
      </c>
      <c r="R535" t="s">
        <v>9</v>
      </c>
      <c r="S535" t="s">
        <v>6603</v>
      </c>
      <c r="T535" t="s">
        <v>13</v>
      </c>
      <c r="U535" t="s">
        <v>16</v>
      </c>
      <c r="X535" s="8">
        <v>42.5</v>
      </c>
      <c r="Y535" s="8">
        <v>22.5</v>
      </c>
      <c r="Z535" s="8">
        <v>34.15</v>
      </c>
      <c r="AA535" s="8">
        <v>16131.33</v>
      </c>
      <c r="AB535" t="s">
        <v>1558</v>
      </c>
      <c r="AC535" t="s">
        <v>1558</v>
      </c>
      <c r="AD535" t="s">
        <v>438</v>
      </c>
      <c r="AE535" t="s">
        <v>791</v>
      </c>
      <c r="AF535" t="s">
        <v>177</v>
      </c>
      <c r="AH535" t="s">
        <v>881</v>
      </c>
      <c r="AI535" t="s">
        <v>481</v>
      </c>
      <c r="AJ535" t="s">
        <v>100</v>
      </c>
      <c r="AK535" t="s">
        <v>763</v>
      </c>
      <c r="AL535" s="2">
        <v>41918.497615740744</v>
      </c>
      <c r="AM535" t="s">
        <v>6645</v>
      </c>
      <c r="AN535" t="s">
        <v>6645</v>
      </c>
      <c r="AO535">
        <v>5</v>
      </c>
      <c r="AP535" t="s">
        <v>6646</v>
      </c>
      <c r="AR535">
        <v>50</v>
      </c>
      <c r="AS535" s="6" t="s">
        <v>6643</v>
      </c>
      <c r="AT535" t="s">
        <v>6606</v>
      </c>
      <c r="AU535" t="s">
        <v>6646</v>
      </c>
      <c r="AV535" t="s">
        <v>104</v>
      </c>
      <c r="AW535" s="8">
        <v>14940</v>
      </c>
      <c r="AX535" s="8">
        <v>14940</v>
      </c>
      <c r="AY535" s="8">
        <v>16131.33</v>
      </c>
      <c r="BA535" t="s">
        <v>6647</v>
      </c>
      <c r="BB535" t="s">
        <v>32</v>
      </c>
      <c r="BC535" t="s">
        <v>6648</v>
      </c>
      <c r="BD535">
        <v>1.6</v>
      </c>
      <c r="BE535">
        <v>36</v>
      </c>
      <c r="BF535" t="s">
        <v>69</v>
      </c>
      <c r="BG535" t="s">
        <v>6649</v>
      </c>
      <c r="BO535" t="s">
        <v>664</v>
      </c>
      <c r="BP535">
        <v>0</v>
      </c>
      <c r="BQ535" t="s">
        <v>6650</v>
      </c>
      <c r="BR535" t="s">
        <v>3044</v>
      </c>
      <c r="BS535" t="s">
        <v>9</v>
      </c>
      <c r="BV535" t="s">
        <v>6651</v>
      </c>
      <c r="BW535" t="s">
        <v>6645</v>
      </c>
      <c r="BX535" t="s">
        <v>2542</v>
      </c>
      <c r="BY535" t="s">
        <v>6645</v>
      </c>
      <c r="BZ535" t="s">
        <v>72</v>
      </c>
      <c r="CB535" t="s">
        <v>219</v>
      </c>
      <c r="CC535" t="s">
        <v>6652</v>
      </c>
      <c r="CE535" t="s">
        <v>112</v>
      </c>
      <c r="CF535">
        <v>249</v>
      </c>
      <c r="CG535" t="s">
        <v>233</v>
      </c>
      <c r="CH535" t="s">
        <v>6653</v>
      </c>
      <c r="CI535" t="s">
        <v>6601</v>
      </c>
      <c r="CJ535">
        <v>54</v>
      </c>
      <c r="CK535" t="s">
        <v>45</v>
      </c>
      <c r="CL535" s="1">
        <v>42235</v>
      </c>
      <c r="CM535" t="s">
        <v>6647</v>
      </c>
      <c r="CN535" t="s">
        <v>6654</v>
      </c>
      <c r="CQ535">
        <v>3</v>
      </c>
      <c r="CR535" s="8">
        <v>18077.400000000001</v>
      </c>
      <c r="CS535">
        <v>1</v>
      </c>
      <c r="CT535" t="s">
        <v>9</v>
      </c>
      <c r="CU535" s="8">
        <v>14940</v>
      </c>
      <c r="CV535">
        <v>2</v>
      </c>
      <c r="CX535" t="s">
        <v>6655</v>
      </c>
      <c r="CY535">
        <v>6.5</v>
      </c>
    </row>
    <row r="536" spans="1:103" x14ac:dyDescent="0.35">
      <c r="A536" t="s">
        <v>6656</v>
      </c>
      <c r="B536" s="19" t="s">
        <v>6657</v>
      </c>
      <c r="C536" t="s">
        <v>9</v>
      </c>
      <c r="D536">
        <v>98.9</v>
      </c>
      <c r="E536">
        <v>90</v>
      </c>
      <c r="F536" t="s">
        <v>6657</v>
      </c>
      <c r="G536">
        <v>667</v>
      </c>
      <c r="H536" t="s">
        <v>10</v>
      </c>
      <c r="I536">
        <v>90</v>
      </c>
      <c r="J536" t="s">
        <v>11</v>
      </c>
      <c r="K536" t="s">
        <v>6658</v>
      </c>
      <c r="L536" s="1"/>
      <c r="M536" s="1">
        <v>42236</v>
      </c>
      <c r="N536" s="1">
        <v>41954</v>
      </c>
      <c r="O536" t="s">
        <v>13</v>
      </c>
      <c r="P536" s="1">
        <v>41961</v>
      </c>
      <c r="Q536" t="s">
        <v>436</v>
      </c>
      <c r="R536" t="s">
        <v>9</v>
      </c>
      <c r="S536" t="s">
        <v>6659</v>
      </c>
      <c r="T536" t="s">
        <v>13</v>
      </c>
      <c r="U536" t="s">
        <v>1267</v>
      </c>
      <c r="V536" t="s">
        <v>6660</v>
      </c>
      <c r="X536" s="8">
        <v>37</v>
      </c>
      <c r="Y536" s="8">
        <v>20</v>
      </c>
      <c r="Z536" s="8">
        <v>51.75</v>
      </c>
      <c r="AA536" s="8">
        <v>28006.17</v>
      </c>
      <c r="AB536" t="s">
        <v>325</v>
      </c>
      <c r="AC536" t="s">
        <v>35</v>
      </c>
      <c r="AD536" t="s">
        <v>794</v>
      </c>
      <c r="AE536" t="s">
        <v>11</v>
      </c>
      <c r="AF536" t="s">
        <v>20</v>
      </c>
      <c r="AG536" t="s">
        <v>6660</v>
      </c>
      <c r="AH536" t="s">
        <v>2332</v>
      </c>
      <c r="AI536" t="s">
        <v>1162</v>
      </c>
      <c r="AJ536" t="s">
        <v>80</v>
      </c>
      <c r="AK536" t="s">
        <v>528</v>
      </c>
      <c r="AL536" s="2">
        <v>41954.635034722225</v>
      </c>
      <c r="AM536" t="s">
        <v>6661</v>
      </c>
      <c r="AN536" t="s">
        <v>6662</v>
      </c>
      <c r="AO536">
        <v>7</v>
      </c>
      <c r="AP536" t="s">
        <v>1611</v>
      </c>
      <c r="AQ536" t="s">
        <v>818</v>
      </c>
      <c r="AR536">
        <v>60</v>
      </c>
      <c r="AT536" t="s">
        <v>6663</v>
      </c>
      <c r="AU536" t="s">
        <v>1611</v>
      </c>
      <c r="AV536" t="s">
        <v>83</v>
      </c>
      <c r="AW536" s="8">
        <v>25985.25</v>
      </c>
      <c r="AX536" s="8">
        <v>25985.25</v>
      </c>
      <c r="AY536" s="8">
        <v>28318.65</v>
      </c>
      <c r="AZ536" t="s">
        <v>30</v>
      </c>
      <c r="BA536" t="s">
        <v>6664</v>
      </c>
      <c r="BB536" t="s">
        <v>84</v>
      </c>
      <c r="BC536" t="s">
        <v>4808</v>
      </c>
      <c r="BD536">
        <v>1.3</v>
      </c>
      <c r="BE536">
        <v>49</v>
      </c>
      <c r="BF536" t="s">
        <v>9</v>
      </c>
      <c r="BG536" t="s">
        <v>6665</v>
      </c>
      <c r="BO536" t="s">
        <v>514</v>
      </c>
      <c r="BP536">
        <v>312.48</v>
      </c>
      <c r="BQ536" t="s">
        <v>36</v>
      </c>
      <c r="BR536" t="s">
        <v>6666</v>
      </c>
      <c r="BS536" t="s">
        <v>69</v>
      </c>
      <c r="BT536" t="s">
        <v>69</v>
      </c>
      <c r="BU536" t="s">
        <v>38</v>
      </c>
      <c r="BV536" t="s">
        <v>6667</v>
      </c>
      <c r="BW536" t="s">
        <v>6661</v>
      </c>
      <c r="BX536" t="s">
        <v>6660</v>
      </c>
      <c r="BY536" t="s">
        <v>6662</v>
      </c>
      <c r="BZ536" t="s">
        <v>40</v>
      </c>
      <c r="CA536" t="s">
        <v>6668</v>
      </c>
      <c r="CB536" t="s">
        <v>6669</v>
      </c>
      <c r="CC536" t="s">
        <v>6670</v>
      </c>
      <c r="CE536" t="s">
        <v>3790</v>
      </c>
      <c r="CF536">
        <v>259</v>
      </c>
      <c r="CG536" t="s">
        <v>339</v>
      </c>
      <c r="CI536" t="s">
        <v>6657</v>
      </c>
      <c r="CJ536">
        <v>27</v>
      </c>
      <c r="CK536" t="s">
        <v>45</v>
      </c>
      <c r="CL536" s="1">
        <v>42236</v>
      </c>
      <c r="CM536" t="s">
        <v>6664</v>
      </c>
      <c r="CN536" t="s">
        <v>6671</v>
      </c>
      <c r="CO536" t="s">
        <v>6672</v>
      </c>
      <c r="CP536" t="s">
        <v>6670</v>
      </c>
      <c r="CQ536">
        <v>3</v>
      </c>
      <c r="CR536" s="8">
        <v>28205.1</v>
      </c>
      <c r="CS536">
        <v>3</v>
      </c>
      <c r="CU536" s="8">
        <v>25985.25</v>
      </c>
      <c r="CV536">
        <v>1</v>
      </c>
      <c r="CX536" t="s">
        <v>6673</v>
      </c>
      <c r="CY536">
        <v>6.7</v>
      </c>
    </row>
    <row r="537" spans="1:103" x14ac:dyDescent="0.35">
      <c r="A537" t="s">
        <v>6674</v>
      </c>
      <c r="B537" s="19" t="s">
        <v>6657</v>
      </c>
      <c r="C537" t="s">
        <v>69</v>
      </c>
      <c r="D537">
        <v>92.82</v>
      </c>
      <c r="E537">
        <v>90</v>
      </c>
      <c r="F537" t="s">
        <v>6657</v>
      </c>
      <c r="G537">
        <v>704</v>
      </c>
      <c r="H537" t="s">
        <v>148</v>
      </c>
      <c r="I537">
        <v>92</v>
      </c>
      <c r="J537" t="s">
        <v>11</v>
      </c>
      <c r="K537" t="s">
        <v>633</v>
      </c>
      <c r="L537" s="1"/>
      <c r="M537" s="1">
        <v>42235</v>
      </c>
      <c r="N537" s="1">
        <v>41962</v>
      </c>
      <c r="O537" t="s">
        <v>13</v>
      </c>
      <c r="P537" s="1"/>
      <c r="Q537" t="s">
        <v>202</v>
      </c>
      <c r="R537" t="s">
        <v>9</v>
      </c>
      <c r="S537" t="s">
        <v>6659</v>
      </c>
      <c r="T537" t="s">
        <v>13</v>
      </c>
      <c r="U537" t="s">
        <v>53</v>
      </c>
      <c r="X537" s="8">
        <v>47.5</v>
      </c>
      <c r="Y537" s="8">
        <v>25</v>
      </c>
      <c r="Z537" s="8">
        <v>51.75</v>
      </c>
      <c r="AA537" s="8">
        <v>33764.46</v>
      </c>
      <c r="AB537" t="s">
        <v>412</v>
      </c>
      <c r="AC537" t="s">
        <v>158</v>
      </c>
      <c r="AD537" t="s">
        <v>794</v>
      </c>
      <c r="AE537" t="s">
        <v>11</v>
      </c>
      <c r="AF537" t="s">
        <v>20</v>
      </c>
      <c r="AG537" t="s">
        <v>6675</v>
      </c>
      <c r="AH537" t="s">
        <v>6676</v>
      </c>
      <c r="AI537" t="s">
        <v>347</v>
      </c>
      <c r="AJ537" t="s">
        <v>100</v>
      </c>
      <c r="AK537" t="s">
        <v>545</v>
      </c>
      <c r="AL537" s="2">
        <v>41962.486192129632</v>
      </c>
      <c r="AM537" t="s">
        <v>6677</v>
      </c>
      <c r="AN537" t="s">
        <v>6678</v>
      </c>
      <c r="AO537">
        <v>8</v>
      </c>
      <c r="AP537" t="s">
        <v>1611</v>
      </c>
      <c r="AQ537" t="s">
        <v>818</v>
      </c>
      <c r="AR537">
        <v>60</v>
      </c>
      <c r="AT537" t="s">
        <v>6663</v>
      </c>
      <c r="AU537" t="s">
        <v>1611</v>
      </c>
      <c r="AV537" t="s">
        <v>104</v>
      </c>
      <c r="AW537" s="8">
        <v>33554.6</v>
      </c>
      <c r="AX537" s="8">
        <v>33554.6</v>
      </c>
      <c r="AY537" s="8">
        <v>36377.11</v>
      </c>
      <c r="BA537" t="s">
        <v>6679</v>
      </c>
      <c r="BB537" t="s">
        <v>32</v>
      </c>
      <c r="BC537" t="s">
        <v>6680</v>
      </c>
      <c r="BD537">
        <v>1.3</v>
      </c>
      <c r="BE537">
        <v>49</v>
      </c>
      <c r="BF537" t="s">
        <v>69</v>
      </c>
      <c r="BG537" t="s">
        <v>6681</v>
      </c>
      <c r="BO537" t="s">
        <v>551</v>
      </c>
      <c r="BP537">
        <v>2612.65</v>
      </c>
      <c r="BQ537" t="s">
        <v>36</v>
      </c>
      <c r="BR537" t="s">
        <v>6682</v>
      </c>
      <c r="BS537" t="s">
        <v>9</v>
      </c>
      <c r="BT537" t="s">
        <v>69</v>
      </c>
      <c r="BU537" t="s">
        <v>38</v>
      </c>
      <c r="BV537" t="s">
        <v>6683</v>
      </c>
      <c r="BW537" t="s">
        <v>6677</v>
      </c>
      <c r="BX537" t="s">
        <v>6684</v>
      </c>
      <c r="BY537" t="s">
        <v>6677</v>
      </c>
      <c r="BZ537" t="s">
        <v>40</v>
      </c>
      <c r="CA537" t="s">
        <v>6685</v>
      </c>
      <c r="CB537" t="s">
        <v>6686</v>
      </c>
      <c r="CC537" t="s">
        <v>6687</v>
      </c>
      <c r="CE537" t="s">
        <v>493</v>
      </c>
      <c r="CF537">
        <v>346.5</v>
      </c>
      <c r="CG537" t="s">
        <v>429</v>
      </c>
      <c r="CI537" t="s">
        <v>6657</v>
      </c>
      <c r="CJ537">
        <v>27</v>
      </c>
      <c r="CK537" t="s">
        <v>45</v>
      </c>
      <c r="CL537" s="1">
        <v>42235</v>
      </c>
      <c r="CM537" t="s">
        <v>6679</v>
      </c>
      <c r="CN537" t="s">
        <v>6688</v>
      </c>
      <c r="CO537" t="s">
        <v>6689</v>
      </c>
      <c r="CQ537">
        <v>4</v>
      </c>
      <c r="CR537" s="8">
        <v>38572.379999999997</v>
      </c>
      <c r="CS537">
        <v>9</v>
      </c>
      <c r="CU537" s="8">
        <v>33554.6</v>
      </c>
      <c r="CV537">
        <v>1</v>
      </c>
      <c r="CX537" t="s">
        <v>6690</v>
      </c>
      <c r="CY537">
        <v>6.7</v>
      </c>
    </row>
    <row r="538" spans="1:103" x14ac:dyDescent="0.35">
      <c r="A538" t="s">
        <v>6691</v>
      </c>
      <c r="B538" s="19" t="s">
        <v>6657</v>
      </c>
      <c r="C538" t="s">
        <v>9</v>
      </c>
      <c r="D538">
        <v>97.96</v>
      </c>
      <c r="E538">
        <v>90</v>
      </c>
      <c r="F538" t="s">
        <v>6657</v>
      </c>
      <c r="G538">
        <v>413</v>
      </c>
      <c r="H538" t="s">
        <v>50</v>
      </c>
      <c r="I538">
        <v>90</v>
      </c>
      <c r="J538" t="s">
        <v>11</v>
      </c>
      <c r="K538" t="s">
        <v>6692</v>
      </c>
      <c r="L538" s="1"/>
      <c r="M538" s="1">
        <v>42237</v>
      </c>
      <c r="N538" s="1">
        <v>41891</v>
      </c>
      <c r="O538" t="s">
        <v>13</v>
      </c>
      <c r="P538" s="1">
        <v>41955</v>
      </c>
      <c r="Q538" t="s">
        <v>202</v>
      </c>
      <c r="R538" t="s">
        <v>9</v>
      </c>
      <c r="S538" t="s">
        <v>6659</v>
      </c>
      <c r="T538" t="s">
        <v>13</v>
      </c>
      <c r="U538" t="s">
        <v>16</v>
      </c>
      <c r="V538" t="s">
        <v>6693</v>
      </c>
      <c r="X538" s="8">
        <v>44</v>
      </c>
      <c r="Y538" s="8">
        <v>22</v>
      </c>
      <c r="Z538" s="8">
        <v>51.75</v>
      </c>
      <c r="AA538" s="8">
        <v>27024.7</v>
      </c>
      <c r="AB538" t="s">
        <v>303</v>
      </c>
      <c r="AC538" t="s">
        <v>67</v>
      </c>
      <c r="AD538" t="s">
        <v>794</v>
      </c>
      <c r="AE538" t="s">
        <v>11</v>
      </c>
      <c r="AF538" t="s">
        <v>20</v>
      </c>
      <c r="AH538" t="s">
        <v>2813</v>
      </c>
      <c r="AI538" t="s">
        <v>2814</v>
      </c>
      <c r="AJ538" t="s">
        <v>23</v>
      </c>
      <c r="AK538" t="s">
        <v>442</v>
      </c>
      <c r="AL538" s="2">
        <v>41891.728263888886</v>
      </c>
      <c r="AM538" t="s">
        <v>6694</v>
      </c>
      <c r="AN538" t="s">
        <v>6695</v>
      </c>
      <c r="AO538">
        <v>6</v>
      </c>
      <c r="AP538" t="s">
        <v>1611</v>
      </c>
      <c r="AQ538" t="s">
        <v>818</v>
      </c>
      <c r="AR538">
        <v>60</v>
      </c>
      <c r="AT538" t="s">
        <v>6663</v>
      </c>
      <c r="AU538" t="s">
        <v>1611</v>
      </c>
      <c r="AV538" t="s">
        <v>29</v>
      </c>
      <c r="AW538" s="8">
        <v>25574.85</v>
      </c>
      <c r="AX538" s="8">
        <v>25574.85</v>
      </c>
      <c r="AY538" s="8">
        <v>27587.17</v>
      </c>
      <c r="AZ538" t="s">
        <v>30</v>
      </c>
      <c r="BA538" t="s">
        <v>6696</v>
      </c>
      <c r="BB538" t="s">
        <v>32</v>
      </c>
      <c r="BC538" t="s">
        <v>6697</v>
      </c>
      <c r="BD538">
        <v>1.3</v>
      </c>
      <c r="BE538">
        <v>49</v>
      </c>
      <c r="BF538" t="s">
        <v>69</v>
      </c>
      <c r="BG538" t="s">
        <v>6698</v>
      </c>
      <c r="BO538" t="s">
        <v>449</v>
      </c>
      <c r="BP538">
        <v>562.47</v>
      </c>
      <c r="BQ538" t="s">
        <v>36</v>
      </c>
      <c r="BR538" t="s">
        <v>4372</v>
      </c>
      <c r="BS538" t="s">
        <v>9</v>
      </c>
      <c r="BT538" t="s">
        <v>69</v>
      </c>
      <c r="BU538" t="s">
        <v>38</v>
      </c>
      <c r="BV538" t="s">
        <v>6699</v>
      </c>
      <c r="BW538" t="s">
        <v>6700</v>
      </c>
      <c r="BX538" t="s">
        <v>6701</v>
      </c>
      <c r="BY538" t="s">
        <v>6700</v>
      </c>
      <c r="BZ538" t="s">
        <v>40</v>
      </c>
      <c r="CA538" t="s">
        <v>6702</v>
      </c>
      <c r="CB538" t="s">
        <v>4459</v>
      </c>
      <c r="CE538" t="s">
        <v>338</v>
      </c>
      <c r="CF538">
        <v>279</v>
      </c>
      <c r="CG538" t="s">
        <v>320</v>
      </c>
      <c r="CI538" t="s">
        <v>6657</v>
      </c>
      <c r="CJ538">
        <v>27</v>
      </c>
      <c r="CK538" t="s">
        <v>45</v>
      </c>
      <c r="CL538" s="1">
        <v>42237</v>
      </c>
      <c r="CM538" t="s">
        <v>6696</v>
      </c>
      <c r="CN538" t="s">
        <v>6703</v>
      </c>
      <c r="CQ538">
        <v>3</v>
      </c>
      <c r="CR538" s="8">
        <v>30383.1</v>
      </c>
      <c r="CS538">
        <v>2</v>
      </c>
      <c r="CU538" s="8">
        <v>25574.85</v>
      </c>
      <c r="CV538">
        <v>1</v>
      </c>
      <c r="CX538" t="s">
        <v>6704</v>
      </c>
      <c r="CY538">
        <v>6.7</v>
      </c>
    </row>
    <row r="539" spans="1:103" x14ac:dyDescent="0.35">
      <c r="A539" t="s">
        <v>6705</v>
      </c>
      <c r="B539" s="19" t="s">
        <v>6657</v>
      </c>
      <c r="C539" t="s">
        <v>69</v>
      </c>
      <c r="E539">
        <v>90</v>
      </c>
      <c r="F539" t="s">
        <v>6657</v>
      </c>
      <c r="G539">
        <v>801</v>
      </c>
      <c r="H539" t="s">
        <v>50</v>
      </c>
      <c r="I539">
        <v>90</v>
      </c>
      <c r="J539" t="s">
        <v>791</v>
      </c>
      <c r="K539" t="s">
        <v>6706</v>
      </c>
      <c r="L539" s="1">
        <v>42096</v>
      </c>
      <c r="M539" s="1">
        <v>42236</v>
      </c>
      <c r="N539" s="1">
        <v>41989</v>
      </c>
      <c r="O539" t="s">
        <v>990</v>
      </c>
      <c r="P539" s="1">
        <v>42102</v>
      </c>
      <c r="Q539" t="s">
        <v>758</v>
      </c>
      <c r="R539" t="s">
        <v>9</v>
      </c>
      <c r="S539" t="s">
        <v>6659</v>
      </c>
      <c r="T539" t="s">
        <v>3517</v>
      </c>
      <c r="X539" s="8">
        <v>44</v>
      </c>
      <c r="Y539" s="8">
        <v>22</v>
      </c>
      <c r="Z539" s="8">
        <v>51.75</v>
      </c>
      <c r="AA539" s="8">
        <v>0</v>
      </c>
      <c r="AB539" t="s">
        <v>215</v>
      </c>
      <c r="AC539" t="s">
        <v>830</v>
      </c>
      <c r="AD539" t="s">
        <v>794</v>
      </c>
      <c r="AE539" t="s">
        <v>791</v>
      </c>
      <c r="AF539" t="s">
        <v>177</v>
      </c>
      <c r="AH539" t="s">
        <v>1011</v>
      </c>
      <c r="AI539" t="s">
        <v>1012</v>
      </c>
      <c r="AJ539" t="s">
        <v>80</v>
      </c>
      <c r="AK539" t="s">
        <v>6707</v>
      </c>
      <c r="AL539" s="2">
        <v>41989.500347222223</v>
      </c>
      <c r="AM539" t="s">
        <v>6708</v>
      </c>
      <c r="AO539">
        <v>1</v>
      </c>
      <c r="AP539" t="s">
        <v>1015</v>
      </c>
      <c r="AQ539" t="s">
        <v>824</v>
      </c>
      <c r="AR539">
        <v>60</v>
      </c>
      <c r="AT539" t="s">
        <v>6663</v>
      </c>
      <c r="AU539" t="s">
        <v>1611</v>
      </c>
      <c r="AV539" t="s">
        <v>83</v>
      </c>
      <c r="AW539" s="8">
        <v>25110</v>
      </c>
      <c r="AX539" s="8">
        <v>18832.5</v>
      </c>
      <c r="AY539" s="8">
        <v>20268.53</v>
      </c>
      <c r="BA539" t="s">
        <v>6376</v>
      </c>
      <c r="BB539" t="s">
        <v>32</v>
      </c>
      <c r="BC539" t="s">
        <v>6377</v>
      </c>
      <c r="BD539">
        <v>1.3</v>
      </c>
      <c r="BE539">
        <v>49</v>
      </c>
      <c r="BF539" t="s">
        <v>69</v>
      </c>
      <c r="BG539" t="s">
        <v>6709</v>
      </c>
      <c r="BO539" t="s">
        <v>828</v>
      </c>
      <c r="BP539">
        <v>20268.53</v>
      </c>
      <c r="BQ539" t="s">
        <v>36</v>
      </c>
      <c r="BR539" t="s">
        <v>6710</v>
      </c>
      <c r="BS539" t="s">
        <v>9</v>
      </c>
      <c r="BV539" t="s">
        <v>6711</v>
      </c>
      <c r="BW539" t="s">
        <v>6708</v>
      </c>
      <c r="BX539" t="s">
        <v>6712</v>
      </c>
      <c r="BY539" t="s">
        <v>6708</v>
      </c>
      <c r="BZ539" t="s">
        <v>72</v>
      </c>
      <c r="CB539" t="s">
        <v>2174</v>
      </c>
      <c r="CD539" t="s">
        <v>254</v>
      </c>
      <c r="CE539" t="s">
        <v>43</v>
      </c>
      <c r="CF539">
        <v>279</v>
      </c>
      <c r="CG539" t="s">
        <v>320</v>
      </c>
      <c r="CH539" t="s">
        <v>820</v>
      </c>
      <c r="CI539" t="s">
        <v>6657</v>
      </c>
      <c r="CJ539">
        <v>27</v>
      </c>
      <c r="CK539" t="s">
        <v>45</v>
      </c>
      <c r="CL539" s="1">
        <v>42236</v>
      </c>
      <c r="CM539" t="s">
        <v>6376</v>
      </c>
      <c r="CQ539">
        <v>1</v>
      </c>
      <c r="CR539" s="8"/>
      <c r="CS539">
        <v>1</v>
      </c>
      <c r="CT539" t="s">
        <v>9</v>
      </c>
      <c r="CU539" s="8">
        <v>25110</v>
      </c>
      <c r="CV539">
        <v>1</v>
      </c>
      <c r="CX539" t="s">
        <v>6713</v>
      </c>
      <c r="CY539">
        <v>6.7</v>
      </c>
    </row>
    <row r="540" spans="1:103" x14ac:dyDescent="0.35">
      <c r="A540" t="s">
        <v>6714</v>
      </c>
      <c r="B540" s="19" t="s">
        <v>6715</v>
      </c>
      <c r="C540" t="s">
        <v>69</v>
      </c>
      <c r="E540">
        <v>0</v>
      </c>
      <c r="F540" t="s">
        <v>6715</v>
      </c>
      <c r="G540">
        <v>2276</v>
      </c>
      <c r="H540" t="s">
        <v>50</v>
      </c>
      <c r="I540">
        <v>90</v>
      </c>
      <c r="J540" t="s">
        <v>649</v>
      </c>
      <c r="K540" t="s">
        <v>6716</v>
      </c>
      <c r="L540" s="1">
        <v>42188</v>
      </c>
      <c r="M540" s="1">
        <v>42237</v>
      </c>
      <c r="N540" s="1">
        <v>42188</v>
      </c>
      <c r="O540" t="s">
        <v>990</v>
      </c>
      <c r="P540" s="1"/>
      <c r="S540" t="s">
        <v>6717</v>
      </c>
      <c r="T540" t="s">
        <v>1414</v>
      </c>
      <c r="AA540" s="8">
        <v>0</v>
      </c>
      <c r="AB540" t="s">
        <v>1501</v>
      </c>
      <c r="AD540" t="s">
        <v>760</v>
      </c>
      <c r="AE540" t="s">
        <v>649</v>
      </c>
      <c r="AF540" t="s">
        <v>20</v>
      </c>
      <c r="AH540" t="s">
        <v>4174</v>
      </c>
      <c r="AI540" t="s">
        <v>207</v>
      </c>
      <c r="AJ540" t="s">
        <v>23</v>
      </c>
      <c r="AK540" t="s">
        <v>680</v>
      </c>
      <c r="AL540" s="2">
        <v>42188.710729166669</v>
      </c>
      <c r="AO540">
        <v>1</v>
      </c>
      <c r="AP540" t="s">
        <v>660</v>
      </c>
      <c r="AU540" t="s">
        <v>660</v>
      </c>
      <c r="AV540" t="s">
        <v>29</v>
      </c>
      <c r="AW540" s="8">
        <v>15300</v>
      </c>
      <c r="AX540" s="8">
        <v>15300</v>
      </c>
      <c r="AY540" s="8">
        <v>18513</v>
      </c>
      <c r="BA540" t="s">
        <v>6718</v>
      </c>
      <c r="BB540" t="s">
        <v>32</v>
      </c>
      <c r="BC540" t="s">
        <v>6719</v>
      </c>
      <c r="BF540" t="s">
        <v>69</v>
      </c>
      <c r="BP540">
        <v>18513</v>
      </c>
      <c r="BQ540" t="s">
        <v>665</v>
      </c>
      <c r="BR540" t="s">
        <v>6720</v>
      </c>
      <c r="BS540" t="s">
        <v>69</v>
      </c>
      <c r="CF540">
        <v>170</v>
      </c>
      <c r="CG540" t="s">
        <v>220</v>
      </c>
      <c r="CH540" t="s">
        <v>649</v>
      </c>
      <c r="CI540" t="s">
        <v>6715</v>
      </c>
      <c r="CK540" t="s">
        <v>45</v>
      </c>
      <c r="CL540" s="1">
        <v>42237</v>
      </c>
      <c r="CM540" t="s">
        <v>6718</v>
      </c>
      <c r="CQ540">
        <v>1</v>
      </c>
      <c r="CR540" s="8">
        <v>18513</v>
      </c>
      <c r="CS540">
        <v>0</v>
      </c>
      <c r="CU540" s="8">
        <v>15300</v>
      </c>
      <c r="CV540"/>
      <c r="CX540" t="s">
        <v>6721</v>
      </c>
    </row>
    <row r="541" spans="1:103" x14ac:dyDescent="0.35">
      <c r="A541" t="s">
        <v>6722</v>
      </c>
      <c r="B541" s="19" t="s">
        <v>6715</v>
      </c>
      <c r="C541" t="s">
        <v>69</v>
      </c>
      <c r="E541">
        <v>0</v>
      </c>
      <c r="F541" t="s">
        <v>6715</v>
      </c>
      <c r="G541">
        <v>2275</v>
      </c>
      <c r="H541" t="s">
        <v>50</v>
      </c>
      <c r="I541">
        <v>100</v>
      </c>
      <c r="J541" t="s">
        <v>649</v>
      </c>
      <c r="K541" t="s">
        <v>6723</v>
      </c>
      <c r="L541" s="1">
        <v>42188</v>
      </c>
      <c r="M541" s="1">
        <v>42235</v>
      </c>
      <c r="N541" s="1">
        <v>42188</v>
      </c>
      <c r="O541" t="s">
        <v>990</v>
      </c>
      <c r="P541" s="1"/>
      <c r="S541" t="s">
        <v>6717</v>
      </c>
      <c r="T541" t="s">
        <v>1414</v>
      </c>
      <c r="AA541" s="8">
        <v>0</v>
      </c>
      <c r="AB541" t="s">
        <v>1501</v>
      </c>
      <c r="AD541" t="s">
        <v>760</v>
      </c>
      <c r="AE541" t="s">
        <v>649</v>
      </c>
      <c r="AF541" t="s">
        <v>20</v>
      </c>
      <c r="AH541" t="s">
        <v>4174</v>
      </c>
      <c r="AI541" t="s">
        <v>207</v>
      </c>
      <c r="AJ541" t="s">
        <v>100</v>
      </c>
      <c r="AK541" t="s">
        <v>659</v>
      </c>
      <c r="AL541" s="2">
        <v>42188.710393518515</v>
      </c>
      <c r="AO541">
        <v>1</v>
      </c>
      <c r="AP541" t="s">
        <v>660</v>
      </c>
      <c r="AU541" t="s">
        <v>660</v>
      </c>
      <c r="AV541" t="s">
        <v>104</v>
      </c>
      <c r="AW541" s="8">
        <v>16500</v>
      </c>
      <c r="AX541" s="8">
        <v>16500</v>
      </c>
      <c r="AY541" s="8">
        <v>19965</v>
      </c>
      <c r="BA541" t="s">
        <v>6724</v>
      </c>
      <c r="BB541" t="s">
        <v>212</v>
      </c>
      <c r="BC541" t="s">
        <v>6725</v>
      </c>
      <c r="BF541" t="s">
        <v>69</v>
      </c>
      <c r="BP541">
        <v>19965</v>
      </c>
      <c r="BQ541" t="s">
        <v>665</v>
      </c>
      <c r="BR541" t="s">
        <v>6726</v>
      </c>
      <c r="BS541" t="s">
        <v>69</v>
      </c>
      <c r="CF541">
        <v>165</v>
      </c>
      <c r="CG541" t="s">
        <v>220</v>
      </c>
      <c r="CH541" t="s">
        <v>649</v>
      </c>
      <c r="CI541" t="s">
        <v>6715</v>
      </c>
      <c r="CK541" t="s">
        <v>45</v>
      </c>
      <c r="CL541" s="1">
        <v>42235</v>
      </c>
      <c r="CM541" t="s">
        <v>6724</v>
      </c>
      <c r="CQ541">
        <v>1</v>
      </c>
      <c r="CR541" s="8">
        <v>19965</v>
      </c>
      <c r="CS541">
        <v>0</v>
      </c>
      <c r="CU541" s="8">
        <v>16500</v>
      </c>
      <c r="CV541"/>
      <c r="CX541" t="s">
        <v>6727</v>
      </c>
    </row>
    <row r="542" spans="1:103" x14ac:dyDescent="0.35">
      <c r="A542" t="s">
        <v>6530</v>
      </c>
      <c r="B542" s="19" t="s">
        <v>6728</v>
      </c>
      <c r="C542" t="s">
        <v>9</v>
      </c>
      <c r="D542">
        <v>100</v>
      </c>
      <c r="E542">
        <v>40</v>
      </c>
      <c r="F542" t="s">
        <v>6728</v>
      </c>
      <c r="G542">
        <v>1213</v>
      </c>
      <c r="H542" t="s">
        <v>50</v>
      </c>
      <c r="I542">
        <v>40</v>
      </c>
      <c r="J542" t="s">
        <v>1433</v>
      </c>
      <c r="K542" t="s">
        <v>6729</v>
      </c>
      <c r="L542" s="1"/>
      <c r="M542" s="1">
        <v>42236</v>
      </c>
      <c r="N542" s="1">
        <v>42068</v>
      </c>
      <c r="O542" t="s">
        <v>13</v>
      </c>
      <c r="P542" s="1">
        <v>42102</v>
      </c>
      <c r="Q542" t="s">
        <v>202</v>
      </c>
      <c r="R542" t="s">
        <v>9</v>
      </c>
      <c r="S542" t="s">
        <v>6730</v>
      </c>
      <c r="T542" t="s">
        <v>13</v>
      </c>
      <c r="U542" t="s">
        <v>1267</v>
      </c>
      <c r="X542" s="8">
        <v>58.52</v>
      </c>
      <c r="Y542" s="8">
        <v>18.989999999999998</v>
      </c>
      <c r="Z542" s="8">
        <v>40</v>
      </c>
      <c r="AA542" s="8">
        <v>12236.43</v>
      </c>
      <c r="AD542" t="s">
        <v>1436</v>
      </c>
      <c r="AE542" t="s">
        <v>1433</v>
      </c>
      <c r="AF542" t="s">
        <v>177</v>
      </c>
      <c r="AG542" t="s">
        <v>6731</v>
      </c>
      <c r="AH542" t="s">
        <v>3982</v>
      </c>
      <c r="AI542" t="s">
        <v>2197</v>
      </c>
      <c r="AJ542" t="s">
        <v>80</v>
      </c>
      <c r="AK542" t="s">
        <v>677</v>
      </c>
      <c r="AL542" s="2">
        <v>42068.605000000003</v>
      </c>
      <c r="AM542" t="s">
        <v>6732</v>
      </c>
      <c r="AN542" t="s">
        <v>6533</v>
      </c>
      <c r="AO542">
        <v>5</v>
      </c>
      <c r="AP542" t="s">
        <v>1440</v>
      </c>
      <c r="AU542" t="s">
        <v>1440</v>
      </c>
      <c r="AV542" t="s">
        <v>83</v>
      </c>
      <c r="AW542" s="8">
        <v>11469.9</v>
      </c>
      <c r="AX542" s="8">
        <v>11366.6</v>
      </c>
      <c r="AY542" s="8">
        <v>12236.43</v>
      </c>
      <c r="BF542" t="s">
        <v>69</v>
      </c>
      <c r="BG542" t="s">
        <v>6733</v>
      </c>
      <c r="BP542">
        <v>0</v>
      </c>
      <c r="BQ542" t="s">
        <v>1444</v>
      </c>
      <c r="BR542" t="s">
        <v>6535</v>
      </c>
      <c r="BS542" t="s">
        <v>9</v>
      </c>
      <c r="BT542" t="s">
        <v>69</v>
      </c>
      <c r="BU542" t="s">
        <v>38</v>
      </c>
      <c r="BV542" t="s">
        <v>6734</v>
      </c>
      <c r="BW542" t="s">
        <v>6732</v>
      </c>
      <c r="BX542" t="s">
        <v>6735</v>
      </c>
      <c r="BY542" t="s">
        <v>6732</v>
      </c>
      <c r="BZ542" t="s">
        <v>40</v>
      </c>
      <c r="CA542" t="s">
        <v>6736</v>
      </c>
      <c r="CB542" t="s">
        <v>6737</v>
      </c>
      <c r="CC542" t="s">
        <v>6738</v>
      </c>
      <c r="CE542" t="s">
        <v>6739</v>
      </c>
      <c r="CF542">
        <v>279</v>
      </c>
      <c r="CG542" t="s">
        <v>320</v>
      </c>
      <c r="CH542" t="s">
        <v>1449</v>
      </c>
      <c r="CI542" t="s">
        <v>6728</v>
      </c>
      <c r="CJ542">
        <v>308</v>
      </c>
      <c r="CK542" t="s">
        <v>1450</v>
      </c>
      <c r="CL542" s="1">
        <v>42236</v>
      </c>
      <c r="CN542" t="s">
        <v>6740</v>
      </c>
      <c r="CO542" t="s">
        <v>6741</v>
      </c>
      <c r="CP542" t="s">
        <v>6538</v>
      </c>
      <c r="CQ542">
        <v>2</v>
      </c>
      <c r="CR542" s="8"/>
      <c r="CS542">
        <v>2</v>
      </c>
      <c r="CU542" s="8">
        <v>11469.9</v>
      </c>
      <c r="CV542"/>
      <c r="CX542" t="s">
        <v>6742</v>
      </c>
    </row>
    <row r="543" spans="1:103" x14ac:dyDescent="0.35">
      <c r="A543" t="s">
        <v>6743</v>
      </c>
      <c r="B543" s="19" t="s">
        <v>6728</v>
      </c>
      <c r="C543" t="s">
        <v>9</v>
      </c>
      <c r="D543">
        <v>97.48</v>
      </c>
      <c r="E543">
        <v>18</v>
      </c>
      <c r="F543" t="s">
        <v>6728</v>
      </c>
      <c r="G543">
        <v>953</v>
      </c>
      <c r="H543" t="s">
        <v>148</v>
      </c>
      <c r="I543">
        <v>18</v>
      </c>
      <c r="J543" t="s">
        <v>1433</v>
      </c>
      <c r="K543" t="s">
        <v>6744</v>
      </c>
      <c r="L543" s="1"/>
      <c r="M543" s="1">
        <v>42235</v>
      </c>
      <c r="N543" s="1">
        <v>42034</v>
      </c>
      <c r="O543" t="s">
        <v>13</v>
      </c>
      <c r="P543" s="1">
        <v>42041</v>
      </c>
      <c r="Q543" t="s">
        <v>202</v>
      </c>
      <c r="R543" t="s">
        <v>9</v>
      </c>
      <c r="S543" t="s">
        <v>6730</v>
      </c>
      <c r="T543" t="s">
        <v>13</v>
      </c>
      <c r="U543" t="s">
        <v>203</v>
      </c>
      <c r="V543" t="s">
        <v>6745</v>
      </c>
      <c r="X543" s="8">
        <v>54.29</v>
      </c>
      <c r="Y543" s="8">
        <v>23.22</v>
      </c>
      <c r="Z543" s="8">
        <v>40</v>
      </c>
      <c r="AA543" s="8">
        <v>6766.95</v>
      </c>
      <c r="AB543" t="s">
        <v>2412</v>
      </c>
      <c r="AC543" t="s">
        <v>2412</v>
      </c>
      <c r="AD543" t="s">
        <v>1436</v>
      </c>
      <c r="AE543" t="s">
        <v>1433</v>
      </c>
      <c r="AF543" t="s">
        <v>177</v>
      </c>
      <c r="AG543" t="s">
        <v>6745</v>
      </c>
      <c r="AH543" t="s">
        <v>2708</v>
      </c>
      <c r="AI543" t="s">
        <v>716</v>
      </c>
      <c r="AJ543" t="s">
        <v>100</v>
      </c>
      <c r="AK543" t="s">
        <v>2414</v>
      </c>
      <c r="AL543" s="2">
        <v>42034.426134259258</v>
      </c>
      <c r="AM543" t="s">
        <v>6746</v>
      </c>
      <c r="AN543" t="s">
        <v>6746</v>
      </c>
      <c r="AO543">
        <v>5</v>
      </c>
      <c r="AP543" t="s">
        <v>1471</v>
      </c>
      <c r="AU543" t="s">
        <v>1472</v>
      </c>
      <c r="AV543" t="s">
        <v>104</v>
      </c>
      <c r="AW543" s="8">
        <v>6426.62</v>
      </c>
      <c r="AX543" s="8">
        <v>6426.62</v>
      </c>
      <c r="AY543" s="8">
        <v>6941.94</v>
      </c>
      <c r="AZ543" t="s">
        <v>210</v>
      </c>
      <c r="BA543" t="s">
        <v>6747</v>
      </c>
      <c r="BB543" t="s">
        <v>6748</v>
      </c>
      <c r="BC543" t="s">
        <v>6749</v>
      </c>
      <c r="BF543" t="s">
        <v>69</v>
      </c>
      <c r="BG543" t="s">
        <v>6750</v>
      </c>
      <c r="BO543" t="s">
        <v>2860</v>
      </c>
      <c r="BP543">
        <v>174.99</v>
      </c>
      <c r="BQ543" t="s">
        <v>1476</v>
      </c>
      <c r="BR543" t="s">
        <v>6751</v>
      </c>
      <c r="BS543" t="s">
        <v>69</v>
      </c>
      <c r="BT543" t="s">
        <v>69</v>
      </c>
      <c r="BU543" t="s">
        <v>38</v>
      </c>
      <c r="BV543" t="s">
        <v>6752</v>
      </c>
      <c r="BW543" t="s">
        <v>6746</v>
      </c>
      <c r="BX543" t="s">
        <v>6745</v>
      </c>
      <c r="BY543" t="s">
        <v>6746</v>
      </c>
      <c r="BZ543" t="s">
        <v>72</v>
      </c>
      <c r="CA543" t="s">
        <v>6753</v>
      </c>
      <c r="CB543" t="s">
        <v>6754</v>
      </c>
      <c r="CE543" t="s">
        <v>91</v>
      </c>
      <c r="CF543">
        <v>349</v>
      </c>
      <c r="CG543" t="s">
        <v>44</v>
      </c>
      <c r="CI543" t="s">
        <v>6728</v>
      </c>
      <c r="CJ543">
        <v>308</v>
      </c>
      <c r="CK543" t="s">
        <v>1450</v>
      </c>
      <c r="CL543" s="1">
        <v>42235</v>
      </c>
      <c r="CM543" t="s">
        <v>6747</v>
      </c>
      <c r="CN543" t="s">
        <v>6755</v>
      </c>
      <c r="CO543" t="s">
        <v>6756</v>
      </c>
      <c r="CQ543">
        <v>2</v>
      </c>
      <c r="CR543" s="8">
        <v>7601.22</v>
      </c>
      <c r="CS543">
        <v>1</v>
      </c>
      <c r="CU543" s="8">
        <v>6426.62</v>
      </c>
      <c r="CV543"/>
      <c r="CX543" t="s">
        <v>6757</v>
      </c>
    </row>
    <row r="544" spans="1:103" x14ac:dyDescent="0.35">
      <c r="A544" t="s">
        <v>6758</v>
      </c>
      <c r="B544" s="19" t="s">
        <v>6728</v>
      </c>
      <c r="C544" t="s">
        <v>69</v>
      </c>
      <c r="E544">
        <v>26</v>
      </c>
      <c r="F544" t="s">
        <v>6728</v>
      </c>
      <c r="G544">
        <v>2228</v>
      </c>
      <c r="H544" t="s">
        <v>50</v>
      </c>
      <c r="I544">
        <v>26</v>
      </c>
      <c r="J544" t="s">
        <v>1433</v>
      </c>
      <c r="K544" t="s">
        <v>6759</v>
      </c>
      <c r="L544" s="1"/>
      <c r="M544" s="1">
        <v>42235</v>
      </c>
      <c r="N544" s="1">
        <v>42181</v>
      </c>
      <c r="O544" t="s">
        <v>13</v>
      </c>
      <c r="P544" s="1"/>
      <c r="Q544" t="s">
        <v>758</v>
      </c>
      <c r="R544" t="s">
        <v>9</v>
      </c>
      <c r="S544" t="s">
        <v>6730</v>
      </c>
      <c r="T544" t="s">
        <v>13</v>
      </c>
      <c r="U544" t="s">
        <v>302</v>
      </c>
      <c r="X544" s="8">
        <v>58.52</v>
      </c>
      <c r="Y544" s="8">
        <v>18.989999999999998</v>
      </c>
      <c r="Z544" s="8">
        <v>40</v>
      </c>
      <c r="AA544" s="8">
        <v>0</v>
      </c>
      <c r="AB544" t="s">
        <v>259</v>
      </c>
      <c r="AC544" t="s">
        <v>259</v>
      </c>
      <c r="AD544" t="s">
        <v>1436</v>
      </c>
      <c r="AE544" t="s">
        <v>1433</v>
      </c>
      <c r="AF544" t="s">
        <v>177</v>
      </c>
      <c r="AH544" t="s">
        <v>1457</v>
      </c>
      <c r="AI544" t="s">
        <v>1031</v>
      </c>
      <c r="AJ544" t="s">
        <v>100</v>
      </c>
      <c r="AK544" t="s">
        <v>263</v>
      </c>
      <c r="AL544" s="2">
        <v>42181.468333333331</v>
      </c>
      <c r="AO544">
        <v>2</v>
      </c>
      <c r="AP544" t="s">
        <v>1440</v>
      </c>
      <c r="AU544" t="s">
        <v>1440</v>
      </c>
      <c r="AV544" t="s">
        <v>104</v>
      </c>
      <c r="AW544" s="8">
        <v>7936.5</v>
      </c>
      <c r="AX544" s="8">
        <v>6123</v>
      </c>
      <c r="AY544" s="8">
        <v>7330.84</v>
      </c>
      <c r="BA544" t="s">
        <v>6760</v>
      </c>
      <c r="BB544" t="s">
        <v>2151</v>
      </c>
      <c r="BC544" t="s">
        <v>6761</v>
      </c>
      <c r="BF544" t="s">
        <v>69</v>
      </c>
      <c r="BG544" t="s">
        <v>6762</v>
      </c>
      <c r="BO544" t="s">
        <v>227</v>
      </c>
      <c r="BP544">
        <v>7330.84</v>
      </c>
      <c r="BQ544" t="s">
        <v>1444</v>
      </c>
      <c r="BR544" t="s">
        <v>6763</v>
      </c>
      <c r="BS544" t="s">
        <v>69</v>
      </c>
      <c r="BT544" t="s">
        <v>69</v>
      </c>
      <c r="BU544" t="s">
        <v>38</v>
      </c>
      <c r="BV544" t="s">
        <v>6764</v>
      </c>
      <c r="BX544" t="s">
        <v>6765</v>
      </c>
      <c r="BY544" t="s">
        <v>6766</v>
      </c>
      <c r="BZ544" t="s">
        <v>40</v>
      </c>
      <c r="CE544" t="s">
        <v>6767</v>
      </c>
      <c r="CF544">
        <v>279</v>
      </c>
      <c r="CG544" t="s">
        <v>320</v>
      </c>
      <c r="CH544" t="s">
        <v>1449</v>
      </c>
      <c r="CI544" t="s">
        <v>6728</v>
      </c>
      <c r="CJ544">
        <v>308</v>
      </c>
      <c r="CK544" t="s">
        <v>1450</v>
      </c>
      <c r="CL544" s="1">
        <v>42235</v>
      </c>
      <c r="CM544" t="s">
        <v>6760</v>
      </c>
      <c r="CQ544">
        <v>1</v>
      </c>
      <c r="CR544" s="8"/>
      <c r="CS544">
        <v>2</v>
      </c>
      <c r="CU544" s="8">
        <v>7936.5</v>
      </c>
      <c r="CV544"/>
      <c r="CX544" t="s">
        <v>6768</v>
      </c>
    </row>
    <row r="545" spans="1:103" x14ac:dyDescent="0.35">
      <c r="A545" t="s">
        <v>6769</v>
      </c>
      <c r="B545" s="19" t="s">
        <v>6770</v>
      </c>
      <c r="C545" t="s">
        <v>9</v>
      </c>
      <c r="D545">
        <v>139.85</v>
      </c>
      <c r="E545">
        <v>70</v>
      </c>
      <c r="F545" t="s">
        <v>6770</v>
      </c>
      <c r="G545">
        <v>397</v>
      </c>
      <c r="H545" t="s">
        <v>10</v>
      </c>
      <c r="I545">
        <v>70</v>
      </c>
      <c r="J545" t="s">
        <v>11</v>
      </c>
      <c r="K545" t="s">
        <v>6771</v>
      </c>
      <c r="L545" s="1"/>
      <c r="M545" s="1">
        <v>42236</v>
      </c>
      <c r="N545" s="1">
        <v>41891</v>
      </c>
      <c r="O545" t="s">
        <v>13</v>
      </c>
      <c r="P545" s="1">
        <v>41898</v>
      </c>
      <c r="Q545" t="s">
        <v>52</v>
      </c>
      <c r="R545" t="s">
        <v>9</v>
      </c>
      <c r="S545" t="s">
        <v>6772</v>
      </c>
      <c r="T545" t="s">
        <v>13</v>
      </c>
      <c r="U545" t="s">
        <v>302</v>
      </c>
      <c r="X545" s="8">
        <v>36</v>
      </c>
      <c r="Y545" s="8">
        <v>20</v>
      </c>
      <c r="Z545" s="8">
        <v>41.4</v>
      </c>
      <c r="AA545" s="8">
        <v>25036.66</v>
      </c>
      <c r="AB545" t="s">
        <v>18</v>
      </c>
      <c r="AC545" t="s">
        <v>777</v>
      </c>
      <c r="AD545" t="s">
        <v>19</v>
      </c>
      <c r="AE545" t="s">
        <v>11</v>
      </c>
      <c r="AF545" t="s">
        <v>20</v>
      </c>
      <c r="AG545" t="s">
        <v>6773</v>
      </c>
      <c r="AH545" t="s">
        <v>2813</v>
      </c>
      <c r="AI545" t="s">
        <v>2814</v>
      </c>
      <c r="AJ545" t="s">
        <v>80</v>
      </c>
      <c r="AK545" t="s">
        <v>2089</v>
      </c>
      <c r="AL545" s="2">
        <v>41891.502581018518</v>
      </c>
      <c r="AM545" t="s">
        <v>6774</v>
      </c>
      <c r="AN545" t="s">
        <v>6775</v>
      </c>
      <c r="AO545">
        <v>6</v>
      </c>
      <c r="AP545" t="s">
        <v>310</v>
      </c>
      <c r="AQ545" t="s">
        <v>311</v>
      </c>
      <c r="AR545">
        <v>80</v>
      </c>
      <c r="AT545" t="s">
        <v>312</v>
      </c>
      <c r="AU545" t="s">
        <v>310</v>
      </c>
      <c r="AV545" t="s">
        <v>83</v>
      </c>
      <c r="AW545" s="8">
        <v>16546.5</v>
      </c>
      <c r="AX545" s="8">
        <v>16546.5</v>
      </c>
      <c r="AY545" s="8">
        <v>17903.11</v>
      </c>
      <c r="BA545" t="s">
        <v>313</v>
      </c>
      <c r="BB545" t="s">
        <v>32</v>
      </c>
      <c r="BC545" t="s">
        <v>314</v>
      </c>
      <c r="BD545">
        <v>1.5</v>
      </c>
      <c r="BE545">
        <v>54</v>
      </c>
      <c r="BF545" t="s">
        <v>9</v>
      </c>
      <c r="BG545" t="s">
        <v>6776</v>
      </c>
      <c r="BO545" t="s">
        <v>2021</v>
      </c>
      <c r="BP545">
        <v>-7133.55</v>
      </c>
      <c r="BQ545" t="s">
        <v>36</v>
      </c>
      <c r="BR545" t="s">
        <v>6777</v>
      </c>
      <c r="BS545" t="s">
        <v>69</v>
      </c>
      <c r="BT545" t="s">
        <v>69</v>
      </c>
      <c r="BU545" t="s">
        <v>38</v>
      </c>
      <c r="BV545" t="s">
        <v>6778</v>
      </c>
      <c r="BW545" t="s">
        <v>6775</v>
      </c>
      <c r="BX545" t="s">
        <v>6779</v>
      </c>
      <c r="BY545" t="s">
        <v>6775</v>
      </c>
      <c r="BZ545" t="s">
        <v>40</v>
      </c>
      <c r="CB545" t="s">
        <v>1765</v>
      </c>
      <c r="CD545" t="s">
        <v>374</v>
      </c>
      <c r="CE545" t="s">
        <v>43</v>
      </c>
      <c r="CF545">
        <v>229</v>
      </c>
      <c r="CG545" t="s">
        <v>44</v>
      </c>
      <c r="CI545" t="s">
        <v>6770</v>
      </c>
      <c r="CJ545">
        <v>39</v>
      </c>
      <c r="CK545" t="s">
        <v>45</v>
      </c>
      <c r="CL545" s="1">
        <v>42236</v>
      </c>
      <c r="CM545" t="s">
        <v>313</v>
      </c>
      <c r="CO545" t="s">
        <v>6780</v>
      </c>
      <c r="CQ545">
        <v>3</v>
      </c>
      <c r="CR545" s="8">
        <v>19396.3</v>
      </c>
      <c r="CS545">
        <v>2</v>
      </c>
      <c r="CU545" s="8">
        <v>16546.5</v>
      </c>
      <c r="CV545">
        <v>3</v>
      </c>
      <c r="CX545" t="s">
        <v>6781</v>
      </c>
      <c r="CY545">
        <v>7.2</v>
      </c>
    </row>
    <row r="546" spans="1:103" x14ac:dyDescent="0.35">
      <c r="A546" t="s">
        <v>6782</v>
      </c>
      <c r="B546" s="19" t="s">
        <v>6770</v>
      </c>
      <c r="C546" t="s">
        <v>9</v>
      </c>
      <c r="D546">
        <v>100</v>
      </c>
      <c r="E546">
        <v>70</v>
      </c>
      <c r="F546" t="s">
        <v>6770</v>
      </c>
      <c r="G546">
        <v>2065</v>
      </c>
      <c r="H546" t="s">
        <v>50</v>
      </c>
      <c r="I546">
        <v>70</v>
      </c>
      <c r="J546" t="s">
        <v>11</v>
      </c>
      <c r="K546" t="s">
        <v>6783</v>
      </c>
      <c r="L546" s="1"/>
      <c r="M546" s="1">
        <v>42235</v>
      </c>
      <c r="N546" s="1">
        <v>42167</v>
      </c>
      <c r="O546" t="s">
        <v>13</v>
      </c>
      <c r="P546" s="1">
        <v>42174</v>
      </c>
      <c r="Q546" t="s">
        <v>1359</v>
      </c>
      <c r="R546" t="s">
        <v>9</v>
      </c>
      <c r="S546" t="s">
        <v>6772</v>
      </c>
      <c r="T546" t="s">
        <v>13</v>
      </c>
      <c r="U546" t="s">
        <v>1267</v>
      </c>
      <c r="X546" s="8">
        <v>43</v>
      </c>
      <c r="Y546" s="8">
        <v>21</v>
      </c>
      <c r="Z546" s="8">
        <v>41.4</v>
      </c>
      <c r="AA546" s="8">
        <v>19652.84</v>
      </c>
      <c r="AB546" t="s">
        <v>54</v>
      </c>
      <c r="AC546" t="s">
        <v>303</v>
      </c>
      <c r="AD546" t="s">
        <v>19</v>
      </c>
      <c r="AE546" t="s">
        <v>11</v>
      </c>
      <c r="AF546" t="s">
        <v>20</v>
      </c>
      <c r="AG546" t="s">
        <v>6784</v>
      </c>
      <c r="AH546" t="s">
        <v>4159</v>
      </c>
      <c r="AI546" t="s">
        <v>1661</v>
      </c>
      <c r="AJ546" t="s">
        <v>100</v>
      </c>
      <c r="AK546" t="s">
        <v>2073</v>
      </c>
      <c r="AL546" s="2">
        <v>42167.406018518515</v>
      </c>
      <c r="AM546" t="s">
        <v>6785</v>
      </c>
      <c r="AN546" t="s">
        <v>6786</v>
      </c>
      <c r="AO546">
        <v>2</v>
      </c>
      <c r="AP546" t="s">
        <v>310</v>
      </c>
      <c r="AQ546" t="s">
        <v>311</v>
      </c>
      <c r="AR546">
        <v>80</v>
      </c>
      <c r="AT546" t="s">
        <v>312</v>
      </c>
      <c r="AU546" t="s">
        <v>310</v>
      </c>
      <c r="AV546" t="s">
        <v>104</v>
      </c>
      <c r="AW546" s="8">
        <v>18153.099999999999</v>
      </c>
      <c r="AX546" s="8">
        <v>18153.099999999999</v>
      </c>
      <c r="AY546" s="8">
        <v>19652.84</v>
      </c>
      <c r="BA546" t="s">
        <v>6787</v>
      </c>
      <c r="BB546" t="s">
        <v>5078</v>
      </c>
      <c r="BC546" t="s">
        <v>6788</v>
      </c>
      <c r="BD546">
        <v>1.5</v>
      </c>
      <c r="BE546">
        <v>54</v>
      </c>
      <c r="BF546" t="s">
        <v>9</v>
      </c>
      <c r="BG546" t="s">
        <v>6789</v>
      </c>
      <c r="BO546" t="s">
        <v>828</v>
      </c>
      <c r="BP546">
        <v>0</v>
      </c>
      <c r="BQ546" t="s">
        <v>36</v>
      </c>
      <c r="BR546" t="s">
        <v>6790</v>
      </c>
      <c r="BS546" t="s">
        <v>9</v>
      </c>
      <c r="BT546" t="s">
        <v>9</v>
      </c>
      <c r="BU546" t="s">
        <v>38</v>
      </c>
      <c r="BV546" t="s">
        <v>6791</v>
      </c>
      <c r="BW546" t="s">
        <v>6785</v>
      </c>
      <c r="BX546" t="s">
        <v>6784</v>
      </c>
      <c r="BY546" t="s">
        <v>6786</v>
      </c>
      <c r="BZ546" t="s">
        <v>72</v>
      </c>
      <c r="CB546" t="s">
        <v>6792</v>
      </c>
      <c r="CC546" t="s">
        <v>6793</v>
      </c>
      <c r="CE546" t="s">
        <v>2098</v>
      </c>
      <c r="CF546">
        <v>249</v>
      </c>
      <c r="CG546" t="s">
        <v>74</v>
      </c>
      <c r="CI546" t="s">
        <v>6770</v>
      </c>
      <c r="CJ546">
        <v>39</v>
      </c>
      <c r="CK546" t="s">
        <v>45</v>
      </c>
      <c r="CL546" s="1">
        <v>42235</v>
      </c>
      <c r="CM546" t="s">
        <v>6787</v>
      </c>
      <c r="CN546" t="s">
        <v>6794</v>
      </c>
      <c r="CO546" t="s">
        <v>6795</v>
      </c>
      <c r="CP546" t="s">
        <v>6793</v>
      </c>
      <c r="CQ546">
        <v>1</v>
      </c>
      <c r="CR546" s="8"/>
      <c r="CS546">
        <v>1</v>
      </c>
      <c r="CU546" s="8">
        <v>18153.099999999999</v>
      </c>
      <c r="CV546">
        <v>3</v>
      </c>
      <c r="CX546" t="s">
        <v>6796</v>
      </c>
      <c r="CY546">
        <v>7.2</v>
      </c>
    </row>
    <row r="547" spans="1:103" x14ac:dyDescent="0.35">
      <c r="A547" t="s">
        <v>6797</v>
      </c>
      <c r="B547" s="19" t="s">
        <v>6770</v>
      </c>
      <c r="C547" t="s">
        <v>9</v>
      </c>
      <c r="D547">
        <v>100</v>
      </c>
      <c r="E547">
        <v>70</v>
      </c>
      <c r="F547" t="s">
        <v>6770</v>
      </c>
      <c r="G547">
        <v>33</v>
      </c>
      <c r="H547" t="s">
        <v>148</v>
      </c>
      <c r="I547">
        <v>70</v>
      </c>
      <c r="J547" t="s">
        <v>11</v>
      </c>
      <c r="K547" t="s">
        <v>6798</v>
      </c>
      <c r="L547" s="1"/>
      <c r="M547" s="1">
        <v>42235</v>
      </c>
      <c r="N547" s="1">
        <v>41870</v>
      </c>
      <c r="O547" t="s">
        <v>13</v>
      </c>
      <c r="P547" s="1"/>
      <c r="Q547" t="s">
        <v>52</v>
      </c>
      <c r="R547" t="s">
        <v>9</v>
      </c>
      <c r="S547" t="s">
        <v>6772</v>
      </c>
      <c r="T547" t="s">
        <v>13</v>
      </c>
      <c r="U547" t="s">
        <v>53</v>
      </c>
      <c r="X547" s="8">
        <v>45</v>
      </c>
      <c r="Y547" s="8">
        <v>23</v>
      </c>
      <c r="Z547" s="8">
        <v>41.4</v>
      </c>
      <c r="AA547" s="8">
        <v>22376.3</v>
      </c>
      <c r="AB547" t="s">
        <v>151</v>
      </c>
      <c r="AC547" t="s">
        <v>664</v>
      </c>
      <c r="AD547" t="s">
        <v>19</v>
      </c>
      <c r="AE547" t="s">
        <v>11</v>
      </c>
      <c r="AF547" t="s">
        <v>20</v>
      </c>
      <c r="AG547" t="s">
        <v>6799</v>
      </c>
      <c r="AH547" t="s">
        <v>57</v>
      </c>
      <c r="AI547" t="s">
        <v>58</v>
      </c>
      <c r="AJ547" t="s">
        <v>100</v>
      </c>
      <c r="AK547" t="s">
        <v>763</v>
      </c>
      <c r="AL547" s="2">
        <v>41870.933634259258</v>
      </c>
      <c r="AM547" t="s">
        <v>6800</v>
      </c>
      <c r="AO547">
        <v>6</v>
      </c>
      <c r="AP547" t="s">
        <v>310</v>
      </c>
      <c r="AQ547" t="s">
        <v>311</v>
      </c>
      <c r="AR547">
        <v>80</v>
      </c>
      <c r="AT547" t="s">
        <v>312</v>
      </c>
      <c r="AU547" t="s">
        <v>310</v>
      </c>
      <c r="AV547" t="s">
        <v>104</v>
      </c>
      <c r="AW547" s="8">
        <v>20694.849999999999</v>
      </c>
      <c r="AX547" s="8">
        <v>20694.849999999999</v>
      </c>
      <c r="AY547" s="8">
        <v>22376.3</v>
      </c>
      <c r="BA547" t="s">
        <v>6801</v>
      </c>
      <c r="BB547" t="s">
        <v>511</v>
      </c>
      <c r="BC547" t="s">
        <v>6802</v>
      </c>
      <c r="BD547">
        <v>1.5</v>
      </c>
      <c r="BE547">
        <v>54</v>
      </c>
      <c r="BF547" t="s">
        <v>9</v>
      </c>
      <c r="BG547" t="s">
        <v>6803</v>
      </c>
      <c r="BO547" t="s">
        <v>768</v>
      </c>
      <c r="BP547">
        <v>0</v>
      </c>
      <c r="BQ547" t="s">
        <v>36</v>
      </c>
      <c r="BR547" t="s">
        <v>4621</v>
      </c>
      <c r="BS547" t="s">
        <v>69</v>
      </c>
      <c r="BT547" t="s">
        <v>9</v>
      </c>
      <c r="BU547" t="s">
        <v>38</v>
      </c>
      <c r="BV547" t="s">
        <v>6804</v>
      </c>
      <c r="BW547" t="s">
        <v>6800</v>
      </c>
      <c r="BX547" t="s">
        <v>6805</v>
      </c>
      <c r="BY547" t="s">
        <v>6800</v>
      </c>
      <c r="BZ547" t="s">
        <v>72</v>
      </c>
      <c r="CD547" t="s">
        <v>6806</v>
      </c>
      <c r="CE547" t="s">
        <v>6807</v>
      </c>
      <c r="CF547">
        <v>289</v>
      </c>
      <c r="CG547" t="s">
        <v>165</v>
      </c>
      <c r="CI547" t="s">
        <v>6770</v>
      </c>
      <c r="CJ547">
        <v>39</v>
      </c>
      <c r="CK547" t="s">
        <v>45</v>
      </c>
      <c r="CL547" s="1">
        <v>42235</v>
      </c>
      <c r="CM547" t="s">
        <v>6801</v>
      </c>
      <c r="CO547" t="s">
        <v>6808</v>
      </c>
      <c r="CQ547">
        <v>3</v>
      </c>
      <c r="CR547" s="8">
        <v>24478.3</v>
      </c>
      <c r="CS547">
        <v>3</v>
      </c>
      <c r="CU547" s="8">
        <v>20694.849999999999</v>
      </c>
      <c r="CV547">
        <v>3</v>
      </c>
      <c r="CX547" t="s">
        <v>6809</v>
      </c>
      <c r="CY547">
        <v>7.2</v>
      </c>
    </row>
    <row r="548" spans="1:103" x14ac:dyDescent="0.35">
      <c r="A548" t="s">
        <v>6810</v>
      </c>
      <c r="B548" s="19" t="s">
        <v>6770</v>
      </c>
      <c r="C548" t="s">
        <v>9</v>
      </c>
      <c r="D548">
        <v>100</v>
      </c>
      <c r="E548">
        <v>70</v>
      </c>
      <c r="F548" t="s">
        <v>6770</v>
      </c>
      <c r="G548">
        <v>35</v>
      </c>
      <c r="H548" t="s">
        <v>50</v>
      </c>
      <c r="I548">
        <v>70</v>
      </c>
      <c r="J548" t="s">
        <v>11</v>
      </c>
      <c r="K548" t="s">
        <v>6811</v>
      </c>
      <c r="L548" s="1"/>
      <c r="M548" s="1">
        <v>42237</v>
      </c>
      <c r="N548" s="1">
        <v>41870</v>
      </c>
      <c r="O548" t="s">
        <v>13</v>
      </c>
      <c r="P548" s="1">
        <v>41866</v>
      </c>
      <c r="Q548" t="s">
        <v>52</v>
      </c>
      <c r="R548" t="s">
        <v>9</v>
      </c>
      <c r="S548" t="s">
        <v>6772</v>
      </c>
      <c r="T548" t="s">
        <v>13</v>
      </c>
      <c r="U548" t="s">
        <v>53</v>
      </c>
      <c r="X548" s="8">
        <v>43</v>
      </c>
      <c r="Y548" s="8">
        <v>21</v>
      </c>
      <c r="Z548" s="8">
        <v>41.4</v>
      </c>
      <c r="AA548" s="8">
        <v>19240.36</v>
      </c>
      <c r="AB548" t="s">
        <v>54</v>
      </c>
      <c r="AC548" t="s">
        <v>303</v>
      </c>
      <c r="AD548" t="s">
        <v>19</v>
      </c>
      <c r="AE548" t="s">
        <v>11</v>
      </c>
      <c r="AF548" t="s">
        <v>20</v>
      </c>
      <c r="AG548" t="s">
        <v>6812</v>
      </c>
      <c r="AH548" t="s">
        <v>57</v>
      </c>
      <c r="AI548" t="s">
        <v>58</v>
      </c>
      <c r="AJ548" t="s">
        <v>23</v>
      </c>
      <c r="AK548" t="s">
        <v>2045</v>
      </c>
      <c r="AL548" s="2">
        <v>41870.934490740743</v>
      </c>
      <c r="AM548" t="s">
        <v>6813</v>
      </c>
      <c r="AO548">
        <v>6</v>
      </c>
      <c r="AP548" t="s">
        <v>310</v>
      </c>
      <c r="AQ548" t="s">
        <v>311</v>
      </c>
      <c r="AR548">
        <v>80</v>
      </c>
      <c r="AT548" t="s">
        <v>312</v>
      </c>
      <c r="AU548" t="s">
        <v>310</v>
      </c>
      <c r="AV548" t="s">
        <v>29</v>
      </c>
      <c r="AW548" s="8">
        <v>17812.21</v>
      </c>
      <c r="AX548" s="8">
        <v>17812.21</v>
      </c>
      <c r="AY548" s="8">
        <v>19240.36</v>
      </c>
      <c r="BA548" t="s">
        <v>6814</v>
      </c>
      <c r="BB548" t="s">
        <v>6815</v>
      </c>
      <c r="BC548" t="s">
        <v>6816</v>
      </c>
      <c r="BD548">
        <v>1.5</v>
      </c>
      <c r="BE548">
        <v>54</v>
      </c>
      <c r="BF548" t="s">
        <v>9</v>
      </c>
      <c r="BG548" t="s">
        <v>6817</v>
      </c>
      <c r="BO548" t="s">
        <v>828</v>
      </c>
      <c r="BP548">
        <v>0</v>
      </c>
      <c r="BQ548" t="s">
        <v>36</v>
      </c>
      <c r="BR548" t="s">
        <v>6818</v>
      </c>
      <c r="BS548" t="s">
        <v>9</v>
      </c>
      <c r="BT548" t="s">
        <v>9</v>
      </c>
      <c r="BU548" t="s">
        <v>38</v>
      </c>
      <c r="BV548" t="s">
        <v>6819</v>
      </c>
      <c r="BW548" t="s">
        <v>6813</v>
      </c>
      <c r="BX548" t="s">
        <v>1985</v>
      </c>
      <c r="BY548" t="s">
        <v>6813</v>
      </c>
      <c r="BZ548" t="s">
        <v>40</v>
      </c>
      <c r="CD548" t="s">
        <v>254</v>
      </c>
      <c r="CE548" t="s">
        <v>112</v>
      </c>
      <c r="CF548">
        <v>249</v>
      </c>
      <c r="CG548" t="s">
        <v>74</v>
      </c>
      <c r="CI548" t="s">
        <v>6770</v>
      </c>
      <c r="CJ548">
        <v>39</v>
      </c>
      <c r="CK548" t="s">
        <v>45</v>
      </c>
      <c r="CL548" s="1">
        <v>42237</v>
      </c>
      <c r="CM548" t="s">
        <v>6814</v>
      </c>
      <c r="CO548" t="s">
        <v>6820</v>
      </c>
      <c r="CQ548">
        <v>3</v>
      </c>
      <c r="CR548" s="8">
        <v>21090.3</v>
      </c>
      <c r="CS548">
        <v>1</v>
      </c>
      <c r="CU548" s="8">
        <v>17812.21</v>
      </c>
      <c r="CV548">
        <v>3</v>
      </c>
      <c r="CX548" t="s">
        <v>6821</v>
      </c>
      <c r="CY548">
        <v>7.2</v>
      </c>
    </row>
    <row r="549" spans="1:103" x14ac:dyDescent="0.35">
      <c r="A549" t="s">
        <v>6822</v>
      </c>
      <c r="B549" s="19" t="s">
        <v>6770</v>
      </c>
      <c r="C549" t="s">
        <v>69</v>
      </c>
      <c r="E549">
        <v>70</v>
      </c>
      <c r="F549" t="s">
        <v>6770</v>
      </c>
      <c r="G549">
        <v>37</v>
      </c>
      <c r="H549" t="s">
        <v>50</v>
      </c>
      <c r="I549">
        <v>70</v>
      </c>
      <c r="J549" t="s">
        <v>11</v>
      </c>
      <c r="K549" t="s">
        <v>6823</v>
      </c>
      <c r="L549" s="1"/>
      <c r="M549" s="1">
        <v>42238</v>
      </c>
      <c r="N549" s="1">
        <v>41870</v>
      </c>
      <c r="O549" t="s">
        <v>3797</v>
      </c>
      <c r="P549" s="1"/>
      <c r="Q549" t="s">
        <v>52</v>
      </c>
      <c r="R549" t="s">
        <v>9</v>
      </c>
      <c r="S549" t="s">
        <v>6772</v>
      </c>
      <c r="T549" t="s">
        <v>1414</v>
      </c>
      <c r="X549" s="8">
        <v>43</v>
      </c>
      <c r="Y549" s="8">
        <v>21</v>
      </c>
      <c r="Z549" s="8">
        <v>41.4</v>
      </c>
      <c r="AA549" s="8">
        <v>0</v>
      </c>
      <c r="AB549" t="s">
        <v>54</v>
      </c>
      <c r="AC549" t="s">
        <v>303</v>
      </c>
      <c r="AD549" t="s">
        <v>19</v>
      </c>
      <c r="AE549" t="s">
        <v>11</v>
      </c>
      <c r="AF549" t="s">
        <v>20</v>
      </c>
      <c r="AH549" t="s">
        <v>57</v>
      </c>
      <c r="AI549" t="s">
        <v>58</v>
      </c>
      <c r="AJ549" t="s">
        <v>59</v>
      </c>
      <c r="AK549" t="s">
        <v>2030</v>
      </c>
      <c r="AL549" s="2">
        <v>41870.935185185182</v>
      </c>
      <c r="AM549" t="s">
        <v>1910</v>
      </c>
      <c r="AO549">
        <v>3</v>
      </c>
      <c r="AP549" t="s">
        <v>310</v>
      </c>
      <c r="AQ549" t="s">
        <v>311</v>
      </c>
      <c r="AR549">
        <v>80</v>
      </c>
      <c r="AT549" t="s">
        <v>312</v>
      </c>
      <c r="AU549" t="s">
        <v>310</v>
      </c>
      <c r="AV549" t="s">
        <v>62</v>
      </c>
      <c r="AW549" s="8">
        <v>17430</v>
      </c>
      <c r="AX549" s="8">
        <v>17430</v>
      </c>
      <c r="AY549" s="8">
        <v>18777.89</v>
      </c>
      <c r="BA549" t="s">
        <v>6824</v>
      </c>
      <c r="BB549" t="s">
        <v>2091</v>
      </c>
      <c r="BC549" t="s">
        <v>6825</v>
      </c>
      <c r="BD549">
        <v>1.5</v>
      </c>
      <c r="BE549">
        <v>54</v>
      </c>
      <c r="BF549" t="s">
        <v>69</v>
      </c>
      <c r="BG549" t="s">
        <v>6826</v>
      </c>
      <c r="BO549" t="s">
        <v>828</v>
      </c>
      <c r="BP549">
        <v>18777.89</v>
      </c>
      <c r="BQ549" t="s">
        <v>36</v>
      </c>
      <c r="BR549" t="s">
        <v>6827</v>
      </c>
      <c r="BS549" t="s">
        <v>69</v>
      </c>
      <c r="BV549" t="s">
        <v>6828</v>
      </c>
      <c r="BW549" t="s">
        <v>1910</v>
      </c>
      <c r="BX549" t="s">
        <v>4738</v>
      </c>
      <c r="BY549" t="s">
        <v>6829</v>
      </c>
      <c r="BZ549" t="s">
        <v>72</v>
      </c>
      <c r="CE549" t="s">
        <v>129</v>
      </c>
      <c r="CF549">
        <v>249</v>
      </c>
      <c r="CG549" t="s">
        <v>74</v>
      </c>
      <c r="CI549" t="s">
        <v>6770</v>
      </c>
      <c r="CJ549">
        <v>39</v>
      </c>
      <c r="CK549" t="s">
        <v>45</v>
      </c>
      <c r="CL549" s="1">
        <v>42238</v>
      </c>
      <c r="CM549" t="s">
        <v>6824</v>
      </c>
      <c r="CN549" t="s">
        <v>6830</v>
      </c>
      <c r="CQ549">
        <v>1</v>
      </c>
      <c r="CR549" s="8">
        <v>21090.3</v>
      </c>
      <c r="CS549">
        <v>0</v>
      </c>
      <c r="CU549" s="8">
        <v>17430</v>
      </c>
      <c r="CV549">
        <v>3</v>
      </c>
      <c r="CX549" t="s">
        <v>6831</v>
      </c>
      <c r="CY549">
        <v>7.2</v>
      </c>
    </row>
    <row r="550" spans="1:103" x14ac:dyDescent="0.35">
      <c r="A550" t="s">
        <v>6832</v>
      </c>
      <c r="B550" s="19" t="s">
        <v>6770</v>
      </c>
      <c r="C550" t="s">
        <v>9</v>
      </c>
      <c r="D550">
        <v>100</v>
      </c>
      <c r="E550">
        <v>70</v>
      </c>
      <c r="F550" t="s">
        <v>6770</v>
      </c>
      <c r="G550">
        <v>36</v>
      </c>
      <c r="H550" t="s">
        <v>10</v>
      </c>
      <c r="I550">
        <v>70</v>
      </c>
      <c r="J550" t="s">
        <v>11</v>
      </c>
      <c r="K550" t="s">
        <v>6833</v>
      </c>
      <c r="L550" s="1"/>
      <c r="M550" s="1">
        <v>42238</v>
      </c>
      <c r="N550" s="1">
        <v>41870</v>
      </c>
      <c r="O550" t="s">
        <v>13</v>
      </c>
      <c r="P550" s="1"/>
      <c r="Q550" t="s">
        <v>52</v>
      </c>
      <c r="R550" t="s">
        <v>9</v>
      </c>
      <c r="S550" t="s">
        <v>6772</v>
      </c>
      <c r="T550" t="s">
        <v>13</v>
      </c>
      <c r="U550" t="s">
        <v>16</v>
      </c>
      <c r="X550" s="8">
        <v>36</v>
      </c>
      <c r="Y550" s="8">
        <v>20</v>
      </c>
      <c r="Z550" s="8">
        <v>41.4</v>
      </c>
      <c r="AA550" s="8">
        <v>17278.14</v>
      </c>
      <c r="AB550" t="s">
        <v>18</v>
      </c>
      <c r="AC550" t="s">
        <v>777</v>
      </c>
      <c r="AD550" t="s">
        <v>19</v>
      </c>
      <c r="AE550" t="s">
        <v>11</v>
      </c>
      <c r="AF550" t="s">
        <v>20</v>
      </c>
      <c r="AG550" t="s">
        <v>6834</v>
      </c>
      <c r="AH550" t="s">
        <v>57</v>
      </c>
      <c r="AI550" t="s">
        <v>58</v>
      </c>
      <c r="AJ550" t="s">
        <v>59</v>
      </c>
      <c r="AK550" t="s">
        <v>3312</v>
      </c>
      <c r="AL550" s="2">
        <v>41870.934837962966</v>
      </c>
      <c r="AM550" t="s">
        <v>6835</v>
      </c>
      <c r="AN550" t="s">
        <v>6835</v>
      </c>
      <c r="AO550">
        <v>5</v>
      </c>
      <c r="AP550" t="s">
        <v>310</v>
      </c>
      <c r="AQ550" t="s">
        <v>311</v>
      </c>
      <c r="AR550">
        <v>80</v>
      </c>
      <c r="AT550" t="s">
        <v>312</v>
      </c>
      <c r="AU550" t="s">
        <v>310</v>
      </c>
      <c r="AV550" t="s">
        <v>62</v>
      </c>
      <c r="AW550" s="8">
        <v>16030</v>
      </c>
      <c r="AX550" s="8">
        <v>16030</v>
      </c>
      <c r="AY550" s="8">
        <v>17278.14</v>
      </c>
      <c r="BA550" t="s">
        <v>6836</v>
      </c>
      <c r="BB550" t="s">
        <v>5159</v>
      </c>
      <c r="BC550" t="s">
        <v>6837</v>
      </c>
      <c r="BD550">
        <v>1.5</v>
      </c>
      <c r="BE550">
        <v>54</v>
      </c>
      <c r="BF550" t="s">
        <v>9</v>
      </c>
      <c r="BG550" t="s">
        <v>6838</v>
      </c>
      <c r="BO550" t="s">
        <v>2021</v>
      </c>
      <c r="BP550">
        <v>0</v>
      </c>
      <c r="BQ550" t="s">
        <v>36</v>
      </c>
      <c r="BR550" t="s">
        <v>6839</v>
      </c>
      <c r="BS550" t="s">
        <v>69</v>
      </c>
      <c r="BV550" t="s">
        <v>6840</v>
      </c>
      <c r="BW550" t="s">
        <v>6835</v>
      </c>
      <c r="BX550" t="s">
        <v>6841</v>
      </c>
      <c r="BY550" t="s">
        <v>6835</v>
      </c>
      <c r="BZ550" t="s">
        <v>40</v>
      </c>
      <c r="CB550" t="s">
        <v>6842</v>
      </c>
      <c r="CD550" t="s">
        <v>164</v>
      </c>
      <c r="CE550" t="s">
        <v>43</v>
      </c>
      <c r="CF550">
        <v>229</v>
      </c>
      <c r="CG550" t="s">
        <v>44</v>
      </c>
      <c r="CI550" t="s">
        <v>6770</v>
      </c>
      <c r="CJ550">
        <v>39</v>
      </c>
      <c r="CK550" t="s">
        <v>45</v>
      </c>
      <c r="CL550" s="1">
        <v>42238</v>
      </c>
      <c r="CM550" t="s">
        <v>6836</v>
      </c>
      <c r="CO550" t="s">
        <v>6843</v>
      </c>
      <c r="CQ550">
        <v>3</v>
      </c>
      <c r="CR550" s="8">
        <v>19396.3</v>
      </c>
      <c r="CS550">
        <v>1</v>
      </c>
      <c r="CU550" s="8">
        <v>16030</v>
      </c>
      <c r="CV550">
        <v>3</v>
      </c>
      <c r="CX550" t="s">
        <v>6844</v>
      </c>
      <c r="CY550">
        <v>7.2</v>
      </c>
    </row>
    <row r="551" spans="1:103" x14ac:dyDescent="0.35">
      <c r="A551" t="s">
        <v>6845</v>
      </c>
      <c r="B551" s="19" t="s">
        <v>6770</v>
      </c>
      <c r="C551" t="s">
        <v>9</v>
      </c>
      <c r="D551">
        <v>100</v>
      </c>
      <c r="E551">
        <v>70</v>
      </c>
      <c r="F551" t="s">
        <v>6770</v>
      </c>
      <c r="G551">
        <v>34</v>
      </c>
      <c r="H551" t="s">
        <v>50</v>
      </c>
      <c r="I551">
        <v>70</v>
      </c>
      <c r="J551" t="s">
        <v>11</v>
      </c>
      <c r="K551" t="s">
        <v>6846</v>
      </c>
      <c r="L551" s="1"/>
      <c r="M551" s="1">
        <v>42236</v>
      </c>
      <c r="N551" s="1">
        <v>41870</v>
      </c>
      <c r="O551" t="s">
        <v>13</v>
      </c>
      <c r="P551" s="1"/>
      <c r="Q551" t="s">
        <v>52</v>
      </c>
      <c r="R551" t="s">
        <v>9</v>
      </c>
      <c r="S551" t="s">
        <v>6772</v>
      </c>
      <c r="T551" t="s">
        <v>13</v>
      </c>
      <c r="U551" t="s">
        <v>53</v>
      </c>
      <c r="X551" s="8">
        <v>43</v>
      </c>
      <c r="Y551" s="8">
        <v>21</v>
      </c>
      <c r="Z551" s="8">
        <v>41.4</v>
      </c>
      <c r="AA551" s="8">
        <v>19215.37</v>
      </c>
      <c r="AB551" t="s">
        <v>54</v>
      </c>
      <c r="AC551" t="s">
        <v>303</v>
      </c>
      <c r="AD551" t="s">
        <v>19</v>
      </c>
      <c r="AE551" t="s">
        <v>11</v>
      </c>
      <c r="AF551" t="s">
        <v>20</v>
      </c>
      <c r="AG551" t="s">
        <v>6847</v>
      </c>
      <c r="AH551" t="s">
        <v>57</v>
      </c>
      <c r="AI551" t="s">
        <v>58</v>
      </c>
      <c r="AJ551" t="s">
        <v>80</v>
      </c>
      <c r="AK551" t="s">
        <v>822</v>
      </c>
      <c r="AL551" s="2">
        <v>41870.934039351851</v>
      </c>
      <c r="AM551" t="s">
        <v>6848</v>
      </c>
      <c r="AN551" t="s">
        <v>6848</v>
      </c>
      <c r="AO551">
        <v>6</v>
      </c>
      <c r="AP551" t="s">
        <v>310</v>
      </c>
      <c r="AQ551" t="s">
        <v>311</v>
      </c>
      <c r="AR551">
        <v>80</v>
      </c>
      <c r="AT551" t="s">
        <v>312</v>
      </c>
      <c r="AU551" t="s">
        <v>310</v>
      </c>
      <c r="AV551" t="s">
        <v>83</v>
      </c>
      <c r="AW551" s="8">
        <v>17791.55</v>
      </c>
      <c r="AX551" s="8">
        <v>17791.55</v>
      </c>
      <c r="AY551" s="8">
        <v>19215.37</v>
      </c>
      <c r="BA551" t="s">
        <v>6849</v>
      </c>
      <c r="BB551" t="s">
        <v>32</v>
      </c>
      <c r="BC551" t="s">
        <v>2741</v>
      </c>
      <c r="BD551">
        <v>1.5</v>
      </c>
      <c r="BE551">
        <v>54</v>
      </c>
      <c r="BF551" t="s">
        <v>9</v>
      </c>
      <c r="BG551" t="s">
        <v>6850</v>
      </c>
      <c r="BO551" t="s">
        <v>828</v>
      </c>
      <c r="BP551">
        <v>0</v>
      </c>
      <c r="BQ551" t="s">
        <v>36</v>
      </c>
      <c r="BR551" t="s">
        <v>6851</v>
      </c>
      <c r="BS551" t="s">
        <v>69</v>
      </c>
      <c r="BT551" t="s">
        <v>9</v>
      </c>
      <c r="BU551" t="s">
        <v>38</v>
      </c>
      <c r="BV551" t="s">
        <v>6852</v>
      </c>
      <c r="BW551" t="s">
        <v>6848</v>
      </c>
      <c r="BX551" t="s">
        <v>6847</v>
      </c>
      <c r="BY551" t="s">
        <v>6848</v>
      </c>
      <c r="BZ551" t="s">
        <v>40</v>
      </c>
      <c r="CB551" t="s">
        <v>6853</v>
      </c>
      <c r="CE551" t="s">
        <v>338</v>
      </c>
      <c r="CF551">
        <v>249</v>
      </c>
      <c r="CG551" t="s">
        <v>74</v>
      </c>
      <c r="CI551" t="s">
        <v>6770</v>
      </c>
      <c r="CJ551">
        <v>39</v>
      </c>
      <c r="CK551" t="s">
        <v>45</v>
      </c>
      <c r="CL551" s="1">
        <v>42236</v>
      </c>
      <c r="CM551" t="s">
        <v>6849</v>
      </c>
      <c r="CO551" t="s">
        <v>6854</v>
      </c>
      <c r="CQ551">
        <v>3</v>
      </c>
      <c r="CR551" s="8">
        <v>21090.3</v>
      </c>
      <c r="CS551">
        <v>2</v>
      </c>
      <c r="CU551" s="8">
        <v>17791.55</v>
      </c>
      <c r="CV551">
        <v>3</v>
      </c>
      <c r="CX551" t="s">
        <v>6855</v>
      </c>
      <c r="CY551">
        <v>7.2</v>
      </c>
    </row>
    <row r="552" spans="1:103" x14ac:dyDescent="0.35">
      <c r="A552" t="s">
        <v>6856</v>
      </c>
      <c r="B552" s="19" t="s">
        <v>6770</v>
      </c>
      <c r="C552" t="s">
        <v>9</v>
      </c>
      <c r="D552">
        <v>100</v>
      </c>
      <c r="E552">
        <v>70</v>
      </c>
      <c r="F552" t="s">
        <v>6770</v>
      </c>
      <c r="G552">
        <v>89</v>
      </c>
      <c r="H552" t="s">
        <v>10</v>
      </c>
      <c r="I552">
        <v>70</v>
      </c>
      <c r="J552" t="s">
        <v>11</v>
      </c>
      <c r="K552" t="s">
        <v>6857</v>
      </c>
      <c r="L552" s="1"/>
      <c r="M552" s="1">
        <v>42237</v>
      </c>
      <c r="N552" s="1">
        <v>41871</v>
      </c>
      <c r="O552" t="s">
        <v>13</v>
      </c>
      <c r="P552" s="1"/>
      <c r="Q552" t="s">
        <v>436</v>
      </c>
      <c r="R552" t="s">
        <v>9</v>
      </c>
      <c r="S552" t="s">
        <v>6772</v>
      </c>
      <c r="T552" t="s">
        <v>13</v>
      </c>
      <c r="U552" t="s">
        <v>53</v>
      </c>
      <c r="V552" t="s">
        <v>6858</v>
      </c>
      <c r="X552" s="8">
        <v>36</v>
      </c>
      <c r="Y552" s="8">
        <v>20</v>
      </c>
      <c r="Z552" s="8">
        <v>41.4</v>
      </c>
      <c r="AA552" s="8">
        <v>17778.11</v>
      </c>
      <c r="AB552" t="s">
        <v>18</v>
      </c>
      <c r="AC552" t="s">
        <v>777</v>
      </c>
      <c r="AD552" t="s">
        <v>19</v>
      </c>
      <c r="AE552" t="s">
        <v>11</v>
      </c>
      <c r="AF552" t="s">
        <v>20</v>
      </c>
      <c r="AG552" t="s">
        <v>6859</v>
      </c>
      <c r="AH552" t="s">
        <v>796</v>
      </c>
      <c r="AI552" t="s">
        <v>58</v>
      </c>
      <c r="AJ552" t="s">
        <v>23</v>
      </c>
      <c r="AK552" t="s">
        <v>2013</v>
      </c>
      <c r="AL552" s="2">
        <v>41871.456782407404</v>
      </c>
      <c r="AM552" t="s">
        <v>6860</v>
      </c>
      <c r="AN552" t="s">
        <v>6860</v>
      </c>
      <c r="AO552">
        <v>6</v>
      </c>
      <c r="AP552" t="s">
        <v>310</v>
      </c>
      <c r="AQ552" t="s">
        <v>311</v>
      </c>
      <c r="AR552">
        <v>80</v>
      </c>
      <c r="AT552" t="s">
        <v>312</v>
      </c>
      <c r="AU552" t="s">
        <v>310</v>
      </c>
      <c r="AV552" t="s">
        <v>29</v>
      </c>
      <c r="AW552" s="8">
        <v>16443.2</v>
      </c>
      <c r="AX552" s="8">
        <v>16443.2</v>
      </c>
      <c r="AY552" s="8">
        <v>17778.11</v>
      </c>
      <c r="AZ552" t="s">
        <v>210</v>
      </c>
      <c r="BA552" t="s">
        <v>6861</v>
      </c>
      <c r="BB552" t="s">
        <v>247</v>
      </c>
      <c r="BC552" t="s">
        <v>6862</v>
      </c>
      <c r="BD552">
        <v>1.5</v>
      </c>
      <c r="BE552">
        <v>54</v>
      </c>
      <c r="BF552" t="s">
        <v>9</v>
      </c>
      <c r="BG552" t="s">
        <v>6863</v>
      </c>
      <c r="BO552" t="s">
        <v>2021</v>
      </c>
      <c r="BP552">
        <v>0</v>
      </c>
      <c r="BQ552" t="s">
        <v>36</v>
      </c>
      <c r="BR552" t="s">
        <v>6864</v>
      </c>
      <c r="BS552" t="s">
        <v>9</v>
      </c>
      <c r="BT552" t="s">
        <v>9</v>
      </c>
      <c r="BU552" t="s">
        <v>38</v>
      </c>
      <c r="BV552" t="s">
        <v>6865</v>
      </c>
      <c r="BW552" t="s">
        <v>6860</v>
      </c>
      <c r="BX552" t="s">
        <v>6866</v>
      </c>
      <c r="BY552" t="s">
        <v>6860</v>
      </c>
      <c r="BZ552" t="s">
        <v>72</v>
      </c>
      <c r="CA552" t="s">
        <v>6867</v>
      </c>
      <c r="CB552" t="s">
        <v>773</v>
      </c>
      <c r="CD552" t="s">
        <v>164</v>
      </c>
      <c r="CE552" t="s">
        <v>91</v>
      </c>
      <c r="CF552">
        <v>229</v>
      </c>
      <c r="CG552" t="s">
        <v>44</v>
      </c>
      <c r="CI552" t="s">
        <v>6770</v>
      </c>
      <c r="CJ552">
        <v>39</v>
      </c>
      <c r="CK552" t="s">
        <v>45</v>
      </c>
      <c r="CL552" s="1">
        <v>42237</v>
      </c>
      <c r="CM552" t="s">
        <v>6861</v>
      </c>
      <c r="CN552" t="s">
        <v>6868</v>
      </c>
      <c r="CO552" t="s">
        <v>6869</v>
      </c>
      <c r="CP552" t="s">
        <v>6870</v>
      </c>
      <c r="CQ552">
        <v>3</v>
      </c>
      <c r="CR552" s="8">
        <v>19396.3</v>
      </c>
      <c r="CS552">
        <v>1</v>
      </c>
      <c r="CU552" s="8">
        <v>16443.2</v>
      </c>
      <c r="CV552">
        <v>3</v>
      </c>
      <c r="CX552" t="s">
        <v>6871</v>
      </c>
      <c r="CY552">
        <v>7.2</v>
      </c>
    </row>
    <row r="553" spans="1:103" x14ac:dyDescent="0.35">
      <c r="A553" t="s">
        <v>6872</v>
      </c>
      <c r="B553" s="19" t="s">
        <v>6873</v>
      </c>
      <c r="C553" t="s">
        <v>9</v>
      </c>
      <c r="D553">
        <v>100</v>
      </c>
      <c r="E553">
        <v>50</v>
      </c>
      <c r="F553" t="s">
        <v>6873</v>
      </c>
      <c r="G553">
        <v>875</v>
      </c>
      <c r="H553" t="s">
        <v>50</v>
      </c>
      <c r="I553">
        <v>50</v>
      </c>
      <c r="J553" t="s">
        <v>11</v>
      </c>
      <c r="K553" t="s">
        <v>6874</v>
      </c>
      <c r="L553" s="1"/>
      <c r="M553" s="1">
        <v>42235</v>
      </c>
      <c r="N553" s="1">
        <v>42020</v>
      </c>
      <c r="O553" t="s">
        <v>13</v>
      </c>
      <c r="P553" s="1">
        <v>42030</v>
      </c>
      <c r="Q553" t="s">
        <v>436</v>
      </c>
      <c r="R553" t="s">
        <v>9</v>
      </c>
      <c r="S553" t="s">
        <v>6875</v>
      </c>
      <c r="T553" t="s">
        <v>13</v>
      </c>
      <c r="U553" t="s">
        <v>657</v>
      </c>
      <c r="X553" s="8">
        <v>41</v>
      </c>
      <c r="Y553" s="8">
        <v>21</v>
      </c>
      <c r="Z553" s="8">
        <v>33.74</v>
      </c>
      <c r="AA553" s="8">
        <v>12065.94</v>
      </c>
      <c r="AB553" t="s">
        <v>303</v>
      </c>
      <c r="AC553" t="s">
        <v>304</v>
      </c>
      <c r="AD553" t="s">
        <v>438</v>
      </c>
      <c r="AE553" t="s">
        <v>11</v>
      </c>
      <c r="AF553" t="s">
        <v>177</v>
      </c>
      <c r="AH553" t="s">
        <v>6876</v>
      </c>
      <c r="AI553" t="s">
        <v>929</v>
      </c>
      <c r="AJ553" t="s">
        <v>100</v>
      </c>
      <c r="AK553" t="s">
        <v>307</v>
      </c>
      <c r="AL553" s="2">
        <v>42020.507337962961</v>
      </c>
      <c r="AM553" t="s">
        <v>6877</v>
      </c>
      <c r="AN553" t="s">
        <v>6877</v>
      </c>
      <c r="AO553">
        <v>6</v>
      </c>
      <c r="AP553" t="s">
        <v>701</v>
      </c>
      <c r="AQ553" t="s">
        <v>702</v>
      </c>
      <c r="AR553">
        <v>50</v>
      </c>
      <c r="AT553" t="s">
        <v>6878</v>
      </c>
      <c r="AU553" t="s">
        <v>701</v>
      </c>
      <c r="AV553" t="s">
        <v>104</v>
      </c>
      <c r="AW553" s="8">
        <v>11156.6</v>
      </c>
      <c r="AX553" s="8">
        <v>11156.6</v>
      </c>
      <c r="AY553" s="8">
        <v>12065.94</v>
      </c>
      <c r="BA553" t="s">
        <v>6879</v>
      </c>
      <c r="BB553" t="s">
        <v>2693</v>
      </c>
      <c r="BC553" t="s">
        <v>6880</v>
      </c>
      <c r="BE553">
        <v>37</v>
      </c>
      <c r="BF553" t="s">
        <v>9</v>
      </c>
      <c r="BG553" t="s">
        <v>6881</v>
      </c>
      <c r="BO553" t="s">
        <v>316</v>
      </c>
      <c r="BP553">
        <v>0</v>
      </c>
      <c r="BQ553" t="s">
        <v>36</v>
      </c>
      <c r="BR553" t="s">
        <v>6882</v>
      </c>
      <c r="BS553" t="s">
        <v>69</v>
      </c>
      <c r="BT553" t="s">
        <v>9</v>
      </c>
      <c r="BU553" t="s">
        <v>38</v>
      </c>
      <c r="BV553" t="s">
        <v>6883</v>
      </c>
      <c r="BW553" t="s">
        <v>6877</v>
      </c>
      <c r="BX553" t="s">
        <v>6884</v>
      </c>
      <c r="BY553" t="s">
        <v>6877</v>
      </c>
      <c r="BZ553" t="s">
        <v>40</v>
      </c>
      <c r="CA553" t="s">
        <v>6885</v>
      </c>
      <c r="CB553" t="s">
        <v>6886</v>
      </c>
      <c r="CE553" t="s">
        <v>2098</v>
      </c>
      <c r="CF553">
        <v>219</v>
      </c>
      <c r="CG553" t="s">
        <v>320</v>
      </c>
      <c r="CI553" t="s">
        <v>6873</v>
      </c>
      <c r="CJ553">
        <v>84</v>
      </c>
      <c r="CK553" t="s">
        <v>45</v>
      </c>
      <c r="CL553" s="1">
        <v>42235</v>
      </c>
      <c r="CM553" t="s">
        <v>6879</v>
      </c>
      <c r="CN553" t="s">
        <v>6887</v>
      </c>
      <c r="CQ553">
        <v>3</v>
      </c>
      <c r="CR553" s="8">
        <v>13249.5</v>
      </c>
      <c r="CS553">
        <v>1</v>
      </c>
      <c r="CU553" s="8">
        <v>11156.6</v>
      </c>
      <c r="CV553">
        <v>2</v>
      </c>
      <c r="CX553" t="s">
        <v>6888</v>
      </c>
    </row>
    <row r="554" spans="1:103" x14ac:dyDescent="0.35">
      <c r="A554" t="s">
        <v>6889</v>
      </c>
      <c r="B554" s="19" t="s">
        <v>6873</v>
      </c>
      <c r="C554" t="s">
        <v>69</v>
      </c>
      <c r="D554">
        <v>82.67</v>
      </c>
      <c r="E554">
        <v>50</v>
      </c>
      <c r="F554" t="s">
        <v>6873</v>
      </c>
      <c r="G554">
        <v>172</v>
      </c>
      <c r="H554" t="s">
        <v>50</v>
      </c>
      <c r="I554">
        <v>50</v>
      </c>
      <c r="J554" t="s">
        <v>11</v>
      </c>
      <c r="K554" t="s">
        <v>6890</v>
      </c>
      <c r="L554" s="1">
        <v>41887</v>
      </c>
      <c r="M554" s="1">
        <v>42237</v>
      </c>
      <c r="N554" s="1">
        <v>41872</v>
      </c>
      <c r="O554" t="s">
        <v>990</v>
      </c>
      <c r="P554" s="1"/>
      <c r="Q554" t="s">
        <v>758</v>
      </c>
      <c r="R554" t="s">
        <v>9</v>
      </c>
      <c r="S554" t="s">
        <v>6875</v>
      </c>
      <c r="T554" t="s">
        <v>991</v>
      </c>
      <c r="V554" t="s">
        <v>6891</v>
      </c>
      <c r="X554" s="8">
        <v>41</v>
      </c>
      <c r="Y554" s="8">
        <v>21</v>
      </c>
      <c r="Z554" s="8">
        <v>33.74</v>
      </c>
      <c r="AA554" s="8">
        <v>10026.18</v>
      </c>
      <c r="AB554" t="s">
        <v>303</v>
      </c>
      <c r="AC554" t="s">
        <v>303</v>
      </c>
      <c r="AD554" t="s">
        <v>438</v>
      </c>
      <c r="AE554" t="s">
        <v>11</v>
      </c>
      <c r="AF554" t="s">
        <v>177</v>
      </c>
      <c r="AG554" t="s">
        <v>6892</v>
      </c>
      <c r="AH554" t="s">
        <v>1303</v>
      </c>
      <c r="AI554" t="s">
        <v>58</v>
      </c>
      <c r="AJ554" t="s">
        <v>23</v>
      </c>
      <c r="AK554" t="s">
        <v>348</v>
      </c>
      <c r="AL554" s="2">
        <v>41872.625162037039</v>
      </c>
      <c r="AM554" t="s">
        <v>6893</v>
      </c>
      <c r="AN554" t="s">
        <v>6894</v>
      </c>
      <c r="AO554">
        <v>6</v>
      </c>
      <c r="AP554" t="s">
        <v>701</v>
      </c>
      <c r="AQ554" t="s">
        <v>702</v>
      </c>
      <c r="AR554">
        <v>50</v>
      </c>
      <c r="AT554" t="s">
        <v>6878</v>
      </c>
      <c r="AU554" t="s">
        <v>701</v>
      </c>
      <c r="AV554" t="s">
        <v>29</v>
      </c>
      <c r="AW554" s="8">
        <v>11208.25</v>
      </c>
      <c r="AX554" s="8">
        <v>11208.25</v>
      </c>
      <c r="AY554" s="8">
        <v>12128.43</v>
      </c>
      <c r="AZ554" t="s">
        <v>30</v>
      </c>
      <c r="BA554" t="s">
        <v>6895</v>
      </c>
      <c r="BB554" t="s">
        <v>32</v>
      </c>
      <c r="BC554" t="s">
        <v>6896</v>
      </c>
      <c r="BE554">
        <v>37</v>
      </c>
      <c r="BF554" t="s">
        <v>9</v>
      </c>
      <c r="BG554" t="s">
        <v>6897</v>
      </c>
      <c r="BO554" t="s">
        <v>828</v>
      </c>
      <c r="BP554">
        <v>2102.25</v>
      </c>
      <c r="BQ554" t="s">
        <v>36</v>
      </c>
      <c r="BR554" t="s">
        <v>6328</v>
      </c>
      <c r="BS554" t="s">
        <v>69</v>
      </c>
      <c r="BT554" t="s">
        <v>69</v>
      </c>
      <c r="BU554" t="s">
        <v>38</v>
      </c>
      <c r="BV554" t="s">
        <v>6898</v>
      </c>
      <c r="BW554" t="s">
        <v>6894</v>
      </c>
      <c r="BX554" t="s">
        <v>6899</v>
      </c>
      <c r="BY554" t="s">
        <v>6894</v>
      </c>
      <c r="BZ554" t="s">
        <v>40</v>
      </c>
      <c r="CB554" t="s">
        <v>518</v>
      </c>
      <c r="CC554" t="s">
        <v>6900</v>
      </c>
      <c r="CD554" t="s">
        <v>164</v>
      </c>
      <c r="CE554" t="s">
        <v>129</v>
      </c>
      <c r="CF554">
        <v>219</v>
      </c>
      <c r="CG554" t="s">
        <v>74</v>
      </c>
      <c r="CI554" t="s">
        <v>6873</v>
      </c>
      <c r="CJ554">
        <v>84</v>
      </c>
      <c r="CK554" t="s">
        <v>45</v>
      </c>
      <c r="CL554" s="1">
        <v>42237</v>
      </c>
      <c r="CM554" t="s">
        <v>6895</v>
      </c>
      <c r="CN554" t="s">
        <v>6901</v>
      </c>
      <c r="CO554" t="s">
        <v>6902</v>
      </c>
      <c r="CQ554">
        <v>3</v>
      </c>
      <c r="CR554" s="8">
        <v>13249.5</v>
      </c>
      <c r="CS554">
        <v>1</v>
      </c>
      <c r="CT554" t="s">
        <v>9</v>
      </c>
      <c r="CU554" s="8">
        <v>11208.25</v>
      </c>
      <c r="CV554">
        <v>2</v>
      </c>
      <c r="CX554" t="s">
        <v>6903</v>
      </c>
    </row>
    <row r="555" spans="1:103" x14ac:dyDescent="0.35">
      <c r="A555" t="s">
        <v>6904</v>
      </c>
      <c r="B555" s="19" t="s">
        <v>6873</v>
      </c>
      <c r="C555" t="s">
        <v>9</v>
      </c>
      <c r="D555">
        <v>100</v>
      </c>
      <c r="E555">
        <v>50</v>
      </c>
      <c r="F555" t="s">
        <v>6873</v>
      </c>
      <c r="G555">
        <v>997</v>
      </c>
      <c r="H555" t="s">
        <v>148</v>
      </c>
      <c r="I555">
        <v>50</v>
      </c>
      <c r="J555" t="s">
        <v>11</v>
      </c>
      <c r="K555" t="s">
        <v>6905</v>
      </c>
      <c r="L555" s="1"/>
      <c r="M555" s="1">
        <v>42235</v>
      </c>
      <c r="N555" s="1">
        <v>42039</v>
      </c>
      <c r="O555" t="s">
        <v>13</v>
      </c>
      <c r="P555" s="1">
        <v>42047</v>
      </c>
      <c r="Q555" t="s">
        <v>202</v>
      </c>
      <c r="R555" t="s">
        <v>9</v>
      </c>
      <c r="S555" t="s">
        <v>6875</v>
      </c>
      <c r="T555" t="s">
        <v>13</v>
      </c>
      <c r="U555" t="s">
        <v>53</v>
      </c>
      <c r="V555" t="s">
        <v>6905</v>
      </c>
      <c r="X555" s="8">
        <v>42.5</v>
      </c>
      <c r="Y555" s="8">
        <v>22.5</v>
      </c>
      <c r="Z555" s="8">
        <v>33.74</v>
      </c>
      <c r="AA555" s="8">
        <v>13818.8</v>
      </c>
      <c r="AB555" t="s">
        <v>412</v>
      </c>
      <c r="AC555" t="s">
        <v>412</v>
      </c>
      <c r="AD555" t="s">
        <v>438</v>
      </c>
      <c r="AE555" t="s">
        <v>11</v>
      </c>
      <c r="AF555" t="s">
        <v>177</v>
      </c>
      <c r="AG555" t="s">
        <v>6906</v>
      </c>
      <c r="AH555" t="s">
        <v>3407</v>
      </c>
      <c r="AI555" t="s">
        <v>441</v>
      </c>
      <c r="AJ555" t="s">
        <v>100</v>
      </c>
      <c r="AK555" t="s">
        <v>416</v>
      </c>
      <c r="AL555" s="2">
        <v>42039.59107638889</v>
      </c>
      <c r="AM555" t="s">
        <v>6907</v>
      </c>
      <c r="AN555" t="s">
        <v>6907</v>
      </c>
      <c r="AO555">
        <v>5</v>
      </c>
      <c r="AP555" t="s">
        <v>701</v>
      </c>
      <c r="AQ555" t="s">
        <v>702</v>
      </c>
      <c r="AR555">
        <v>50</v>
      </c>
      <c r="AT555" t="s">
        <v>6878</v>
      </c>
      <c r="AU555" t="s">
        <v>701</v>
      </c>
      <c r="AV555" t="s">
        <v>104</v>
      </c>
      <c r="AW555" s="8">
        <v>12759.9</v>
      </c>
      <c r="AX555" s="8">
        <v>12759.9</v>
      </c>
      <c r="AY555" s="8">
        <v>13818.8</v>
      </c>
      <c r="AZ555" t="s">
        <v>30</v>
      </c>
      <c r="BA555" t="s">
        <v>6908</v>
      </c>
      <c r="BB555" t="s">
        <v>6909</v>
      </c>
      <c r="BC555" t="s">
        <v>6910</v>
      </c>
      <c r="BE555">
        <v>37</v>
      </c>
      <c r="BF555" t="s">
        <v>69</v>
      </c>
      <c r="BG555" t="s">
        <v>6911</v>
      </c>
      <c r="BO555" t="s">
        <v>423</v>
      </c>
      <c r="BP555">
        <v>0</v>
      </c>
      <c r="BQ555" t="s">
        <v>36</v>
      </c>
      <c r="BR555" t="s">
        <v>6912</v>
      </c>
      <c r="BS555" t="s">
        <v>9</v>
      </c>
      <c r="BT555" t="s">
        <v>9</v>
      </c>
      <c r="BU555" t="s">
        <v>38</v>
      </c>
      <c r="BV555" t="s">
        <v>6913</v>
      </c>
      <c r="BW555" t="s">
        <v>6907</v>
      </c>
      <c r="BX555" t="s">
        <v>6905</v>
      </c>
      <c r="BY555" t="s">
        <v>6907</v>
      </c>
      <c r="BZ555" t="s">
        <v>40</v>
      </c>
      <c r="CB555" t="s">
        <v>4459</v>
      </c>
      <c r="CC555" t="s">
        <v>6914</v>
      </c>
      <c r="CF555">
        <v>249</v>
      </c>
      <c r="CG555" t="s">
        <v>429</v>
      </c>
      <c r="CI555" t="s">
        <v>6873</v>
      </c>
      <c r="CJ555">
        <v>84</v>
      </c>
      <c r="CK555" t="s">
        <v>45</v>
      </c>
      <c r="CL555" s="1">
        <v>42235</v>
      </c>
      <c r="CM555" t="s">
        <v>6908</v>
      </c>
      <c r="CN555" t="s">
        <v>6915</v>
      </c>
      <c r="CO555" t="s">
        <v>6916</v>
      </c>
      <c r="CP555" t="s">
        <v>6914</v>
      </c>
      <c r="CQ555">
        <v>2</v>
      </c>
      <c r="CR555" s="8">
        <v>15064.5</v>
      </c>
      <c r="CS555">
        <v>1</v>
      </c>
      <c r="CU555" s="8">
        <v>12759.9</v>
      </c>
      <c r="CV555">
        <v>2</v>
      </c>
      <c r="CX555" t="s">
        <v>6917</v>
      </c>
    </row>
    <row r="556" spans="1:103" x14ac:dyDescent="0.35">
      <c r="A556" t="s">
        <v>6918</v>
      </c>
      <c r="B556" s="19" t="s">
        <v>6873</v>
      </c>
      <c r="C556" t="s">
        <v>9</v>
      </c>
      <c r="D556">
        <v>96.81</v>
      </c>
      <c r="E556">
        <v>50</v>
      </c>
      <c r="F556" t="s">
        <v>6873</v>
      </c>
      <c r="G556">
        <v>919</v>
      </c>
      <c r="H556" t="s">
        <v>10</v>
      </c>
      <c r="I556">
        <v>50</v>
      </c>
      <c r="J556" t="s">
        <v>11</v>
      </c>
      <c r="K556" t="s">
        <v>6919</v>
      </c>
      <c r="L556" s="1"/>
      <c r="M556" s="1">
        <v>42237</v>
      </c>
      <c r="N556" s="1">
        <v>42031</v>
      </c>
      <c r="O556" t="s">
        <v>13</v>
      </c>
      <c r="P556" s="1">
        <v>42053</v>
      </c>
      <c r="Q556" t="s">
        <v>202</v>
      </c>
      <c r="R556" t="s">
        <v>9</v>
      </c>
      <c r="S556" t="s">
        <v>6875</v>
      </c>
      <c r="T556" t="s">
        <v>13</v>
      </c>
      <c r="U556" t="s">
        <v>53</v>
      </c>
      <c r="V556" t="s">
        <v>6920</v>
      </c>
      <c r="X556" s="8">
        <v>35</v>
      </c>
      <c r="Y556" s="8">
        <v>19</v>
      </c>
      <c r="Z556" s="8">
        <v>33.74</v>
      </c>
      <c r="AA556" s="8">
        <v>10921.92</v>
      </c>
      <c r="AB556" t="s">
        <v>325</v>
      </c>
      <c r="AC556" t="s">
        <v>325</v>
      </c>
      <c r="AD556" t="s">
        <v>438</v>
      </c>
      <c r="AE556" t="s">
        <v>11</v>
      </c>
      <c r="AF556" t="s">
        <v>177</v>
      </c>
      <c r="AG556" t="s">
        <v>6921</v>
      </c>
      <c r="AH556" t="s">
        <v>715</v>
      </c>
      <c r="AI556" t="s">
        <v>716</v>
      </c>
      <c r="AJ556" t="s">
        <v>23</v>
      </c>
      <c r="AK556" t="s">
        <v>329</v>
      </c>
      <c r="AL556" s="2">
        <v>42031.593321759261</v>
      </c>
      <c r="AM556" t="s">
        <v>6922</v>
      </c>
      <c r="AN556" t="s">
        <v>6922</v>
      </c>
      <c r="AO556">
        <v>6</v>
      </c>
      <c r="AP556" t="s">
        <v>701</v>
      </c>
      <c r="AQ556" t="s">
        <v>702</v>
      </c>
      <c r="AR556">
        <v>50</v>
      </c>
      <c r="AT556" t="s">
        <v>6878</v>
      </c>
      <c r="AU556" t="s">
        <v>701</v>
      </c>
      <c r="AV556" t="s">
        <v>29</v>
      </c>
      <c r="AW556" s="8">
        <v>10444.950000000001</v>
      </c>
      <c r="AX556" s="8">
        <v>10444.950000000001</v>
      </c>
      <c r="AY556" s="8">
        <v>11282.32</v>
      </c>
      <c r="AZ556" t="s">
        <v>210</v>
      </c>
      <c r="BA556" t="s">
        <v>6923</v>
      </c>
      <c r="BB556" t="s">
        <v>32</v>
      </c>
      <c r="BC556" t="s">
        <v>1563</v>
      </c>
      <c r="BE556">
        <v>37</v>
      </c>
      <c r="BF556" t="s">
        <v>9</v>
      </c>
      <c r="BG556" t="s">
        <v>6924</v>
      </c>
      <c r="BO556" t="s">
        <v>333</v>
      </c>
      <c r="BP556">
        <v>360.4</v>
      </c>
      <c r="BQ556" t="s">
        <v>36</v>
      </c>
      <c r="BR556" t="s">
        <v>6925</v>
      </c>
      <c r="BS556" t="s">
        <v>69</v>
      </c>
      <c r="BT556" t="s">
        <v>9</v>
      </c>
      <c r="BU556" t="s">
        <v>38</v>
      </c>
      <c r="BV556" t="s">
        <v>6926</v>
      </c>
      <c r="BW556" t="s">
        <v>6922</v>
      </c>
      <c r="BX556" t="s">
        <v>6920</v>
      </c>
      <c r="BY556" t="s">
        <v>6922</v>
      </c>
      <c r="BZ556" t="s">
        <v>72</v>
      </c>
      <c r="CB556" t="s">
        <v>6927</v>
      </c>
      <c r="CC556" t="s">
        <v>6928</v>
      </c>
      <c r="CE556" t="s">
        <v>2098</v>
      </c>
      <c r="CF556">
        <v>199</v>
      </c>
      <c r="CG556" t="s">
        <v>339</v>
      </c>
      <c r="CI556" t="s">
        <v>6873</v>
      </c>
      <c r="CJ556">
        <v>84</v>
      </c>
      <c r="CK556" t="s">
        <v>45</v>
      </c>
      <c r="CL556" s="1">
        <v>42237</v>
      </c>
      <c r="CM556" t="s">
        <v>6923</v>
      </c>
      <c r="CN556" t="s">
        <v>6929</v>
      </c>
      <c r="CO556" t="s">
        <v>6930</v>
      </c>
      <c r="CP556" t="s">
        <v>6928</v>
      </c>
      <c r="CQ556">
        <v>2</v>
      </c>
      <c r="CR556" s="8">
        <v>12039.5</v>
      </c>
      <c r="CS556">
        <v>3</v>
      </c>
      <c r="CU556" s="8">
        <v>10444.950000000001</v>
      </c>
      <c r="CV556">
        <v>2</v>
      </c>
      <c r="CX556" t="s">
        <v>6931</v>
      </c>
    </row>
    <row r="557" spans="1:103" x14ac:dyDescent="0.35">
      <c r="A557" t="s">
        <v>6932</v>
      </c>
      <c r="B557" s="19" t="s">
        <v>6873</v>
      </c>
      <c r="C557" t="s">
        <v>9</v>
      </c>
      <c r="D557">
        <v>100</v>
      </c>
      <c r="E557">
        <v>50</v>
      </c>
      <c r="F557" t="s">
        <v>6873</v>
      </c>
      <c r="G557">
        <v>857</v>
      </c>
      <c r="H557" t="s">
        <v>50</v>
      </c>
      <c r="I557">
        <v>50</v>
      </c>
      <c r="J557" t="s">
        <v>11</v>
      </c>
      <c r="K557" t="s">
        <v>6933</v>
      </c>
      <c r="L557" s="1"/>
      <c r="M557" s="1">
        <v>42236</v>
      </c>
      <c r="N557" s="1">
        <v>42016</v>
      </c>
      <c r="O557" t="s">
        <v>13</v>
      </c>
      <c r="P557" s="1"/>
      <c r="Q557" t="s">
        <v>202</v>
      </c>
      <c r="R557" t="s">
        <v>9</v>
      </c>
      <c r="S557" t="s">
        <v>6875</v>
      </c>
      <c r="T557" t="s">
        <v>13</v>
      </c>
      <c r="U557" t="s">
        <v>1267</v>
      </c>
      <c r="X557" s="8">
        <v>41</v>
      </c>
      <c r="Y557" s="8">
        <v>21</v>
      </c>
      <c r="Z557" s="8">
        <v>33.74</v>
      </c>
      <c r="AA557" s="8">
        <v>41232.25</v>
      </c>
      <c r="AB557" t="s">
        <v>303</v>
      </c>
      <c r="AC557" t="s">
        <v>304</v>
      </c>
      <c r="AD557" t="s">
        <v>438</v>
      </c>
      <c r="AE557" t="s">
        <v>11</v>
      </c>
      <c r="AF557" t="s">
        <v>177</v>
      </c>
      <c r="AG557" t="s">
        <v>6934</v>
      </c>
      <c r="AH557" t="s">
        <v>3743</v>
      </c>
      <c r="AI557" t="s">
        <v>929</v>
      </c>
      <c r="AJ557" t="s">
        <v>80</v>
      </c>
      <c r="AK557" t="s">
        <v>364</v>
      </c>
      <c r="AL557" s="2">
        <v>42016.6874537037</v>
      </c>
      <c r="AM557" t="s">
        <v>6935</v>
      </c>
      <c r="AO557">
        <v>6</v>
      </c>
      <c r="AP557" t="s">
        <v>701</v>
      </c>
      <c r="AQ557" t="s">
        <v>702</v>
      </c>
      <c r="AR557">
        <v>50</v>
      </c>
      <c r="AT557" t="s">
        <v>6878</v>
      </c>
      <c r="AU557" t="s">
        <v>701</v>
      </c>
      <c r="AV557" t="s">
        <v>83</v>
      </c>
      <c r="AW557" s="8">
        <v>35260.99</v>
      </c>
      <c r="AX557" s="8">
        <v>35260.99</v>
      </c>
      <c r="AY557" s="8">
        <v>41232.25</v>
      </c>
      <c r="BA557" t="s">
        <v>6936</v>
      </c>
      <c r="BB557" t="s">
        <v>2800</v>
      </c>
      <c r="BC557" t="s">
        <v>6937</v>
      </c>
      <c r="BE557">
        <v>37</v>
      </c>
      <c r="BF557" t="s">
        <v>9</v>
      </c>
      <c r="BG557" t="s">
        <v>6938</v>
      </c>
      <c r="BO557" t="s">
        <v>316</v>
      </c>
      <c r="BP557">
        <v>0</v>
      </c>
      <c r="BQ557" t="s">
        <v>36</v>
      </c>
      <c r="BR557" t="s">
        <v>6939</v>
      </c>
      <c r="BS557" t="s">
        <v>9</v>
      </c>
      <c r="BT557" t="s">
        <v>9</v>
      </c>
      <c r="BU557" t="s">
        <v>38</v>
      </c>
      <c r="BV557" t="s">
        <v>6940</v>
      </c>
      <c r="BW557" t="s">
        <v>6935</v>
      </c>
      <c r="BX557" t="s">
        <v>6941</v>
      </c>
      <c r="BY557" t="s">
        <v>6942</v>
      </c>
      <c r="BZ557" t="s">
        <v>72</v>
      </c>
      <c r="CB557" t="s">
        <v>6943</v>
      </c>
      <c r="CC557" t="s">
        <v>6944</v>
      </c>
      <c r="CD557" t="s">
        <v>6806</v>
      </c>
      <c r="CE557" t="s">
        <v>112</v>
      </c>
      <c r="CF557">
        <v>219</v>
      </c>
      <c r="CG557" t="s">
        <v>320</v>
      </c>
      <c r="CI557" t="s">
        <v>6873</v>
      </c>
      <c r="CJ557">
        <v>84</v>
      </c>
      <c r="CK557" t="s">
        <v>45</v>
      </c>
      <c r="CL557" s="1">
        <v>42236</v>
      </c>
      <c r="CM557" t="s">
        <v>6936</v>
      </c>
      <c r="CN557" t="s">
        <v>6945</v>
      </c>
      <c r="CO557" t="s">
        <v>6946</v>
      </c>
      <c r="CP557" t="s">
        <v>6944</v>
      </c>
      <c r="CQ557">
        <v>3</v>
      </c>
      <c r="CR557" s="8">
        <v>13249.5</v>
      </c>
      <c r="CS557">
        <v>10</v>
      </c>
      <c r="CU557" s="8">
        <v>35260.99</v>
      </c>
      <c r="CV557">
        <v>2</v>
      </c>
      <c r="CX557" t="s">
        <v>6947</v>
      </c>
    </row>
    <row r="558" spans="1:103" x14ac:dyDescent="0.35">
      <c r="A558" t="s">
        <v>6948</v>
      </c>
      <c r="B558" s="19" t="s">
        <v>6873</v>
      </c>
      <c r="C558" t="s">
        <v>9</v>
      </c>
      <c r="D558">
        <v>100</v>
      </c>
      <c r="E558">
        <v>50</v>
      </c>
      <c r="F558" t="s">
        <v>6873</v>
      </c>
      <c r="G558">
        <v>826</v>
      </c>
      <c r="H558" t="s">
        <v>10</v>
      </c>
      <c r="I558">
        <v>50</v>
      </c>
      <c r="J558" t="s">
        <v>11</v>
      </c>
      <c r="K558" t="s">
        <v>6949</v>
      </c>
      <c r="L558" s="1"/>
      <c r="M558" s="1">
        <v>42236</v>
      </c>
      <c r="N558" s="1">
        <v>42010</v>
      </c>
      <c r="O558" t="s">
        <v>13</v>
      </c>
      <c r="P558" s="1">
        <v>42044</v>
      </c>
      <c r="Q558" t="s">
        <v>202</v>
      </c>
      <c r="R558" t="s">
        <v>9</v>
      </c>
      <c r="S558" t="s">
        <v>6875</v>
      </c>
      <c r="T558" t="s">
        <v>13</v>
      </c>
      <c r="U558" t="s">
        <v>53</v>
      </c>
      <c r="V558" t="s">
        <v>6950</v>
      </c>
      <c r="X558" s="8">
        <v>35</v>
      </c>
      <c r="Y558" s="8">
        <v>19</v>
      </c>
      <c r="Z558" s="8">
        <v>33.74</v>
      </c>
      <c r="AA558" s="8">
        <v>11359.4</v>
      </c>
      <c r="AB558" t="s">
        <v>325</v>
      </c>
      <c r="AC558" t="s">
        <v>325</v>
      </c>
      <c r="AD558" t="s">
        <v>438</v>
      </c>
      <c r="AE558" t="s">
        <v>11</v>
      </c>
      <c r="AF558" t="s">
        <v>177</v>
      </c>
      <c r="AG558" t="s">
        <v>6951</v>
      </c>
      <c r="AH558" t="s">
        <v>959</v>
      </c>
      <c r="AI558" t="s">
        <v>960</v>
      </c>
      <c r="AJ558" t="s">
        <v>80</v>
      </c>
      <c r="AK558" t="s">
        <v>383</v>
      </c>
      <c r="AL558" s="2">
        <v>42010.626840277779</v>
      </c>
      <c r="AM558" t="s">
        <v>6952</v>
      </c>
      <c r="AN558" t="s">
        <v>6952</v>
      </c>
      <c r="AO558">
        <v>5</v>
      </c>
      <c r="AP558" t="s">
        <v>701</v>
      </c>
      <c r="AQ558" t="s">
        <v>702</v>
      </c>
      <c r="AR558">
        <v>50</v>
      </c>
      <c r="AT558" t="s">
        <v>6878</v>
      </c>
      <c r="AU558" t="s">
        <v>701</v>
      </c>
      <c r="AV558" t="s">
        <v>83</v>
      </c>
      <c r="AW558" s="8">
        <v>10466.5</v>
      </c>
      <c r="AX558" s="8">
        <v>10466.5</v>
      </c>
      <c r="AY558" s="8">
        <v>11359.4</v>
      </c>
      <c r="AZ558" t="s">
        <v>30</v>
      </c>
      <c r="BA558" t="s">
        <v>6953</v>
      </c>
      <c r="BB558" t="s">
        <v>2504</v>
      </c>
      <c r="BC558" t="s">
        <v>6954</v>
      </c>
      <c r="BE558">
        <v>37</v>
      </c>
      <c r="BF558" t="s">
        <v>9</v>
      </c>
      <c r="BG558" t="s">
        <v>6955</v>
      </c>
      <c r="BO558" t="s">
        <v>333</v>
      </c>
      <c r="BP558">
        <v>0</v>
      </c>
      <c r="BQ558" t="s">
        <v>36</v>
      </c>
      <c r="BR558" t="s">
        <v>6956</v>
      </c>
      <c r="BS558" t="s">
        <v>9</v>
      </c>
      <c r="BT558" t="s">
        <v>9</v>
      </c>
      <c r="BU558" t="s">
        <v>38</v>
      </c>
      <c r="BV558" t="s">
        <v>3303</v>
      </c>
      <c r="BW558" t="s">
        <v>6952</v>
      </c>
      <c r="BX558" t="s">
        <v>6957</v>
      </c>
      <c r="BY558" t="s">
        <v>6952</v>
      </c>
      <c r="BZ558" t="s">
        <v>40</v>
      </c>
      <c r="CA558" t="s">
        <v>6958</v>
      </c>
      <c r="CB558" t="s">
        <v>6959</v>
      </c>
      <c r="CD558" t="s">
        <v>2268</v>
      </c>
      <c r="CE558" t="s">
        <v>43</v>
      </c>
      <c r="CF558">
        <v>199</v>
      </c>
      <c r="CG558" t="s">
        <v>339</v>
      </c>
      <c r="CI558" t="s">
        <v>6873</v>
      </c>
      <c r="CJ558">
        <v>84</v>
      </c>
      <c r="CK558" t="s">
        <v>45</v>
      </c>
      <c r="CL558" s="1">
        <v>42236</v>
      </c>
      <c r="CM558" t="s">
        <v>6953</v>
      </c>
      <c r="CN558" t="s">
        <v>6960</v>
      </c>
      <c r="CO558" t="s">
        <v>6961</v>
      </c>
      <c r="CQ558">
        <v>2</v>
      </c>
      <c r="CR558" s="8">
        <v>12039.5</v>
      </c>
      <c r="CS558">
        <v>1</v>
      </c>
      <c r="CU558" s="8">
        <v>10466.5</v>
      </c>
      <c r="CV558">
        <v>2</v>
      </c>
      <c r="CX558" t="s">
        <v>6962</v>
      </c>
    </row>
    <row r="559" spans="1:103" x14ac:dyDescent="0.35">
      <c r="A559" t="s">
        <v>6963</v>
      </c>
      <c r="B559" s="19" t="s">
        <v>6873</v>
      </c>
      <c r="C559" t="s">
        <v>9</v>
      </c>
      <c r="D559">
        <v>96.62</v>
      </c>
      <c r="E559">
        <v>50</v>
      </c>
      <c r="F559" t="s">
        <v>6873</v>
      </c>
      <c r="G559">
        <v>677</v>
      </c>
      <c r="H559" t="s">
        <v>10</v>
      </c>
      <c r="I559">
        <v>50</v>
      </c>
      <c r="J559" t="s">
        <v>11</v>
      </c>
      <c r="K559" t="s">
        <v>6964</v>
      </c>
      <c r="L559" s="1"/>
      <c r="M559" s="1">
        <v>42238</v>
      </c>
      <c r="N559" s="1">
        <v>41956</v>
      </c>
      <c r="O559" t="s">
        <v>13</v>
      </c>
      <c r="P559" s="1">
        <v>41970</v>
      </c>
      <c r="Q559" t="s">
        <v>436</v>
      </c>
      <c r="R559" t="s">
        <v>9</v>
      </c>
      <c r="S559" t="s">
        <v>6875</v>
      </c>
      <c r="T559" t="s">
        <v>13</v>
      </c>
      <c r="U559" t="s">
        <v>16</v>
      </c>
      <c r="X559" s="8">
        <v>35</v>
      </c>
      <c r="Y559" s="8">
        <v>19</v>
      </c>
      <c r="Z559" s="8">
        <v>33.74</v>
      </c>
      <c r="AA559" s="8">
        <v>10734.43</v>
      </c>
      <c r="AB559" t="s">
        <v>325</v>
      </c>
      <c r="AC559" t="s">
        <v>325</v>
      </c>
      <c r="AD559" t="s">
        <v>438</v>
      </c>
      <c r="AE559" t="s">
        <v>11</v>
      </c>
      <c r="AF559" t="s">
        <v>177</v>
      </c>
      <c r="AG559" t="s">
        <v>3963</v>
      </c>
      <c r="AH559" t="s">
        <v>6965</v>
      </c>
      <c r="AI559" t="s">
        <v>1162</v>
      </c>
      <c r="AJ559" t="s">
        <v>59</v>
      </c>
      <c r="AK559" t="s">
        <v>782</v>
      </c>
      <c r="AL559" s="2">
        <v>41956.538645833331</v>
      </c>
      <c r="AM559" t="s">
        <v>6966</v>
      </c>
      <c r="AN559" t="s">
        <v>6967</v>
      </c>
      <c r="AO559">
        <v>8</v>
      </c>
      <c r="AP559" t="s">
        <v>701</v>
      </c>
      <c r="AQ559" t="s">
        <v>702</v>
      </c>
      <c r="AR559">
        <v>50</v>
      </c>
      <c r="AT559" t="s">
        <v>6878</v>
      </c>
      <c r="AU559" t="s">
        <v>701</v>
      </c>
      <c r="AV559" t="s">
        <v>62</v>
      </c>
      <c r="AW559" s="8">
        <v>10259.9</v>
      </c>
      <c r="AX559" s="8">
        <v>10259.9</v>
      </c>
      <c r="AY559" s="8">
        <v>11109.41</v>
      </c>
      <c r="BA559" t="s">
        <v>6968</v>
      </c>
      <c r="BB559" t="s">
        <v>6420</v>
      </c>
      <c r="BC559" t="s">
        <v>6969</v>
      </c>
      <c r="BE559">
        <v>37</v>
      </c>
      <c r="BF559" t="s">
        <v>69</v>
      </c>
      <c r="BG559" t="s">
        <v>6970</v>
      </c>
      <c r="BO559" t="s">
        <v>333</v>
      </c>
      <c r="BP559">
        <v>374.98</v>
      </c>
      <c r="BQ559" t="s">
        <v>36</v>
      </c>
      <c r="BR559" t="s">
        <v>6971</v>
      </c>
      <c r="BS559" t="s">
        <v>69</v>
      </c>
      <c r="BT559" t="s">
        <v>69</v>
      </c>
      <c r="BU559" t="s">
        <v>38</v>
      </c>
      <c r="BV559" t="s">
        <v>6972</v>
      </c>
      <c r="BW559" t="s">
        <v>6966</v>
      </c>
      <c r="BX559" t="s">
        <v>2002</v>
      </c>
      <c r="BY559" t="s">
        <v>6967</v>
      </c>
      <c r="BZ559" t="s">
        <v>40</v>
      </c>
      <c r="CB559" t="s">
        <v>6973</v>
      </c>
      <c r="CE559" t="s">
        <v>2005</v>
      </c>
      <c r="CF559">
        <v>199</v>
      </c>
      <c r="CG559" t="s">
        <v>339</v>
      </c>
      <c r="CI559" t="s">
        <v>6873</v>
      </c>
      <c r="CJ559">
        <v>84</v>
      </c>
      <c r="CK559" t="s">
        <v>45</v>
      </c>
      <c r="CL559" s="1">
        <v>42238</v>
      </c>
      <c r="CM559" t="s">
        <v>6968</v>
      </c>
      <c r="CN559" t="s">
        <v>6974</v>
      </c>
      <c r="CO559" t="s">
        <v>6975</v>
      </c>
      <c r="CQ559">
        <v>3</v>
      </c>
      <c r="CR559" s="8">
        <v>12039.5</v>
      </c>
      <c r="CS559">
        <v>1</v>
      </c>
      <c r="CU559" s="8">
        <v>10259.9</v>
      </c>
      <c r="CV559">
        <v>2</v>
      </c>
      <c r="CX559" t="s">
        <v>6976</v>
      </c>
    </row>
    <row r="560" spans="1:103" x14ac:dyDescent="0.35">
      <c r="A560" t="s">
        <v>9456</v>
      </c>
      <c r="B560" s="19" t="s">
        <v>9457</v>
      </c>
      <c r="C560" t="s">
        <v>69</v>
      </c>
      <c r="D560">
        <v>96.15</v>
      </c>
      <c r="E560">
        <v>90</v>
      </c>
      <c r="F560" t="s">
        <v>9457</v>
      </c>
      <c r="G560">
        <v>1364</v>
      </c>
      <c r="H560" t="s">
        <v>50</v>
      </c>
      <c r="I560">
        <v>78</v>
      </c>
      <c r="J560" t="s">
        <v>1805</v>
      </c>
      <c r="K560" t="s">
        <v>9458</v>
      </c>
      <c r="L560" s="1"/>
      <c r="M560" s="1">
        <v>42237</v>
      </c>
      <c r="N560" s="1">
        <v>42083</v>
      </c>
      <c r="O560" t="s">
        <v>13</v>
      </c>
      <c r="P560" s="1"/>
      <c r="Q560" t="s">
        <v>1047</v>
      </c>
      <c r="R560" t="s">
        <v>9</v>
      </c>
      <c r="S560" t="s">
        <v>9459</v>
      </c>
      <c r="T560" t="s">
        <v>13</v>
      </c>
      <c r="U560" t="s">
        <v>53</v>
      </c>
      <c r="X560" s="8">
        <v>40</v>
      </c>
      <c r="Y560" s="8">
        <v>22</v>
      </c>
      <c r="Z560" s="8">
        <v>55</v>
      </c>
      <c r="AA560" s="8">
        <v>20101.05</v>
      </c>
      <c r="AB560" t="s">
        <v>55</v>
      </c>
      <c r="AC560" t="s">
        <v>303</v>
      </c>
      <c r="AD560" t="s">
        <v>794</v>
      </c>
      <c r="AE560" t="s">
        <v>1805</v>
      </c>
      <c r="AF560" t="s">
        <v>20</v>
      </c>
      <c r="AH560" t="s">
        <v>3050</v>
      </c>
      <c r="AI560" t="s">
        <v>464</v>
      </c>
      <c r="AJ560" t="s">
        <v>23</v>
      </c>
      <c r="AK560" t="s">
        <v>2045</v>
      </c>
      <c r="AL560" s="2">
        <v>42083.659837962965</v>
      </c>
      <c r="AM560" t="s">
        <v>9460</v>
      </c>
      <c r="AN560" t="s">
        <v>9460</v>
      </c>
      <c r="AO560">
        <v>2</v>
      </c>
      <c r="AP560" t="s">
        <v>3011</v>
      </c>
      <c r="AQ560" t="s">
        <v>860</v>
      </c>
      <c r="AR560">
        <v>50</v>
      </c>
      <c r="AT560" t="s">
        <v>3012</v>
      </c>
      <c r="AU560" t="s">
        <v>3011</v>
      </c>
      <c r="AV560" t="s">
        <v>29</v>
      </c>
      <c r="AW560" s="8">
        <v>18675</v>
      </c>
      <c r="AX560" s="8">
        <v>19422</v>
      </c>
      <c r="AY560" s="8">
        <v>20905.09</v>
      </c>
      <c r="BB560" t="s">
        <v>9461</v>
      </c>
      <c r="BE560">
        <v>42</v>
      </c>
      <c r="BF560" t="s">
        <v>9</v>
      </c>
      <c r="BG560" t="s">
        <v>9462</v>
      </c>
      <c r="BI560">
        <v>427.77</v>
      </c>
      <c r="BJ560">
        <v>998.28</v>
      </c>
      <c r="BK560" t="s">
        <v>9463</v>
      </c>
      <c r="BL560">
        <v>20101.05</v>
      </c>
      <c r="BM560">
        <v>18675</v>
      </c>
      <c r="BN560">
        <v>20101.05</v>
      </c>
      <c r="BO560" t="s">
        <v>828</v>
      </c>
      <c r="BP560">
        <v>804.04</v>
      </c>
      <c r="BQ560" t="s">
        <v>1816</v>
      </c>
      <c r="BR560" t="s">
        <v>9464</v>
      </c>
      <c r="BS560" t="s">
        <v>69</v>
      </c>
      <c r="BT560" t="s">
        <v>9</v>
      </c>
      <c r="BU560" t="s">
        <v>38</v>
      </c>
      <c r="BV560" t="s">
        <v>9465</v>
      </c>
      <c r="BW560" t="s">
        <v>9466</v>
      </c>
      <c r="BX560" t="s">
        <v>9467</v>
      </c>
      <c r="BY560" t="s">
        <v>9466</v>
      </c>
      <c r="BZ560" t="s">
        <v>40</v>
      </c>
      <c r="CB560" t="s">
        <v>9468</v>
      </c>
      <c r="CC560" t="s">
        <v>9469</v>
      </c>
      <c r="CE560" t="s">
        <v>473</v>
      </c>
      <c r="CF560">
        <v>249</v>
      </c>
      <c r="CG560" t="s">
        <v>1501</v>
      </c>
      <c r="CI560" t="s">
        <v>9457</v>
      </c>
      <c r="CJ560">
        <v>103</v>
      </c>
      <c r="CK560" t="s">
        <v>45</v>
      </c>
      <c r="CL560" s="1">
        <v>42237</v>
      </c>
      <c r="CM560" t="s">
        <v>9470</v>
      </c>
      <c r="CO560" t="s">
        <v>9469</v>
      </c>
      <c r="CP560" t="s">
        <v>9469</v>
      </c>
      <c r="CQ560">
        <v>2</v>
      </c>
      <c r="CR560" s="8">
        <v>903.87</v>
      </c>
      <c r="CS560">
        <v>2</v>
      </c>
      <c r="CU560" s="8">
        <v>18675</v>
      </c>
      <c r="CV560">
        <v>1</v>
      </c>
      <c r="CX560" t="s">
        <v>9471</v>
      </c>
    </row>
    <row r="561" spans="1:103" x14ac:dyDescent="0.35">
      <c r="A561" t="s">
        <v>4420</v>
      </c>
      <c r="B561" s="19" t="s">
        <v>9457</v>
      </c>
      <c r="C561" t="s">
        <v>9</v>
      </c>
      <c r="D561">
        <v>100</v>
      </c>
      <c r="E561">
        <v>90</v>
      </c>
      <c r="F561" t="s">
        <v>9457</v>
      </c>
      <c r="G561">
        <v>1368</v>
      </c>
      <c r="H561" t="s">
        <v>10</v>
      </c>
      <c r="I561">
        <v>90</v>
      </c>
      <c r="J561" t="s">
        <v>1805</v>
      </c>
      <c r="K561" t="s">
        <v>4422</v>
      </c>
      <c r="L561" s="1"/>
      <c r="M561" s="1">
        <v>42238</v>
      </c>
      <c r="N561" s="1">
        <v>42083</v>
      </c>
      <c r="O561" t="s">
        <v>13</v>
      </c>
      <c r="P561" s="1"/>
      <c r="Q561" t="s">
        <v>1047</v>
      </c>
      <c r="R561" t="s">
        <v>9</v>
      </c>
      <c r="S561" t="s">
        <v>9459</v>
      </c>
      <c r="T561" t="s">
        <v>13</v>
      </c>
      <c r="U561" t="s">
        <v>53</v>
      </c>
      <c r="X561" s="8">
        <v>35</v>
      </c>
      <c r="Y561" s="8">
        <v>21</v>
      </c>
      <c r="Z561" s="8">
        <v>55</v>
      </c>
      <c r="AA561" s="8">
        <v>22185.86</v>
      </c>
      <c r="AB561" t="s">
        <v>18</v>
      </c>
      <c r="AC561" t="s">
        <v>777</v>
      </c>
      <c r="AD561" t="s">
        <v>794</v>
      </c>
      <c r="AE561" t="s">
        <v>1805</v>
      </c>
      <c r="AF561" t="s">
        <v>20</v>
      </c>
      <c r="AG561" t="s">
        <v>4424</v>
      </c>
      <c r="AH561" t="s">
        <v>3050</v>
      </c>
      <c r="AI561" t="s">
        <v>464</v>
      </c>
      <c r="AJ561" t="s">
        <v>59</v>
      </c>
      <c r="AK561" t="s">
        <v>3312</v>
      </c>
      <c r="AL561" s="2">
        <v>42083.678252314814</v>
      </c>
      <c r="AM561" t="s">
        <v>4425</v>
      </c>
      <c r="AN561" t="s">
        <v>4425</v>
      </c>
      <c r="AO561">
        <v>1</v>
      </c>
      <c r="AP561" t="s">
        <v>3011</v>
      </c>
      <c r="AQ561" t="s">
        <v>860</v>
      </c>
      <c r="AR561">
        <v>50</v>
      </c>
      <c r="AT561" t="s">
        <v>3012</v>
      </c>
      <c r="AU561" t="s">
        <v>3011</v>
      </c>
      <c r="AV561" t="s">
        <v>62</v>
      </c>
      <c r="AW561" s="8">
        <v>20610</v>
      </c>
      <c r="AX561" s="8">
        <v>20610</v>
      </c>
      <c r="AY561" s="8">
        <v>22185.86</v>
      </c>
      <c r="BB561" t="s">
        <v>32</v>
      </c>
      <c r="BE561">
        <v>42</v>
      </c>
      <c r="BF561" t="s">
        <v>69</v>
      </c>
      <c r="BG561" t="s">
        <v>4426</v>
      </c>
      <c r="BI561">
        <v>474.96</v>
      </c>
      <c r="BJ561">
        <v>1100.9000000000001</v>
      </c>
      <c r="BK561" t="s">
        <v>9475</v>
      </c>
      <c r="BL561">
        <v>22185.86</v>
      </c>
      <c r="BM561">
        <v>20610</v>
      </c>
      <c r="BN561">
        <v>22185.86</v>
      </c>
      <c r="BO561" t="s">
        <v>2021</v>
      </c>
      <c r="BP561">
        <v>0</v>
      </c>
      <c r="BQ561" t="s">
        <v>1816</v>
      </c>
      <c r="BR561" t="s">
        <v>4428</v>
      </c>
      <c r="BS561" t="s">
        <v>9</v>
      </c>
      <c r="BT561" t="s">
        <v>9</v>
      </c>
      <c r="BU561" t="s">
        <v>38</v>
      </c>
      <c r="BV561" t="s">
        <v>68</v>
      </c>
      <c r="BW561" t="s">
        <v>4425</v>
      </c>
      <c r="BX561" t="s">
        <v>4429</v>
      </c>
      <c r="BY561" t="s">
        <v>4425</v>
      </c>
      <c r="BZ561" t="s">
        <v>40</v>
      </c>
      <c r="CC561" t="s">
        <v>4430</v>
      </c>
      <c r="CE561" t="s">
        <v>1124</v>
      </c>
      <c r="CF561">
        <v>224</v>
      </c>
      <c r="CG561" t="s">
        <v>44</v>
      </c>
      <c r="CI561" t="s">
        <v>9457</v>
      </c>
      <c r="CJ561">
        <v>103</v>
      </c>
      <c r="CK561" t="s">
        <v>45</v>
      </c>
      <c r="CL561" s="1">
        <v>42238</v>
      </c>
      <c r="CM561" t="s">
        <v>4431</v>
      </c>
      <c r="CO561" t="s">
        <v>4432</v>
      </c>
      <c r="CP561" t="s">
        <v>4430</v>
      </c>
      <c r="CQ561">
        <v>1</v>
      </c>
      <c r="CR561" s="8"/>
      <c r="CS561">
        <v>1</v>
      </c>
      <c r="CU561" s="8">
        <v>20610</v>
      </c>
      <c r="CV561">
        <v>1</v>
      </c>
      <c r="CX561" t="s">
        <v>9476</v>
      </c>
    </row>
    <row r="562" spans="1:103" x14ac:dyDescent="0.35">
      <c r="A562" t="s">
        <v>7852</v>
      </c>
      <c r="B562" s="19" t="s">
        <v>7836</v>
      </c>
      <c r="C562" t="s">
        <v>9</v>
      </c>
      <c r="D562">
        <v>100</v>
      </c>
      <c r="E562">
        <v>40</v>
      </c>
      <c r="F562" t="s">
        <v>7836</v>
      </c>
      <c r="G562">
        <v>1386</v>
      </c>
      <c r="H562" t="s">
        <v>10</v>
      </c>
      <c r="I562">
        <v>35</v>
      </c>
      <c r="J562" t="s">
        <v>1805</v>
      </c>
      <c r="K562" t="s">
        <v>7853</v>
      </c>
      <c r="L562" s="1"/>
      <c r="M562" s="1">
        <v>42237</v>
      </c>
      <c r="N562" s="1">
        <v>42087</v>
      </c>
      <c r="O562" t="s">
        <v>13</v>
      </c>
      <c r="P562" s="1">
        <v>42094</v>
      </c>
      <c r="Q562" t="s">
        <v>436</v>
      </c>
      <c r="R562" t="s">
        <v>9</v>
      </c>
      <c r="S562" t="s">
        <v>7838</v>
      </c>
      <c r="T562" t="s">
        <v>13</v>
      </c>
      <c r="U562" t="s">
        <v>302</v>
      </c>
      <c r="X562" s="8">
        <v>35</v>
      </c>
      <c r="Y562" s="8">
        <v>21</v>
      </c>
      <c r="Z562" s="8">
        <v>45</v>
      </c>
      <c r="AA562" s="8">
        <v>9015.89</v>
      </c>
      <c r="AB562" t="s">
        <v>611</v>
      </c>
      <c r="AC562" t="s">
        <v>189</v>
      </c>
      <c r="AD562" t="s">
        <v>19</v>
      </c>
      <c r="AE562" t="s">
        <v>1805</v>
      </c>
      <c r="AF562" t="s">
        <v>20</v>
      </c>
      <c r="AG562" t="s">
        <v>7854</v>
      </c>
      <c r="AH562" t="s">
        <v>1774</v>
      </c>
      <c r="AI562" t="s">
        <v>283</v>
      </c>
      <c r="AJ562" t="s">
        <v>23</v>
      </c>
      <c r="AK562" t="s">
        <v>4517</v>
      </c>
      <c r="AL562" s="2">
        <v>42087.729837962965</v>
      </c>
      <c r="AM562" t="s">
        <v>7855</v>
      </c>
      <c r="AN562" t="s">
        <v>7856</v>
      </c>
      <c r="AO562">
        <v>3</v>
      </c>
      <c r="AP562" t="s">
        <v>7840</v>
      </c>
      <c r="AQ562" t="s">
        <v>818</v>
      </c>
      <c r="AR562">
        <v>35</v>
      </c>
      <c r="AT562" t="s">
        <v>7841</v>
      </c>
      <c r="AU562" t="s">
        <v>7840</v>
      </c>
      <c r="AV562" t="s">
        <v>29</v>
      </c>
      <c r="AW562" s="8">
        <v>8324.9</v>
      </c>
      <c r="AX562" s="8">
        <v>8324.9</v>
      </c>
      <c r="AY562" s="8">
        <v>9015.89</v>
      </c>
      <c r="BA562" t="s">
        <v>7857</v>
      </c>
      <c r="BB562" t="s">
        <v>7858</v>
      </c>
      <c r="BC562" t="s">
        <v>7859</v>
      </c>
      <c r="BD562">
        <v>1.4</v>
      </c>
      <c r="BE562">
        <v>24</v>
      </c>
      <c r="BF562" t="s">
        <v>9</v>
      </c>
      <c r="BG562" t="s">
        <v>7860</v>
      </c>
      <c r="BO562" t="s">
        <v>325</v>
      </c>
      <c r="BP562">
        <v>0</v>
      </c>
      <c r="BQ562" t="s">
        <v>1816</v>
      </c>
      <c r="BR562" t="s">
        <v>7861</v>
      </c>
      <c r="BS562" t="s">
        <v>69</v>
      </c>
      <c r="BT562" t="s">
        <v>9</v>
      </c>
      <c r="BU562" t="s">
        <v>38</v>
      </c>
      <c r="BV562" t="s">
        <v>1937</v>
      </c>
      <c r="BW562" t="s">
        <v>7855</v>
      </c>
      <c r="BX562" t="s">
        <v>7862</v>
      </c>
      <c r="BY562" t="s">
        <v>7856</v>
      </c>
      <c r="BZ562" t="s">
        <v>72</v>
      </c>
      <c r="CB562" t="s">
        <v>2667</v>
      </c>
      <c r="CC562" t="s">
        <v>7863</v>
      </c>
      <c r="CD562" t="s">
        <v>254</v>
      </c>
      <c r="CE562" t="s">
        <v>456</v>
      </c>
      <c r="CF562">
        <v>229</v>
      </c>
      <c r="CG562" t="s">
        <v>449</v>
      </c>
      <c r="CI562" t="s">
        <v>7836</v>
      </c>
      <c r="CJ562">
        <v>113</v>
      </c>
      <c r="CK562" t="s">
        <v>45</v>
      </c>
      <c r="CL562" s="1">
        <v>42237</v>
      </c>
      <c r="CM562" t="s">
        <v>7857</v>
      </c>
      <c r="CO562" t="s">
        <v>7864</v>
      </c>
      <c r="CP562" t="s">
        <v>7863</v>
      </c>
      <c r="CQ562">
        <v>2</v>
      </c>
      <c r="CR562" s="8"/>
      <c r="CS562">
        <v>1</v>
      </c>
      <c r="CU562" s="8">
        <v>8324.9</v>
      </c>
      <c r="CV562">
        <v>3</v>
      </c>
      <c r="CX562" t="s">
        <v>7865</v>
      </c>
      <c r="CY562">
        <v>5</v>
      </c>
    </row>
    <row r="563" spans="1:103" x14ac:dyDescent="0.35">
      <c r="A563" t="s">
        <v>5522</v>
      </c>
      <c r="B563" s="19" t="s">
        <v>7015</v>
      </c>
      <c r="C563" t="s">
        <v>9</v>
      </c>
      <c r="D563">
        <v>100</v>
      </c>
      <c r="E563">
        <v>100</v>
      </c>
      <c r="F563" t="s">
        <v>7015</v>
      </c>
      <c r="G563">
        <v>320</v>
      </c>
      <c r="H563" t="s">
        <v>10</v>
      </c>
      <c r="I563">
        <v>100</v>
      </c>
      <c r="J563" t="s">
        <v>791</v>
      </c>
      <c r="K563" t="s">
        <v>5523</v>
      </c>
      <c r="L563" s="1"/>
      <c r="M563" s="1">
        <v>42238</v>
      </c>
      <c r="N563" s="1">
        <v>41884</v>
      </c>
      <c r="O563" t="s">
        <v>13</v>
      </c>
      <c r="P563" s="1">
        <v>41891</v>
      </c>
      <c r="Q563" t="s">
        <v>202</v>
      </c>
      <c r="R563" t="s">
        <v>9</v>
      </c>
      <c r="S563" t="s">
        <v>7016</v>
      </c>
      <c r="T563" t="s">
        <v>13</v>
      </c>
      <c r="U563" t="s">
        <v>53</v>
      </c>
      <c r="V563" t="s">
        <v>7017</v>
      </c>
      <c r="X563" s="8">
        <v>38.15</v>
      </c>
      <c r="Y563" s="8">
        <v>22.85</v>
      </c>
      <c r="Z563" s="8">
        <v>33.630000000000003</v>
      </c>
      <c r="AA563" s="8">
        <v>22324.35</v>
      </c>
      <c r="AB563" t="s">
        <v>600</v>
      </c>
      <c r="AC563" t="s">
        <v>233</v>
      </c>
      <c r="AD563" t="s">
        <v>438</v>
      </c>
      <c r="AE563" t="s">
        <v>791</v>
      </c>
      <c r="AF563" t="s">
        <v>177</v>
      </c>
      <c r="AG563" t="s">
        <v>7018</v>
      </c>
      <c r="AH563" t="s">
        <v>1395</v>
      </c>
      <c r="AI563" t="s">
        <v>119</v>
      </c>
      <c r="AJ563" t="s">
        <v>59</v>
      </c>
      <c r="AK563" t="s">
        <v>7019</v>
      </c>
      <c r="AL563" s="2">
        <v>41884.669594907406</v>
      </c>
      <c r="AM563" t="s">
        <v>5525</v>
      </c>
      <c r="AN563" t="s">
        <v>5525</v>
      </c>
      <c r="AO563">
        <v>6</v>
      </c>
      <c r="AP563" t="s">
        <v>1611</v>
      </c>
      <c r="AQ563" t="s">
        <v>818</v>
      </c>
      <c r="AR563">
        <v>70</v>
      </c>
      <c r="AT563" t="s">
        <v>7020</v>
      </c>
      <c r="AU563" t="s">
        <v>3087</v>
      </c>
      <c r="AV563" t="s">
        <v>62</v>
      </c>
      <c r="AW563" s="8">
        <v>20571.45</v>
      </c>
      <c r="AX563" s="8">
        <v>20571.45</v>
      </c>
      <c r="AY563" s="8">
        <v>22324.35</v>
      </c>
      <c r="AZ563" t="s">
        <v>30</v>
      </c>
      <c r="BA563" t="s">
        <v>5526</v>
      </c>
      <c r="BB563" t="s">
        <v>5527</v>
      </c>
      <c r="BC563" t="s">
        <v>5528</v>
      </c>
      <c r="BE563">
        <v>55</v>
      </c>
      <c r="BF563" t="s">
        <v>9</v>
      </c>
      <c r="BG563" t="s">
        <v>5529</v>
      </c>
      <c r="BO563" t="s">
        <v>691</v>
      </c>
      <c r="BP563">
        <v>0</v>
      </c>
      <c r="BQ563" t="s">
        <v>36</v>
      </c>
      <c r="BR563" t="s">
        <v>5530</v>
      </c>
      <c r="BS563" t="s">
        <v>9</v>
      </c>
      <c r="BT563" t="s">
        <v>9</v>
      </c>
      <c r="BU563" t="s">
        <v>38</v>
      </c>
      <c r="BV563" t="s">
        <v>5531</v>
      </c>
      <c r="BW563" t="s">
        <v>5532</v>
      </c>
      <c r="BX563" t="s">
        <v>5533</v>
      </c>
      <c r="BY563" t="s">
        <v>5532</v>
      </c>
      <c r="BZ563" t="s">
        <v>40</v>
      </c>
      <c r="CB563" t="s">
        <v>5534</v>
      </c>
      <c r="CC563" t="s">
        <v>5535</v>
      </c>
      <c r="CD563" t="s">
        <v>254</v>
      </c>
      <c r="CE563" t="s">
        <v>43</v>
      </c>
      <c r="CF563">
        <v>199</v>
      </c>
      <c r="CG563" t="s">
        <v>55</v>
      </c>
      <c r="CI563" t="s">
        <v>7015</v>
      </c>
      <c r="CJ563">
        <v>79</v>
      </c>
      <c r="CK563" t="s">
        <v>45</v>
      </c>
      <c r="CL563" s="1">
        <v>42238</v>
      </c>
      <c r="CM563" t="s">
        <v>5526</v>
      </c>
      <c r="CN563" t="s">
        <v>7021</v>
      </c>
      <c r="CO563" t="s">
        <v>7022</v>
      </c>
      <c r="CP563" t="s">
        <v>5535</v>
      </c>
      <c r="CQ563">
        <v>3</v>
      </c>
      <c r="CR563" s="8">
        <v>24079</v>
      </c>
      <c r="CS563">
        <v>2</v>
      </c>
      <c r="CU563" s="8">
        <v>20571.45</v>
      </c>
      <c r="CV563">
        <v>4</v>
      </c>
      <c r="CX563" t="s">
        <v>7023</v>
      </c>
    </row>
    <row r="564" spans="1:103" x14ac:dyDescent="0.35">
      <c r="A564" t="s">
        <v>7024</v>
      </c>
      <c r="B564" s="19" t="s">
        <v>7015</v>
      </c>
      <c r="C564" t="s">
        <v>69</v>
      </c>
      <c r="E564">
        <v>100</v>
      </c>
      <c r="F564" t="s">
        <v>7015</v>
      </c>
      <c r="G564">
        <v>844</v>
      </c>
      <c r="H564" t="s">
        <v>50</v>
      </c>
      <c r="I564">
        <v>80</v>
      </c>
      <c r="J564" t="s">
        <v>791</v>
      </c>
      <c r="K564" t="s">
        <v>7025</v>
      </c>
      <c r="L564" s="1">
        <v>42013</v>
      </c>
      <c r="M564" s="1">
        <v>42236</v>
      </c>
      <c r="N564" s="1">
        <v>42013</v>
      </c>
      <c r="O564" t="s">
        <v>990</v>
      </c>
      <c r="P564" s="1"/>
      <c r="Q564" t="s">
        <v>758</v>
      </c>
      <c r="R564" t="s">
        <v>9</v>
      </c>
      <c r="S564" t="s">
        <v>7016</v>
      </c>
      <c r="T564" t="s">
        <v>3517</v>
      </c>
      <c r="X564" s="8">
        <v>48.87</v>
      </c>
      <c r="Y564" s="8">
        <v>26.13</v>
      </c>
      <c r="Z564" s="8">
        <v>33.630000000000003</v>
      </c>
      <c r="AA564" s="8">
        <v>0</v>
      </c>
      <c r="AB564" t="s">
        <v>205</v>
      </c>
      <c r="AC564" t="s">
        <v>205</v>
      </c>
      <c r="AD564" t="s">
        <v>438</v>
      </c>
      <c r="AE564" t="s">
        <v>791</v>
      </c>
      <c r="AF564" t="s">
        <v>177</v>
      </c>
      <c r="AH564" t="s">
        <v>4309</v>
      </c>
      <c r="AI564" t="s">
        <v>960</v>
      </c>
      <c r="AJ564" t="s">
        <v>80</v>
      </c>
      <c r="AK564" t="s">
        <v>619</v>
      </c>
      <c r="AL564" s="2">
        <v>42013.474560185183</v>
      </c>
      <c r="AO564">
        <v>1</v>
      </c>
      <c r="AP564" t="s">
        <v>1611</v>
      </c>
      <c r="AQ564" t="s">
        <v>818</v>
      </c>
      <c r="AR564">
        <v>70</v>
      </c>
      <c r="AT564" t="s">
        <v>7020</v>
      </c>
      <c r="AU564" t="s">
        <v>3087</v>
      </c>
      <c r="AV564" t="s">
        <v>83</v>
      </c>
      <c r="AW564" s="8">
        <v>17520</v>
      </c>
      <c r="AX564" s="8">
        <v>13140</v>
      </c>
      <c r="AY564" s="8">
        <v>14203.44</v>
      </c>
      <c r="BA564" t="s">
        <v>3519</v>
      </c>
      <c r="BB564" t="s">
        <v>32</v>
      </c>
      <c r="BC564" t="s">
        <v>3520</v>
      </c>
      <c r="BE564">
        <v>55</v>
      </c>
      <c r="BF564" t="s">
        <v>69</v>
      </c>
      <c r="BG564" t="s">
        <v>7026</v>
      </c>
      <c r="BO564" t="s">
        <v>303</v>
      </c>
      <c r="BP564">
        <v>14203.44</v>
      </c>
      <c r="BQ564" t="s">
        <v>36</v>
      </c>
      <c r="BR564" t="s">
        <v>7027</v>
      </c>
      <c r="BS564" t="s">
        <v>9</v>
      </c>
      <c r="BV564" t="s">
        <v>1287</v>
      </c>
      <c r="BX564" t="s">
        <v>6299</v>
      </c>
      <c r="BZ564" t="s">
        <v>72</v>
      </c>
      <c r="CB564" t="s">
        <v>7028</v>
      </c>
      <c r="CD564" t="s">
        <v>164</v>
      </c>
      <c r="CE564" t="s">
        <v>129</v>
      </c>
      <c r="CF564">
        <v>219</v>
      </c>
      <c r="CG564" t="s">
        <v>1501</v>
      </c>
      <c r="CI564" t="s">
        <v>7015</v>
      </c>
      <c r="CJ564">
        <v>79</v>
      </c>
      <c r="CK564" t="s">
        <v>45</v>
      </c>
      <c r="CL564" s="1">
        <v>42236</v>
      </c>
      <c r="CM564" t="s">
        <v>3519</v>
      </c>
      <c r="CQ564">
        <v>1</v>
      </c>
      <c r="CR564" s="8"/>
      <c r="CS564">
        <v>0</v>
      </c>
      <c r="CU564" s="8">
        <v>17520</v>
      </c>
      <c r="CV564">
        <v>4</v>
      </c>
      <c r="CX564" t="s">
        <v>7029</v>
      </c>
    </row>
    <row r="565" spans="1:103" x14ac:dyDescent="0.35">
      <c r="A565" t="s">
        <v>7030</v>
      </c>
      <c r="B565" s="19" t="s">
        <v>7015</v>
      </c>
      <c r="C565" t="s">
        <v>69</v>
      </c>
      <c r="E565">
        <v>100</v>
      </c>
      <c r="F565" t="s">
        <v>7015</v>
      </c>
      <c r="G565">
        <v>781</v>
      </c>
      <c r="H565" t="s">
        <v>148</v>
      </c>
      <c r="I565">
        <v>85</v>
      </c>
      <c r="J565" t="s">
        <v>791</v>
      </c>
      <c r="K565" t="s">
        <v>7031</v>
      </c>
      <c r="L565" s="1">
        <v>41989</v>
      </c>
      <c r="M565" s="1">
        <v>42235</v>
      </c>
      <c r="N565" s="1">
        <v>41984</v>
      </c>
      <c r="O565" t="s">
        <v>990</v>
      </c>
      <c r="P565" s="1">
        <v>41991</v>
      </c>
      <c r="Q565" t="s">
        <v>758</v>
      </c>
      <c r="R565" t="s">
        <v>9</v>
      </c>
      <c r="S565" t="s">
        <v>7016</v>
      </c>
      <c r="T565" t="s">
        <v>3517</v>
      </c>
      <c r="X565" s="8">
        <v>42.5</v>
      </c>
      <c r="Y565" s="8">
        <v>22.5</v>
      </c>
      <c r="Z565" s="8">
        <v>33.630000000000003</v>
      </c>
      <c r="AA565" s="8">
        <v>0</v>
      </c>
      <c r="AB565" t="s">
        <v>654</v>
      </c>
      <c r="AC565" t="s">
        <v>1558</v>
      </c>
      <c r="AD565" t="s">
        <v>438</v>
      </c>
      <c r="AE565" t="s">
        <v>791</v>
      </c>
      <c r="AF565" t="s">
        <v>177</v>
      </c>
      <c r="AH565" t="s">
        <v>414</v>
      </c>
      <c r="AI565" t="s">
        <v>415</v>
      </c>
      <c r="AJ565" t="s">
        <v>100</v>
      </c>
      <c r="AK565" t="s">
        <v>416</v>
      </c>
      <c r="AL565" s="2">
        <v>41984.943136574075</v>
      </c>
      <c r="AM565" t="s">
        <v>7032</v>
      </c>
      <c r="AO565">
        <v>1</v>
      </c>
      <c r="AP565" t="s">
        <v>1611</v>
      </c>
      <c r="AQ565" t="s">
        <v>818</v>
      </c>
      <c r="AR565">
        <v>70</v>
      </c>
      <c r="AT565" t="s">
        <v>7020</v>
      </c>
      <c r="AU565" t="s">
        <v>3087</v>
      </c>
      <c r="AV565" t="s">
        <v>104</v>
      </c>
      <c r="AW565" s="8">
        <v>21165</v>
      </c>
      <c r="AX565" s="8">
        <v>15873.75</v>
      </c>
      <c r="AY565" s="8">
        <v>17141.259999999998</v>
      </c>
      <c r="BA565" t="s">
        <v>3134</v>
      </c>
      <c r="BB565" t="s">
        <v>32</v>
      </c>
      <c r="BC565" t="s">
        <v>3135</v>
      </c>
      <c r="BE565">
        <v>55</v>
      </c>
      <c r="BF565" t="s">
        <v>69</v>
      </c>
      <c r="BG565" t="s">
        <v>7033</v>
      </c>
      <c r="BO565" t="s">
        <v>412</v>
      </c>
      <c r="BP565">
        <v>17141.259999999998</v>
      </c>
      <c r="BQ565" t="s">
        <v>36</v>
      </c>
      <c r="BR565" t="s">
        <v>7034</v>
      </c>
      <c r="BS565" t="s">
        <v>9</v>
      </c>
      <c r="BV565" t="s">
        <v>7035</v>
      </c>
      <c r="BW565" t="s">
        <v>7032</v>
      </c>
      <c r="BX565" t="s">
        <v>7036</v>
      </c>
      <c r="BY565" t="s">
        <v>7032</v>
      </c>
      <c r="BZ565" t="s">
        <v>40</v>
      </c>
      <c r="CB565" t="s">
        <v>7037</v>
      </c>
      <c r="CE565" t="s">
        <v>129</v>
      </c>
      <c r="CF565">
        <v>249</v>
      </c>
      <c r="CG565" t="s">
        <v>227</v>
      </c>
      <c r="CI565" t="s">
        <v>7015</v>
      </c>
      <c r="CJ565">
        <v>79</v>
      </c>
      <c r="CK565" t="s">
        <v>45</v>
      </c>
      <c r="CL565" s="1">
        <v>42235</v>
      </c>
      <c r="CM565" t="s">
        <v>3134</v>
      </c>
      <c r="CQ565">
        <v>1</v>
      </c>
      <c r="CR565" s="8"/>
      <c r="CS565">
        <v>0</v>
      </c>
      <c r="CT565" t="s">
        <v>9</v>
      </c>
      <c r="CU565" s="8">
        <v>21165</v>
      </c>
      <c r="CV565">
        <v>4</v>
      </c>
      <c r="CX565" t="s">
        <v>7038</v>
      </c>
    </row>
    <row r="566" spans="1:103" x14ac:dyDescent="0.35">
      <c r="A566" t="s">
        <v>2916</v>
      </c>
      <c r="B566" s="19" t="s">
        <v>7039</v>
      </c>
      <c r="C566" t="s">
        <v>9</v>
      </c>
      <c r="D566">
        <v>100</v>
      </c>
      <c r="E566">
        <v>20</v>
      </c>
      <c r="F566" t="s">
        <v>7039</v>
      </c>
      <c r="G566">
        <v>2178</v>
      </c>
      <c r="H566" t="s">
        <v>148</v>
      </c>
      <c r="I566">
        <v>20</v>
      </c>
      <c r="J566" t="s">
        <v>649</v>
      </c>
      <c r="K566" t="s">
        <v>2918</v>
      </c>
      <c r="L566" s="1"/>
      <c r="M566" s="1">
        <v>42235</v>
      </c>
      <c r="N566" s="1">
        <v>42177</v>
      </c>
      <c r="O566" t="s">
        <v>13</v>
      </c>
      <c r="P566" s="1"/>
      <c r="Q566" t="s">
        <v>758</v>
      </c>
      <c r="R566" t="s">
        <v>9</v>
      </c>
      <c r="S566" t="s">
        <v>7040</v>
      </c>
      <c r="T566" t="s">
        <v>13</v>
      </c>
      <c r="U566" t="s">
        <v>150</v>
      </c>
      <c r="AA566" s="8">
        <v>2783</v>
      </c>
      <c r="AB566" t="s">
        <v>1558</v>
      </c>
      <c r="AC566" t="s">
        <v>151</v>
      </c>
      <c r="AD566" t="s">
        <v>655</v>
      </c>
      <c r="AE566" t="s">
        <v>649</v>
      </c>
      <c r="AF566" t="s">
        <v>656</v>
      </c>
      <c r="AH566" t="s">
        <v>4111</v>
      </c>
      <c r="AI566" t="s">
        <v>1031</v>
      </c>
      <c r="AJ566" t="s">
        <v>100</v>
      </c>
      <c r="AK566" t="s">
        <v>153</v>
      </c>
      <c r="AL566" s="2">
        <v>42177.741782407407</v>
      </c>
      <c r="AO566">
        <v>1</v>
      </c>
      <c r="AP566" t="s">
        <v>660</v>
      </c>
      <c r="AU566" t="s">
        <v>660</v>
      </c>
      <c r="AV566" t="s">
        <v>104</v>
      </c>
      <c r="AW566" s="8">
        <v>2300</v>
      </c>
      <c r="AX566" s="8">
        <v>2300</v>
      </c>
      <c r="AY566" s="8">
        <v>2783</v>
      </c>
      <c r="BA566" t="s">
        <v>2920</v>
      </c>
      <c r="BB566" t="s">
        <v>2756</v>
      </c>
      <c r="BC566" t="s">
        <v>2921</v>
      </c>
      <c r="BF566" t="s">
        <v>69</v>
      </c>
      <c r="BG566" t="s">
        <v>2922</v>
      </c>
      <c r="BO566" t="s">
        <v>158</v>
      </c>
      <c r="BP566">
        <v>0</v>
      </c>
      <c r="BQ566" t="s">
        <v>665</v>
      </c>
      <c r="BR566" t="s">
        <v>2923</v>
      </c>
      <c r="BS566" t="s">
        <v>69</v>
      </c>
      <c r="BV566" t="s">
        <v>2924</v>
      </c>
      <c r="BX566" t="s">
        <v>2925</v>
      </c>
      <c r="BY566" t="s">
        <v>2926</v>
      </c>
      <c r="BZ566" t="s">
        <v>40</v>
      </c>
      <c r="CB566" t="s">
        <v>2927</v>
      </c>
      <c r="CE566" t="s">
        <v>73</v>
      </c>
      <c r="CF566">
        <v>115</v>
      </c>
      <c r="CG566" t="s">
        <v>672</v>
      </c>
      <c r="CH566" t="s">
        <v>649</v>
      </c>
      <c r="CI566" t="s">
        <v>7039</v>
      </c>
      <c r="CJ566">
        <v>505</v>
      </c>
      <c r="CK566" t="s">
        <v>45</v>
      </c>
      <c r="CL566" s="1">
        <v>42235</v>
      </c>
      <c r="CM566" t="s">
        <v>2920</v>
      </c>
      <c r="CQ566">
        <v>1</v>
      </c>
      <c r="CR566" s="8">
        <v>2783</v>
      </c>
      <c r="CS566">
        <v>0</v>
      </c>
      <c r="CU566" s="8">
        <v>2300</v>
      </c>
      <c r="CV566"/>
      <c r="CX566" t="s">
        <v>7041</v>
      </c>
    </row>
    <row r="567" spans="1:103" x14ac:dyDescent="0.35">
      <c r="A567" t="s">
        <v>2916</v>
      </c>
      <c r="B567" s="19" t="s">
        <v>7039</v>
      </c>
      <c r="C567" t="s">
        <v>9</v>
      </c>
      <c r="D567">
        <v>100</v>
      </c>
      <c r="E567">
        <v>20</v>
      </c>
      <c r="F567" t="s">
        <v>7039</v>
      </c>
      <c r="G567">
        <v>2179</v>
      </c>
      <c r="H567" t="s">
        <v>50</v>
      </c>
      <c r="I567">
        <v>20</v>
      </c>
      <c r="J567" t="s">
        <v>649</v>
      </c>
      <c r="K567" t="s">
        <v>2918</v>
      </c>
      <c r="L567" s="1"/>
      <c r="M567" s="1">
        <v>42235</v>
      </c>
      <c r="N567" s="1">
        <v>42177</v>
      </c>
      <c r="O567" t="s">
        <v>13</v>
      </c>
      <c r="P567" s="1"/>
      <c r="Q567" t="s">
        <v>758</v>
      </c>
      <c r="R567" t="s">
        <v>9</v>
      </c>
      <c r="S567" t="s">
        <v>7040</v>
      </c>
      <c r="T567" t="s">
        <v>13</v>
      </c>
      <c r="U567" t="s">
        <v>150</v>
      </c>
      <c r="AA567" s="8">
        <v>2783</v>
      </c>
      <c r="AB567" t="s">
        <v>303</v>
      </c>
      <c r="AC567" t="s">
        <v>304</v>
      </c>
      <c r="AD567" t="s">
        <v>655</v>
      </c>
      <c r="AE567" t="s">
        <v>649</v>
      </c>
      <c r="AF567" t="s">
        <v>656</v>
      </c>
      <c r="AH567" t="s">
        <v>4111</v>
      </c>
      <c r="AI567" t="s">
        <v>1031</v>
      </c>
      <c r="AJ567" t="s">
        <v>100</v>
      </c>
      <c r="AK567" t="s">
        <v>307</v>
      </c>
      <c r="AL567" s="2">
        <v>42177.742523148147</v>
      </c>
      <c r="AO567">
        <v>1</v>
      </c>
      <c r="AP567" t="s">
        <v>660</v>
      </c>
      <c r="AU567" t="s">
        <v>660</v>
      </c>
      <c r="AV567" t="s">
        <v>104</v>
      </c>
      <c r="AW567" s="8">
        <v>2300</v>
      </c>
      <c r="AX567" s="8">
        <v>2300</v>
      </c>
      <c r="AY567" s="8">
        <v>2783</v>
      </c>
      <c r="BA567" t="s">
        <v>2920</v>
      </c>
      <c r="BB567" t="s">
        <v>2756</v>
      </c>
      <c r="BC567" t="s">
        <v>2921</v>
      </c>
      <c r="BF567" t="s">
        <v>69</v>
      </c>
      <c r="BG567" t="s">
        <v>2922</v>
      </c>
      <c r="BO567" t="s">
        <v>316</v>
      </c>
      <c r="BP567">
        <v>0</v>
      </c>
      <c r="BQ567" t="s">
        <v>665</v>
      </c>
      <c r="BR567" t="s">
        <v>2923</v>
      </c>
      <c r="BS567" t="s">
        <v>69</v>
      </c>
      <c r="BV567" t="s">
        <v>2924</v>
      </c>
      <c r="BX567" t="s">
        <v>2925</v>
      </c>
      <c r="BY567" t="s">
        <v>2926</v>
      </c>
      <c r="BZ567" t="s">
        <v>40</v>
      </c>
      <c r="CB567" t="s">
        <v>2927</v>
      </c>
      <c r="CE567" t="s">
        <v>73</v>
      </c>
      <c r="CF567">
        <v>115</v>
      </c>
      <c r="CG567" t="s">
        <v>675</v>
      </c>
      <c r="CH567" t="s">
        <v>649</v>
      </c>
      <c r="CI567" t="s">
        <v>7039</v>
      </c>
      <c r="CJ567">
        <v>505</v>
      </c>
      <c r="CK567" t="s">
        <v>45</v>
      </c>
      <c r="CL567" s="1">
        <v>42235</v>
      </c>
      <c r="CM567" t="s">
        <v>2920</v>
      </c>
      <c r="CQ567">
        <v>1</v>
      </c>
      <c r="CR567" s="8">
        <v>2783</v>
      </c>
      <c r="CS567">
        <v>0</v>
      </c>
      <c r="CU567" s="8">
        <v>2300</v>
      </c>
      <c r="CV567"/>
      <c r="CX567" t="s">
        <v>7042</v>
      </c>
    </row>
    <row r="568" spans="1:103" x14ac:dyDescent="0.35">
      <c r="A568" t="s">
        <v>2916</v>
      </c>
      <c r="B568" s="19" t="s">
        <v>7039</v>
      </c>
      <c r="C568" t="s">
        <v>9</v>
      </c>
      <c r="D568">
        <v>100</v>
      </c>
      <c r="E568">
        <v>20</v>
      </c>
      <c r="F568" t="s">
        <v>7039</v>
      </c>
      <c r="G568">
        <v>2180</v>
      </c>
      <c r="H568" t="s">
        <v>10</v>
      </c>
      <c r="I568">
        <v>20</v>
      </c>
      <c r="J568" t="s">
        <v>649</v>
      </c>
      <c r="K568" t="s">
        <v>2918</v>
      </c>
      <c r="L568" s="1"/>
      <c r="M568" s="1">
        <v>42236</v>
      </c>
      <c r="N568" s="1">
        <v>42177</v>
      </c>
      <c r="O568" t="s">
        <v>13</v>
      </c>
      <c r="P568" s="1"/>
      <c r="Q568" t="s">
        <v>758</v>
      </c>
      <c r="R568" t="s">
        <v>9</v>
      </c>
      <c r="S568" t="s">
        <v>7040</v>
      </c>
      <c r="T568" t="s">
        <v>13</v>
      </c>
      <c r="U568" t="s">
        <v>150</v>
      </c>
      <c r="AA568" s="8">
        <v>2783</v>
      </c>
      <c r="AB568" t="s">
        <v>325</v>
      </c>
      <c r="AC568" t="s">
        <v>35</v>
      </c>
      <c r="AD568" t="s">
        <v>655</v>
      </c>
      <c r="AE568" t="s">
        <v>649</v>
      </c>
      <c r="AF568" t="s">
        <v>656</v>
      </c>
      <c r="AH568" t="s">
        <v>4111</v>
      </c>
      <c r="AI568" t="s">
        <v>1031</v>
      </c>
      <c r="AJ568" t="s">
        <v>80</v>
      </c>
      <c r="AK568" t="s">
        <v>528</v>
      </c>
      <c r="AL568" s="2">
        <v>42177.743032407408</v>
      </c>
      <c r="AO568">
        <v>1</v>
      </c>
      <c r="AP568" t="s">
        <v>660</v>
      </c>
      <c r="AU568" t="s">
        <v>660</v>
      </c>
      <c r="AV568" t="s">
        <v>83</v>
      </c>
      <c r="AW568" s="8">
        <v>2300</v>
      </c>
      <c r="AX568" s="8">
        <v>2300</v>
      </c>
      <c r="AY568" s="8">
        <v>2783</v>
      </c>
      <c r="BA568" t="s">
        <v>2920</v>
      </c>
      <c r="BB568" t="s">
        <v>2756</v>
      </c>
      <c r="BC568" t="s">
        <v>2921</v>
      </c>
      <c r="BF568" t="s">
        <v>69</v>
      </c>
      <c r="BG568" t="s">
        <v>2922</v>
      </c>
      <c r="BO568" t="s">
        <v>514</v>
      </c>
      <c r="BP568">
        <v>0</v>
      </c>
      <c r="BQ568" t="s">
        <v>665</v>
      </c>
      <c r="BR568" t="s">
        <v>2923</v>
      </c>
      <c r="BS568" t="s">
        <v>69</v>
      </c>
      <c r="BV568" t="s">
        <v>2924</v>
      </c>
      <c r="BX568" t="s">
        <v>2925</v>
      </c>
      <c r="BY568" t="s">
        <v>2926</v>
      </c>
      <c r="BZ568" t="s">
        <v>40</v>
      </c>
      <c r="CB568" t="s">
        <v>2927</v>
      </c>
      <c r="CE568" t="s">
        <v>73</v>
      </c>
      <c r="CF568">
        <v>115</v>
      </c>
      <c r="CG568" t="s">
        <v>259</v>
      </c>
      <c r="CH568" t="s">
        <v>649</v>
      </c>
      <c r="CI568" t="s">
        <v>7039</v>
      </c>
      <c r="CJ568">
        <v>505</v>
      </c>
      <c r="CK568" t="s">
        <v>45</v>
      </c>
      <c r="CL568" s="1">
        <v>42236</v>
      </c>
      <c r="CM568" t="s">
        <v>2920</v>
      </c>
      <c r="CQ568">
        <v>1</v>
      </c>
      <c r="CR568" s="8">
        <v>2783</v>
      </c>
      <c r="CS568">
        <v>0</v>
      </c>
      <c r="CU568" s="8">
        <v>2300</v>
      </c>
      <c r="CV568"/>
      <c r="CX568" t="s">
        <v>7043</v>
      </c>
    </row>
    <row r="569" spans="1:103" x14ac:dyDescent="0.35">
      <c r="A569" t="s">
        <v>2916</v>
      </c>
      <c r="B569" s="19" t="s">
        <v>7039</v>
      </c>
      <c r="C569" t="s">
        <v>9</v>
      </c>
      <c r="D569">
        <v>100</v>
      </c>
      <c r="E569">
        <v>20</v>
      </c>
      <c r="F569" t="s">
        <v>7039</v>
      </c>
      <c r="G569">
        <v>2181</v>
      </c>
      <c r="H569" t="s">
        <v>50</v>
      </c>
      <c r="I569">
        <v>20</v>
      </c>
      <c r="J569" t="s">
        <v>649</v>
      </c>
      <c r="K569" t="s">
        <v>2918</v>
      </c>
      <c r="L569" s="1"/>
      <c r="M569" s="1">
        <v>42236</v>
      </c>
      <c r="N569" s="1">
        <v>42177</v>
      </c>
      <c r="O569" t="s">
        <v>13</v>
      </c>
      <c r="P569" s="1"/>
      <c r="Q569" t="s">
        <v>758</v>
      </c>
      <c r="R569" t="s">
        <v>9</v>
      </c>
      <c r="S569" t="s">
        <v>7040</v>
      </c>
      <c r="T569" t="s">
        <v>13</v>
      </c>
      <c r="U569" t="s">
        <v>150</v>
      </c>
      <c r="AA569" s="8">
        <v>2783</v>
      </c>
      <c r="AB569" t="s">
        <v>303</v>
      </c>
      <c r="AC569" t="s">
        <v>304</v>
      </c>
      <c r="AD569" t="s">
        <v>655</v>
      </c>
      <c r="AE569" t="s">
        <v>649</v>
      </c>
      <c r="AF569" t="s">
        <v>656</v>
      </c>
      <c r="AH569" t="s">
        <v>4111</v>
      </c>
      <c r="AI569" t="s">
        <v>1031</v>
      </c>
      <c r="AJ569" t="s">
        <v>80</v>
      </c>
      <c r="AK569" t="s">
        <v>364</v>
      </c>
      <c r="AL569" s="2">
        <v>42177.743506944447</v>
      </c>
      <c r="AO569">
        <v>1</v>
      </c>
      <c r="AP569" t="s">
        <v>660</v>
      </c>
      <c r="AU569" t="s">
        <v>660</v>
      </c>
      <c r="AV569" t="s">
        <v>83</v>
      </c>
      <c r="AW569" s="8">
        <v>2300</v>
      </c>
      <c r="AX569" s="8">
        <v>2300</v>
      </c>
      <c r="AY569" s="8">
        <v>2783</v>
      </c>
      <c r="BA569" t="s">
        <v>2920</v>
      </c>
      <c r="BB569" t="s">
        <v>2756</v>
      </c>
      <c r="BC569" t="s">
        <v>2921</v>
      </c>
      <c r="BF569" t="s">
        <v>69</v>
      </c>
      <c r="BG569" t="s">
        <v>2922</v>
      </c>
      <c r="BO569" t="s">
        <v>316</v>
      </c>
      <c r="BP569">
        <v>0</v>
      </c>
      <c r="BQ569" t="s">
        <v>665</v>
      </c>
      <c r="BR569" t="s">
        <v>2923</v>
      </c>
      <c r="BS569" t="s">
        <v>69</v>
      </c>
      <c r="BV569" t="s">
        <v>2924</v>
      </c>
      <c r="BX569" t="s">
        <v>2925</v>
      </c>
      <c r="BY569" t="s">
        <v>2926</v>
      </c>
      <c r="BZ569" t="s">
        <v>40</v>
      </c>
      <c r="CB569" t="s">
        <v>2927</v>
      </c>
      <c r="CE569" t="s">
        <v>73</v>
      </c>
      <c r="CF569">
        <v>115</v>
      </c>
      <c r="CG569" t="s">
        <v>675</v>
      </c>
      <c r="CH569" t="s">
        <v>649</v>
      </c>
      <c r="CI569" t="s">
        <v>7039</v>
      </c>
      <c r="CJ569">
        <v>505</v>
      </c>
      <c r="CK569" t="s">
        <v>45</v>
      </c>
      <c r="CL569" s="1">
        <v>42236</v>
      </c>
      <c r="CM569" t="s">
        <v>2920</v>
      </c>
      <c r="CQ569">
        <v>1</v>
      </c>
      <c r="CR569" s="8">
        <v>2783</v>
      </c>
      <c r="CS569">
        <v>0</v>
      </c>
      <c r="CU569" s="8">
        <v>2300</v>
      </c>
      <c r="CV569"/>
      <c r="CX569" t="s">
        <v>7044</v>
      </c>
    </row>
    <row r="570" spans="1:103" x14ac:dyDescent="0.35">
      <c r="A570" t="s">
        <v>2916</v>
      </c>
      <c r="B570" s="19" t="s">
        <v>7039</v>
      </c>
      <c r="C570" t="s">
        <v>9</v>
      </c>
      <c r="D570">
        <v>100</v>
      </c>
      <c r="E570">
        <v>20</v>
      </c>
      <c r="F570" t="s">
        <v>7039</v>
      </c>
      <c r="G570">
        <v>2183</v>
      </c>
      <c r="H570" t="s">
        <v>10</v>
      </c>
      <c r="I570">
        <v>20</v>
      </c>
      <c r="J570" t="s">
        <v>649</v>
      </c>
      <c r="K570" t="s">
        <v>2918</v>
      </c>
      <c r="L570" s="1"/>
      <c r="M570" s="1">
        <v>42237</v>
      </c>
      <c r="N570" s="1">
        <v>42177</v>
      </c>
      <c r="O570" t="s">
        <v>13</v>
      </c>
      <c r="P570" s="1"/>
      <c r="Q570" t="s">
        <v>758</v>
      </c>
      <c r="R570" t="s">
        <v>9</v>
      </c>
      <c r="S570" t="s">
        <v>7040</v>
      </c>
      <c r="T570" t="s">
        <v>13</v>
      </c>
      <c r="U570" t="s">
        <v>150</v>
      </c>
      <c r="AA570" s="8">
        <v>2783</v>
      </c>
      <c r="AB570" t="s">
        <v>777</v>
      </c>
      <c r="AC570" t="s">
        <v>325</v>
      </c>
      <c r="AD570" t="s">
        <v>655</v>
      </c>
      <c r="AE570" t="s">
        <v>649</v>
      </c>
      <c r="AF570" t="s">
        <v>656</v>
      </c>
      <c r="AH570" t="s">
        <v>4111</v>
      </c>
      <c r="AI570" t="s">
        <v>1031</v>
      </c>
      <c r="AJ570" t="s">
        <v>23</v>
      </c>
      <c r="AK570" t="s">
        <v>329</v>
      </c>
      <c r="AL570" s="2">
        <v>42177.745023148149</v>
      </c>
      <c r="AO570">
        <v>1</v>
      </c>
      <c r="AP570" t="s">
        <v>660</v>
      </c>
      <c r="AU570" t="s">
        <v>660</v>
      </c>
      <c r="AV570" t="s">
        <v>29</v>
      </c>
      <c r="AW570" s="8">
        <v>2300</v>
      </c>
      <c r="AX570" s="8">
        <v>2300</v>
      </c>
      <c r="AY570" s="8">
        <v>2783</v>
      </c>
      <c r="BA570" t="s">
        <v>2920</v>
      </c>
      <c r="BB570" t="s">
        <v>2756</v>
      </c>
      <c r="BC570" t="s">
        <v>2921</v>
      </c>
      <c r="BF570" t="s">
        <v>69</v>
      </c>
      <c r="BG570" t="s">
        <v>2922</v>
      </c>
      <c r="BO570" t="s">
        <v>333</v>
      </c>
      <c r="BP570">
        <v>0</v>
      </c>
      <c r="BQ570" t="s">
        <v>665</v>
      </c>
      <c r="BR570" t="s">
        <v>2923</v>
      </c>
      <c r="BS570" t="s">
        <v>69</v>
      </c>
      <c r="BV570" t="s">
        <v>2924</v>
      </c>
      <c r="BX570" t="s">
        <v>2925</v>
      </c>
      <c r="BY570" t="s">
        <v>2926</v>
      </c>
      <c r="BZ570" t="s">
        <v>40</v>
      </c>
      <c r="CB570" t="s">
        <v>2927</v>
      </c>
      <c r="CE570" t="s">
        <v>73</v>
      </c>
      <c r="CF570">
        <v>115</v>
      </c>
      <c r="CG570" t="s">
        <v>259</v>
      </c>
      <c r="CH570" t="s">
        <v>649</v>
      </c>
      <c r="CI570" t="s">
        <v>7039</v>
      </c>
      <c r="CJ570">
        <v>505</v>
      </c>
      <c r="CK570" t="s">
        <v>45</v>
      </c>
      <c r="CL570" s="1">
        <v>42237</v>
      </c>
      <c r="CM570" t="s">
        <v>2920</v>
      </c>
      <c r="CQ570">
        <v>1</v>
      </c>
      <c r="CR570" s="8">
        <v>2783</v>
      </c>
      <c r="CS570">
        <v>0</v>
      </c>
      <c r="CU570" s="8">
        <v>2300</v>
      </c>
      <c r="CV570"/>
      <c r="CX570" t="s">
        <v>7045</v>
      </c>
    </row>
    <row r="571" spans="1:103" x14ac:dyDescent="0.35">
      <c r="A571" t="s">
        <v>2916</v>
      </c>
      <c r="B571" s="19" t="s">
        <v>7039</v>
      </c>
      <c r="C571" t="s">
        <v>9</v>
      </c>
      <c r="D571">
        <v>100</v>
      </c>
      <c r="E571">
        <v>20</v>
      </c>
      <c r="F571" t="s">
        <v>7039</v>
      </c>
      <c r="G571">
        <v>2184</v>
      </c>
      <c r="H571" t="s">
        <v>50</v>
      </c>
      <c r="I571">
        <v>20</v>
      </c>
      <c r="J571" t="s">
        <v>649</v>
      </c>
      <c r="K571" t="s">
        <v>2918</v>
      </c>
      <c r="L571" s="1"/>
      <c r="M571" s="1">
        <v>42237</v>
      </c>
      <c r="N571" s="1">
        <v>42177</v>
      </c>
      <c r="O571" t="s">
        <v>13</v>
      </c>
      <c r="P571" s="1"/>
      <c r="Q571" t="s">
        <v>758</v>
      </c>
      <c r="R571" t="s">
        <v>9</v>
      </c>
      <c r="S571" t="s">
        <v>7040</v>
      </c>
      <c r="T571" t="s">
        <v>13</v>
      </c>
      <c r="U571" t="s">
        <v>150</v>
      </c>
      <c r="AA571" s="8">
        <v>2783</v>
      </c>
      <c r="AB571" t="s">
        <v>303</v>
      </c>
      <c r="AC571" t="s">
        <v>304</v>
      </c>
      <c r="AD571" t="s">
        <v>655</v>
      </c>
      <c r="AE571" t="s">
        <v>649</v>
      </c>
      <c r="AF571" t="s">
        <v>656</v>
      </c>
      <c r="AH571" t="s">
        <v>4111</v>
      </c>
      <c r="AI571" t="s">
        <v>1031</v>
      </c>
      <c r="AJ571" t="s">
        <v>23</v>
      </c>
      <c r="AK571" t="s">
        <v>348</v>
      </c>
      <c r="AL571" s="2">
        <v>42177.745439814818</v>
      </c>
      <c r="AO571">
        <v>1</v>
      </c>
      <c r="AP571" t="s">
        <v>660</v>
      </c>
      <c r="AU571" t="s">
        <v>660</v>
      </c>
      <c r="AV571" t="s">
        <v>29</v>
      </c>
      <c r="AW571" s="8">
        <v>2300</v>
      </c>
      <c r="AX571" s="8">
        <v>2300</v>
      </c>
      <c r="AY571" s="8">
        <v>2783</v>
      </c>
      <c r="BA571" t="s">
        <v>2920</v>
      </c>
      <c r="BB571" t="s">
        <v>2756</v>
      </c>
      <c r="BC571" t="s">
        <v>2921</v>
      </c>
      <c r="BF571" t="s">
        <v>69</v>
      </c>
      <c r="BG571" t="s">
        <v>2922</v>
      </c>
      <c r="BO571" t="s">
        <v>316</v>
      </c>
      <c r="BP571">
        <v>0</v>
      </c>
      <c r="BQ571" t="s">
        <v>665</v>
      </c>
      <c r="BR571" t="s">
        <v>2923</v>
      </c>
      <c r="BS571" t="s">
        <v>69</v>
      </c>
      <c r="BV571" t="s">
        <v>2924</v>
      </c>
      <c r="BX571" t="s">
        <v>2925</v>
      </c>
      <c r="BY571" t="s">
        <v>2926</v>
      </c>
      <c r="BZ571" t="s">
        <v>40</v>
      </c>
      <c r="CB571" t="s">
        <v>2927</v>
      </c>
      <c r="CE571" t="s">
        <v>73</v>
      </c>
      <c r="CF571">
        <v>115</v>
      </c>
      <c r="CG571" t="s">
        <v>675</v>
      </c>
      <c r="CH571" t="s">
        <v>649</v>
      </c>
      <c r="CI571" t="s">
        <v>7039</v>
      </c>
      <c r="CJ571">
        <v>505</v>
      </c>
      <c r="CK571" t="s">
        <v>45</v>
      </c>
      <c r="CL571" s="1">
        <v>42237</v>
      </c>
      <c r="CM571" t="s">
        <v>2920</v>
      </c>
      <c r="CQ571">
        <v>1</v>
      </c>
      <c r="CR571" s="8">
        <v>2783</v>
      </c>
      <c r="CS571">
        <v>0</v>
      </c>
      <c r="CU571" s="8">
        <v>2300</v>
      </c>
      <c r="CV571"/>
      <c r="CX571" t="s">
        <v>7046</v>
      </c>
    </row>
    <row r="572" spans="1:103" x14ac:dyDescent="0.35">
      <c r="A572" t="s">
        <v>2916</v>
      </c>
      <c r="B572" s="19" t="s">
        <v>7039</v>
      </c>
      <c r="C572" t="s">
        <v>9</v>
      </c>
      <c r="D572">
        <v>100</v>
      </c>
      <c r="E572">
        <v>20</v>
      </c>
      <c r="F572" t="s">
        <v>7039</v>
      </c>
      <c r="G572">
        <v>2185</v>
      </c>
      <c r="H572" t="s">
        <v>10</v>
      </c>
      <c r="I572">
        <v>20</v>
      </c>
      <c r="J572" t="s">
        <v>649</v>
      </c>
      <c r="K572" t="s">
        <v>2918</v>
      </c>
      <c r="L572" s="1"/>
      <c r="M572" s="1">
        <v>42238</v>
      </c>
      <c r="N572" s="1">
        <v>42177</v>
      </c>
      <c r="O572" t="s">
        <v>13</v>
      </c>
      <c r="P572" s="1"/>
      <c r="Q572" t="s">
        <v>758</v>
      </c>
      <c r="R572" t="s">
        <v>9</v>
      </c>
      <c r="S572" t="s">
        <v>7040</v>
      </c>
      <c r="T572" t="s">
        <v>13</v>
      </c>
      <c r="U572" t="s">
        <v>150</v>
      </c>
      <c r="AA572" s="8">
        <v>2783</v>
      </c>
      <c r="AB572" t="s">
        <v>777</v>
      </c>
      <c r="AC572" t="s">
        <v>325</v>
      </c>
      <c r="AD572" t="s">
        <v>655</v>
      </c>
      <c r="AE572" t="s">
        <v>649</v>
      </c>
      <c r="AF572" t="s">
        <v>656</v>
      </c>
      <c r="AH572" t="s">
        <v>4111</v>
      </c>
      <c r="AI572" t="s">
        <v>1031</v>
      </c>
      <c r="AJ572" t="s">
        <v>59</v>
      </c>
      <c r="AK572" t="s">
        <v>782</v>
      </c>
      <c r="AL572" s="2">
        <v>42177.745856481481</v>
      </c>
      <c r="AO572">
        <v>1</v>
      </c>
      <c r="AP572" t="s">
        <v>660</v>
      </c>
      <c r="AU572" t="s">
        <v>660</v>
      </c>
      <c r="AV572" t="s">
        <v>62</v>
      </c>
      <c r="AW572" s="8">
        <v>2300</v>
      </c>
      <c r="AX572" s="8">
        <v>2300</v>
      </c>
      <c r="AY572" s="8">
        <v>2783</v>
      </c>
      <c r="BA572" t="s">
        <v>2920</v>
      </c>
      <c r="BB572" t="s">
        <v>2756</v>
      </c>
      <c r="BC572" t="s">
        <v>2921</v>
      </c>
      <c r="BF572" t="s">
        <v>69</v>
      </c>
      <c r="BG572" t="s">
        <v>2922</v>
      </c>
      <c r="BO572" t="s">
        <v>333</v>
      </c>
      <c r="BP572">
        <v>0</v>
      </c>
      <c r="BQ572" t="s">
        <v>665</v>
      </c>
      <c r="BR572" t="s">
        <v>2923</v>
      </c>
      <c r="BS572" t="s">
        <v>69</v>
      </c>
      <c r="BV572" t="s">
        <v>2924</v>
      </c>
      <c r="BX572" t="s">
        <v>2925</v>
      </c>
      <c r="BY572" t="s">
        <v>2926</v>
      </c>
      <c r="BZ572" t="s">
        <v>40</v>
      </c>
      <c r="CB572" t="s">
        <v>2927</v>
      </c>
      <c r="CE572" t="s">
        <v>73</v>
      </c>
      <c r="CF572">
        <v>115</v>
      </c>
      <c r="CG572" t="s">
        <v>259</v>
      </c>
      <c r="CH572" t="s">
        <v>649</v>
      </c>
      <c r="CI572" t="s">
        <v>7039</v>
      </c>
      <c r="CJ572">
        <v>505</v>
      </c>
      <c r="CK572" t="s">
        <v>45</v>
      </c>
      <c r="CL572" s="1">
        <v>42238</v>
      </c>
      <c r="CM572" t="s">
        <v>2920</v>
      </c>
      <c r="CQ572">
        <v>1</v>
      </c>
      <c r="CR572" s="8">
        <v>2783</v>
      </c>
      <c r="CS572">
        <v>0</v>
      </c>
      <c r="CU572" s="8">
        <v>2300</v>
      </c>
      <c r="CV572"/>
      <c r="CX572" t="s">
        <v>7047</v>
      </c>
    </row>
    <row r="573" spans="1:103" x14ac:dyDescent="0.35">
      <c r="A573" t="s">
        <v>2916</v>
      </c>
      <c r="B573" s="19" t="s">
        <v>7039</v>
      </c>
      <c r="C573" t="s">
        <v>9</v>
      </c>
      <c r="D573">
        <v>100</v>
      </c>
      <c r="E573">
        <v>20</v>
      </c>
      <c r="F573" t="s">
        <v>7039</v>
      </c>
      <c r="G573">
        <v>2186</v>
      </c>
      <c r="H573" t="s">
        <v>50</v>
      </c>
      <c r="I573">
        <v>20</v>
      </c>
      <c r="J573" t="s">
        <v>649</v>
      </c>
      <c r="K573" t="s">
        <v>2918</v>
      </c>
      <c r="L573" s="1"/>
      <c r="M573" s="1">
        <v>42238</v>
      </c>
      <c r="N573" s="1">
        <v>42177</v>
      </c>
      <c r="O573" t="s">
        <v>13</v>
      </c>
      <c r="P573" s="1"/>
      <c r="Q573" t="s">
        <v>758</v>
      </c>
      <c r="R573" t="s">
        <v>9</v>
      </c>
      <c r="S573" t="s">
        <v>7040</v>
      </c>
      <c r="T573" t="s">
        <v>13</v>
      </c>
      <c r="U573" t="s">
        <v>150</v>
      </c>
      <c r="AA573" s="8">
        <v>2783</v>
      </c>
      <c r="AB573" t="s">
        <v>303</v>
      </c>
      <c r="AC573" t="s">
        <v>304</v>
      </c>
      <c r="AD573" t="s">
        <v>655</v>
      </c>
      <c r="AE573" t="s">
        <v>649</v>
      </c>
      <c r="AF573" t="s">
        <v>656</v>
      </c>
      <c r="AH573" t="s">
        <v>4111</v>
      </c>
      <c r="AI573" t="s">
        <v>1031</v>
      </c>
      <c r="AJ573" t="s">
        <v>59</v>
      </c>
      <c r="AK573" t="s">
        <v>396</v>
      </c>
      <c r="AL573" s="2">
        <v>42177.746574074074</v>
      </c>
      <c r="AO573">
        <v>1</v>
      </c>
      <c r="AP573" t="s">
        <v>660</v>
      </c>
      <c r="AU573" t="s">
        <v>660</v>
      </c>
      <c r="AV573" t="s">
        <v>62</v>
      </c>
      <c r="AW573" s="8">
        <v>2300</v>
      </c>
      <c r="AX573" s="8">
        <v>2300</v>
      </c>
      <c r="AY573" s="8">
        <v>2783</v>
      </c>
      <c r="BA573" t="s">
        <v>2920</v>
      </c>
      <c r="BB573" t="s">
        <v>2756</v>
      </c>
      <c r="BC573" t="s">
        <v>2921</v>
      </c>
      <c r="BF573" t="s">
        <v>69</v>
      </c>
      <c r="BG573" t="s">
        <v>2922</v>
      </c>
      <c r="BO573" t="s">
        <v>316</v>
      </c>
      <c r="BP573">
        <v>0</v>
      </c>
      <c r="BQ573" t="s">
        <v>665</v>
      </c>
      <c r="BR573" t="s">
        <v>2923</v>
      </c>
      <c r="BS573" t="s">
        <v>69</v>
      </c>
      <c r="BV573" t="s">
        <v>2924</v>
      </c>
      <c r="BX573" t="s">
        <v>2925</v>
      </c>
      <c r="BY573" t="s">
        <v>2926</v>
      </c>
      <c r="BZ573" t="s">
        <v>40</v>
      </c>
      <c r="CB573" t="s">
        <v>2927</v>
      </c>
      <c r="CE573" t="s">
        <v>73</v>
      </c>
      <c r="CF573">
        <v>115</v>
      </c>
      <c r="CG573" t="s">
        <v>675</v>
      </c>
      <c r="CH573" t="s">
        <v>649</v>
      </c>
      <c r="CI573" t="s">
        <v>7039</v>
      </c>
      <c r="CJ573">
        <v>505</v>
      </c>
      <c r="CK573" t="s">
        <v>45</v>
      </c>
      <c r="CL573" s="1">
        <v>42238</v>
      </c>
      <c r="CM573" t="s">
        <v>2920</v>
      </c>
      <c r="CQ573">
        <v>1</v>
      </c>
      <c r="CR573" s="8">
        <v>2783</v>
      </c>
      <c r="CS573">
        <v>0</v>
      </c>
      <c r="CU573" s="8">
        <v>2300</v>
      </c>
      <c r="CV573"/>
      <c r="CX573" t="s">
        <v>7048</v>
      </c>
    </row>
    <row r="574" spans="1:103" x14ac:dyDescent="0.35">
      <c r="A574" t="s">
        <v>2916</v>
      </c>
      <c r="B574" s="19" t="s">
        <v>7039</v>
      </c>
      <c r="C574" t="s">
        <v>9</v>
      </c>
      <c r="D574">
        <v>100</v>
      </c>
      <c r="E574">
        <v>20</v>
      </c>
      <c r="F574" t="s">
        <v>7039</v>
      </c>
      <c r="G574">
        <v>2187</v>
      </c>
      <c r="H574" t="s">
        <v>686</v>
      </c>
      <c r="I574">
        <v>20</v>
      </c>
      <c r="J574" t="s">
        <v>649</v>
      </c>
      <c r="K574" t="s">
        <v>2918</v>
      </c>
      <c r="L574" s="1"/>
      <c r="M574" s="1">
        <v>42239</v>
      </c>
      <c r="N574" s="1">
        <v>42177</v>
      </c>
      <c r="O574" t="s">
        <v>13</v>
      </c>
      <c r="P574" s="1"/>
      <c r="Q574" t="s">
        <v>758</v>
      </c>
      <c r="R574" t="s">
        <v>9</v>
      </c>
      <c r="S574" t="s">
        <v>7040</v>
      </c>
      <c r="T574" t="s">
        <v>13</v>
      </c>
      <c r="U574" t="s">
        <v>150</v>
      </c>
      <c r="AA574" s="8">
        <v>2783</v>
      </c>
      <c r="AB574" t="s">
        <v>429</v>
      </c>
      <c r="AC574" t="s">
        <v>785</v>
      </c>
      <c r="AD574" t="s">
        <v>655</v>
      </c>
      <c r="AE574" t="s">
        <v>649</v>
      </c>
      <c r="AF574" t="s">
        <v>656</v>
      </c>
      <c r="AH574" t="s">
        <v>4111</v>
      </c>
      <c r="AI574" t="s">
        <v>1031</v>
      </c>
      <c r="AJ574" t="s">
        <v>688</v>
      </c>
      <c r="AK574" t="s">
        <v>786</v>
      </c>
      <c r="AL574" s="2">
        <v>42177.747037037036</v>
      </c>
      <c r="AO574">
        <v>1</v>
      </c>
      <c r="AP574" t="s">
        <v>660</v>
      </c>
      <c r="AU574" t="s">
        <v>660</v>
      </c>
      <c r="AV574" t="s">
        <v>690</v>
      </c>
      <c r="AW574" s="8">
        <v>2300</v>
      </c>
      <c r="AX574" s="8">
        <v>2300</v>
      </c>
      <c r="AY574" s="8">
        <v>2783</v>
      </c>
      <c r="BA574" t="s">
        <v>2920</v>
      </c>
      <c r="BB574" t="s">
        <v>2756</v>
      </c>
      <c r="BC574" t="s">
        <v>2921</v>
      </c>
      <c r="BF574" t="s">
        <v>69</v>
      </c>
      <c r="BG574" t="s">
        <v>2922</v>
      </c>
      <c r="BO574" t="s">
        <v>787</v>
      </c>
      <c r="BP574">
        <v>0</v>
      </c>
      <c r="BQ574" t="s">
        <v>665</v>
      </c>
      <c r="BR574" t="s">
        <v>2923</v>
      </c>
      <c r="BS574" t="s">
        <v>69</v>
      </c>
      <c r="BV574" t="s">
        <v>2924</v>
      </c>
      <c r="BX574" t="s">
        <v>2925</v>
      </c>
      <c r="BY574" t="s">
        <v>2926</v>
      </c>
      <c r="BZ574" t="s">
        <v>40</v>
      </c>
      <c r="CB574" t="s">
        <v>2927</v>
      </c>
      <c r="CE574" t="s">
        <v>73</v>
      </c>
      <c r="CF574">
        <v>115</v>
      </c>
      <c r="CG574" t="s">
        <v>215</v>
      </c>
      <c r="CH574" t="s">
        <v>649</v>
      </c>
      <c r="CI574" t="s">
        <v>7039</v>
      </c>
      <c r="CJ574">
        <v>505</v>
      </c>
      <c r="CK574" t="s">
        <v>45</v>
      </c>
      <c r="CL574" s="1">
        <v>42239</v>
      </c>
      <c r="CM574" t="s">
        <v>2920</v>
      </c>
      <c r="CQ574">
        <v>1</v>
      </c>
      <c r="CR574" s="8">
        <v>2783</v>
      </c>
      <c r="CS574">
        <v>0</v>
      </c>
      <c r="CU574" s="8">
        <v>2300</v>
      </c>
      <c r="CV574"/>
      <c r="CX574" t="s">
        <v>7049</v>
      </c>
    </row>
    <row r="575" spans="1:103" x14ac:dyDescent="0.35">
      <c r="A575" t="s">
        <v>7050</v>
      </c>
      <c r="B575" s="19" t="s">
        <v>7051</v>
      </c>
      <c r="C575" t="s">
        <v>9</v>
      </c>
      <c r="D575">
        <v>100</v>
      </c>
      <c r="E575">
        <v>50</v>
      </c>
      <c r="F575" t="s">
        <v>7051</v>
      </c>
      <c r="G575">
        <v>1792</v>
      </c>
      <c r="H575" t="s">
        <v>200</v>
      </c>
      <c r="I575">
        <v>50</v>
      </c>
      <c r="J575" t="s">
        <v>171</v>
      </c>
      <c r="K575" t="s">
        <v>7052</v>
      </c>
      <c r="L575" s="1"/>
      <c r="M575" s="1">
        <v>42238</v>
      </c>
      <c r="N575" s="1">
        <v>42136</v>
      </c>
      <c r="O575" t="s">
        <v>13</v>
      </c>
      <c r="P575" s="1">
        <v>42143</v>
      </c>
      <c r="Q575" t="s">
        <v>202</v>
      </c>
      <c r="R575" t="s">
        <v>9</v>
      </c>
      <c r="S575" t="s">
        <v>7053</v>
      </c>
      <c r="T575" t="s">
        <v>13</v>
      </c>
      <c r="U575" t="s">
        <v>16</v>
      </c>
      <c r="X575" s="8">
        <v>22.5</v>
      </c>
      <c r="Y575" s="8">
        <v>22.5</v>
      </c>
      <c r="Z575" s="8">
        <v>41.5</v>
      </c>
      <c r="AA575" s="8">
        <v>7524.28</v>
      </c>
      <c r="AB575" t="s">
        <v>205</v>
      </c>
      <c r="AC575" t="s">
        <v>205</v>
      </c>
      <c r="AD575" t="s">
        <v>176</v>
      </c>
      <c r="AE575" t="s">
        <v>171</v>
      </c>
      <c r="AF575" t="s">
        <v>177</v>
      </c>
      <c r="AH575" t="s">
        <v>2949</v>
      </c>
      <c r="AI575" t="s">
        <v>2950</v>
      </c>
      <c r="AJ575" t="s">
        <v>59</v>
      </c>
      <c r="AK575" t="s">
        <v>645</v>
      </c>
      <c r="AL575" s="2">
        <v>42136.71770833333</v>
      </c>
      <c r="AM575" t="s">
        <v>7054</v>
      </c>
      <c r="AO575">
        <v>2</v>
      </c>
      <c r="AP575" t="s">
        <v>183</v>
      </c>
      <c r="AT575" t="s">
        <v>7055</v>
      </c>
      <c r="AU575" t="s">
        <v>183</v>
      </c>
      <c r="AV575" t="s">
        <v>62</v>
      </c>
      <c r="AW575" s="8">
        <v>6950</v>
      </c>
      <c r="AX575" s="8">
        <v>6950</v>
      </c>
      <c r="AY575" s="8">
        <v>7524.28</v>
      </c>
      <c r="BA575" t="s">
        <v>7056</v>
      </c>
      <c r="BB575" t="s">
        <v>32</v>
      </c>
      <c r="BC575" t="s">
        <v>7057</v>
      </c>
      <c r="BE575">
        <v>17</v>
      </c>
      <c r="BF575" t="s">
        <v>69</v>
      </c>
      <c r="BG575" t="s">
        <v>7058</v>
      </c>
      <c r="BO575" t="s">
        <v>215</v>
      </c>
      <c r="BP575">
        <v>0</v>
      </c>
      <c r="BQ575" t="s">
        <v>190</v>
      </c>
      <c r="BR575" t="s">
        <v>7059</v>
      </c>
      <c r="BS575" t="s">
        <v>69</v>
      </c>
      <c r="BV575" t="s">
        <v>7060</v>
      </c>
      <c r="BW575" t="s">
        <v>7054</v>
      </c>
      <c r="BX575" t="s">
        <v>7061</v>
      </c>
      <c r="BY575" t="s">
        <v>7062</v>
      </c>
      <c r="BZ575" t="s">
        <v>40</v>
      </c>
      <c r="CA575" t="s">
        <v>7063</v>
      </c>
      <c r="CB575" t="s">
        <v>7064</v>
      </c>
      <c r="CE575" t="s">
        <v>129</v>
      </c>
      <c r="CF575">
        <v>139</v>
      </c>
      <c r="CG575" t="s">
        <v>220</v>
      </c>
      <c r="CH575" t="s">
        <v>196</v>
      </c>
      <c r="CI575" t="s">
        <v>7051</v>
      </c>
      <c r="CJ575">
        <v>212</v>
      </c>
      <c r="CK575" t="s">
        <v>45</v>
      </c>
      <c r="CL575" s="1">
        <v>42238</v>
      </c>
      <c r="CM575" t="s">
        <v>7056</v>
      </c>
      <c r="CN575" t="s">
        <v>7065</v>
      </c>
      <c r="CQ575">
        <v>2</v>
      </c>
      <c r="CR575" s="8"/>
      <c r="CS575">
        <v>0</v>
      </c>
      <c r="CU575" s="8">
        <v>6950</v>
      </c>
      <c r="CV575">
        <v>1</v>
      </c>
      <c r="CX575" t="s">
        <v>7066</v>
      </c>
    </row>
    <row r="576" spans="1:103" x14ac:dyDescent="0.35">
      <c r="A576" t="s">
        <v>7067</v>
      </c>
      <c r="B576" s="19" t="s">
        <v>7051</v>
      </c>
      <c r="C576" t="s">
        <v>9</v>
      </c>
      <c r="D576">
        <v>100</v>
      </c>
      <c r="E576">
        <v>50</v>
      </c>
      <c r="F576" t="s">
        <v>7051</v>
      </c>
      <c r="G576">
        <v>2105</v>
      </c>
      <c r="H576" t="s">
        <v>278</v>
      </c>
      <c r="I576">
        <v>50</v>
      </c>
      <c r="J576" t="s">
        <v>171</v>
      </c>
      <c r="K576" t="s">
        <v>7068</v>
      </c>
      <c r="L576" s="1"/>
      <c r="M576" s="1">
        <v>42235</v>
      </c>
      <c r="N576" s="1">
        <v>42170</v>
      </c>
      <c r="O576" t="s">
        <v>13</v>
      </c>
      <c r="P576" s="1">
        <v>42174</v>
      </c>
      <c r="Q576" t="s">
        <v>1359</v>
      </c>
      <c r="R576" t="s">
        <v>9</v>
      </c>
      <c r="S576" t="s">
        <v>7053</v>
      </c>
      <c r="T576" t="s">
        <v>13</v>
      </c>
      <c r="U576" t="s">
        <v>16</v>
      </c>
      <c r="X576" s="8">
        <v>30</v>
      </c>
      <c r="Y576" s="8">
        <v>26.25</v>
      </c>
      <c r="Z576" s="8">
        <v>70</v>
      </c>
      <c r="AA576" s="8">
        <v>10188</v>
      </c>
      <c r="AB576" t="s">
        <v>280</v>
      </c>
      <c r="AC576" t="s">
        <v>280</v>
      </c>
      <c r="AD576" t="s">
        <v>176</v>
      </c>
      <c r="AE576" t="s">
        <v>171</v>
      </c>
      <c r="AF576" t="s">
        <v>177</v>
      </c>
      <c r="AH576" t="s">
        <v>1507</v>
      </c>
      <c r="AI576" t="s">
        <v>762</v>
      </c>
      <c r="AJ576" t="s">
        <v>100</v>
      </c>
      <c r="AK576" t="s">
        <v>284</v>
      </c>
      <c r="AL576" s="2">
        <v>42170.60361111111</v>
      </c>
      <c r="AM576" t="s">
        <v>7069</v>
      </c>
      <c r="AN576" t="s">
        <v>7069</v>
      </c>
      <c r="AO576">
        <v>1</v>
      </c>
      <c r="AP576" t="s">
        <v>183</v>
      </c>
      <c r="AT576" t="s">
        <v>7055</v>
      </c>
      <c r="AU576" t="s">
        <v>183</v>
      </c>
      <c r="AV576" t="s">
        <v>104</v>
      </c>
      <c r="AW576" s="8">
        <v>9450</v>
      </c>
      <c r="AX576" s="8">
        <v>9450</v>
      </c>
      <c r="AY576" s="8">
        <v>10188</v>
      </c>
      <c r="BA576" t="s">
        <v>7070</v>
      </c>
      <c r="BB576" t="s">
        <v>32</v>
      </c>
      <c r="BC576" t="s">
        <v>7071</v>
      </c>
      <c r="BE576">
        <v>17</v>
      </c>
      <c r="BF576" t="s">
        <v>69</v>
      </c>
      <c r="BG576" t="s">
        <v>7072</v>
      </c>
      <c r="BO576" t="s">
        <v>175</v>
      </c>
      <c r="BP576">
        <v>0</v>
      </c>
      <c r="BQ576" t="s">
        <v>190</v>
      </c>
      <c r="BR576" t="s">
        <v>7073</v>
      </c>
      <c r="BS576" t="s">
        <v>9</v>
      </c>
      <c r="BV576" t="s">
        <v>7074</v>
      </c>
      <c r="BW576" t="s">
        <v>7069</v>
      </c>
      <c r="BX576" t="s">
        <v>252</v>
      </c>
      <c r="BY576" t="s">
        <v>7069</v>
      </c>
      <c r="BZ576" t="s">
        <v>40</v>
      </c>
      <c r="CB576" t="s">
        <v>7075</v>
      </c>
      <c r="CC576" t="s">
        <v>7076</v>
      </c>
      <c r="CD576" t="s">
        <v>254</v>
      </c>
      <c r="CE576" t="s">
        <v>2005</v>
      </c>
      <c r="CF576">
        <v>189</v>
      </c>
      <c r="CG576" t="s">
        <v>227</v>
      </c>
      <c r="CH576" t="s">
        <v>196</v>
      </c>
      <c r="CI576" t="s">
        <v>7051</v>
      </c>
      <c r="CJ576">
        <v>212</v>
      </c>
      <c r="CK576" t="s">
        <v>45</v>
      </c>
      <c r="CL576" s="1">
        <v>42235</v>
      </c>
      <c r="CM576" t="s">
        <v>7070</v>
      </c>
      <c r="CO576" t="s">
        <v>7076</v>
      </c>
      <c r="CP576" t="s">
        <v>7076</v>
      </c>
      <c r="CQ576">
        <v>1</v>
      </c>
      <c r="CR576" s="8"/>
      <c r="CS576">
        <v>0</v>
      </c>
      <c r="CU576" s="8">
        <v>9450</v>
      </c>
      <c r="CV576">
        <v>1</v>
      </c>
      <c r="CX576" t="s">
        <v>7077</v>
      </c>
    </row>
    <row r="577" spans="1:103" x14ac:dyDescent="0.35">
      <c r="A577" t="s">
        <v>7078</v>
      </c>
      <c r="B577" s="19" t="s">
        <v>7051</v>
      </c>
      <c r="C577" t="s">
        <v>9</v>
      </c>
      <c r="D577">
        <v>100</v>
      </c>
      <c r="E577">
        <v>50</v>
      </c>
      <c r="F577" t="s">
        <v>7051</v>
      </c>
      <c r="G577">
        <v>1562</v>
      </c>
      <c r="H577" t="s">
        <v>224</v>
      </c>
      <c r="I577">
        <v>50</v>
      </c>
      <c r="J577" t="s">
        <v>171</v>
      </c>
      <c r="K577" t="s">
        <v>7079</v>
      </c>
      <c r="L577" s="1"/>
      <c r="M577" s="1">
        <v>42237</v>
      </c>
      <c r="N577" s="1">
        <v>42107</v>
      </c>
      <c r="O577" t="s">
        <v>13</v>
      </c>
      <c r="P577" s="1"/>
      <c r="Q577" t="s">
        <v>173</v>
      </c>
      <c r="R577" t="s">
        <v>9</v>
      </c>
      <c r="S577" t="s">
        <v>7053</v>
      </c>
      <c r="T577" t="s">
        <v>13</v>
      </c>
      <c r="U577" t="s">
        <v>16</v>
      </c>
      <c r="X577" s="8">
        <v>22.5</v>
      </c>
      <c r="Y577" s="8">
        <v>18.75</v>
      </c>
      <c r="Z577" s="8">
        <v>41.5</v>
      </c>
      <c r="AA577" s="8">
        <v>6964.2</v>
      </c>
      <c r="AB577" t="s">
        <v>227</v>
      </c>
      <c r="AC577" t="s">
        <v>227</v>
      </c>
      <c r="AD577" t="s">
        <v>176</v>
      </c>
      <c r="AE577" t="s">
        <v>171</v>
      </c>
      <c r="AF577" t="s">
        <v>177</v>
      </c>
      <c r="AG577" t="s">
        <v>4363</v>
      </c>
      <c r="AH577" t="s">
        <v>2604</v>
      </c>
      <c r="AI577" t="s">
        <v>527</v>
      </c>
      <c r="AJ577" t="s">
        <v>23</v>
      </c>
      <c r="AK577" t="s">
        <v>593</v>
      </c>
      <c r="AL577" s="2">
        <v>42107.538275462961</v>
      </c>
      <c r="AM577" t="s">
        <v>7080</v>
      </c>
      <c r="AN577" t="s">
        <v>7081</v>
      </c>
      <c r="AO577">
        <v>2</v>
      </c>
      <c r="AP577" t="s">
        <v>183</v>
      </c>
      <c r="AT577" t="s">
        <v>7055</v>
      </c>
      <c r="AU577" t="s">
        <v>183</v>
      </c>
      <c r="AV577" t="s">
        <v>29</v>
      </c>
      <c r="AW577" s="8">
        <v>6450</v>
      </c>
      <c r="AX577" s="8">
        <v>6450</v>
      </c>
      <c r="AY577" s="8">
        <v>6964.2</v>
      </c>
      <c r="BA577" t="s">
        <v>7082</v>
      </c>
      <c r="BB577" t="s">
        <v>7083</v>
      </c>
      <c r="BC577" t="s">
        <v>7084</v>
      </c>
      <c r="BE577">
        <v>17</v>
      </c>
      <c r="BF577" t="s">
        <v>69</v>
      </c>
      <c r="BG577" t="s">
        <v>7085</v>
      </c>
      <c r="BO577" t="s">
        <v>233</v>
      </c>
      <c r="BP577">
        <v>0</v>
      </c>
      <c r="BQ577" t="s">
        <v>190</v>
      </c>
      <c r="BR577" t="s">
        <v>7086</v>
      </c>
      <c r="BS577" t="s">
        <v>9</v>
      </c>
      <c r="BV577" t="s">
        <v>6827</v>
      </c>
      <c r="BW577" t="s">
        <v>7080</v>
      </c>
      <c r="BX577" t="s">
        <v>7087</v>
      </c>
      <c r="BY577" t="s">
        <v>7081</v>
      </c>
      <c r="BZ577" t="s">
        <v>72</v>
      </c>
      <c r="CB577" t="s">
        <v>3181</v>
      </c>
      <c r="CC577" t="s">
        <v>7088</v>
      </c>
      <c r="CE577" t="s">
        <v>473</v>
      </c>
      <c r="CF577">
        <v>129</v>
      </c>
      <c r="CG577" t="s">
        <v>54</v>
      </c>
      <c r="CH577" t="s">
        <v>196</v>
      </c>
      <c r="CI577" t="s">
        <v>7051</v>
      </c>
      <c r="CJ577">
        <v>212</v>
      </c>
      <c r="CK577" t="s">
        <v>45</v>
      </c>
      <c r="CL577" s="1">
        <v>42237</v>
      </c>
      <c r="CM577" t="s">
        <v>7082</v>
      </c>
      <c r="CO577" t="s">
        <v>7089</v>
      </c>
      <c r="CP577" t="s">
        <v>7088</v>
      </c>
      <c r="CQ577">
        <v>2</v>
      </c>
      <c r="CR577" s="8"/>
      <c r="CS577">
        <v>1</v>
      </c>
      <c r="CU577" s="8">
        <v>6450</v>
      </c>
      <c r="CV577">
        <v>1</v>
      </c>
      <c r="CX577" t="s">
        <v>7090</v>
      </c>
    </row>
    <row r="578" spans="1:103" x14ac:dyDescent="0.35">
      <c r="A578" t="s">
        <v>7091</v>
      </c>
      <c r="B578" s="19" t="s">
        <v>7051</v>
      </c>
      <c r="C578" t="s">
        <v>9</v>
      </c>
      <c r="D578">
        <v>100</v>
      </c>
      <c r="E578">
        <v>50</v>
      </c>
      <c r="F578" t="s">
        <v>7051</v>
      </c>
      <c r="G578">
        <v>1787</v>
      </c>
      <c r="H578" t="s">
        <v>224</v>
      </c>
      <c r="I578">
        <v>50</v>
      </c>
      <c r="J578" t="s">
        <v>171</v>
      </c>
      <c r="K578" t="s">
        <v>7092</v>
      </c>
      <c r="L578" s="1"/>
      <c r="M578" s="1">
        <v>42236</v>
      </c>
      <c r="N578" s="1">
        <v>42136</v>
      </c>
      <c r="O578" t="s">
        <v>13</v>
      </c>
      <c r="P578" s="1"/>
      <c r="Q578" t="s">
        <v>14</v>
      </c>
      <c r="R578" t="s">
        <v>9</v>
      </c>
      <c r="S578" t="s">
        <v>7053</v>
      </c>
      <c r="T578" t="s">
        <v>13</v>
      </c>
      <c r="U578" t="s">
        <v>302</v>
      </c>
      <c r="V578" t="s">
        <v>7093</v>
      </c>
      <c r="X578" s="8">
        <v>22.5</v>
      </c>
      <c r="Y578" s="8">
        <v>18.75</v>
      </c>
      <c r="Z578" s="8">
        <v>41.5</v>
      </c>
      <c r="AA578" s="8">
        <v>6964.2</v>
      </c>
      <c r="AB578" t="s">
        <v>227</v>
      </c>
      <c r="AC578" t="s">
        <v>227</v>
      </c>
      <c r="AD578" t="s">
        <v>176</v>
      </c>
      <c r="AE578" t="s">
        <v>171</v>
      </c>
      <c r="AF578" t="s">
        <v>177</v>
      </c>
      <c r="AH578" t="s">
        <v>2949</v>
      </c>
      <c r="AI578" t="s">
        <v>2950</v>
      </c>
      <c r="AJ578" t="s">
        <v>80</v>
      </c>
      <c r="AK578" t="s">
        <v>228</v>
      </c>
      <c r="AL578" s="2">
        <v>42136.596145833333</v>
      </c>
      <c r="AM578" t="s">
        <v>7094</v>
      </c>
      <c r="AN578" t="s">
        <v>7094</v>
      </c>
      <c r="AO578">
        <v>2</v>
      </c>
      <c r="AP578" t="s">
        <v>183</v>
      </c>
      <c r="AT578" t="s">
        <v>7055</v>
      </c>
      <c r="AU578" t="s">
        <v>183</v>
      </c>
      <c r="AV578" t="s">
        <v>83</v>
      </c>
      <c r="AW578" s="8">
        <v>6450</v>
      </c>
      <c r="AX578" s="8">
        <v>6450</v>
      </c>
      <c r="AY578" s="8">
        <v>6964.2</v>
      </c>
      <c r="AZ578" t="s">
        <v>30</v>
      </c>
      <c r="BA578" t="s">
        <v>7095</v>
      </c>
      <c r="BB578" t="s">
        <v>32</v>
      </c>
      <c r="BC578" t="s">
        <v>2741</v>
      </c>
      <c r="BE578">
        <v>17</v>
      </c>
      <c r="BF578" t="s">
        <v>69</v>
      </c>
      <c r="BG578" t="s">
        <v>7096</v>
      </c>
      <c r="BO578" t="s">
        <v>233</v>
      </c>
      <c r="BP578">
        <v>0</v>
      </c>
      <c r="BQ578" t="s">
        <v>190</v>
      </c>
      <c r="BR578" t="s">
        <v>7097</v>
      </c>
      <c r="BS578" t="s">
        <v>9</v>
      </c>
      <c r="BV578" t="s">
        <v>7098</v>
      </c>
      <c r="BW578" t="s">
        <v>7094</v>
      </c>
      <c r="BX578" t="s">
        <v>7093</v>
      </c>
      <c r="BY578" t="s">
        <v>7094</v>
      </c>
      <c r="BZ578" t="s">
        <v>40</v>
      </c>
      <c r="CB578" t="s">
        <v>7099</v>
      </c>
      <c r="CC578" t="s">
        <v>7100</v>
      </c>
      <c r="CE578" t="s">
        <v>338</v>
      </c>
      <c r="CF578">
        <v>129</v>
      </c>
      <c r="CG578" t="s">
        <v>54</v>
      </c>
      <c r="CH578" t="s">
        <v>196</v>
      </c>
      <c r="CI578" t="s">
        <v>7051</v>
      </c>
      <c r="CJ578">
        <v>212</v>
      </c>
      <c r="CK578" t="s">
        <v>45</v>
      </c>
      <c r="CL578" s="1">
        <v>42236</v>
      </c>
      <c r="CM578" t="s">
        <v>7095</v>
      </c>
      <c r="CN578" t="s">
        <v>7101</v>
      </c>
      <c r="CO578" t="s">
        <v>7100</v>
      </c>
      <c r="CP578" t="s">
        <v>7100</v>
      </c>
      <c r="CQ578">
        <v>2</v>
      </c>
      <c r="CR578" s="8"/>
      <c r="CS578">
        <v>0</v>
      </c>
      <c r="CU578" s="8">
        <v>6450</v>
      </c>
      <c r="CV578">
        <v>1</v>
      </c>
      <c r="CX578" t="s">
        <v>7102</v>
      </c>
    </row>
    <row r="579" spans="1:103" x14ac:dyDescent="0.35">
      <c r="A579" t="s">
        <v>7103</v>
      </c>
      <c r="B579" s="19" t="s">
        <v>7051</v>
      </c>
      <c r="C579" t="s">
        <v>9</v>
      </c>
      <c r="D579">
        <v>100</v>
      </c>
      <c r="E579">
        <v>50</v>
      </c>
      <c r="F579" t="s">
        <v>7051</v>
      </c>
      <c r="G579">
        <v>1660</v>
      </c>
      <c r="H579" t="s">
        <v>170</v>
      </c>
      <c r="I579">
        <v>50</v>
      </c>
      <c r="J579" t="s">
        <v>171</v>
      </c>
      <c r="K579" t="s">
        <v>7104</v>
      </c>
      <c r="L579" s="1"/>
      <c r="M579" s="1">
        <v>42237</v>
      </c>
      <c r="N579" s="1">
        <v>42115</v>
      </c>
      <c r="O579" t="s">
        <v>13</v>
      </c>
      <c r="P579" s="1">
        <v>42122</v>
      </c>
      <c r="Q579" t="s">
        <v>14</v>
      </c>
      <c r="R579" t="s">
        <v>9</v>
      </c>
      <c r="S579" t="s">
        <v>7053</v>
      </c>
      <c r="T579" t="s">
        <v>13</v>
      </c>
      <c r="U579" t="s">
        <v>16</v>
      </c>
      <c r="X579" s="8">
        <v>30</v>
      </c>
      <c r="Y579" s="8">
        <v>18.75</v>
      </c>
      <c r="Z579" s="8">
        <v>41.5</v>
      </c>
      <c r="AA579" s="8">
        <v>8031.7</v>
      </c>
      <c r="AB579" t="s">
        <v>175</v>
      </c>
      <c r="AC579" t="s">
        <v>175</v>
      </c>
      <c r="AD579" t="s">
        <v>176</v>
      </c>
      <c r="AE579" t="s">
        <v>171</v>
      </c>
      <c r="AF579" t="s">
        <v>177</v>
      </c>
      <c r="AH579" t="s">
        <v>3084</v>
      </c>
      <c r="AI579" t="s">
        <v>564</v>
      </c>
      <c r="AJ579" t="s">
        <v>23</v>
      </c>
      <c r="AK579" t="s">
        <v>181</v>
      </c>
      <c r="AL579" s="2">
        <v>42115.702384259261</v>
      </c>
      <c r="AM579" t="s">
        <v>7105</v>
      </c>
      <c r="AN579" t="s">
        <v>7106</v>
      </c>
      <c r="AO579">
        <v>2</v>
      </c>
      <c r="AP579" t="s">
        <v>183</v>
      </c>
      <c r="AT579" t="s">
        <v>7055</v>
      </c>
      <c r="AU579" t="s">
        <v>183</v>
      </c>
      <c r="AV579" t="s">
        <v>29</v>
      </c>
      <c r="AW579" s="8">
        <v>7450</v>
      </c>
      <c r="AX579" s="8">
        <v>7450</v>
      </c>
      <c r="AY579" s="8">
        <v>8031.7</v>
      </c>
      <c r="BA579" t="s">
        <v>7107</v>
      </c>
      <c r="BB579" t="s">
        <v>4922</v>
      </c>
      <c r="BC579" t="s">
        <v>7108</v>
      </c>
      <c r="BE579">
        <v>17</v>
      </c>
      <c r="BF579" t="s">
        <v>69</v>
      </c>
      <c r="BG579" t="s">
        <v>7109</v>
      </c>
      <c r="BO579" t="s">
        <v>189</v>
      </c>
      <c r="BP579">
        <v>0</v>
      </c>
      <c r="BQ579" t="s">
        <v>190</v>
      </c>
      <c r="BR579" t="s">
        <v>7110</v>
      </c>
      <c r="BS579" t="s">
        <v>9</v>
      </c>
      <c r="BV579" t="s">
        <v>7111</v>
      </c>
      <c r="BW579" t="s">
        <v>7105</v>
      </c>
      <c r="BX579" t="s">
        <v>7112</v>
      </c>
      <c r="BY579" t="s">
        <v>7106</v>
      </c>
      <c r="BZ579" t="s">
        <v>40</v>
      </c>
      <c r="CB579" t="s">
        <v>7113</v>
      </c>
      <c r="CC579" t="s">
        <v>7114</v>
      </c>
      <c r="CE579" t="s">
        <v>43</v>
      </c>
      <c r="CF579">
        <v>149</v>
      </c>
      <c r="CG579" t="s">
        <v>165</v>
      </c>
      <c r="CH579" t="s">
        <v>196</v>
      </c>
      <c r="CI579" t="s">
        <v>7051</v>
      </c>
      <c r="CJ579">
        <v>212</v>
      </c>
      <c r="CK579" t="s">
        <v>45</v>
      </c>
      <c r="CL579" s="1">
        <v>42237</v>
      </c>
      <c r="CM579" t="s">
        <v>7107</v>
      </c>
      <c r="CO579" t="s">
        <v>7114</v>
      </c>
      <c r="CP579" t="s">
        <v>7114</v>
      </c>
      <c r="CQ579">
        <v>2</v>
      </c>
      <c r="CR579" s="8"/>
      <c r="CS579">
        <v>0</v>
      </c>
      <c r="CU579" s="8">
        <v>7450</v>
      </c>
      <c r="CV579">
        <v>1</v>
      </c>
      <c r="CX579" t="s">
        <v>7115</v>
      </c>
    </row>
    <row r="580" spans="1:103" x14ac:dyDescent="0.35">
      <c r="A580" t="s">
        <v>7103</v>
      </c>
      <c r="B580" s="19" t="s">
        <v>7051</v>
      </c>
      <c r="C580" t="s">
        <v>9</v>
      </c>
      <c r="D580">
        <v>100</v>
      </c>
      <c r="E580">
        <v>50</v>
      </c>
      <c r="F580" t="s">
        <v>7051</v>
      </c>
      <c r="G580">
        <v>1661</v>
      </c>
      <c r="H580" t="s">
        <v>200</v>
      </c>
      <c r="I580">
        <v>50</v>
      </c>
      <c r="J580" t="s">
        <v>171</v>
      </c>
      <c r="K580" t="s">
        <v>7116</v>
      </c>
      <c r="L580" s="1"/>
      <c r="M580" s="1">
        <v>42237</v>
      </c>
      <c r="N580" s="1">
        <v>42115</v>
      </c>
      <c r="O580" t="s">
        <v>13</v>
      </c>
      <c r="P580" s="1">
        <v>42122</v>
      </c>
      <c r="Q580" t="s">
        <v>14</v>
      </c>
      <c r="R580" t="s">
        <v>9</v>
      </c>
      <c r="S580" t="s">
        <v>7053</v>
      </c>
      <c r="T580" t="s">
        <v>13</v>
      </c>
      <c r="U580" t="s">
        <v>16</v>
      </c>
      <c r="X580" s="8">
        <v>22.5</v>
      </c>
      <c r="Y580" s="8">
        <v>22.5</v>
      </c>
      <c r="Z580" s="8">
        <v>41.5</v>
      </c>
      <c r="AA580" s="8">
        <v>7524.28</v>
      </c>
      <c r="AB580" t="s">
        <v>205</v>
      </c>
      <c r="AC580" t="s">
        <v>205</v>
      </c>
      <c r="AD580" t="s">
        <v>176</v>
      </c>
      <c r="AE580" t="s">
        <v>171</v>
      </c>
      <c r="AF580" t="s">
        <v>177</v>
      </c>
      <c r="AH580" t="s">
        <v>3084</v>
      </c>
      <c r="AI580" t="s">
        <v>564</v>
      </c>
      <c r="AJ580" t="s">
        <v>23</v>
      </c>
      <c r="AK580" t="s">
        <v>208</v>
      </c>
      <c r="AL580" s="2">
        <v>42115.703726851854</v>
      </c>
      <c r="AM580" t="s">
        <v>7105</v>
      </c>
      <c r="AN580" t="s">
        <v>7106</v>
      </c>
      <c r="AO580">
        <v>2</v>
      </c>
      <c r="AP580" t="s">
        <v>183</v>
      </c>
      <c r="AT580" t="s">
        <v>7055</v>
      </c>
      <c r="AU580" t="s">
        <v>183</v>
      </c>
      <c r="AV580" t="s">
        <v>29</v>
      </c>
      <c r="AW580" s="8">
        <v>6950</v>
      </c>
      <c r="AX580" s="8">
        <v>6950</v>
      </c>
      <c r="AY580" s="8">
        <v>7524.28</v>
      </c>
      <c r="BA580" t="s">
        <v>7107</v>
      </c>
      <c r="BB580" t="s">
        <v>4922</v>
      </c>
      <c r="BC580" t="s">
        <v>7108</v>
      </c>
      <c r="BE580">
        <v>17</v>
      </c>
      <c r="BF580" t="s">
        <v>9</v>
      </c>
      <c r="BG580" t="s">
        <v>7109</v>
      </c>
      <c r="BO580" t="s">
        <v>215</v>
      </c>
      <c r="BP580">
        <v>0</v>
      </c>
      <c r="BQ580" t="s">
        <v>190</v>
      </c>
      <c r="BR580" t="s">
        <v>7110</v>
      </c>
      <c r="BS580" t="s">
        <v>9</v>
      </c>
      <c r="BV580" t="s">
        <v>7111</v>
      </c>
      <c r="BW580" t="s">
        <v>7105</v>
      </c>
      <c r="BX580" t="s">
        <v>7112</v>
      </c>
      <c r="BY580" t="s">
        <v>7106</v>
      </c>
      <c r="BZ580" t="s">
        <v>40</v>
      </c>
      <c r="CB580" t="s">
        <v>7113</v>
      </c>
      <c r="CC580" t="s">
        <v>7114</v>
      </c>
      <c r="CE580" t="s">
        <v>43</v>
      </c>
      <c r="CF580">
        <v>139</v>
      </c>
      <c r="CG580" t="s">
        <v>220</v>
      </c>
      <c r="CH580" t="s">
        <v>196</v>
      </c>
      <c r="CI580" t="s">
        <v>7051</v>
      </c>
      <c r="CJ580">
        <v>212</v>
      </c>
      <c r="CK580" t="s">
        <v>45</v>
      </c>
      <c r="CL580" s="1">
        <v>42237</v>
      </c>
      <c r="CM580" t="s">
        <v>7107</v>
      </c>
      <c r="CO580" t="s">
        <v>7114</v>
      </c>
      <c r="CP580" t="s">
        <v>7114</v>
      </c>
      <c r="CQ580">
        <v>2</v>
      </c>
      <c r="CR580" s="8"/>
      <c r="CS580">
        <v>0</v>
      </c>
      <c r="CU580" s="8">
        <v>6950</v>
      </c>
      <c r="CV580">
        <v>1</v>
      </c>
      <c r="CX580" t="s">
        <v>7117</v>
      </c>
    </row>
    <row r="581" spans="1:103" x14ac:dyDescent="0.35">
      <c r="A581" t="s">
        <v>7118</v>
      </c>
      <c r="B581" s="19" t="s">
        <v>7119</v>
      </c>
      <c r="C581" t="s">
        <v>9</v>
      </c>
      <c r="D581">
        <v>100</v>
      </c>
      <c r="E581">
        <v>20</v>
      </c>
      <c r="F581" t="s">
        <v>7119</v>
      </c>
      <c r="G581">
        <v>1959</v>
      </c>
      <c r="H581" t="s">
        <v>170</v>
      </c>
      <c r="I581">
        <v>20</v>
      </c>
      <c r="J581" t="s">
        <v>171</v>
      </c>
      <c r="K581" t="s">
        <v>7120</v>
      </c>
      <c r="L581" s="1"/>
      <c r="M581" s="1">
        <v>42238</v>
      </c>
      <c r="N581" s="1">
        <v>42157</v>
      </c>
      <c r="O581" t="s">
        <v>13</v>
      </c>
      <c r="P581" s="1">
        <v>42164</v>
      </c>
      <c r="Q581" t="s">
        <v>14</v>
      </c>
      <c r="R581" t="s">
        <v>9</v>
      </c>
      <c r="S581" t="s">
        <v>7121</v>
      </c>
      <c r="T581" t="s">
        <v>13</v>
      </c>
      <c r="U581" t="s">
        <v>203</v>
      </c>
      <c r="X581" s="8">
        <v>30</v>
      </c>
      <c r="Y581" s="8">
        <v>18.75</v>
      </c>
      <c r="Z581" s="8">
        <v>59</v>
      </c>
      <c r="AA581" s="8">
        <v>3633.98</v>
      </c>
      <c r="AB581" t="s">
        <v>175</v>
      </c>
      <c r="AC581" t="s">
        <v>175</v>
      </c>
      <c r="AD581" t="s">
        <v>176</v>
      </c>
      <c r="AE581" t="s">
        <v>171</v>
      </c>
      <c r="AF581" t="s">
        <v>177</v>
      </c>
      <c r="AH581" t="s">
        <v>1724</v>
      </c>
      <c r="AI581" t="s">
        <v>1725</v>
      </c>
      <c r="AJ581" t="s">
        <v>59</v>
      </c>
      <c r="AK581" t="s">
        <v>2164</v>
      </c>
      <c r="AL581" s="2">
        <v>42157.695243055554</v>
      </c>
      <c r="AM581" t="s">
        <v>7122</v>
      </c>
      <c r="AN581" t="s">
        <v>7123</v>
      </c>
      <c r="AO581">
        <v>1</v>
      </c>
      <c r="AP581" t="s">
        <v>183</v>
      </c>
      <c r="AT581" t="s">
        <v>7124</v>
      </c>
      <c r="AU581" t="s">
        <v>183</v>
      </c>
      <c r="AV581" t="s">
        <v>62</v>
      </c>
      <c r="AW581" s="8">
        <v>3380</v>
      </c>
      <c r="AX581" s="8">
        <v>3380</v>
      </c>
      <c r="AY581" s="8">
        <v>3633.98</v>
      </c>
      <c r="BA581" t="s">
        <v>7125</v>
      </c>
      <c r="BB581" t="s">
        <v>32</v>
      </c>
      <c r="BC581" t="s">
        <v>7126</v>
      </c>
      <c r="BE581">
        <v>15</v>
      </c>
      <c r="BF581" t="s">
        <v>69</v>
      </c>
      <c r="BG581" t="s">
        <v>7127</v>
      </c>
      <c r="BO581" t="s">
        <v>189</v>
      </c>
      <c r="BP581">
        <v>0</v>
      </c>
      <c r="BQ581" t="s">
        <v>190</v>
      </c>
      <c r="BR581" t="s">
        <v>7128</v>
      </c>
      <c r="BS581" t="s">
        <v>9</v>
      </c>
      <c r="BV581" t="s">
        <v>7129</v>
      </c>
      <c r="BW581" t="s">
        <v>7122</v>
      </c>
      <c r="BX581" t="s">
        <v>7130</v>
      </c>
      <c r="BY581" t="s">
        <v>7123</v>
      </c>
      <c r="BZ581" t="s">
        <v>72</v>
      </c>
      <c r="CB581" t="s">
        <v>7131</v>
      </c>
      <c r="CC581" t="s">
        <v>7132</v>
      </c>
      <c r="CE581" t="s">
        <v>3790</v>
      </c>
      <c r="CF581">
        <v>169</v>
      </c>
      <c r="CG581" t="s">
        <v>165</v>
      </c>
      <c r="CH581" t="s">
        <v>196</v>
      </c>
      <c r="CI581" t="s">
        <v>7119</v>
      </c>
      <c r="CJ581">
        <v>213</v>
      </c>
      <c r="CK581" t="s">
        <v>45</v>
      </c>
      <c r="CL581" s="1">
        <v>42238</v>
      </c>
      <c r="CM581" t="s">
        <v>7125</v>
      </c>
      <c r="CO581" t="s">
        <v>7132</v>
      </c>
      <c r="CP581" t="s">
        <v>7132</v>
      </c>
      <c r="CQ581">
        <v>1</v>
      </c>
      <c r="CR581" s="8"/>
      <c r="CS581">
        <v>1</v>
      </c>
      <c r="CU581" s="8">
        <v>3380</v>
      </c>
      <c r="CV581">
        <v>1</v>
      </c>
      <c r="CX581" t="s">
        <v>7133</v>
      </c>
    </row>
    <row r="582" spans="1:103" x14ac:dyDescent="0.35">
      <c r="A582" t="s">
        <v>7134</v>
      </c>
      <c r="B582" s="19" t="s">
        <v>7119</v>
      </c>
      <c r="C582" t="s">
        <v>9</v>
      </c>
      <c r="D582">
        <v>100</v>
      </c>
      <c r="E582">
        <v>20</v>
      </c>
      <c r="F582" t="s">
        <v>7119</v>
      </c>
      <c r="G582">
        <v>1442</v>
      </c>
      <c r="H582" t="s">
        <v>200</v>
      </c>
      <c r="I582">
        <v>20</v>
      </c>
      <c r="J582" t="s">
        <v>171</v>
      </c>
      <c r="K582" t="s">
        <v>7135</v>
      </c>
      <c r="L582" s="1"/>
      <c r="M582" s="1">
        <v>42238</v>
      </c>
      <c r="N582" s="1">
        <v>42094</v>
      </c>
      <c r="O582" t="s">
        <v>13</v>
      </c>
      <c r="P582" s="1">
        <v>42101</v>
      </c>
      <c r="Q582" t="s">
        <v>14</v>
      </c>
      <c r="R582" t="s">
        <v>9</v>
      </c>
      <c r="S582" t="s">
        <v>7121</v>
      </c>
      <c r="T582" t="s">
        <v>13</v>
      </c>
      <c r="U582" t="s">
        <v>16</v>
      </c>
      <c r="X582" s="8">
        <v>22.5</v>
      </c>
      <c r="Y582" s="8">
        <v>22.5</v>
      </c>
      <c r="Z582" s="8">
        <v>59</v>
      </c>
      <c r="AA582" s="8">
        <v>3430.65</v>
      </c>
      <c r="AB582" t="s">
        <v>205</v>
      </c>
      <c r="AC582" t="s">
        <v>205</v>
      </c>
      <c r="AD582" t="s">
        <v>176</v>
      </c>
      <c r="AE582" t="s">
        <v>171</v>
      </c>
      <c r="AF582" t="s">
        <v>177</v>
      </c>
      <c r="AH582" t="s">
        <v>3147</v>
      </c>
      <c r="AI582" t="s">
        <v>507</v>
      </c>
      <c r="AJ582" t="s">
        <v>59</v>
      </c>
      <c r="AK582" t="s">
        <v>645</v>
      </c>
      <c r="AL582" s="2">
        <v>42094.403796296298</v>
      </c>
      <c r="AM582" t="s">
        <v>7136</v>
      </c>
      <c r="AN582" t="s">
        <v>7136</v>
      </c>
      <c r="AO582">
        <v>2</v>
      </c>
      <c r="AP582" t="s">
        <v>183</v>
      </c>
      <c r="AT582" t="s">
        <v>7124</v>
      </c>
      <c r="AU582" t="s">
        <v>183</v>
      </c>
      <c r="AV582" t="s">
        <v>62</v>
      </c>
      <c r="AW582" s="8">
        <v>3180</v>
      </c>
      <c r="AX582" s="8">
        <v>3180</v>
      </c>
      <c r="AY582" s="8">
        <v>3430.65</v>
      </c>
      <c r="BA582" t="s">
        <v>7137</v>
      </c>
      <c r="BB582" t="s">
        <v>3717</v>
      </c>
      <c r="BC582" t="s">
        <v>7138</v>
      </c>
      <c r="BE582">
        <v>15</v>
      </c>
      <c r="BF582" t="s">
        <v>69</v>
      </c>
      <c r="BG582" t="s">
        <v>7139</v>
      </c>
      <c r="BO582" t="s">
        <v>215</v>
      </c>
      <c r="BP582">
        <v>0</v>
      </c>
      <c r="BQ582" t="s">
        <v>190</v>
      </c>
      <c r="BR582" t="s">
        <v>7140</v>
      </c>
      <c r="BS582" t="s">
        <v>9</v>
      </c>
      <c r="BV582" t="s">
        <v>7141</v>
      </c>
      <c r="BW582" t="s">
        <v>7136</v>
      </c>
      <c r="BX582" t="s">
        <v>7142</v>
      </c>
      <c r="BY582" t="s">
        <v>7136</v>
      </c>
      <c r="BZ582" t="s">
        <v>40</v>
      </c>
      <c r="CB582" t="s">
        <v>2064</v>
      </c>
      <c r="CC582" t="s">
        <v>7143</v>
      </c>
      <c r="CE582" t="s">
        <v>112</v>
      </c>
      <c r="CF582">
        <v>159</v>
      </c>
      <c r="CG582" t="s">
        <v>220</v>
      </c>
      <c r="CH582" t="s">
        <v>196</v>
      </c>
      <c r="CI582" t="s">
        <v>7119</v>
      </c>
      <c r="CJ582">
        <v>213</v>
      </c>
      <c r="CK582" t="s">
        <v>45</v>
      </c>
      <c r="CL582" s="1">
        <v>42238</v>
      </c>
      <c r="CM582" t="s">
        <v>7137</v>
      </c>
      <c r="CO582" t="s">
        <v>7143</v>
      </c>
      <c r="CP582" t="s">
        <v>7143</v>
      </c>
      <c r="CQ582">
        <v>2</v>
      </c>
      <c r="CR582" s="8"/>
      <c r="CS582">
        <v>1</v>
      </c>
      <c r="CU582" s="8">
        <v>3180</v>
      </c>
      <c r="CV582">
        <v>1</v>
      </c>
      <c r="CX582" t="s">
        <v>7144</v>
      </c>
    </row>
    <row r="583" spans="1:103" x14ac:dyDescent="0.35">
      <c r="A583" t="s">
        <v>4590</v>
      </c>
      <c r="B583" s="19" t="s">
        <v>7119</v>
      </c>
      <c r="C583" t="s">
        <v>9</v>
      </c>
      <c r="D583">
        <v>100</v>
      </c>
      <c r="E583">
        <v>30</v>
      </c>
      <c r="F583" t="s">
        <v>7119</v>
      </c>
      <c r="G583">
        <v>1812</v>
      </c>
      <c r="H583" t="s">
        <v>224</v>
      </c>
      <c r="I583">
        <v>30</v>
      </c>
      <c r="J583" t="s">
        <v>171</v>
      </c>
      <c r="K583" t="s">
        <v>4591</v>
      </c>
      <c r="L583" s="1"/>
      <c r="M583" s="1">
        <v>42236</v>
      </c>
      <c r="N583" s="1">
        <v>42139</v>
      </c>
      <c r="O583" t="s">
        <v>13</v>
      </c>
      <c r="P583" s="1"/>
      <c r="Q583" t="s">
        <v>173</v>
      </c>
      <c r="R583" t="s">
        <v>9</v>
      </c>
      <c r="S583" t="s">
        <v>7121</v>
      </c>
      <c r="T583" t="s">
        <v>13</v>
      </c>
      <c r="U583" t="s">
        <v>16</v>
      </c>
      <c r="X583" s="8">
        <v>22.5</v>
      </c>
      <c r="Y583" s="8">
        <v>18.75</v>
      </c>
      <c r="Z583" s="8">
        <v>59</v>
      </c>
      <c r="AA583" s="8">
        <v>4810.97</v>
      </c>
      <c r="AB583" t="s">
        <v>227</v>
      </c>
      <c r="AC583" t="s">
        <v>227</v>
      </c>
      <c r="AD583" t="s">
        <v>176</v>
      </c>
      <c r="AE583" t="s">
        <v>171</v>
      </c>
      <c r="AF583" t="s">
        <v>177</v>
      </c>
      <c r="AH583" t="s">
        <v>3189</v>
      </c>
      <c r="AI583" t="s">
        <v>2950</v>
      </c>
      <c r="AJ583" t="s">
        <v>80</v>
      </c>
      <c r="AK583" t="s">
        <v>228</v>
      </c>
      <c r="AL583" s="2">
        <v>42139.457939814813</v>
      </c>
      <c r="AM583" t="s">
        <v>7145</v>
      </c>
      <c r="AN583" t="s">
        <v>4592</v>
      </c>
      <c r="AO583">
        <v>2</v>
      </c>
      <c r="AP583" t="s">
        <v>183</v>
      </c>
      <c r="AT583" t="s">
        <v>7124</v>
      </c>
      <c r="AU583" t="s">
        <v>183</v>
      </c>
      <c r="AV583" t="s">
        <v>83</v>
      </c>
      <c r="AW583" s="8">
        <v>4470</v>
      </c>
      <c r="AX583" s="8">
        <v>4470</v>
      </c>
      <c r="AY583" s="8">
        <v>4810.97</v>
      </c>
      <c r="BA583" t="s">
        <v>4593</v>
      </c>
      <c r="BB583" t="s">
        <v>2756</v>
      </c>
      <c r="BC583" t="s">
        <v>4594</v>
      </c>
      <c r="BE583">
        <v>15</v>
      </c>
      <c r="BF583" t="s">
        <v>69</v>
      </c>
      <c r="BG583" t="s">
        <v>4595</v>
      </c>
      <c r="BO583" t="s">
        <v>233</v>
      </c>
      <c r="BP583">
        <v>0</v>
      </c>
      <c r="BQ583" t="s">
        <v>190</v>
      </c>
      <c r="BR583" t="s">
        <v>4596</v>
      </c>
      <c r="BS583" t="s">
        <v>9</v>
      </c>
      <c r="BV583" t="s">
        <v>4597</v>
      </c>
      <c r="BW583" t="s">
        <v>7145</v>
      </c>
      <c r="BX583" t="s">
        <v>4598</v>
      </c>
      <c r="BY583" t="s">
        <v>4592</v>
      </c>
      <c r="BZ583" t="s">
        <v>40</v>
      </c>
      <c r="CB583" t="s">
        <v>3264</v>
      </c>
      <c r="CC583" t="s">
        <v>4599</v>
      </c>
      <c r="CE583" t="s">
        <v>589</v>
      </c>
      <c r="CF583">
        <v>149</v>
      </c>
      <c r="CG583" t="s">
        <v>54</v>
      </c>
      <c r="CH583" t="s">
        <v>196</v>
      </c>
      <c r="CI583" t="s">
        <v>7119</v>
      </c>
      <c r="CJ583">
        <v>213</v>
      </c>
      <c r="CK583" t="s">
        <v>45</v>
      </c>
      <c r="CL583" s="1">
        <v>42236</v>
      </c>
      <c r="CM583" t="s">
        <v>4593</v>
      </c>
      <c r="CO583" t="s">
        <v>4599</v>
      </c>
      <c r="CP583" t="s">
        <v>4599</v>
      </c>
      <c r="CQ583">
        <v>2</v>
      </c>
      <c r="CR583" s="8"/>
      <c r="CS583">
        <v>0</v>
      </c>
      <c r="CU583" s="8">
        <v>4470</v>
      </c>
      <c r="CV583">
        <v>1</v>
      </c>
      <c r="CX583" t="s">
        <v>7146</v>
      </c>
    </row>
    <row r="584" spans="1:103" x14ac:dyDescent="0.35">
      <c r="A584" t="s">
        <v>7147</v>
      </c>
      <c r="B584" s="19" t="s">
        <v>7119</v>
      </c>
      <c r="C584" t="s">
        <v>9</v>
      </c>
      <c r="D584">
        <v>100</v>
      </c>
      <c r="E584">
        <v>20</v>
      </c>
      <c r="F584" t="s">
        <v>7119</v>
      </c>
      <c r="G584">
        <v>2020</v>
      </c>
      <c r="H584" t="s">
        <v>200</v>
      </c>
      <c r="I584">
        <v>20</v>
      </c>
      <c r="J584" t="s">
        <v>171</v>
      </c>
      <c r="K584" t="s">
        <v>7148</v>
      </c>
      <c r="L584" s="1"/>
      <c r="M584" s="1">
        <v>42237</v>
      </c>
      <c r="N584" s="1">
        <v>42164</v>
      </c>
      <c r="O584" t="s">
        <v>13</v>
      </c>
      <c r="P584" s="1">
        <v>42180</v>
      </c>
      <c r="Q584" t="s">
        <v>14</v>
      </c>
      <c r="R584" t="s">
        <v>9</v>
      </c>
      <c r="S584" t="s">
        <v>7121</v>
      </c>
      <c r="T584" t="s">
        <v>13</v>
      </c>
      <c r="U584" t="s">
        <v>203</v>
      </c>
      <c r="X584" s="8">
        <v>22.5</v>
      </c>
      <c r="Y584" s="8">
        <v>22.5</v>
      </c>
      <c r="Z584" s="8">
        <v>59</v>
      </c>
      <c r="AA584" s="8">
        <v>3430.65</v>
      </c>
      <c r="AB584" t="s">
        <v>205</v>
      </c>
      <c r="AC584" t="s">
        <v>205</v>
      </c>
      <c r="AD584" t="s">
        <v>176</v>
      </c>
      <c r="AE584" t="s">
        <v>171</v>
      </c>
      <c r="AF584" t="s">
        <v>177</v>
      </c>
      <c r="AG584" t="s">
        <v>7149</v>
      </c>
      <c r="AH584" t="s">
        <v>2214</v>
      </c>
      <c r="AI584" t="s">
        <v>1661</v>
      </c>
      <c r="AJ584" t="s">
        <v>23</v>
      </c>
      <c r="AK584" t="s">
        <v>208</v>
      </c>
      <c r="AL584" s="2">
        <v>42164.469398148147</v>
      </c>
      <c r="AM584" t="s">
        <v>7150</v>
      </c>
      <c r="AN584" t="s">
        <v>7151</v>
      </c>
      <c r="AO584">
        <v>1</v>
      </c>
      <c r="AP584" t="s">
        <v>183</v>
      </c>
      <c r="AT584" t="s">
        <v>7124</v>
      </c>
      <c r="AU584" t="s">
        <v>183</v>
      </c>
      <c r="AV584" t="s">
        <v>29</v>
      </c>
      <c r="AW584" s="8">
        <v>3180</v>
      </c>
      <c r="AX584" s="8">
        <v>3180</v>
      </c>
      <c r="AY584" s="8">
        <v>3430.65</v>
      </c>
      <c r="BA584" t="s">
        <v>7152</v>
      </c>
      <c r="BB584" t="s">
        <v>623</v>
      </c>
      <c r="BC584" t="s">
        <v>7153</v>
      </c>
      <c r="BE584">
        <v>15</v>
      </c>
      <c r="BF584" t="s">
        <v>69</v>
      </c>
      <c r="BG584" t="s">
        <v>7154</v>
      </c>
      <c r="BO584" t="s">
        <v>215</v>
      </c>
      <c r="BP584">
        <v>0</v>
      </c>
      <c r="BQ584" t="s">
        <v>190</v>
      </c>
      <c r="BR584" t="s">
        <v>7155</v>
      </c>
      <c r="BS584" t="s">
        <v>9</v>
      </c>
      <c r="BV584" t="s">
        <v>7156</v>
      </c>
      <c r="BW584" t="s">
        <v>7150</v>
      </c>
      <c r="BX584" t="s">
        <v>7149</v>
      </c>
      <c r="BY584" t="s">
        <v>7151</v>
      </c>
      <c r="BZ584" t="s">
        <v>40</v>
      </c>
      <c r="CA584" t="s">
        <v>7157</v>
      </c>
      <c r="CB584" t="s">
        <v>7158</v>
      </c>
      <c r="CC584" t="s">
        <v>7159</v>
      </c>
      <c r="CE584" t="s">
        <v>43</v>
      </c>
      <c r="CF584">
        <v>159</v>
      </c>
      <c r="CG584" t="s">
        <v>220</v>
      </c>
      <c r="CH584" t="s">
        <v>196</v>
      </c>
      <c r="CI584" t="s">
        <v>7119</v>
      </c>
      <c r="CJ584">
        <v>213</v>
      </c>
      <c r="CK584" t="s">
        <v>45</v>
      </c>
      <c r="CL584" s="1">
        <v>42237</v>
      </c>
      <c r="CM584" t="s">
        <v>7152</v>
      </c>
      <c r="CO584" t="s">
        <v>7160</v>
      </c>
      <c r="CP584" t="s">
        <v>7159</v>
      </c>
      <c r="CQ584">
        <v>1</v>
      </c>
      <c r="CR584" s="8"/>
      <c r="CS584">
        <v>1</v>
      </c>
      <c r="CU584" s="8">
        <v>3180</v>
      </c>
      <c r="CV584">
        <v>1</v>
      </c>
      <c r="CX584" t="s">
        <v>7161</v>
      </c>
    </row>
    <row r="585" spans="1:103" x14ac:dyDescent="0.35">
      <c r="A585" t="s">
        <v>2071</v>
      </c>
      <c r="B585" s="19" t="s">
        <v>7119</v>
      </c>
      <c r="C585" t="s">
        <v>9</v>
      </c>
      <c r="D585">
        <v>100</v>
      </c>
      <c r="E585">
        <v>30</v>
      </c>
      <c r="F585" t="s">
        <v>7119</v>
      </c>
      <c r="G585">
        <v>1756</v>
      </c>
      <c r="H585" t="s">
        <v>224</v>
      </c>
      <c r="I585">
        <v>30</v>
      </c>
      <c r="J585" t="s">
        <v>171</v>
      </c>
      <c r="K585" t="s">
        <v>7162</v>
      </c>
      <c r="L585" s="1"/>
      <c r="M585" s="1">
        <v>42237</v>
      </c>
      <c r="N585" s="1">
        <v>42130</v>
      </c>
      <c r="O585" t="s">
        <v>13</v>
      </c>
      <c r="P585" s="1"/>
      <c r="Q585" t="s">
        <v>14</v>
      </c>
      <c r="R585" t="s">
        <v>9</v>
      </c>
      <c r="S585" t="s">
        <v>7121</v>
      </c>
      <c r="T585" t="s">
        <v>13</v>
      </c>
      <c r="U585" t="s">
        <v>16</v>
      </c>
      <c r="X585" s="8">
        <v>22.5</v>
      </c>
      <c r="Y585" s="8">
        <v>18.75</v>
      </c>
      <c r="Z585" s="8">
        <v>59</v>
      </c>
      <c r="AA585" s="8">
        <v>4810.97</v>
      </c>
      <c r="AB585" t="s">
        <v>227</v>
      </c>
      <c r="AC585" t="s">
        <v>227</v>
      </c>
      <c r="AD585" t="s">
        <v>176</v>
      </c>
      <c r="AE585" t="s">
        <v>171</v>
      </c>
      <c r="AF585" t="s">
        <v>177</v>
      </c>
      <c r="AH585" t="s">
        <v>7163</v>
      </c>
      <c r="AI585" t="s">
        <v>1980</v>
      </c>
      <c r="AJ585" t="s">
        <v>23</v>
      </c>
      <c r="AK585" t="s">
        <v>593</v>
      </c>
      <c r="AL585" s="2">
        <v>42130.661400462966</v>
      </c>
      <c r="AM585" t="s">
        <v>7164</v>
      </c>
      <c r="AN585" t="s">
        <v>7165</v>
      </c>
      <c r="AO585">
        <v>2</v>
      </c>
      <c r="AP585" t="s">
        <v>183</v>
      </c>
      <c r="AT585" t="s">
        <v>7124</v>
      </c>
      <c r="AU585" t="s">
        <v>183</v>
      </c>
      <c r="AV585" t="s">
        <v>29</v>
      </c>
      <c r="AW585" s="8">
        <v>4470</v>
      </c>
      <c r="AX585" s="8">
        <v>4470</v>
      </c>
      <c r="AY585" s="8">
        <v>4810.97</v>
      </c>
      <c r="BA585" t="s">
        <v>7166</v>
      </c>
      <c r="BB585" t="s">
        <v>32</v>
      </c>
      <c r="BC585" t="s">
        <v>7167</v>
      </c>
      <c r="BE585">
        <v>15</v>
      </c>
      <c r="BF585" t="s">
        <v>69</v>
      </c>
      <c r="BG585" t="s">
        <v>7168</v>
      </c>
      <c r="BO585" t="s">
        <v>233</v>
      </c>
      <c r="BP585">
        <v>0</v>
      </c>
      <c r="BQ585" t="s">
        <v>190</v>
      </c>
      <c r="BR585" t="s">
        <v>7169</v>
      </c>
      <c r="BS585" t="s">
        <v>9</v>
      </c>
      <c r="BV585" t="s">
        <v>7170</v>
      </c>
      <c r="BW585" t="s">
        <v>7164</v>
      </c>
      <c r="BX585" t="s">
        <v>2071</v>
      </c>
      <c r="BY585" t="s">
        <v>7165</v>
      </c>
      <c r="BZ585" t="s">
        <v>40</v>
      </c>
      <c r="CA585" t="s">
        <v>7171</v>
      </c>
      <c r="CE585" t="s">
        <v>7172</v>
      </c>
      <c r="CF585">
        <v>149</v>
      </c>
      <c r="CG585" t="s">
        <v>54</v>
      </c>
      <c r="CH585" t="s">
        <v>196</v>
      </c>
      <c r="CI585" t="s">
        <v>7119</v>
      </c>
      <c r="CJ585">
        <v>213</v>
      </c>
      <c r="CK585" t="s">
        <v>45</v>
      </c>
      <c r="CL585" s="1">
        <v>42237</v>
      </c>
      <c r="CM585" t="s">
        <v>7166</v>
      </c>
      <c r="CQ585">
        <v>2</v>
      </c>
      <c r="CR585" s="8"/>
      <c r="CS585">
        <v>0</v>
      </c>
      <c r="CU585" s="8">
        <v>4470</v>
      </c>
      <c r="CV585">
        <v>1</v>
      </c>
      <c r="CX585" t="s">
        <v>7173</v>
      </c>
    </row>
    <row r="586" spans="1:103" x14ac:dyDescent="0.35">
      <c r="A586" t="s">
        <v>7174</v>
      </c>
      <c r="B586" s="19" t="s">
        <v>7119</v>
      </c>
      <c r="C586" t="s">
        <v>9</v>
      </c>
      <c r="D586">
        <v>100</v>
      </c>
      <c r="E586">
        <v>20</v>
      </c>
      <c r="F586" t="s">
        <v>7119</v>
      </c>
      <c r="G586">
        <v>2159</v>
      </c>
      <c r="H586" t="s">
        <v>200</v>
      </c>
      <c r="I586">
        <v>20</v>
      </c>
      <c r="J586" t="s">
        <v>171</v>
      </c>
      <c r="K586" t="s">
        <v>7175</v>
      </c>
      <c r="L586" s="1"/>
      <c r="M586" s="1">
        <v>42235</v>
      </c>
      <c r="N586" s="1">
        <v>42173</v>
      </c>
      <c r="O586" t="s">
        <v>13</v>
      </c>
      <c r="P586" s="1">
        <v>42187</v>
      </c>
      <c r="Q586" t="s">
        <v>14</v>
      </c>
      <c r="R586" t="s">
        <v>9</v>
      </c>
      <c r="S586" t="s">
        <v>7121</v>
      </c>
      <c r="T586" t="s">
        <v>13</v>
      </c>
      <c r="U586" t="s">
        <v>203</v>
      </c>
      <c r="X586" s="8">
        <v>22.5</v>
      </c>
      <c r="Y586" s="8">
        <v>22.5</v>
      </c>
      <c r="Z586" s="8">
        <v>59</v>
      </c>
      <c r="AA586" s="8">
        <v>3430.65</v>
      </c>
      <c r="AB586" t="s">
        <v>205</v>
      </c>
      <c r="AC586" t="s">
        <v>205</v>
      </c>
      <c r="AD586" t="s">
        <v>176</v>
      </c>
      <c r="AE586" t="s">
        <v>171</v>
      </c>
      <c r="AF586" t="s">
        <v>177</v>
      </c>
      <c r="AG586" t="s">
        <v>7176</v>
      </c>
      <c r="AH586" t="s">
        <v>2644</v>
      </c>
      <c r="AI586" t="s">
        <v>762</v>
      </c>
      <c r="AJ586" t="s">
        <v>100</v>
      </c>
      <c r="AK586" t="s">
        <v>579</v>
      </c>
      <c r="AL586" s="2">
        <v>42173.726736111108</v>
      </c>
      <c r="AM586" t="s">
        <v>7177</v>
      </c>
      <c r="AN586" t="s">
        <v>7178</v>
      </c>
      <c r="AO586">
        <v>1</v>
      </c>
      <c r="AP586" t="s">
        <v>183</v>
      </c>
      <c r="AT586" t="s">
        <v>7124</v>
      </c>
      <c r="AU586" t="s">
        <v>183</v>
      </c>
      <c r="AV586" t="s">
        <v>104</v>
      </c>
      <c r="AW586" s="8">
        <v>3180</v>
      </c>
      <c r="AX586" s="8">
        <v>3180</v>
      </c>
      <c r="AY586" s="8">
        <v>3430.65</v>
      </c>
      <c r="BA586" t="s">
        <v>7179</v>
      </c>
      <c r="BB586" t="s">
        <v>2954</v>
      </c>
      <c r="BC586" t="s">
        <v>7180</v>
      </c>
      <c r="BE586">
        <v>15</v>
      </c>
      <c r="BF586" t="s">
        <v>69</v>
      </c>
      <c r="BG586" t="s">
        <v>7181</v>
      </c>
      <c r="BO586" t="s">
        <v>215</v>
      </c>
      <c r="BP586">
        <v>0</v>
      </c>
      <c r="BQ586" t="s">
        <v>190</v>
      </c>
      <c r="BR586" t="s">
        <v>7182</v>
      </c>
      <c r="BS586" t="s">
        <v>9</v>
      </c>
      <c r="BV586" t="s">
        <v>7183</v>
      </c>
      <c r="BW586" t="s">
        <v>7177</v>
      </c>
      <c r="BX586" t="s">
        <v>7176</v>
      </c>
      <c r="BY586" t="s">
        <v>7178</v>
      </c>
      <c r="BZ586" t="s">
        <v>40</v>
      </c>
      <c r="CB586" t="s">
        <v>4509</v>
      </c>
      <c r="CC586" t="s">
        <v>7184</v>
      </c>
      <c r="CE586" t="s">
        <v>73</v>
      </c>
      <c r="CF586">
        <v>159</v>
      </c>
      <c r="CG586" t="s">
        <v>220</v>
      </c>
      <c r="CH586" t="s">
        <v>196</v>
      </c>
      <c r="CI586" t="s">
        <v>7119</v>
      </c>
      <c r="CJ586">
        <v>213</v>
      </c>
      <c r="CK586" t="s">
        <v>45</v>
      </c>
      <c r="CL586" s="1">
        <v>42235</v>
      </c>
      <c r="CM586" t="s">
        <v>7179</v>
      </c>
      <c r="CO586" t="s">
        <v>7185</v>
      </c>
      <c r="CP586" t="s">
        <v>7184</v>
      </c>
      <c r="CQ586">
        <v>1</v>
      </c>
      <c r="CR586" s="8"/>
      <c r="CS586">
        <v>0</v>
      </c>
      <c r="CU586" s="8">
        <v>3180</v>
      </c>
      <c r="CV586">
        <v>1</v>
      </c>
      <c r="CX586" t="s">
        <v>7186</v>
      </c>
    </row>
    <row r="587" spans="1:103" x14ac:dyDescent="0.35">
      <c r="A587" t="s">
        <v>7187</v>
      </c>
      <c r="B587" s="19" t="s">
        <v>7119</v>
      </c>
      <c r="C587" t="s">
        <v>9</v>
      </c>
      <c r="D587">
        <v>100</v>
      </c>
      <c r="E587">
        <v>20</v>
      </c>
      <c r="F587" t="s">
        <v>7119</v>
      </c>
      <c r="G587">
        <v>1819</v>
      </c>
      <c r="H587" t="s">
        <v>200</v>
      </c>
      <c r="I587">
        <v>20</v>
      </c>
      <c r="J587" t="s">
        <v>171</v>
      </c>
      <c r="K587" t="s">
        <v>7188</v>
      </c>
      <c r="L587" s="1"/>
      <c r="M587" s="1">
        <v>42236</v>
      </c>
      <c r="N587" s="1">
        <v>42142</v>
      </c>
      <c r="O587" t="s">
        <v>13</v>
      </c>
      <c r="P587" s="1">
        <v>42150</v>
      </c>
      <c r="Q587" t="s">
        <v>1359</v>
      </c>
      <c r="R587" t="s">
        <v>9</v>
      </c>
      <c r="S587" t="s">
        <v>7121</v>
      </c>
      <c r="T587" t="s">
        <v>13</v>
      </c>
      <c r="U587" t="s">
        <v>16</v>
      </c>
      <c r="X587" s="8">
        <v>22.5</v>
      </c>
      <c r="Y587" s="8">
        <v>22.5</v>
      </c>
      <c r="Z587" s="8">
        <v>59</v>
      </c>
      <c r="AA587" s="8">
        <v>3430.65</v>
      </c>
      <c r="AB587" t="s">
        <v>205</v>
      </c>
      <c r="AC587" t="s">
        <v>205</v>
      </c>
      <c r="AD587" t="s">
        <v>176</v>
      </c>
      <c r="AE587" t="s">
        <v>171</v>
      </c>
      <c r="AF587" t="s">
        <v>177</v>
      </c>
      <c r="AH587" t="s">
        <v>4561</v>
      </c>
      <c r="AI587" t="s">
        <v>2118</v>
      </c>
      <c r="AJ587" t="s">
        <v>80</v>
      </c>
      <c r="AK587" t="s">
        <v>619</v>
      </c>
      <c r="AL587" s="2">
        <v>42142.487337962964</v>
      </c>
      <c r="AM587" t="s">
        <v>7189</v>
      </c>
      <c r="AN587" t="s">
        <v>7189</v>
      </c>
      <c r="AO587">
        <v>1</v>
      </c>
      <c r="AP587" t="s">
        <v>183</v>
      </c>
      <c r="AT587" t="s">
        <v>7124</v>
      </c>
      <c r="AU587" t="s">
        <v>183</v>
      </c>
      <c r="AV587" t="s">
        <v>83</v>
      </c>
      <c r="AW587" s="8">
        <v>3180</v>
      </c>
      <c r="AX587" s="8">
        <v>3180</v>
      </c>
      <c r="AY587" s="8">
        <v>3430.65</v>
      </c>
      <c r="BA587" t="s">
        <v>7190</v>
      </c>
      <c r="BB587" t="s">
        <v>32</v>
      </c>
      <c r="BC587" t="s">
        <v>7191</v>
      </c>
      <c r="BE587">
        <v>15</v>
      </c>
      <c r="BF587" t="s">
        <v>69</v>
      </c>
      <c r="BG587" t="s">
        <v>7192</v>
      </c>
      <c r="BO587" t="s">
        <v>215</v>
      </c>
      <c r="BP587">
        <v>0</v>
      </c>
      <c r="BQ587" t="s">
        <v>190</v>
      </c>
      <c r="BR587" t="s">
        <v>7193</v>
      </c>
      <c r="BS587" t="s">
        <v>9</v>
      </c>
      <c r="BV587" t="s">
        <v>7194</v>
      </c>
      <c r="BW587" t="s">
        <v>7189</v>
      </c>
      <c r="BX587" t="s">
        <v>7195</v>
      </c>
      <c r="BY587" t="s">
        <v>7189</v>
      </c>
      <c r="BZ587" t="s">
        <v>72</v>
      </c>
      <c r="CB587" t="s">
        <v>773</v>
      </c>
      <c r="CC587" t="s">
        <v>7196</v>
      </c>
      <c r="CD587" t="s">
        <v>164</v>
      </c>
      <c r="CE587" t="s">
        <v>91</v>
      </c>
      <c r="CF587">
        <v>159</v>
      </c>
      <c r="CG587" t="s">
        <v>220</v>
      </c>
      <c r="CH587" t="s">
        <v>196</v>
      </c>
      <c r="CI587" t="s">
        <v>7119</v>
      </c>
      <c r="CJ587">
        <v>213</v>
      </c>
      <c r="CK587" t="s">
        <v>45</v>
      </c>
      <c r="CL587" s="1">
        <v>42236</v>
      </c>
      <c r="CM587" t="s">
        <v>7190</v>
      </c>
      <c r="CO587" t="s">
        <v>7196</v>
      </c>
      <c r="CP587" t="s">
        <v>7196</v>
      </c>
      <c r="CQ587">
        <v>1</v>
      </c>
      <c r="CR587" s="8"/>
      <c r="CS587">
        <v>1</v>
      </c>
      <c r="CU587" s="8">
        <v>3180</v>
      </c>
      <c r="CV587">
        <v>1</v>
      </c>
      <c r="CX587" t="s">
        <v>7197</v>
      </c>
    </row>
    <row r="588" spans="1:103" x14ac:dyDescent="0.35">
      <c r="A588" t="s">
        <v>7198</v>
      </c>
      <c r="B588" s="19" t="s">
        <v>7119</v>
      </c>
      <c r="C588" t="s">
        <v>9</v>
      </c>
      <c r="D588">
        <v>100</v>
      </c>
      <c r="E588">
        <v>20</v>
      </c>
      <c r="F588" t="s">
        <v>7119</v>
      </c>
      <c r="G588">
        <v>1580</v>
      </c>
      <c r="H588" t="s">
        <v>170</v>
      </c>
      <c r="I588">
        <v>20</v>
      </c>
      <c r="J588" t="s">
        <v>171</v>
      </c>
      <c r="K588" t="s">
        <v>7199</v>
      </c>
      <c r="L588" s="1"/>
      <c r="M588" s="1">
        <v>42236</v>
      </c>
      <c r="N588" s="1">
        <v>42108</v>
      </c>
      <c r="O588" t="s">
        <v>13</v>
      </c>
      <c r="P588" s="1">
        <v>42130</v>
      </c>
      <c r="Q588" t="s">
        <v>436</v>
      </c>
      <c r="R588" t="s">
        <v>9</v>
      </c>
      <c r="S588" t="s">
        <v>7121</v>
      </c>
      <c r="T588" t="s">
        <v>13</v>
      </c>
      <c r="U588" t="s">
        <v>16</v>
      </c>
      <c r="X588" s="8">
        <v>30</v>
      </c>
      <c r="Y588" s="8">
        <v>18.75</v>
      </c>
      <c r="Z588" s="8">
        <v>59</v>
      </c>
      <c r="AA588" s="8">
        <v>3633.98</v>
      </c>
      <c r="AB588" t="s">
        <v>175</v>
      </c>
      <c r="AC588" t="s">
        <v>175</v>
      </c>
      <c r="AD588" t="s">
        <v>176</v>
      </c>
      <c r="AE588" t="s">
        <v>171</v>
      </c>
      <c r="AF588" t="s">
        <v>177</v>
      </c>
      <c r="AH588" t="s">
        <v>526</v>
      </c>
      <c r="AI588" t="s">
        <v>527</v>
      </c>
      <c r="AJ588" t="s">
        <v>80</v>
      </c>
      <c r="AK588" t="s">
        <v>244</v>
      </c>
      <c r="AL588" s="2">
        <v>42108.418333333335</v>
      </c>
      <c r="AM588" t="s">
        <v>7200</v>
      </c>
      <c r="AN588" t="s">
        <v>7201</v>
      </c>
      <c r="AO588">
        <v>2</v>
      </c>
      <c r="AP588" t="s">
        <v>183</v>
      </c>
      <c r="AT588" t="s">
        <v>7124</v>
      </c>
      <c r="AU588" t="s">
        <v>183</v>
      </c>
      <c r="AV588" t="s">
        <v>83</v>
      </c>
      <c r="AW588" s="8">
        <v>3380</v>
      </c>
      <c r="AX588" s="8">
        <v>3380</v>
      </c>
      <c r="AY588" s="8">
        <v>3633.98</v>
      </c>
      <c r="BA588" t="s">
        <v>7202</v>
      </c>
      <c r="BB588" t="s">
        <v>7203</v>
      </c>
      <c r="BC588" t="s">
        <v>7204</v>
      </c>
      <c r="BE588">
        <v>15</v>
      </c>
      <c r="BF588" t="s">
        <v>69</v>
      </c>
      <c r="BG588" t="s">
        <v>7205</v>
      </c>
      <c r="BO588" t="s">
        <v>189</v>
      </c>
      <c r="BP588">
        <v>0</v>
      </c>
      <c r="BQ588" t="s">
        <v>190</v>
      </c>
      <c r="BR588" t="s">
        <v>7206</v>
      </c>
      <c r="BS588" t="s">
        <v>69</v>
      </c>
      <c r="BV588" t="s">
        <v>7207</v>
      </c>
      <c r="BW588" t="s">
        <v>7200</v>
      </c>
      <c r="BX588" t="s">
        <v>7208</v>
      </c>
      <c r="BY588" t="s">
        <v>7201</v>
      </c>
      <c r="BZ588" t="s">
        <v>40</v>
      </c>
      <c r="CA588" t="s">
        <v>7209</v>
      </c>
      <c r="CB588" t="s">
        <v>7210</v>
      </c>
      <c r="CC588" t="s">
        <v>7211</v>
      </c>
      <c r="CE588" t="s">
        <v>940</v>
      </c>
      <c r="CF588">
        <v>169</v>
      </c>
      <c r="CG588" t="s">
        <v>165</v>
      </c>
      <c r="CH588" t="s">
        <v>196</v>
      </c>
      <c r="CI588" t="s">
        <v>7119</v>
      </c>
      <c r="CJ588">
        <v>213</v>
      </c>
      <c r="CK588" t="s">
        <v>45</v>
      </c>
      <c r="CL588" s="1">
        <v>42236</v>
      </c>
      <c r="CM588" t="s">
        <v>7202</v>
      </c>
      <c r="CO588" t="s">
        <v>7211</v>
      </c>
      <c r="CP588" t="s">
        <v>7211</v>
      </c>
      <c r="CQ588">
        <v>2</v>
      </c>
      <c r="CR588" s="8"/>
      <c r="CS588">
        <v>0</v>
      </c>
      <c r="CU588" s="8">
        <v>3380</v>
      </c>
      <c r="CV588">
        <v>1</v>
      </c>
      <c r="CX588" t="s">
        <v>7212</v>
      </c>
    </row>
    <row r="589" spans="1:103" x14ac:dyDescent="0.35">
      <c r="A589" t="s">
        <v>7213</v>
      </c>
      <c r="B589" s="19" t="s">
        <v>7119</v>
      </c>
      <c r="C589" t="s">
        <v>9</v>
      </c>
      <c r="D589">
        <v>100</v>
      </c>
      <c r="E589">
        <v>20</v>
      </c>
      <c r="F589" t="s">
        <v>7119</v>
      </c>
      <c r="G589">
        <v>1559</v>
      </c>
      <c r="H589" t="s">
        <v>278</v>
      </c>
      <c r="I589">
        <v>20</v>
      </c>
      <c r="J589" t="s">
        <v>171</v>
      </c>
      <c r="K589" t="s">
        <v>7214</v>
      </c>
      <c r="L589" s="1"/>
      <c r="M589" s="1">
        <v>42235</v>
      </c>
      <c r="N589" s="1">
        <v>42107</v>
      </c>
      <c r="O589" t="s">
        <v>13</v>
      </c>
      <c r="P589" s="1">
        <v>42114</v>
      </c>
      <c r="Q589" t="s">
        <v>14</v>
      </c>
      <c r="R589" t="s">
        <v>9</v>
      </c>
      <c r="S589" t="s">
        <v>7121</v>
      </c>
      <c r="T589" t="s">
        <v>13</v>
      </c>
      <c r="U589" t="s">
        <v>16</v>
      </c>
      <c r="X589" s="8">
        <v>30</v>
      </c>
      <c r="Y589" s="8">
        <v>26.25</v>
      </c>
      <c r="Z589" s="8">
        <v>90</v>
      </c>
      <c r="AA589" s="8">
        <v>4280.96</v>
      </c>
      <c r="AB589" t="s">
        <v>280</v>
      </c>
      <c r="AC589" t="s">
        <v>280</v>
      </c>
      <c r="AD589" t="s">
        <v>176</v>
      </c>
      <c r="AE589" t="s">
        <v>171</v>
      </c>
      <c r="AF589" t="s">
        <v>177</v>
      </c>
      <c r="AH589" t="s">
        <v>2604</v>
      </c>
      <c r="AI589" t="s">
        <v>527</v>
      </c>
      <c r="AJ589" t="s">
        <v>100</v>
      </c>
      <c r="AK589" t="s">
        <v>284</v>
      </c>
      <c r="AL589" s="2">
        <v>42107.520277777781</v>
      </c>
      <c r="AM589" t="s">
        <v>7215</v>
      </c>
      <c r="AN589" t="s">
        <v>7215</v>
      </c>
      <c r="AO589">
        <v>2</v>
      </c>
      <c r="AP589" t="s">
        <v>183</v>
      </c>
      <c r="AT589" t="s">
        <v>7124</v>
      </c>
      <c r="AU589" t="s">
        <v>183</v>
      </c>
      <c r="AV589" t="s">
        <v>104</v>
      </c>
      <c r="AW589" s="8">
        <v>3980</v>
      </c>
      <c r="AX589" s="8">
        <v>3980</v>
      </c>
      <c r="AY589" s="8">
        <v>4280.96</v>
      </c>
      <c r="BA589" t="s">
        <v>7216</v>
      </c>
      <c r="BB589" t="s">
        <v>511</v>
      </c>
      <c r="BC589" t="s">
        <v>7217</v>
      </c>
      <c r="BE589">
        <v>15</v>
      </c>
      <c r="BF589" t="s">
        <v>69</v>
      </c>
      <c r="BG589" t="s">
        <v>7218</v>
      </c>
      <c r="BO589" t="s">
        <v>175</v>
      </c>
      <c r="BP589">
        <v>0</v>
      </c>
      <c r="BQ589" t="s">
        <v>190</v>
      </c>
      <c r="BR589" t="s">
        <v>7219</v>
      </c>
      <c r="BS589" t="s">
        <v>9</v>
      </c>
      <c r="BV589" t="s">
        <v>7220</v>
      </c>
      <c r="BW589" t="s">
        <v>7215</v>
      </c>
      <c r="BX589" t="s">
        <v>7221</v>
      </c>
      <c r="BY589" t="s">
        <v>7215</v>
      </c>
      <c r="BZ589" t="s">
        <v>72</v>
      </c>
      <c r="CC589" t="s">
        <v>7222</v>
      </c>
      <c r="CE589" t="s">
        <v>7223</v>
      </c>
      <c r="CF589">
        <v>199</v>
      </c>
      <c r="CG589" t="s">
        <v>227</v>
      </c>
      <c r="CH589" t="s">
        <v>196</v>
      </c>
      <c r="CI589" t="s">
        <v>7119</v>
      </c>
      <c r="CJ589">
        <v>213</v>
      </c>
      <c r="CK589" t="s">
        <v>45</v>
      </c>
      <c r="CL589" s="1">
        <v>42235</v>
      </c>
      <c r="CM589" t="s">
        <v>7216</v>
      </c>
      <c r="CO589" t="s">
        <v>7222</v>
      </c>
      <c r="CP589" t="s">
        <v>7222</v>
      </c>
      <c r="CQ589">
        <v>2</v>
      </c>
      <c r="CR589" s="8"/>
      <c r="CS589">
        <v>0</v>
      </c>
      <c r="CU589" s="8">
        <v>3980</v>
      </c>
      <c r="CV589">
        <v>1</v>
      </c>
      <c r="CX589" t="s">
        <v>7224</v>
      </c>
    </row>
    <row r="590" spans="1:103" x14ac:dyDescent="0.35">
      <c r="A590" t="s">
        <v>7225</v>
      </c>
      <c r="B590" s="19" t="s">
        <v>7226</v>
      </c>
      <c r="C590" t="s">
        <v>9</v>
      </c>
      <c r="D590">
        <v>99.46</v>
      </c>
      <c r="E590">
        <v>120</v>
      </c>
      <c r="F590" t="s">
        <v>7226</v>
      </c>
      <c r="G590">
        <v>1007</v>
      </c>
      <c r="H590" t="s">
        <v>50</v>
      </c>
      <c r="I590">
        <v>115</v>
      </c>
      <c r="J590" t="s">
        <v>11</v>
      </c>
      <c r="K590" t="s">
        <v>7227</v>
      </c>
      <c r="L590" s="1"/>
      <c r="M590" s="1">
        <v>42236</v>
      </c>
      <c r="N590" s="1">
        <v>42039</v>
      </c>
      <c r="O590" t="s">
        <v>13</v>
      </c>
      <c r="P590" s="1">
        <v>42046</v>
      </c>
      <c r="Q590" t="s">
        <v>202</v>
      </c>
      <c r="R590" t="s">
        <v>9</v>
      </c>
      <c r="S590" t="s">
        <v>7228</v>
      </c>
      <c r="T590" t="s">
        <v>13</v>
      </c>
      <c r="U590" t="s">
        <v>53</v>
      </c>
      <c r="X590" s="8">
        <v>44</v>
      </c>
      <c r="Y590" s="8">
        <v>22</v>
      </c>
      <c r="Z590" s="8">
        <v>58.49</v>
      </c>
      <c r="AA590" s="8">
        <v>34503.449999999997</v>
      </c>
      <c r="AB590" t="s">
        <v>274</v>
      </c>
      <c r="AC590" t="s">
        <v>54</v>
      </c>
      <c r="AD590" t="s">
        <v>794</v>
      </c>
      <c r="AE590" t="s">
        <v>11</v>
      </c>
      <c r="AF590" t="s">
        <v>20</v>
      </c>
      <c r="AG590" t="s">
        <v>7229</v>
      </c>
      <c r="AH590" t="s">
        <v>4258</v>
      </c>
      <c r="AI590" t="s">
        <v>441</v>
      </c>
      <c r="AJ590" t="s">
        <v>80</v>
      </c>
      <c r="AK590" t="s">
        <v>3441</v>
      </c>
      <c r="AL590" s="2">
        <v>42040.656828703701</v>
      </c>
      <c r="AM590" t="s">
        <v>7230</v>
      </c>
      <c r="AN590" t="s">
        <v>7231</v>
      </c>
      <c r="AO590">
        <v>3</v>
      </c>
      <c r="AP590" t="s">
        <v>1611</v>
      </c>
      <c r="AQ590" t="s">
        <v>818</v>
      </c>
      <c r="AR590">
        <v>60</v>
      </c>
      <c r="AT590" t="s">
        <v>6606</v>
      </c>
      <c r="AU590" t="s">
        <v>1611</v>
      </c>
      <c r="AV590" t="s">
        <v>83</v>
      </c>
      <c r="AW590" s="8">
        <v>32239.95</v>
      </c>
      <c r="AX590" s="8">
        <v>32239.95</v>
      </c>
      <c r="AY590" s="8">
        <v>34690.94</v>
      </c>
      <c r="BB590" t="s">
        <v>7232</v>
      </c>
      <c r="BD590">
        <v>2</v>
      </c>
      <c r="BE590">
        <v>50</v>
      </c>
      <c r="BF590" t="s">
        <v>69</v>
      </c>
      <c r="BG590" t="s">
        <v>7233</v>
      </c>
      <c r="BO590" t="s">
        <v>304</v>
      </c>
      <c r="BP590">
        <v>187.49</v>
      </c>
      <c r="BQ590" t="s">
        <v>36</v>
      </c>
      <c r="BR590" t="s">
        <v>7234</v>
      </c>
      <c r="BS590" t="s">
        <v>69</v>
      </c>
      <c r="BT590" t="s">
        <v>69</v>
      </c>
      <c r="BU590" t="s">
        <v>38</v>
      </c>
      <c r="BV590" t="s">
        <v>7235</v>
      </c>
      <c r="BW590" t="s">
        <v>7230</v>
      </c>
      <c r="BX590" t="s">
        <v>7236</v>
      </c>
      <c r="BY590" t="s">
        <v>7230</v>
      </c>
      <c r="BZ590" t="s">
        <v>40</v>
      </c>
      <c r="CA590" t="s">
        <v>7237</v>
      </c>
      <c r="CB590" t="s">
        <v>2881</v>
      </c>
      <c r="CC590" t="s">
        <v>7238</v>
      </c>
      <c r="CE590" t="s">
        <v>112</v>
      </c>
      <c r="CF590">
        <v>279</v>
      </c>
      <c r="CG590" t="s">
        <v>710</v>
      </c>
      <c r="CI590" t="s">
        <v>7226</v>
      </c>
      <c r="CJ590">
        <v>40</v>
      </c>
      <c r="CK590" t="s">
        <v>45</v>
      </c>
      <c r="CL590" s="1">
        <v>42236</v>
      </c>
      <c r="CM590" t="s">
        <v>7239</v>
      </c>
      <c r="CO590" t="s">
        <v>7240</v>
      </c>
      <c r="CQ590">
        <v>2</v>
      </c>
      <c r="CR590" s="8">
        <v>38822.85</v>
      </c>
      <c r="CS590">
        <v>1</v>
      </c>
      <c r="CU590" s="8">
        <v>32239.95</v>
      </c>
      <c r="CV590">
        <v>5</v>
      </c>
      <c r="CX590" t="s">
        <v>7241</v>
      </c>
      <c r="CY590">
        <v>7.5</v>
      </c>
    </row>
    <row r="591" spans="1:103" x14ac:dyDescent="0.35">
      <c r="A591" t="s">
        <v>7242</v>
      </c>
      <c r="B591" s="19" t="s">
        <v>7226</v>
      </c>
      <c r="C591" t="s">
        <v>9</v>
      </c>
      <c r="D591">
        <v>100</v>
      </c>
      <c r="E591">
        <v>120</v>
      </c>
      <c r="F591" t="s">
        <v>7226</v>
      </c>
      <c r="G591">
        <v>464</v>
      </c>
      <c r="H591" t="s">
        <v>10</v>
      </c>
      <c r="I591">
        <v>120</v>
      </c>
      <c r="J591" t="s">
        <v>11</v>
      </c>
      <c r="K591" t="s">
        <v>7243</v>
      </c>
      <c r="L591" s="1"/>
      <c r="M591" s="1">
        <v>42237</v>
      </c>
      <c r="N591" s="1">
        <v>41898</v>
      </c>
      <c r="O591" t="s">
        <v>13</v>
      </c>
      <c r="P591" s="1"/>
      <c r="Q591" t="s">
        <v>202</v>
      </c>
      <c r="R591" t="s">
        <v>9</v>
      </c>
      <c r="S591" t="s">
        <v>7228</v>
      </c>
      <c r="T591" t="s">
        <v>13</v>
      </c>
      <c r="U591" t="s">
        <v>53</v>
      </c>
      <c r="X591" s="8">
        <v>37</v>
      </c>
      <c r="Y591" s="8">
        <v>20</v>
      </c>
      <c r="Z591" s="8">
        <v>58.49</v>
      </c>
      <c r="AA591" s="8">
        <v>34287.93</v>
      </c>
      <c r="AB591" t="s">
        <v>611</v>
      </c>
      <c r="AC591" t="s">
        <v>189</v>
      </c>
      <c r="AD591" t="s">
        <v>794</v>
      </c>
      <c r="AE591" t="s">
        <v>11</v>
      </c>
      <c r="AF591" t="s">
        <v>20</v>
      </c>
      <c r="AG591" t="s">
        <v>7244</v>
      </c>
      <c r="AH591" t="s">
        <v>3329</v>
      </c>
      <c r="AI591" t="s">
        <v>3116</v>
      </c>
      <c r="AJ591" t="s">
        <v>23</v>
      </c>
      <c r="AK591" t="s">
        <v>4517</v>
      </c>
      <c r="AL591" s="2">
        <v>41898.641817129632</v>
      </c>
      <c r="AM591" t="s">
        <v>7245</v>
      </c>
      <c r="AN591" t="s">
        <v>7245</v>
      </c>
      <c r="AO591">
        <v>6</v>
      </c>
      <c r="AP591" t="s">
        <v>1611</v>
      </c>
      <c r="AQ591" t="s">
        <v>818</v>
      </c>
      <c r="AR591">
        <v>60</v>
      </c>
      <c r="AT591" t="s">
        <v>6606</v>
      </c>
      <c r="AU591" t="s">
        <v>1611</v>
      </c>
      <c r="AV591" t="s">
        <v>29</v>
      </c>
      <c r="AW591" s="8">
        <v>31803.1</v>
      </c>
      <c r="AX591" s="8">
        <v>31803.1</v>
      </c>
      <c r="AY591" s="8">
        <v>34287.93</v>
      </c>
      <c r="BA591" t="s">
        <v>7246</v>
      </c>
      <c r="BB591" t="s">
        <v>5078</v>
      </c>
      <c r="BC591" t="s">
        <v>7247</v>
      </c>
      <c r="BD591">
        <v>2</v>
      </c>
      <c r="BE591">
        <v>50</v>
      </c>
      <c r="BF591" t="s">
        <v>69</v>
      </c>
      <c r="BG591" t="s">
        <v>7248</v>
      </c>
      <c r="BO591" t="s">
        <v>325</v>
      </c>
      <c r="BP591">
        <v>0</v>
      </c>
      <c r="BQ591" t="s">
        <v>36</v>
      </c>
      <c r="BR591" t="s">
        <v>7249</v>
      </c>
      <c r="BS591" t="s">
        <v>69</v>
      </c>
      <c r="BT591" t="s">
        <v>9</v>
      </c>
      <c r="BU591" t="s">
        <v>38</v>
      </c>
      <c r="BV591" t="s">
        <v>7250</v>
      </c>
      <c r="BW591" t="s">
        <v>7245</v>
      </c>
      <c r="BX591" t="s">
        <v>7251</v>
      </c>
      <c r="BY591" t="s">
        <v>7245</v>
      </c>
      <c r="BZ591" t="s">
        <v>72</v>
      </c>
      <c r="CB591" t="s">
        <v>1169</v>
      </c>
      <c r="CC591" t="s">
        <v>7252</v>
      </c>
      <c r="CE591" t="s">
        <v>112</v>
      </c>
      <c r="CF591">
        <v>259</v>
      </c>
      <c r="CG591" t="s">
        <v>449</v>
      </c>
      <c r="CI591" t="s">
        <v>7226</v>
      </c>
      <c r="CJ591">
        <v>40</v>
      </c>
      <c r="CK591" t="s">
        <v>45</v>
      </c>
      <c r="CL591" s="1">
        <v>42237</v>
      </c>
      <c r="CM591" t="s">
        <v>7246</v>
      </c>
      <c r="CO591" t="s">
        <v>7253</v>
      </c>
      <c r="CP591" t="s">
        <v>7252</v>
      </c>
      <c r="CQ591">
        <v>3</v>
      </c>
      <c r="CR591" s="8">
        <v>37606.800000000003</v>
      </c>
      <c r="CS591">
        <v>1</v>
      </c>
      <c r="CU591" s="8">
        <v>31803.1</v>
      </c>
      <c r="CV591">
        <v>5</v>
      </c>
      <c r="CX591" t="s">
        <v>7254</v>
      </c>
      <c r="CY591">
        <v>7.5</v>
      </c>
    </row>
    <row r="592" spans="1:103" x14ac:dyDescent="0.35">
      <c r="A592" t="s">
        <v>6797</v>
      </c>
      <c r="B592" s="19" t="s">
        <v>7226</v>
      </c>
      <c r="C592" t="s">
        <v>9</v>
      </c>
      <c r="D592">
        <v>100</v>
      </c>
      <c r="E592">
        <v>120</v>
      </c>
      <c r="F592" t="s">
        <v>7226</v>
      </c>
      <c r="G592">
        <v>259</v>
      </c>
      <c r="H592" t="s">
        <v>50</v>
      </c>
      <c r="I592">
        <v>120</v>
      </c>
      <c r="J592" t="s">
        <v>11</v>
      </c>
      <c r="K592" t="s">
        <v>6798</v>
      </c>
      <c r="L592" s="1"/>
      <c r="M592" s="1">
        <v>42238</v>
      </c>
      <c r="N592" s="1">
        <v>41880</v>
      </c>
      <c r="O592" t="s">
        <v>13</v>
      </c>
      <c r="P592" s="1">
        <v>41889</v>
      </c>
      <c r="Q592" t="s">
        <v>52</v>
      </c>
      <c r="R592" t="s">
        <v>9</v>
      </c>
      <c r="S592" t="s">
        <v>7228</v>
      </c>
      <c r="T592" t="s">
        <v>13</v>
      </c>
      <c r="U592" t="s">
        <v>53</v>
      </c>
      <c r="X592" s="8">
        <v>44</v>
      </c>
      <c r="Y592" s="8">
        <v>22</v>
      </c>
      <c r="Z592" s="8">
        <v>58.49</v>
      </c>
      <c r="AA592" s="8">
        <v>36691.06</v>
      </c>
      <c r="AB592" t="s">
        <v>274</v>
      </c>
      <c r="AC592" t="s">
        <v>54</v>
      </c>
      <c r="AD592" t="s">
        <v>794</v>
      </c>
      <c r="AE592" t="s">
        <v>11</v>
      </c>
      <c r="AF592" t="s">
        <v>20</v>
      </c>
      <c r="AG592" t="s">
        <v>6799</v>
      </c>
      <c r="AH592" t="s">
        <v>7255</v>
      </c>
      <c r="AI592" t="s">
        <v>3967</v>
      </c>
      <c r="AJ592" t="s">
        <v>59</v>
      </c>
      <c r="AK592" t="s">
        <v>3457</v>
      </c>
      <c r="AL592" s="2">
        <v>41880.587002314816</v>
      </c>
      <c r="AM592" t="s">
        <v>7256</v>
      </c>
      <c r="AO592">
        <v>6</v>
      </c>
      <c r="AP592" t="s">
        <v>1611</v>
      </c>
      <c r="AQ592" t="s">
        <v>818</v>
      </c>
      <c r="AR592">
        <v>60</v>
      </c>
      <c r="AT592" t="s">
        <v>6606</v>
      </c>
      <c r="AU592" t="s">
        <v>1611</v>
      </c>
      <c r="AV592" t="s">
        <v>62</v>
      </c>
      <c r="AW592" s="8">
        <v>34048.15</v>
      </c>
      <c r="AX592" s="8">
        <v>34048.15</v>
      </c>
      <c r="AY592" s="8">
        <v>36691.06</v>
      </c>
      <c r="BA592" t="s">
        <v>6801</v>
      </c>
      <c r="BB592" t="s">
        <v>511</v>
      </c>
      <c r="BC592" t="s">
        <v>6802</v>
      </c>
      <c r="BD592">
        <v>2</v>
      </c>
      <c r="BE592">
        <v>50</v>
      </c>
      <c r="BF592" t="s">
        <v>9</v>
      </c>
      <c r="BG592" t="s">
        <v>6803</v>
      </c>
      <c r="BO592" t="s">
        <v>304</v>
      </c>
      <c r="BP592">
        <v>0</v>
      </c>
      <c r="BQ592" t="s">
        <v>36</v>
      </c>
      <c r="BR592" t="s">
        <v>4621</v>
      </c>
      <c r="BS592" t="s">
        <v>69</v>
      </c>
      <c r="BT592" t="s">
        <v>9</v>
      </c>
      <c r="BU592" t="s">
        <v>38</v>
      </c>
      <c r="BV592" t="s">
        <v>6804</v>
      </c>
      <c r="BW592" t="s">
        <v>7256</v>
      </c>
      <c r="BX592" t="s">
        <v>6805</v>
      </c>
      <c r="BY592" t="s">
        <v>6800</v>
      </c>
      <c r="BZ592" t="s">
        <v>72</v>
      </c>
      <c r="CD592" t="s">
        <v>6806</v>
      </c>
      <c r="CE592" t="s">
        <v>6807</v>
      </c>
      <c r="CF592">
        <v>279</v>
      </c>
      <c r="CG592" t="s">
        <v>710</v>
      </c>
      <c r="CI592" t="s">
        <v>7226</v>
      </c>
      <c r="CJ592">
        <v>40</v>
      </c>
      <c r="CK592" t="s">
        <v>45</v>
      </c>
      <c r="CL592" s="1">
        <v>42238</v>
      </c>
      <c r="CM592" t="s">
        <v>6801</v>
      </c>
      <c r="CO592" t="s">
        <v>6808</v>
      </c>
      <c r="CQ592">
        <v>3</v>
      </c>
      <c r="CR592" s="8">
        <v>40510.800000000003</v>
      </c>
      <c r="CS592">
        <v>3</v>
      </c>
      <c r="CU592" s="8">
        <v>34048.15</v>
      </c>
      <c r="CV592">
        <v>5</v>
      </c>
      <c r="CX592" t="s">
        <v>7257</v>
      </c>
      <c r="CY592">
        <v>7.5</v>
      </c>
    </row>
    <row r="593" spans="1:103" x14ac:dyDescent="0.35">
      <c r="A593" t="s">
        <v>7258</v>
      </c>
      <c r="B593" s="19" t="s">
        <v>7226</v>
      </c>
      <c r="C593" t="s">
        <v>69</v>
      </c>
      <c r="E593">
        <v>120</v>
      </c>
      <c r="F593" t="s">
        <v>7226</v>
      </c>
      <c r="G593">
        <v>790</v>
      </c>
      <c r="H593" t="s">
        <v>10</v>
      </c>
      <c r="I593">
        <v>120</v>
      </c>
      <c r="J593" t="s">
        <v>11</v>
      </c>
      <c r="K593" t="s">
        <v>7259</v>
      </c>
      <c r="L593" s="1">
        <v>41989</v>
      </c>
      <c r="M593" s="1">
        <v>42236</v>
      </c>
      <c r="N593" s="1">
        <v>41989</v>
      </c>
      <c r="O593" t="s">
        <v>990</v>
      </c>
      <c r="P593" s="1"/>
      <c r="Q593" t="s">
        <v>758</v>
      </c>
      <c r="R593" t="s">
        <v>9</v>
      </c>
      <c r="S593" t="s">
        <v>7228</v>
      </c>
      <c r="T593" t="s">
        <v>1414</v>
      </c>
      <c r="X593" s="8">
        <v>37</v>
      </c>
      <c r="Y593" s="8">
        <v>20</v>
      </c>
      <c r="Z593" s="8">
        <v>58.49</v>
      </c>
      <c r="AA593" s="8">
        <v>0</v>
      </c>
      <c r="AB593" t="s">
        <v>1097</v>
      </c>
      <c r="AC593" t="s">
        <v>1097</v>
      </c>
      <c r="AD593" t="s">
        <v>794</v>
      </c>
      <c r="AE593" t="s">
        <v>11</v>
      </c>
      <c r="AF593" t="s">
        <v>20</v>
      </c>
      <c r="AH593" t="s">
        <v>1011</v>
      </c>
      <c r="AI593" t="s">
        <v>1012</v>
      </c>
      <c r="AJ593" t="s">
        <v>80</v>
      </c>
      <c r="AK593" t="s">
        <v>3885</v>
      </c>
      <c r="AL593" s="2">
        <v>41989.453657407408</v>
      </c>
      <c r="AM593" t="s">
        <v>7260</v>
      </c>
      <c r="AO593">
        <v>1</v>
      </c>
      <c r="AP593" t="s">
        <v>1611</v>
      </c>
      <c r="AQ593" t="s">
        <v>818</v>
      </c>
      <c r="AR593">
        <v>60</v>
      </c>
      <c r="AT593" t="s">
        <v>6606</v>
      </c>
      <c r="AU593" t="s">
        <v>1611</v>
      </c>
      <c r="AV593" t="s">
        <v>83</v>
      </c>
      <c r="AW593" s="8">
        <v>31080</v>
      </c>
      <c r="AX593" s="8">
        <v>23310</v>
      </c>
      <c r="AY593" s="8">
        <v>25059.74</v>
      </c>
      <c r="BA593" t="s">
        <v>3745</v>
      </c>
      <c r="BB593" t="s">
        <v>32</v>
      </c>
      <c r="BC593" t="s">
        <v>3520</v>
      </c>
      <c r="BD593">
        <v>2</v>
      </c>
      <c r="BE593">
        <v>50</v>
      </c>
      <c r="BF593" t="s">
        <v>69</v>
      </c>
      <c r="BG593" t="s">
        <v>7261</v>
      </c>
      <c r="BO593" t="s">
        <v>280</v>
      </c>
      <c r="BP593">
        <v>25059.74</v>
      </c>
      <c r="BQ593" t="s">
        <v>36</v>
      </c>
      <c r="BR593" t="s">
        <v>7262</v>
      </c>
      <c r="BS593" t="s">
        <v>9</v>
      </c>
      <c r="BV593" t="s">
        <v>7263</v>
      </c>
      <c r="BW593" t="s">
        <v>7260</v>
      </c>
      <c r="BX593" t="s">
        <v>7264</v>
      </c>
      <c r="BY593" t="s">
        <v>7260</v>
      </c>
      <c r="BZ593" t="s">
        <v>72</v>
      </c>
      <c r="CB593" t="s">
        <v>2082</v>
      </c>
      <c r="CE593" t="s">
        <v>73</v>
      </c>
      <c r="CF593">
        <v>259</v>
      </c>
      <c r="CG593" t="s">
        <v>449</v>
      </c>
      <c r="CI593" t="s">
        <v>7226</v>
      </c>
      <c r="CJ593">
        <v>40</v>
      </c>
      <c r="CK593" t="s">
        <v>45</v>
      </c>
      <c r="CL593" s="1">
        <v>42236</v>
      </c>
      <c r="CM593" t="s">
        <v>3745</v>
      </c>
      <c r="CQ593">
        <v>1</v>
      </c>
      <c r="CR593" s="8">
        <v>28205.1</v>
      </c>
      <c r="CS593">
        <v>1</v>
      </c>
      <c r="CT593" t="s">
        <v>9</v>
      </c>
      <c r="CU593" s="8">
        <v>31080</v>
      </c>
      <c r="CV593">
        <v>5</v>
      </c>
      <c r="CX593" t="s">
        <v>7265</v>
      </c>
      <c r="CY593">
        <v>7.5</v>
      </c>
    </row>
    <row r="594" spans="1:103" ht="29" x14ac:dyDescent="0.35">
      <c r="A594" t="s">
        <v>7266</v>
      </c>
      <c r="B594" s="19" t="s">
        <v>7226</v>
      </c>
      <c r="C594" t="s">
        <v>69</v>
      </c>
      <c r="E594">
        <v>120</v>
      </c>
      <c r="F594" t="s">
        <v>7226</v>
      </c>
      <c r="G594">
        <v>789</v>
      </c>
      <c r="H594" t="s">
        <v>148</v>
      </c>
      <c r="I594">
        <v>120</v>
      </c>
      <c r="J594" t="s">
        <v>11</v>
      </c>
      <c r="K594" t="s">
        <v>7267</v>
      </c>
      <c r="L594" s="1">
        <v>41989</v>
      </c>
      <c r="M594" s="1">
        <v>42235</v>
      </c>
      <c r="N594" s="1">
        <v>41989</v>
      </c>
      <c r="O594" t="s">
        <v>1455</v>
      </c>
      <c r="P594" s="1"/>
      <c r="Q594" t="s">
        <v>758</v>
      </c>
      <c r="R594" t="s">
        <v>9</v>
      </c>
      <c r="S594" t="s">
        <v>7228</v>
      </c>
      <c r="T594" t="s">
        <v>1455</v>
      </c>
      <c r="X594" s="8">
        <v>47.5</v>
      </c>
      <c r="Y594" s="8">
        <v>25</v>
      </c>
      <c r="Z594" s="8">
        <v>58.49</v>
      </c>
      <c r="AB594" t="s">
        <v>785</v>
      </c>
      <c r="AC594" t="s">
        <v>785</v>
      </c>
      <c r="AD594" t="s">
        <v>794</v>
      </c>
      <c r="AE594" t="s">
        <v>11</v>
      </c>
      <c r="AF594" t="s">
        <v>20</v>
      </c>
      <c r="AH594" t="s">
        <v>1011</v>
      </c>
      <c r="AI594" t="s">
        <v>1012</v>
      </c>
      <c r="AJ594" t="s">
        <v>100</v>
      </c>
      <c r="AK594" t="s">
        <v>7268</v>
      </c>
      <c r="AL594" s="2">
        <v>41989.450462962966</v>
      </c>
      <c r="AM594" t="s">
        <v>7269</v>
      </c>
      <c r="AO594">
        <v>0</v>
      </c>
      <c r="AP594" t="s">
        <v>1611</v>
      </c>
      <c r="AQ594" t="s">
        <v>818</v>
      </c>
      <c r="AR594">
        <v>60</v>
      </c>
      <c r="AS594" s="6" t="s">
        <v>5434</v>
      </c>
      <c r="AT594" t="s">
        <v>6606</v>
      </c>
      <c r="AU594" t="s">
        <v>1611</v>
      </c>
      <c r="AV594" t="s">
        <v>104</v>
      </c>
      <c r="AW594" s="8">
        <v>40680</v>
      </c>
      <c r="AX594" s="8"/>
      <c r="AY594" s="8"/>
      <c r="BA594" t="s">
        <v>7270</v>
      </c>
      <c r="BB594" t="s">
        <v>32</v>
      </c>
      <c r="BC594" t="s">
        <v>7271</v>
      </c>
      <c r="BD594">
        <v>2</v>
      </c>
      <c r="BE594">
        <v>50</v>
      </c>
      <c r="BF594" t="s">
        <v>69</v>
      </c>
      <c r="BG594" t="s">
        <v>7272</v>
      </c>
      <c r="BO594" t="s">
        <v>175</v>
      </c>
      <c r="BQ594" t="s">
        <v>36</v>
      </c>
      <c r="BR594" t="s">
        <v>7273</v>
      </c>
      <c r="BS594" t="s">
        <v>9</v>
      </c>
      <c r="BV594" t="s">
        <v>7274</v>
      </c>
      <c r="BW594" t="s">
        <v>7269</v>
      </c>
      <c r="BX594" t="s">
        <v>7275</v>
      </c>
      <c r="BY594" t="s">
        <v>7269</v>
      </c>
      <c r="BZ594" t="s">
        <v>72</v>
      </c>
      <c r="CB594" t="s">
        <v>7276</v>
      </c>
      <c r="CE594" t="s">
        <v>608</v>
      </c>
      <c r="CF594">
        <v>339</v>
      </c>
      <c r="CG594" t="s">
        <v>316</v>
      </c>
      <c r="CI594" t="s">
        <v>7226</v>
      </c>
      <c r="CJ594">
        <v>40</v>
      </c>
      <c r="CK594" t="s">
        <v>45</v>
      </c>
      <c r="CL594" s="1">
        <v>42235</v>
      </c>
      <c r="CM594" t="s">
        <v>7270</v>
      </c>
      <c r="CQ594">
        <v>0</v>
      </c>
      <c r="CR594" s="8"/>
      <c r="CS594">
        <v>1</v>
      </c>
      <c r="CT594" t="s">
        <v>9</v>
      </c>
      <c r="CU594" s="8">
        <v>40680</v>
      </c>
      <c r="CV594">
        <v>5</v>
      </c>
      <c r="CX594" t="s">
        <v>7277</v>
      </c>
      <c r="CY594">
        <v>7.5</v>
      </c>
    </row>
    <row r="595" spans="1:103" x14ac:dyDescent="0.35">
      <c r="A595" t="s">
        <v>7278</v>
      </c>
      <c r="B595" s="19" t="s">
        <v>7226</v>
      </c>
      <c r="C595" t="s">
        <v>9</v>
      </c>
      <c r="D595">
        <v>100</v>
      </c>
      <c r="E595">
        <v>120</v>
      </c>
      <c r="F595" t="s">
        <v>7226</v>
      </c>
      <c r="G595">
        <v>108</v>
      </c>
      <c r="H595" t="s">
        <v>50</v>
      </c>
      <c r="I595">
        <v>120</v>
      </c>
      <c r="J595" t="s">
        <v>11</v>
      </c>
      <c r="K595" t="s">
        <v>7279</v>
      </c>
      <c r="L595" s="1"/>
      <c r="M595" s="1">
        <v>42235</v>
      </c>
      <c r="N595" s="1">
        <v>41871</v>
      </c>
      <c r="O595" t="s">
        <v>13</v>
      </c>
      <c r="P595" s="1">
        <v>41978</v>
      </c>
      <c r="Q595" t="s">
        <v>202</v>
      </c>
      <c r="R595" t="s">
        <v>9</v>
      </c>
      <c r="S595" t="s">
        <v>7228</v>
      </c>
      <c r="T595" t="s">
        <v>13</v>
      </c>
      <c r="U595" t="s">
        <v>16</v>
      </c>
      <c r="X595" s="8">
        <v>44</v>
      </c>
      <c r="Y595" s="8">
        <v>22</v>
      </c>
      <c r="Z595" s="8">
        <v>58.49</v>
      </c>
      <c r="AA595" s="8">
        <v>36753.56</v>
      </c>
      <c r="AB595" t="s">
        <v>274</v>
      </c>
      <c r="AC595" t="s">
        <v>54</v>
      </c>
      <c r="AD595" t="s">
        <v>794</v>
      </c>
      <c r="AE595" t="s">
        <v>11</v>
      </c>
      <c r="AF595" t="s">
        <v>20</v>
      </c>
      <c r="AG595" t="s">
        <v>7280</v>
      </c>
      <c r="AH595" t="s">
        <v>796</v>
      </c>
      <c r="AI595" t="s">
        <v>58</v>
      </c>
      <c r="AJ595" t="s">
        <v>100</v>
      </c>
      <c r="AK595" t="s">
        <v>3485</v>
      </c>
      <c r="AL595" s="2">
        <v>41871.494837962964</v>
      </c>
      <c r="AM595" t="s">
        <v>7281</v>
      </c>
      <c r="AN595" t="s">
        <v>7281</v>
      </c>
      <c r="AO595">
        <v>6</v>
      </c>
      <c r="AP595" t="s">
        <v>1611</v>
      </c>
      <c r="AQ595" t="s">
        <v>818</v>
      </c>
      <c r="AR595">
        <v>60</v>
      </c>
      <c r="AT595" t="s">
        <v>6606</v>
      </c>
      <c r="AU595" t="s">
        <v>1611</v>
      </c>
      <c r="AV595" t="s">
        <v>104</v>
      </c>
      <c r="AW595" s="8">
        <v>34099.800000000003</v>
      </c>
      <c r="AX595" s="8">
        <v>34099.800000000003</v>
      </c>
      <c r="AY595" s="8">
        <v>36753.56</v>
      </c>
      <c r="BA595" t="s">
        <v>7282</v>
      </c>
      <c r="BB595" t="s">
        <v>32</v>
      </c>
      <c r="BC595" t="s">
        <v>7283</v>
      </c>
      <c r="BD595">
        <v>2</v>
      </c>
      <c r="BE595">
        <v>50</v>
      </c>
      <c r="BF595" t="s">
        <v>9</v>
      </c>
      <c r="BG595" t="s">
        <v>7284</v>
      </c>
      <c r="BO595" t="s">
        <v>304</v>
      </c>
      <c r="BP595">
        <v>0</v>
      </c>
      <c r="BQ595" t="s">
        <v>36</v>
      </c>
      <c r="BR595" t="s">
        <v>2970</v>
      </c>
      <c r="BS595" t="s">
        <v>9</v>
      </c>
      <c r="BT595" t="s">
        <v>9</v>
      </c>
      <c r="BU595" t="s">
        <v>38</v>
      </c>
      <c r="BV595" t="s">
        <v>7285</v>
      </c>
      <c r="BW595" t="s">
        <v>7281</v>
      </c>
      <c r="BX595" t="s">
        <v>7286</v>
      </c>
      <c r="BY595" t="s">
        <v>7281</v>
      </c>
      <c r="BZ595" t="s">
        <v>72</v>
      </c>
      <c r="CB595" t="s">
        <v>6754</v>
      </c>
      <c r="CC595" t="s">
        <v>7287</v>
      </c>
      <c r="CD595" t="s">
        <v>164</v>
      </c>
      <c r="CE595" t="s">
        <v>91</v>
      </c>
      <c r="CF595">
        <v>279</v>
      </c>
      <c r="CG595" t="s">
        <v>710</v>
      </c>
      <c r="CI595" t="s">
        <v>7226</v>
      </c>
      <c r="CJ595">
        <v>40</v>
      </c>
      <c r="CK595" t="s">
        <v>45</v>
      </c>
      <c r="CL595" s="1">
        <v>42235</v>
      </c>
      <c r="CM595" t="s">
        <v>7282</v>
      </c>
      <c r="CN595" t="s">
        <v>7288</v>
      </c>
      <c r="CO595" t="s">
        <v>7289</v>
      </c>
      <c r="CP595" t="s">
        <v>7287</v>
      </c>
      <c r="CQ595">
        <v>3</v>
      </c>
      <c r="CR595" s="8">
        <v>40510.800000000003</v>
      </c>
      <c r="CS595">
        <v>3</v>
      </c>
      <c r="CU595" s="8">
        <v>34099.800000000003</v>
      </c>
      <c r="CV595">
        <v>5</v>
      </c>
      <c r="CX595" t="s">
        <v>7290</v>
      </c>
      <c r="CY595">
        <v>7.5</v>
      </c>
    </row>
    <row r="596" spans="1:103" x14ac:dyDescent="0.35">
      <c r="A596" t="s">
        <v>5565</v>
      </c>
      <c r="B596" s="19" t="s">
        <v>7226</v>
      </c>
      <c r="C596" t="s">
        <v>69</v>
      </c>
      <c r="E596">
        <v>120</v>
      </c>
      <c r="F596" t="s">
        <v>7226</v>
      </c>
      <c r="G596">
        <v>1276</v>
      </c>
      <c r="H596" t="s">
        <v>686</v>
      </c>
      <c r="I596">
        <v>120</v>
      </c>
      <c r="J596" t="s">
        <v>11</v>
      </c>
      <c r="K596" t="s">
        <v>2887</v>
      </c>
      <c r="L596" s="1">
        <v>42079</v>
      </c>
      <c r="M596" s="1">
        <v>42239</v>
      </c>
      <c r="N596" s="1">
        <v>42079</v>
      </c>
      <c r="O596" t="s">
        <v>990</v>
      </c>
      <c r="P596" s="1"/>
      <c r="Q596" t="s">
        <v>758</v>
      </c>
      <c r="R596" t="s">
        <v>9</v>
      </c>
      <c r="S596" t="s">
        <v>7228</v>
      </c>
      <c r="T596" t="s">
        <v>1808</v>
      </c>
      <c r="AA596" s="8">
        <v>0</v>
      </c>
      <c r="AB596" t="s">
        <v>165</v>
      </c>
      <c r="AC596" t="s">
        <v>687</v>
      </c>
      <c r="AD596" t="s">
        <v>794</v>
      </c>
      <c r="AE596" t="s">
        <v>11</v>
      </c>
      <c r="AF596" t="s">
        <v>20</v>
      </c>
      <c r="AG596" t="s">
        <v>7291</v>
      </c>
      <c r="AH596" t="s">
        <v>1523</v>
      </c>
      <c r="AI596" t="s">
        <v>464</v>
      </c>
      <c r="AJ596" t="s">
        <v>688</v>
      </c>
      <c r="AK596" t="s">
        <v>7292</v>
      </c>
      <c r="AL596" s="2">
        <v>42079.584814814814</v>
      </c>
      <c r="AN596" t="s">
        <v>5567</v>
      </c>
      <c r="AO596">
        <v>3</v>
      </c>
      <c r="AP596" t="s">
        <v>1611</v>
      </c>
      <c r="AQ596" t="s">
        <v>818</v>
      </c>
      <c r="AR596">
        <v>60</v>
      </c>
      <c r="AT596" t="s">
        <v>6606</v>
      </c>
      <c r="AU596" t="s">
        <v>1611</v>
      </c>
      <c r="AV596" t="s">
        <v>690</v>
      </c>
      <c r="AW596" s="8">
        <v>33490.33</v>
      </c>
      <c r="AX596" s="8">
        <v>33490.33</v>
      </c>
      <c r="AY596" s="8">
        <v>35501.300000000003</v>
      </c>
      <c r="BA596" t="s">
        <v>5568</v>
      </c>
      <c r="BB596" t="s">
        <v>511</v>
      </c>
      <c r="BC596" t="s">
        <v>2891</v>
      </c>
      <c r="BD596">
        <v>2</v>
      </c>
      <c r="BE596">
        <v>50</v>
      </c>
      <c r="BF596" t="s">
        <v>69</v>
      </c>
      <c r="BG596" t="s">
        <v>7293</v>
      </c>
      <c r="BO596" t="s">
        <v>691</v>
      </c>
      <c r="BP596">
        <v>35501.300000000003</v>
      </c>
      <c r="BQ596" t="s">
        <v>36</v>
      </c>
      <c r="BR596" t="s">
        <v>5569</v>
      </c>
      <c r="BS596" t="s">
        <v>9</v>
      </c>
      <c r="BT596" t="s">
        <v>69</v>
      </c>
      <c r="BU596" t="s">
        <v>38</v>
      </c>
      <c r="BV596" t="s">
        <v>7294</v>
      </c>
      <c r="BX596" t="s">
        <v>3106</v>
      </c>
      <c r="BY596" t="s">
        <v>5567</v>
      </c>
      <c r="BZ596" t="s">
        <v>40</v>
      </c>
      <c r="CB596" t="s">
        <v>5312</v>
      </c>
      <c r="CE596" t="s">
        <v>3790</v>
      </c>
      <c r="CF596">
        <v>279</v>
      </c>
      <c r="CG596" t="s">
        <v>205</v>
      </c>
      <c r="CI596" t="s">
        <v>7226</v>
      </c>
      <c r="CJ596">
        <v>40</v>
      </c>
      <c r="CK596" t="s">
        <v>45</v>
      </c>
      <c r="CL596" s="1">
        <v>42239</v>
      </c>
      <c r="CM596" t="s">
        <v>5568</v>
      </c>
      <c r="CO596" t="s">
        <v>7295</v>
      </c>
      <c r="CQ596">
        <v>2</v>
      </c>
      <c r="CR596" s="8">
        <v>40510.800000000003</v>
      </c>
      <c r="CS596">
        <v>2</v>
      </c>
      <c r="CU596" s="8">
        <v>33490.33</v>
      </c>
      <c r="CV596">
        <v>5</v>
      </c>
      <c r="CX596" t="s">
        <v>7296</v>
      </c>
      <c r="CY596">
        <v>7.5</v>
      </c>
    </row>
    <row r="597" spans="1:103" x14ac:dyDescent="0.35">
      <c r="A597" t="s">
        <v>7297</v>
      </c>
      <c r="B597" s="19" t="s">
        <v>7226</v>
      </c>
      <c r="C597" t="s">
        <v>9</v>
      </c>
      <c r="D597">
        <v>100</v>
      </c>
      <c r="E597">
        <v>120</v>
      </c>
      <c r="F597" t="s">
        <v>7226</v>
      </c>
      <c r="G597">
        <v>972</v>
      </c>
      <c r="H597" t="s">
        <v>50</v>
      </c>
      <c r="I597">
        <v>120</v>
      </c>
      <c r="J597" t="s">
        <v>11</v>
      </c>
      <c r="K597" t="s">
        <v>7298</v>
      </c>
      <c r="L597" s="1"/>
      <c r="M597" s="1">
        <v>42237</v>
      </c>
      <c r="N597" s="1">
        <v>42037</v>
      </c>
      <c r="O597" t="s">
        <v>13</v>
      </c>
      <c r="P597" s="1">
        <v>42045</v>
      </c>
      <c r="Q597" t="s">
        <v>436</v>
      </c>
      <c r="R597" t="s">
        <v>9</v>
      </c>
      <c r="S597" t="s">
        <v>7228</v>
      </c>
      <c r="T597" t="s">
        <v>13</v>
      </c>
      <c r="U597" t="s">
        <v>1283</v>
      </c>
      <c r="X597" s="8">
        <v>44</v>
      </c>
      <c r="Y597" s="8">
        <v>22</v>
      </c>
      <c r="Z597" s="8">
        <v>58.49</v>
      </c>
      <c r="AA597" s="8">
        <v>37253.53</v>
      </c>
      <c r="AB597" t="s">
        <v>274</v>
      </c>
      <c r="AC597" t="s">
        <v>54</v>
      </c>
      <c r="AD597" t="s">
        <v>794</v>
      </c>
      <c r="AE597" t="s">
        <v>11</v>
      </c>
      <c r="AF597" t="s">
        <v>20</v>
      </c>
      <c r="AG597" t="s">
        <v>4260</v>
      </c>
      <c r="AH597" t="s">
        <v>1626</v>
      </c>
      <c r="AI597" t="s">
        <v>441</v>
      </c>
      <c r="AJ597" t="s">
        <v>23</v>
      </c>
      <c r="AK597" t="s">
        <v>3453</v>
      </c>
      <c r="AL597" s="2">
        <v>42037.48877314815</v>
      </c>
      <c r="AM597" t="s">
        <v>7299</v>
      </c>
      <c r="AN597" t="s">
        <v>7300</v>
      </c>
      <c r="AO597">
        <v>5</v>
      </c>
      <c r="AP597" t="s">
        <v>1611</v>
      </c>
      <c r="AQ597" t="s">
        <v>818</v>
      </c>
      <c r="AR597">
        <v>60</v>
      </c>
      <c r="AT597" t="s">
        <v>6606</v>
      </c>
      <c r="AU597" t="s">
        <v>1611</v>
      </c>
      <c r="AV597" t="s">
        <v>29</v>
      </c>
      <c r="AW597" s="8">
        <v>34513</v>
      </c>
      <c r="AX597" s="8">
        <v>34513</v>
      </c>
      <c r="AY597" s="8">
        <v>37253.53</v>
      </c>
      <c r="BA597" t="s">
        <v>7301</v>
      </c>
      <c r="BB597" t="s">
        <v>32</v>
      </c>
      <c r="BC597" t="s">
        <v>7302</v>
      </c>
      <c r="BD597">
        <v>2</v>
      </c>
      <c r="BE597">
        <v>50</v>
      </c>
      <c r="BF597" t="s">
        <v>9</v>
      </c>
      <c r="BG597" t="s">
        <v>7303</v>
      </c>
      <c r="BO597" t="s">
        <v>304</v>
      </c>
      <c r="BP597">
        <v>0</v>
      </c>
      <c r="BQ597" t="s">
        <v>36</v>
      </c>
      <c r="BR597" t="s">
        <v>7304</v>
      </c>
      <c r="BS597" t="s">
        <v>69</v>
      </c>
      <c r="BT597" t="s">
        <v>9</v>
      </c>
      <c r="BU597" t="s">
        <v>38</v>
      </c>
      <c r="BV597" t="s">
        <v>7305</v>
      </c>
      <c r="BW597" t="s">
        <v>7299</v>
      </c>
      <c r="BX597" t="s">
        <v>4260</v>
      </c>
      <c r="BY597" t="s">
        <v>7300</v>
      </c>
      <c r="BZ597" t="s">
        <v>40</v>
      </c>
      <c r="CB597" t="s">
        <v>7306</v>
      </c>
      <c r="CC597" t="s">
        <v>7307</v>
      </c>
      <c r="CE597" t="s">
        <v>493</v>
      </c>
      <c r="CF597">
        <v>279</v>
      </c>
      <c r="CG597" t="s">
        <v>710</v>
      </c>
      <c r="CI597" t="s">
        <v>7226</v>
      </c>
      <c r="CJ597">
        <v>40</v>
      </c>
      <c r="CK597" t="s">
        <v>45</v>
      </c>
      <c r="CL597" s="1">
        <v>42237</v>
      </c>
      <c r="CM597" t="s">
        <v>7301</v>
      </c>
      <c r="CO597" t="s">
        <v>7308</v>
      </c>
      <c r="CP597" t="s">
        <v>7307</v>
      </c>
      <c r="CQ597">
        <v>2</v>
      </c>
      <c r="CR597" s="8">
        <v>40510.800000000003</v>
      </c>
      <c r="CS597">
        <v>2</v>
      </c>
      <c r="CU597" s="8">
        <v>34513</v>
      </c>
      <c r="CV597">
        <v>5</v>
      </c>
      <c r="CX597" t="s">
        <v>7309</v>
      </c>
      <c r="CY597">
        <v>7.5</v>
      </c>
    </row>
    <row r="598" spans="1:103" x14ac:dyDescent="0.35">
      <c r="A598" t="s">
        <v>7310</v>
      </c>
      <c r="B598" s="19" t="s">
        <v>7311</v>
      </c>
      <c r="C598" t="s">
        <v>9</v>
      </c>
      <c r="D598">
        <v>100</v>
      </c>
      <c r="E598">
        <v>75</v>
      </c>
      <c r="F598" t="s">
        <v>7311</v>
      </c>
      <c r="G598">
        <v>85</v>
      </c>
      <c r="H598" t="s">
        <v>148</v>
      </c>
      <c r="I598">
        <v>75</v>
      </c>
      <c r="J598" t="s">
        <v>11</v>
      </c>
      <c r="K598" t="s">
        <v>7312</v>
      </c>
      <c r="L598" s="1"/>
      <c r="M598" s="1">
        <v>42235</v>
      </c>
      <c r="N598" s="1">
        <v>41871</v>
      </c>
      <c r="O598" t="s">
        <v>13</v>
      </c>
      <c r="P598" s="1"/>
      <c r="Q598" t="s">
        <v>52</v>
      </c>
      <c r="R598" t="s">
        <v>9</v>
      </c>
      <c r="S598" t="s">
        <v>7313</v>
      </c>
      <c r="T598" t="s">
        <v>13</v>
      </c>
      <c r="U598" t="s">
        <v>53</v>
      </c>
      <c r="X598" s="8">
        <v>45</v>
      </c>
      <c r="Y598" s="8">
        <v>23</v>
      </c>
      <c r="Z598" s="8">
        <v>39.340000000000003</v>
      </c>
      <c r="AA598" s="8">
        <v>24192.05</v>
      </c>
      <c r="AB598" t="s">
        <v>654</v>
      </c>
      <c r="AC598" t="s">
        <v>654</v>
      </c>
      <c r="AD598" t="s">
        <v>19</v>
      </c>
      <c r="AE598" t="s">
        <v>11</v>
      </c>
      <c r="AF598" t="s">
        <v>20</v>
      </c>
      <c r="AG598" t="s">
        <v>7314</v>
      </c>
      <c r="AH598" t="s">
        <v>796</v>
      </c>
      <c r="AI598" t="s">
        <v>58</v>
      </c>
      <c r="AJ598" t="s">
        <v>100</v>
      </c>
      <c r="AK598" t="s">
        <v>717</v>
      </c>
      <c r="AL598" s="2">
        <v>41871.406898148147</v>
      </c>
      <c r="AM598" t="s">
        <v>7315</v>
      </c>
      <c r="AN598" t="s">
        <v>7315</v>
      </c>
      <c r="AO598">
        <v>6</v>
      </c>
      <c r="AP598" t="s">
        <v>3087</v>
      </c>
      <c r="AQ598" t="s">
        <v>818</v>
      </c>
      <c r="AR598">
        <v>50</v>
      </c>
      <c r="AT598" t="s">
        <v>7020</v>
      </c>
      <c r="AU598" t="s">
        <v>817</v>
      </c>
      <c r="AV598" t="s">
        <v>104</v>
      </c>
      <c r="AW598" s="8">
        <v>22346.45</v>
      </c>
      <c r="AX598" s="8">
        <v>22346.45</v>
      </c>
      <c r="AY598" s="8">
        <v>24192.05</v>
      </c>
      <c r="BA598" t="s">
        <v>7316</v>
      </c>
      <c r="BB598" t="s">
        <v>7317</v>
      </c>
      <c r="BC598" t="s">
        <v>7318</v>
      </c>
      <c r="BE598">
        <v>40</v>
      </c>
      <c r="BF598" t="s">
        <v>9</v>
      </c>
      <c r="BG598" t="s">
        <v>7319</v>
      </c>
      <c r="BO598" t="s">
        <v>664</v>
      </c>
      <c r="BP598">
        <v>0</v>
      </c>
      <c r="BQ598" t="s">
        <v>1311</v>
      </c>
      <c r="BR598" t="s">
        <v>2038</v>
      </c>
      <c r="BS598" t="s">
        <v>69</v>
      </c>
      <c r="BT598" t="s">
        <v>9</v>
      </c>
      <c r="BU598" t="s">
        <v>38</v>
      </c>
      <c r="BV598" t="s">
        <v>7320</v>
      </c>
      <c r="BW598" t="s">
        <v>7315</v>
      </c>
      <c r="BX598" t="s">
        <v>7314</v>
      </c>
      <c r="BY598" t="s">
        <v>7315</v>
      </c>
      <c r="BZ598" t="s">
        <v>72</v>
      </c>
      <c r="CE598" t="s">
        <v>73</v>
      </c>
      <c r="CF598">
        <v>289</v>
      </c>
      <c r="CG598" t="s">
        <v>44</v>
      </c>
      <c r="CI598" t="s">
        <v>7311</v>
      </c>
      <c r="CJ598">
        <v>13</v>
      </c>
      <c r="CK598" t="s">
        <v>45</v>
      </c>
      <c r="CL598" s="1">
        <v>42235</v>
      </c>
      <c r="CM598" t="s">
        <v>7316</v>
      </c>
      <c r="CO598" t="s">
        <v>7321</v>
      </c>
      <c r="CQ598">
        <v>3</v>
      </c>
      <c r="CR598" s="8">
        <v>26226.75</v>
      </c>
      <c r="CS598">
        <v>2</v>
      </c>
      <c r="CT598" t="s">
        <v>9</v>
      </c>
      <c r="CU598" s="8">
        <v>22346.45</v>
      </c>
      <c r="CV598">
        <v>6</v>
      </c>
      <c r="CX598" t="s">
        <v>7322</v>
      </c>
    </row>
    <row r="599" spans="1:103" x14ac:dyDescent="0.35">
      <c r="A599" t="s">
        <v>7323</v>
      </c>
      <c r="B599" s="19" t="s">
        <v>7311</v>
      </c>
      <c r="C599" t="s">
        <v>9</v>
      </c>
      <c r="D599">
        <v>100</v>
      </c>
      <c r="E599">
        <v>75</v>
      </c>
      <c r="F599" t="s">
        <v>7311</v>
      </c>
      <c r="G599">
        <v>446</v>
      </c>
      <c r="H599" t="s">
        <v>50</v>
      </c>
      <c r="I599">
        <v>75</v>
      </c>
      <c r="J599" t="s">
        <v>11</v>
      </c>
      <c r="K599" t="s">
        <v>7324</v>
      </c>
      <c r="L599" s="1"/>
      <c r="M599" s="1">
        <v>42236</v>
      </c>
      <c r="N599" s="1">
        <v>42018</v>
      </c>
      <c r="O599" t="s">
        <v>13</v>
      </c>
      <c r="P599" s="1"/>
      <c r="Q599" t="s">
        <v>202</v>
      </c>
      <c r="R599" t="s">
        <v>9</v>
      </c>
      <c r="S599" t="s">
        <v>7313</v>
      </c>
      <c r="T599" t="s">
        <v>13</v>
      </c>
      <c r="U599" t="s">
        <v>53</v>
      </c>
      <c r="X599" s="8">
        <v>43</v>
      </c>
      <c r="Y599" s="8">
        <v>21</v>
      </c>
      <c r="Z599" s="8">
        <v>39.340000000000003</v>
      </c>
      <c r="AA599" s="8">
        <v>20600.669999999998</v>
      </c>
      <c r="AB599" t="s">
        <v>274</v>
      </c>
      <c r="AC599" t="s">
        <v>697</v>
      </c>
      <c r="AD599" t="s">
        <v>19</v>
      </c>
      <c r="AE599" t="s">
        <v>11</v>
      </c>
      <c r="AF599" t="s">
        <v>20</v>
      </c>
      <c r="AG599" t="s">
        <v>7325</v>
      </c>
      <c r="AH599" t="s">
        <v>7326</v>
      </c>
      <c r="AI599" t="s">
        <v>2814</v>
      </c>
      <c r="AJ599" t="s">
        <v>80</v>
      </c>
      <c r="AK599" t="s">
        <v>699</v>
      </c>
      <c r="AL599" s="2">
        <v>41894.712268518517</v>
      </c>
      <c r="AM599" t="s">
        <v>7327</v>
      </c>
      <c r="AN599" t="s">
        <v>7328</v>
      </c>
      <c r="AO599">
        <v>6</v>
      </c>
      <c r="AP599" t="s">
        <v>817</v>
      </c>
      <c r="AQ599" t="s">
        <v>818</v>
      </c>
      <c r="AR599">
        <v>50</v>
      </c>
      <c r="AT599" t="s">
        <v>7020</v>
      </c>
      <c r="AU599" t="s">
        <v>817</v>
      </c>
      <c r="AV599" t="s">
        <v>83</v>
      </c>
      <c r="AW599" s="8">
        <v>19067.54</v>
      </c>
      <c r="AX599" s="8">
        <v>19067.54</v>
      </c>
      <c r="AY599" s="8">
        <v>20600.669999999998</v>
      </c>
      <c r="BA599" t="s">
        <v>7329</v>
      </c>
      <c r="BB599" t="s">
        <v>32</v>
      </c>
      <c r="BC599" t="s">
        <v>386</v>
      </c>
      <c r="BE599">
        <v>40</v>
      </c>
      <c r="BF599" t="s">
        <v>69</v>
      </c>
      <c r="BG599" t="s">
        <v>7330</v>
      </c>
      <c r="BO599" t="s">
        <v>303</v>
      </c>
      <c r="BP599">
        <v>0</v>
      </c>
      <c r="BQ599" t="s">
        <v>36</v>
      </c>
      <c r="BR599" t="s">
        <v>4169</v>
      </c>
      <c r="BS599" t="s">
        <v>9</v>
      </c>
      <c r="BT599" t="s">
        <v>9</v>
      </c>
      <c r="BU599" t="s">
        <v>38</v>
      </c>
      <c r="BV599" t="s">
        <v>7331</v>
      </c>
      <c r="BW599" t="s">
        <v>7328</v>
      </c>
      <c r="BX599" t="s">
        <v>1328</v>
      </c>
      <c r="BY599" t="s">
        <v>7328</v>
      </c>
      <c r="BZ599" t="s">
        <v>40</v>
      </c>
      <c r="CA599" t="s">
        <v>7332</v>
      </c>
      <c r="CB599" t="s">
        <v>2315</v>
      </c>
      <c r="CD599" t="s">
        <v>164</v>
      </c>
      <c r="CE599" t="s">
        <v>2005</v>
      </c>
      <c r="CF599">
        <v>249</v>
      </c>
      <c r="CG599" t="s">
        <v>710</v>
      </c>
      <c r="CI599" t="s">
        <v>7311</v>
      </c>
      <c r="CJ599">
        <v>13</v>
      </c>
      <c r="CK599" t="s">
        <v>45</v>
      </c>
      <c r="CL599" s="1">
        <v>42236</v>
      </c>
      <c r="CM599" t="s">
        <v>7329</v>
      </c>
      <c r="CN599" t="s">
        <v>7333</v>
      </c>
      <c r="CO599" t="s">
        <v>7334</v>
      </c>
      <c r="CQ599">
        <v>3</v>
      </c>
      <c r="CR599" s="8">
        <v>22596.75</v>
      </c>
      <c r="CS599">
        <v>2</v>
      </c>
      <c r="CU599" s="8">
        <v>19067.54</v>
      </c>
      <c r="CV599">
        <v>6</v>
      </c>
      <c r="CX599" t="s">
        <v>7335</v>
      </c>
    </row>
    <row r="600" spans="1:103" x14ac:dyDescent="0.35">
      <c r="A600" t="s">
        <v>7336</v>
      </c>
      <c r="B600" s="19" t="s">
        <v>7311</v>
      </c>
      <c r="C600" t="s">
        <v>9</v>
      </c>
      <c r="D600">
        <v>100</v>
      </c>
      <c r="E600">
        <v>75</v>
      </c>
      <c r="F600" t="s">
        <v>7311</v>
      </c>
      <c r="G600">
        <v>1876</v>
      </c>
      <c r="H600" t="s">
        <v>50</v>
      </c>
      <c r="I600">
        <v>75</v>
      </c>
      <c r="J600" t="s">
        <v>11</v>
      </c>
      <c r="K600" t="s">
        <v>7337</v>
      </c>
      <c r="L600" s="1"/>
      <c r="M600" s="1">
        <v>42237</v>
      </c>
      <c r="N600" s="1">
        <v>42150</v>
      </c>
      <c r="O600" t="s">
        <v>13</v>
      </c>
      <c r="P600" s="1">
        <v>42157</v>
      </c>
      <c r="Q600" t="s">
        <v>202</v>
      </c>
      <c r="R600" t="s">
        <v>9</v>
      </c>
      <c r="S600" t="s">
        <v>7313</v>
      </c>
      <c r="T600" t="s">
        <v>13</v>
      </c>
      <c r="U600" t="s">
        <v>53</v>
      </c>
      <c r="X600" s="8">
        <v>43</v>
      </c>
      <c r="Y600" s="8">
        <v>21</v>
      </c>
      <c r="Z600" s="8">
        <v>39.340000000000003</v>
      </c>
      <c r="AA600" s="8">
        <v>20625.66</v>
      </c>
      <c r="AB600" t="s">
        <v>274</v>
      </c>
      <c r="AC600" t="s">
        <v>697</v>
      </c>
      <c r="AD600" t="s">
        <v>19</v>
      </c>
      <c r="AE600" t="s">
        <v>11</v>
      </c>
      <c r="AF600" t="s">
        <v>20</v>
      </c>
      <c r="AG600" t="s">
        <v>7338</v>
      </c>
      <c r="AH600" t="s">
        <v>4579</v>
      </c>
      <c r="AI600" t="s">
        <v>730</v>
      </c>
      <c r="AJ600" t="s">
        <v>23</v>
      </c>
      <c r="AK600" t="s">
        <v>731</v>
      </c>
      <c r="AL600" s="2">
        <v>42150.667291666665</v>
      </c>
      <c r="AM600" t="s">
        <v>7339</v>
      </c>
      <c r="AO600">
        <v>2</v>
      </c>
      <c r="AP600" t="s">
        <v>817</v>
      </c>
      <c r="AQ600" t="s">
        <v>818</v>
      </c>
      <c r="AR600">
        <v>50</v>
      </c>
      <c r="AT600" t="s">
        <v>7020</v>
      </c>
      <c r="AU600" t="s">
        <v>817</v>
      </c>
      <c r="AV600" t="s">
        <v>29</v>
      </c>
      <c r="AW600" s="8">
        <v>19088.2</v>
      </c>
      <c r="AX600" s="8">
        <v>19088.2</v>
      </c>
      <c r="AY600" s="8">
        <v>20625.66</v>
      </c>
      <c r="BA600" t="s">
        <v>7340</v>
      </c>
      <c r="BB600" t="s">
        <v>511</v>
      </c>
      <c r="BC600" t="s">
        <v>7341</v>
      </c>
      <c r="BE600">
        <v>40</v>
      </c>
      <c r="BF600" t="s">
        <v>9</v>
      </c>
      <c r="BG600" t="s">
        <v>7342</v>
      </c>
      <c r="BO600" t="s">
        <v>303</v>
      </c>
      <c r="BP600">
        <v>0</v>
      </c>
      <c r="BQ600" t="s">
        <v>36</v>
      </c>
      <c r="BR600" t="s">
        <v>7343</v>
      </c>
      <c r="BS600" t="s">
        <v>9</v>
      </c>
      <c r="BT600" t="s">
        <v>9</v>
      </c>
      <c r="BU600" t="s">
        <v>38</v>
      </c>
      <c r="BV600" t="s">
        <v>7344</v>
      </c>
      <c r="BW600" t="s">
        <v>7339</v>
      </c>
      <c r="BX600" t="s">
        <v>7345</v>
      </c>
      <c r="BY600" t="s">
        <v>7339</v>
      </c>
      <c r="BZ600" t="s">
        <v>72</v>
      </c>
      <c r="CB600" t="s">
        <v>2468</v>
      </c>
      <c r="CC600" t="s">
        <v>7346</v>
      </c>
      <c r="CD600" t="s">
        <v>254</v>
      </c>
      <c r="CE600" t="s">
        <v>556</v>
      </c>
      <c r="CF600">
        <v>249</v>
      </c>
      <c r="CG600" t="s">
        <v>710</v>
      </c>
      <c r="CI600" t="s">
        <v>7311</v>
      </c>
      <c r="CJ600">
        <v>13</v>
      </c>
      <c r="CK600" t="s">
        <v>45</v>
      </c>
      <c r="CL600" s="1">
        <v>42237</v>
      </c>
      <c r="CM600" t="s">
        <v>7340</v>
      </c>
      <c r="CN600" t="s">
        <v>7347</v>
      </c>
      <c r="CO600" t="s">
        <v>7347</v>
      </c>
      <c r="CP600" t="s">
        <v>7348</v>
      </c>
      <c r="CQ600">
        <v>1</v>
      </c>
      <c r="CR600" s="8"/>
      <c r="CS600">
        <v>1</v>
      </c>
      <c r="CU600" s="8">
        <v>19088.2</v>
      </c>
      <c r="CV600">
        <v>6</v>
      </c>
      <c r="CX600" t="s">
        <v>7349</v>
      </c>
    </row>
    <row r="601" spans="1:103" x14ac:dyDescent="0.35">
      <c r="A601" t="s">
        <v>7350</v>
      </c>
      <c r="B601" s="19" t="s">
        <v>7311</v>
      </c>
      <c r="C601" t="s">
        <v>9</v>
      </c>
      <c r="D601">
        <v>100</v>
      </c>
      <c r="E601">
        <v>75</v>
      </c>
      <c r="F601" t="s">
        <v>7311</v>
      </c>
      <c r="G601">
        <v>1937</v>
      </c>
      <c r="H601" t="s">
        <v>50</v>
      </c>
      <c r="I601">
        <v>75</v>
      </c>
      <c r="J601" t="s">
        <v>11</v>
      </c>
      <c r="K601" t="s">
        <v>7351</v>
      </c>
      <c r="L601" s="1"/>
      <c r="M601" s="1">
        <v>42238</v>
      </c>
      <c r="N601" s="1">
        <v>42156</v>
      </c>
      <c r="O601" t="s">
        <v>13</v>
      </c>
      <c r="P601" s="1">
        <v>42160</v>
      </c>
      <c r="Q601" t="s">
        <v>173</v>
      </c>
      <c r="R601" t="s">
        <v>9</v>
      </c>
      <c r="S601" t="s">
        <v>7313</v>
      </c>
      <c r="T601" t="s">
        <v>13</v>
      </c>
      <c r="U601" t="s">
        <v>53</v>
      </c>
      <c r="X601" s="8">
        <v>43</v>
      </c>
      <c r="Y601" s="8">
        <v>21</v>
      </c>
      <c r="Z601" s="8">
        <v>39.340000000000003</v>
      </c>
      <c r="AA601" s="8">
        <v>20125.689999999999</v>
      </c>
      <c r="AB601" t="s">
        <v>274</v>
      </c>
      <c r="AC601" t="s">
        <v>697</v>
      </c>
      <c r="AD601" t="s">
        <v>19</v>
      </c>
      <c r="AE601" t="s">
        <v>11</v>
      </c>
      <c r="AF601" t="s">
        <v>20</v>
      </c>
      <c r="AG601" t="s">
        <v>7352</v>
      </c>
      <c r="AH601" t="s">
        <v>2072</v>
      </c>
      <c r="AI601" t="s">
        <v>1725</v>
      </c>
      <c r="AJ601" t="s">
        <v>59</v>
      </c>
      <c r="AK601" t="s">
        <v>745</v>
      </c>
      <c r="AL601" s="2">
        <v>42156.556770833333</v>
      </c>
      <c r="AM601" t="s">
        <v>7353</v>
      </c>
      <c r="AN601" t="s">
        <v>7354</v>
      </c>
      <c r="AO601">
        <v>1</v>
      </c>
      <c r="AP601" t="s">
        <v>817</v>
      </c>
      <c r="AQ601" t="s">
        <v>818</v>
      </c>
      <c r="AR601">
        <v>50</v>
      </c>
      <c r="AT601" t="s">
        <v>7020</v>
      </c>
      <c r="AU601" t="s">
        <v>817</v>
      </c>
      <c r="AV601" t="s">
        <v>62</v>
      </c>
      <c r="AW601" s="8">
        <v>18675</v>
      </c>
      <c r="AX601" s="8">
        <v>18675</v>
      </c>
      <c r="AY601" s="8">
        <v>20125.689999999999</v>
      </c>
      <c r="BA601" t="s">
        <v>7355</v>
      </c>
      <c r="BB601" t="s">
        <v>32</v>
      </c>
      <c r="BC601" t="s">
        <v>7356</v>
      </c>
      <c r="BE601">
        <v>40</v>
      </c>
      <c r="BF601" t="s">
        <v>69</v>
      </c>
      <c r="BG601" t="s">
        <v>7357</v>
      </c>
      <c r="BH601" t="s">
        <v>7350</v>
      </c>
      <c r="BO601" t="s">
        <v>303</v>
      </c>
      <c r="BP601">
        <v>0</v>
      </c>
      <c r="BQ601" t="s">
        <v>36</v>
      </c>
      <c r="BR601" t="s">
        <v>7358</v>
      </c>
      <c r="BS601" t="s">
        <v>9</v>
      </c>
      <c r="BV601" t="s">
        <v>7359</v>
      </c>
      <c r="BW601" t="s">
        <v>7353</v>
      </c>
      <c r="BX601" t="s">
        <v>7360</v>
      </c>
      <c r="BY601" t="s">
        <v>7354</v>
      </c>
      <c r="BZ601" t="s">
        <v>40</v>
      </c>
      <c r="CA601" t="s">
        <v>7353</v>
      </c>
      <c r="CC601" t="s">
        <v>7361</v>
      </c>
      <c r="CE601" t="s">
        <v>7362</v>
      </c>
      <c r="CF601">
        <v>249</v>
      </c>
      <c r="CG601" t="s">
        <v>710</v>
      </c>
      <c r="CI601" t="s">
        <v>7311</v>
      </c>
      <c r="CJ601">
        <v>13</v>
      </c>
      <c r="CK601" t="s">
        <v>45</v>
      </c>
      <c r="CL601" s="1">
        <v>42238</v>
      </c>
      <c r="CM601" t="s">
        <v>7355</v>
      </c>
      <c r="CO601" t="s">
        <v>7363</v>
      </c>
      <c r="CP601" t="s">
        <v>7361</v>
      </c>
      <c r="CQ601">
        <v>1</v>
      </c>
      <c r="CR601" s="8"/>
      <c r="CS601">
        <v>2</v>
      </c>
      <c r="CU601" s="8">
        <v>18675</v>
      </c>
      <c r="CV601">
        <v>6</v>
      </c>
      <c r="CX601" t="s">
        <v>7364</v>
      </c>
    </row>
    <row r="602" spans="1:103" x14ac:dyDescent="0.35">
      <c r="A602" t="s">
        <v>7365</v>
      </c>
      <c r="B602" s="19" t="s">
        <v>7311</v>
      </c>
      <c r="C602" t="s">
        <v>69</v>
      </c>
      <c r="E602">
        <v>75</v>
      </c>
      <c r="F602" t="s">
        <v>7311</v>
      </c>
      <c r="G602">
        <v>1390</v>
      </c>
      <c r="H602" t="s">
        <v>10</v>
      </c>
      <c r="I602">
        <v>75</v>
      </c>
      <c r="J602" t="s">
        <v>11</v>
      </c>
      <c r="K602" t="s">
        <v>7366</v>
      </c>
      <c r="L602" s="1"/>
      <c r="M602" s="1">
        <v>42237</v>
      </c>
      <c r="N602" s="1">
        <v>42088</v>
      </c>
      <c r="O602" t="s">
        <v>13</v>
      </c>
      <c r="P602" s="1"/>
      <c r="Q602" t="s">
        <v>758</v>
      </c>
      <c r="R602" t="s">
        <v>9</v>
      </c>
      <c r="S602" t="s">
        <v>7313</v>
      </c>
      <c r="T602" t="s">
        <v>13</v>
      </c>
      <c r="U602" t="s">
        <v>302</v>
      </c>
      <c r="X602" s="8">
        <v>36</v>
      </c>
      <c r="Y602" s="8">
        <v>20</v>
      </c>
      <c r="Z602" s="8">
        <v>39.340000000000003</v>
      </c>
      <c r="AA602" s="8">
        <v>0</v>
      </c>
      <c r="AB602" t="s">
        <v>611</v>
      </c>
      <c r="AC602" t="s">
        <v>611</v>
      </c>
      <c r="AD602" t="s">
        <v>19</v>
      </c>
      <c r="AE602" t="s">
        <v>11</v>
      </c>
      <c r="AF602" t="s">
        <v>20</v>
      </c>
      <c r="AG602" t="s">
        <v>7367</v>
      </c>
      <c r="AH602" t="s">
        <v>1894</v>
      </c>
      <c r="AI602" t="s">
        <v>283</v>
      </c>
      <c r="AJ602" t="s">
        <v>23</v>
      </c>
      <c r="AK602" t="s">
        <v>5100</v>
      </c>
      <c r="AL602" s="2">
        <v>42088.428912037038</v>
      </c>
      <c r="AN602" t="s">
        <v>7368</v>
      </c>
      <c r="AO602">
        <v>1</v>
      </c>
      <c r="AP602" t="s">
        <v>817</v>
      </c>
      <c r="AQ602" t="s">
        <v>818</v>
      </c>
      <c r="AR602">
        <v>50</v>
      </c>
      <c r="AT602" t="s">
        <v>7020</v>
      </c>
      <c r="AU602" t="s">
        <v>817</v>
      </c>
      <c r="AV602" t="s">
        <v>29</v>
      </c>
      <c r="AW602" s="8"/>
      <c r="AX602" s="8">
        <v>0</v>
      </c>
      <c r="AY602" s="8">
        <v>0</v>
      </c>
      <c r="BA602" t="s">
        <v>7369</v>
      </c>
      <c r="BB602" t="s">
        <v>84</v>
      </c>
      <c r="BC602" t="s">
        <v>7370</v>
      </c>
      <c r="BE602">
        <v>40</v>
      </c>
      <c r="BF602" t="s">
        <v>69</v>
      </c>
      <c r="BG602" t="s">
        <v>7371</v>
      </c>
      <c r="BO602" t="s">
        <v>777</v>
      </c>
      <c r="BQ602" t="s">
        <v>36</v>
      </c>
      <c r="BR602" t="s">
        <v>7372</v>
      </c>
      <c r="BS602" t="s">
        <v>69</v>
      </c>
      <c r="BT602" t="s">
        <v>9</v>
      </c>
      <c r="BU602" t="s">
        <v>38</v>
      </c>
      <c r="BV602" t="s">
        <v>7373</v>
      </c>
      <c r="BX602" t="s">
        <v>7367</v>
      </c>
      <c r="BY602" t="s">
        <v>7368</v>
      </c>
      <c r="BZ602" t="s">
        <v>40</v>
      </c>
      <c r="CC602" t="s">
        <v>7374</v>
      </c>
      <c r="CE602" t="s">
        <v>112</v>
      </c>
      <c r="CF602">
        <v>229</v>
      </c>
      <c r="CG602" t="s">
        <v>449</v>
      </c>
      <c r="CI602" t="s">
        <v>7311</v>
      </c>
      <c r="CJ602">
        <v>13</v>
      </c>
      <c r="CK602" t="s">
        <v>45</v>
      </c>
      <c r="CL602" s="1">
        <v>42237</v>
      </c>
      <c r="CM602" t="s">
        <v>7369</v>
      </c>
      <c r="CO602" t="s">
        <v>7375</v>
      </c>
      <c r="CQ602">
        <v>1</v>
      </c>
      <c r="CR602" s="8"/>
      <c r="CS602">
        <v>1</v>
      </c>
      <c r="CU602" s="8">
        <v>17175</v>
      </c>
      <c r="CV602">
        <v>6</v>
      </c>
      <c r="CX602" t="s">
        <v>7376</v>
      </c>
    </row>
    <row r="603" spans="1:103" x14ac:dyDescent="0.35">
      <c r="A603" t="s">
        <v>7030</v>
      </c>
      <c r="B603" s="19" t="s">
        <v>7377</v>
      </c>
      <c r="C603" t="s">
        <v>69</v>
      </c>
      <c r="E603">
        <v>100</v>
      </c>
      <c r="F603" t="s">
        <v>7377</v>
      </c>
      <c r="G603">
        <v>843</v>
      </c>
      <c r="H603" t="s">
        <v>50</v>
      </c>
      <c r="I603">
        <v>100</v>
      </c>
      <c r="J603" t="s">
        <v>11</v>
      </c>
      <c r="K603" t="s">
        <v>7031</v>
      </c>
      <c r="L603" s="1">
        <v>42013</v>
      </c>
      <c r="M603" s="1">
        <v>42236</v>
      </c>
      <c r="N603" s="1">
        <v>42013</v>
      </c>
      <c r="O603" t="s">
        <v>990</v>
      </c>
      <c r="P603" s="1"/>
      <c r="Q603" t="s">
        <v>758</v>
      </c>
      <c r="R603" t="s">
        <v>9</v>
      </c>
      <c r="S603" t="s">
        <v>7378</v>
      </c>
      <c r="T603" t="s">
        <v>3517</v>
      </c>
      <c r="X603" s="8">
        <v>44</v>
      </c>
      <c r="Y603" s="8">
        <v>22</v>
      </c>
      <c r="Z603" s="8">
        <v>56.93</v>
      </c>
      <c r="AA603" s="8">
        <v>0</v>
      </c>
      <c r="AB603" t="s">
        <v>304</v>
      </c>
      <c r="AC603" t="s">
        <v>67</v>
      </c>
      <c r="AD603" t="s">
        <v>794</v>
      </c>
      <c r="AE603" t="s">
        <v>11</v>
      </c>
      <c r="AF603" t="s">
        <v>20</v>
      </c>
      <c r="AH603" t="s">
        <v>4309</v>
      </c>
      <c r="AI603" t="s">
        <v>960</v>
      </c>
      <c r="AJ603" t="s">
        <v>80</v>
      </c>
      <c r="AK603" t="s">
        <v>497</v>
      </c>
      <c r="AL603" s="2">
        <v>42013.473344907405</v>
      </c>
      <c r="AM603" t="s">
        <v>7379</v>
      </c>
      <c r="AO603">
        <v>2</v>
      </c>
      <c r="AP603" t="s">
        <v>817</v>
      </c>
      <c r="AQ603" t="s">
        <v>818</v>
      </c>
      <c r="AR603">
        <v>60</v>
      </c>
      <c r="AT603" t="s">
        <v>7380</v>
      </c>
      <c r="AU603" t="s">
        <v>817</v>
      </c>
      <c r="AV603" t="s">
        <v>83</v>
      </c>
      <c r="AW603" s="8">
        <v>35079.35</v>
      </c>
      <c r="AX603" s="8">
        <v>28104.35</v>
      </c>
      <c r="AY603" s="8">
        <v>31193.31</v>
      </c>
      <c r="BA603" t="s">
        <v>3134</v>
      </c>
      <c r="BB603" t="s">
        <v>32</v>
      </c>
      <c r="BC603" t="s">
        <v>3135</v>
      </c>
      <c r="BD603">
        <v>1.5</v>
      </c>
      <c r="BE603">
        <v>42</v>
      </c>
      <c r="BF603" t="s">
        <v>69</v>
      </c>
      <c r="BG603" t="s">
        <v>7033</v>
      </c>
      <c r="BO603" t="s">
        <v>449</v>
      </c>
      <c r="BP603">
        <v>31193.31</v>
      </c>
      <c r="BQ603" t="s">
        <v>36</v>
      </c>
      <c r="BR603" t="s">
        <v>7034</v>
      </c>
      <c r="BS603" t="s">
        <v>9</v>
      </c>
      <c r="BT603" t="s">
        <v>69</v>
      </c>
      <c r="BU603" t="s">
        <v>38</v>
      </c>
      <c r="BV603" t="s">
        <v>7035</v>
      </c>
      <c r="BW603" t="s">
        <v>7379</v>
      </c>
      <c r="BX603" t="s">
        <v>7036</v>
      </c>
      <c r="BY603" t="s">
        <v>7379</v>
      </c>
      <c r="BZ603" t="s">
        <v>40</v>
      </c>
      <c r="CB603" t="s">
        <v>7037</v>
      </c>
      <c r="CE603" t="s">
        <v>129</v>
      </c>
      <c r="CF603">
        <v>279</v>
      </c>
      <c r="CG603" t="s">
        <v>320</v>
      </c>
      <c r="CI603" t="s">
        <v>7377</v>
      </c>
      <c r="CJ603">
        <v>28</v>
      </c>
      <c r="CK603" t="s">
        <v>45</v>
      </c>
      <c r="CL603" s="1">
        <v>42236</v>
      </c>
      <c r="CM603" t="s">
        <v>3134</v>
      </c>
      <c r="CQ603">
        <v>1</v>
      </c>
      <c r="CR603" s="8"/>
      <c r="CS603">
        <v>3</v>
      </c>
      <c r="CU603" s="8">
        <v>35079.35</v>
      </c>
      <c r="CV603">
        <v>1</v>
      </c>
      <c r="CX603" t="s">
        <v>7381</v>
      </c>
      <c r="CY603">
        <v>7.5</v>
      </c>
    </row>
    <row r="604" spans="1:103" x14ac:dyDescent="0.35">
      <c r="A604" t="s">
        <v>3881</v>
      </c>
      <c r="B604" s="19" t="s">
        <v>7377</v>
      </c>
      <c r="C604" t="s">
        <v>9</v>
      </c>
      <c r="D604">
        <v>100</v>
      </c>
      <c r="E604">
        <v>100</v>
      </c>
      <c r="F604" t="s">
        <v>7377</v>
      </c>
      <c r="G604">
        <v>580</v>
      </c>
      <c r="H604" t="s">
        <v>148</v>
      </c>
      <c r="I604">
        <v>100</v>
      </c>
      <c r="J604" t="s">
        <v>11</v>
      </c>
      <c r="K604" t="s">
        <v>3882</v>
      </c>
      <c r="L604" s="1"/>
      <c r="M604" s="1">
        <v>42235</v>
      </c>
      <c r="N604" s="1">
        <v>41926</v>
      </c>
      <c r="O604" t="s">
        <v>13</v>
      </c>
      <c r="P604" s="1">
        <v>41957</v>
      </c>
      <c r="Q604" t="s">
        <v>436</v>
      </c>
      <c r="R604" t="s">
        <v>9</v>
      </c>
      <c r="S604" t="s">
        <v>7378</v>
      </c>
      <c r="T604" t="s">
        <v>13</v>
      </c>
      <c r="U604" t="s">
        <v>16</v>
      </c>
      <c r="X604" s="8">
        <v>47.5</v>
      </c>
      <c r="Y604" s="8">
        <v>25</v>
      </c>
      <c r="Z604" s="8">
        <v>56.93</v>
      </c>
      <c r="AA604" s="8">
        <v>37753.629999999997</v>
      </c>
      <c r="AB604" t="s">
        <v>654</v>
      </c>
      <c r="AC604" t="s">
        <v>654</v>
      </c>
      <c r="AD604" t="s">
        <v>794</v>
      </c>
      <c r="AE604" t="s">
        <v>11</v>
      </c>
      <c r="AF604" t="s">
        <v>20</v>
      </c>
      <c r="AG604" t="s">
        <v>7382</v>
      </c>
      <c r="AH604" t="s">
        <v>7383</v>
      </c>
      <c r="AI604" t="s">
        <v>1541</v>
      </c>
      <c r="AJ604" t="s">
        <v>100</v>
      </c>
      <c r="AK604" t="s">
        <v>545</v>
      </c>
      <c r="AL604" s="2">
        <v>41926.420925925922</v>
      </c>
      <c r="AM604" t="s">
        <v>3886</v>
      </c>
      <c r="AN604" t="s">
        <v>3886</v>
      </c>
      <c r="AO604">
        <v>6</v>
      </c>
      <c r="AP604" t="s">
        <v>1611</v>
      </c>
      <c r="AQ604" t="s">
        <v>818</v>
      </c>
      <c r="AR604">
        <v>60</v>
      </c>
      <c r="AT604" t="s">
        <v>7380</v>
      </c>
      <c r="AU604" t="s">
        <v>1611</v>
      </c>
      <c r="AV604" t="s">
        <v>104</v>
      </c>
      <c r="AW604" s="8">
        <v>34933</v>
      </c>
      <c r="AX604" s="8">
        <v>34933</v>
      </c>
      <c r="AY604" s="8">
        <v>37753.629999999997</v>
      </c>
      <c r="BA604" t="s">
        <v>3887</v>
      </c>
      <c r="BB604" t="s">
        <v>1308</v>
      </c>
      <c r="BC604" t="s">
        <v>3888</v>
      </c>
      <c r="BD604">
        <v>1.5</v>
      </c>
      <c r="BE604">
        <v>42</v>
      </c>
      <c r="BF604" t="s">
        <v>9</v>
      </c>
      <c r="BG604" t="s">
        <v>3889</v>
      </c>
      <c r="BH604" t="s">
        <v>7384</v>
      </c>
      <c r="BO604" t="s">
        <v>664</v>
      </c>
      <c r="BP604">
        <v>0</v>
      </c>
      <c r="BQ604" t="s">
        <v>36</v>
      </c>
      <c r="BR604" t="s">
        <v>3477</v>
      </c>
      <c r="BS604" t="s">
        <v>9</v>
      </c>
      <c r="BT604" t="s">
        <v>9</v>
      </c>
      <c r="BU604" t="s">
        <v>38</v>
      </c>
      <c r="BV604" t="s">
        <v>3891</v>
      </c>
      <c r="BW604" t="s">
        <v>3886</v>
      </c>
      <c r="BX604" t="s">
        <v>3892</v>
      </c>
      <c r="BY604" t="s">
        <v>3886</v>
      </c>
      <c r="BZ604" t="s">
        <v>72</v>
      </c>
      <c r="CA604" t="s">
        <v>3893</v>
      </c>
      <c r="CB604" t="s">
        <v>773</v>
      </c>
      <c r="CC604" t="s">
        <v>3894</v>
      </c>
      <c r="CD604" t="s">
        <v>164</v>
      </c>
      <c r="CE604" t="s">
        <v>91</v>
      </c>
      <c r="CF604">
        <v>339</v>
      </c>
      <c r="CG604" t="s">
        <v>672</v>
      </c>
      <c r="CH604" t="s">
        <v>820</v>
      </c>
      <c r="CI604" t="s">
        <v>7377</v>
      </c>
      <c r="CJ604">
        <v>28</v>
      </c>
      <c r="CK604" t="s">
        <v>45</v>
      </c>
      <c r="CL604" s="1">
        <v>42235</v>
      </c>
      <c r="CM604" t="s">
        <v>3887</v>
      </c>
      <c r="CN604" t="s">
        <v>7385</v>
      </c>
      <c r="CO604" t="s">
        <v>7386</v>
      </c>
      <c r="CP604" t="s">
        <v>3894</v>
      </c>
      <c r="CQ604">
        <v>3</v>
      </c>
      <c r="CR604" s="8">
        <v>41019</v>
      </c>
      <c r="CS604">
        <v>3</v>
      </c>
      <c r="CT604" t="s">
        <v>9</v>
      </c>
      <c r="CU604" s="8">
        <v>34933</v>
      </c>
      <c r="CV604">
        <v>1</v>
      </c>
      <c r="CX604" t="s">
        <v>7387</v>
      </c>
      <c r="CY604">
        <v>7.5</v>
      </c>
    </row>
    <row r="605" spans="1:103" x14ac:dyDescent="0.35">
      <c r="A605" t="s">
        <v>7388</v>
      </c>
      <c r="B605" s="19" t="s">
        <v>7377</v>
      </c>
      <c r="C605" t="s">
        <v>9</v>
      </c>
      <c r="D605">
        <v>75.87</v>
      </c>
      <c r="E605">
        <v>100</v>
      </c>
      <c r="F605" t="s">
        <v>7377</v>
      </c>
      <c r="G605">
        <v>1476</v>
      </c>
      <c r="H605" t="s">
        <v>50</v>
      </c>
      <c r="I605">
        <v>100</v>
      </c>
      <c r="J605" t="s">
        <v>11</v>
      </c>
      <c r="K605" t="s">
        <v>7389</v>
      </c>
      <c r="L605" s="1"/>
      <c r="M605" s="1">
        <v>42235</v>
      </c>
      <c r="N605" s="1">
        <v>42096</v>
      </c>
      <c r="O605" t="s">
        <v>13</v>
      </c>
      <c r="P605" s="1">
        <v>42095</v>
      </c>
      <c r="Q605" t="s">
        <v>202</v>
      </c>
      <c r="R605" t="s">
        <v>9</v>
      </c>
      <c r="S605" t="s">
        <v>7378</v>
      </c>
      <c r="T605" t="s">
        <v>13</v>
      </c>
      <c r="U605" t="s">
        <v>16</v>
      </c>
      <c r="X605" s="8">
        <v>44</v>
      </c>
      <c r="Y605" s="8">
        <v>22</v>
      </c>
      <c r="Z605" s="8">
        <v>56.93</v>
      </c>
      <c r="AA605" s="8">
        <v>30008.400000000001</v>
      </c>
      <c r="AB605" t="s">
        <v>303</v>
      </c>
      <c r="AC605" t="s">
        <v>67</v>
      </c>
      <c r="AD605" t="s">
        <v>794</v>
      </c>
      <c r="AE605" t="s">
        <v>11</v>
      </c>
      <c r="AF605" t="s">
        <v>20</v>
      </c>
      <c r="AG605" t="s">
        <v>7390</v>
      </c>
      <c r="AH605" t="s">
        <v>1438</v>
      </c>
      <c r="AI605" t="s">
        <v>507</v>
      </c>
      <c r="AJ605" t="s">
        <v>100</v>
      </c>
      <c r="AK605" t="s">
        <v>482</v>
      </c>
      <c r="AL605" s="2">
        <v>42096.425706018519</v>
      </c>
      <c r="AM605" t="s">
        <v>7391</v>
      </c>
      <c r="AN605" t="s">
        <v>7391</v>
      </c>
      <c r="AO605">
        <v>5</v>
      </c>
      <c r="AP605" t="s">
        <v>817</v>
      </c>
      <c r="AQ605" t="s">
        <v>818</v>
      </c>
      <c r="AR605">
        <v>60</v>
      </c>
      <c r="AT605" t="s">
        <v>7380</v>
      </c>
      <c r="AU605" t="s">
        <v>817</v>
      </c>
      <c r="AV605" t="s">
        <v>104</v>
      </c>
      <c r="AW605" s="8">
        <v>35963.199999999997</v>
      </c>
      <c r="AX605" s="8">
        <v>35963.199999999997</v>
      </c>
      <c r="AY605" s="8">
        <v>39552.17</v>
      </c>
      <c r="BA605" t="s">
        <v>7392</v>
      </c>
      <c r="BB605" t="s">
        <v>32</v>
      </c>
      <c r="BC605" t="s">
        <v>7302</v>
      </c>
      <c r="BD605">
        <v>1.5</v>
      </c>
      <c r="BE605">
        <v>42</v>
      </c>
      <c r="BF605" t="s">
        <v>9</v>
      </c>
      <c r="BG605" t="s">
        <v>7393</v>
      </c>
      <c r="BO605" t="s">
        <v>449</v>
      </c>
      <c r="BP605">
        <v>9543.77</v>
      </c>
      <c r="BQ605" t="s">
        <v>36</v>
      </c>
      <c r="BR605" t="s">
        <v>7394</v>
      </c>
      <c r="BS605" t="s">
        <v>69</v>
      </c>
      <c r="BT605" t="s">
        <v>69</v>
      </c>
      <c r="BU605" t="s">
        <v>38</v>
      </c>
      <c r="BV605" t="s">
        <v>7395</v>
      </c>
      <c r="BW605" t="s">
        <v>7391</v>
      </c>
      <c r="BX605" t="s">
        <v>7396</v>
      </c>
      <c r="BY605" t="s">
        <v>7391</v>
      </c>
      <c r="BZ605" t="s">
        <v>40</v>
      </c>
      <c r="CA605" t="s">
        <v>7397</v>
      </c>
      <c r="CB605" t="s">
        <v>7398</v>
      </c>
      <c r="CE605" t="s">
        <v>1060</v>
      </c>
      <c r="CF605">
        <v>279</v>
      </c>
      <c r="CG605" t="s">
        <v>320</v>
      </c>
      <c r="CI605" t="s">
        <v>7377</v>
      </c>
      <c r="CJ605">
        <v>28</v>
      </c>
      <c r="CK605" t="s">
        <v>45</v>
      </c>
      <c r="CL605" s="1">
        <v>42235</v>
      </c>
      <c r="CM605" t="s">
        <v>7392</v>
      </c>
      <c r="CN605" t="s">
        <v>7399</v>
      </c>
      <c r="CO605" t="s">
        <v>7400</v>
      </c>
      <c r="CQ605">
        <v>2</v>
      </c>
      <c r="CR605" s="8"/>
      <c r="CS605">
        <v>9</v>
      </c>
      <c r="CU605" s="8">
        <v>35963.199999999997</v>
      </c>
      <c r="CV605">
        <v>1</v>
      </c>
      <c r="CX605" t="s">
        <v>7401</v>
      </c>
      <c r="CY605">
        <v>7.5</v>
      </c>
    </row>
    <row r="606" spans="1:103" x14ac:dyDescent="0.35">
      <c r="A606" t="s">
        <v>7402</v>
      </c>
      <c r="B606" s="19" t="s">
        <v>7377</v>
      </c>
      <c r="C606" t="s">
        <v>9</v>
      </c>
      <c r="D606">
        <v>100</v>
      </c>
      <c r="E606">
        <v>100</v>
      </c>
      <c r="F606" t="s">
        <v>7377</v>
      </c>
      <c r="G606">
        <v>1853</v>
      </c>
      <c r="H606" t="s">
        <v>50</v>
      </c>
      <c r="I606">
        <v>100</v>
      </c>
      <c r="J606" t="s">
        <v>11</v>
      </c>
      <c r="K606" t="s">
        <v>7403</v>
      </c>
      <c r="L606" s="1"/>
      <c r="M606" s="1">
        <v>42237</v>
      </c>
      <c r="N606" s="1">
        <v>42145</v>
      </c>
      <c r="O606" t="s">
        <v>13</v>
      </c>
      <c r="P606" s="1"/>
      <c r="Q606" t="s">
        <v>173</v>
      </c>
      <c r="R606" t="s">
        <v>9</v>
      </c>
      <c r="S606" t="s">
        <v>7378</v>
      </c>
      <c r="T606" t="s">
        <v>13</v>
      </c>
      <c r="U606" t="s">
        <v>652</v>
      </c>
      <c r="X606" s="8">
        <v>44</v>
      </c>
      <c r="Y606" s="8">
        <v>22</v>
      </c>
      <c r="Z606" s="8">
        <v>56.93</v>
      </c>
      <c r="AA606" s="8">
        <v>30633.37</v>
      </c>
      <c r="AB606" t="s">
        <v>304</v>
      </c>
      <c r="AC606" t="s">
        <v>67</v>
      </c>
      <c r="AD606" t="s">
        <v>794</v>
      </c>
      <c r="AE606" t="s">
        <v>11</v>
      </c>
      <c r="AF606" t="s">
        <v>20</v>
      </c>
      <c r="AG606" t="s">
        <v>7403</v>
      </c>
      <c r="AH606" t="s">
        <v>6471</v>
      </c>
      <c r="AI606" t="s">
        <v>2118</v>
      </c>
      <c r="AJ606" t="s">
        <v>23</v>
      </c>
      <c r="AK606" t="s">
        <v>442</v>
      </c>
      <c r="AL606" s="2">
        <v>42145.435798611114</v>
      </c>
      <c r="AM606" t="s">
        <v>7404</v>
      </c>
      <c r="AN606" t="s">
        <v>7404</v>
      </c>
      <c r="AO606">
        <v>2</v>
      </c>
      <c r="AP606" t="s">
        <v>817</v>
      </c>
      <c r="AQ606" t="s">
        <v>818</v>
      </c>
      <c r="AR606">
        <v>60</v>
      </c>
      <c r="AT606" t="s">
        <v>7380</v>
      </c>
      <c r="AU606" t="s">
        <v>817</v>
      </c>
      <c r="AV606" t="s">
        <v>29</v>
      </c>
      <c r="AW606" s="8">
        <v>28416.5</v>
      </c>
      <c r="AX606" s="8">
        <v>28416.5</v>
      </c>
      <c r="AY606" s="8">
        <v>30633.37</v>
      </c>
      <c r="BA606" t="s">
        <v>7405</v>
      </c>
      <c r="BB606" t="s">
        <v>1742</v>
      </c>
      <c r="BC606" t="s">
        <v>7406</v>
      </c>
      <c r="BD606">
        <v>1.5</v>
      </c>
      <c r="BE606">
        <v>42</v>
      </c>
      <c r="BF606" t="s">
        <v>9</v>
      </c>
      <c r="BG606" t="s">
        <v>7407</v>
      </c>
      <c r="BO606" t="s">
        <v>449</v>
      </c>
      <c r="BP606">
        <v>0</v>
      </c>
      <c r="BQ606" t="s">
        <v>36</v>
      </c>
      <c r="BR606" t="s">
        <v>7408</v>
      </c>
      <c r="BS606" t="s">
        <v>9</v>
      </c>
      <c r="BT606" t="s">
        <v>9</v>
      </c>
      <c r="BU606" t="s">
        <v>38</v>
      </c>
      <c r="BV606" t="s">
        <v>7409</v>
      </c>
      <c r="BW606" t="s">
        <v>7404</v>
      </c>
      <c r="BX606" t="s">
        <v>7410</v>
      </c>
      <c r="BY606" t="s">
        <v>7404</v>
      </c>
      <c r="BZ606" t="s">
        <v>40</v>
      </c>
      <c r="CA606" t="s">
        <v>7411</v>
      </c>
      <c r="CB606" t="s">
        <v>7412</v>
      </c>
      <c r="CC606" t="s">
        <v>7413</v>
      </c>
      <c r="CD606" t="s">
        <v>574</v>
      </c>
      <c r="CE606" t="s">
        <v>129</v>
      </c>
      <c r="CF606">
        <v>279</v>
      </c>
      <c r="CG606" t="s">
        <v>320</v>
      </c>
      <c r="CI606" t="s">
        <v>7377</v>
      </c>
      <c r="CJ606">
        <v>28</v>
      </c>
      <c r="CK606" t="s">
        <v>45</v>
      </c>
      <c r="CL606" s="1">
        <v>42237</v>
      </c>
      <c r="CM606" t="s">
        <v>7405</v>
      </c>
      <c r="CO606" t="s">
        <v>7413</v>
      </c>
      <c r="CP606" t="s">
        <v>7413</v>
      </c>
      <c r="CQ606">
        <v>1</v>
      </c>
      <c r="CR606" s="8"/>
      <c r="CS606">
        <v>2</v>
      </c>
      <c r="CU606" s="8">
        <v>28416.5</v>
      </c>
      <c r="CV606">
        <v>1</v>
      </c>
      <c r="CX606" t="s">
        <v>7414</v>
      </c>
      <c r="CY606">
        <v>7.5</v>
      </c>
    </row>
    <row r="607" spans="1:103" x14ac:dyDescent="0.35">
      <c r="A607" t="s">
        <v>7415</v>
      </c>
      <c r="B607" s="19" t="s">
        <v>7377</v>
      </c>
      <c r="C607" t="s">
        <v>69</v>
      </c>
      <c r="E607">
        <v>100</v>
      </c>
      <c r="F607" t="s">
        <v>7377</v>
      </c>
      <c r="G607">
        <v>1906</v>
      </c>
      <c r="H607" t="s">
        <v>50</v>
      </c>
      <c r="I607">
        <v>80</v>
      </c>
      <c r="J607" t="s">
        <v>11</v>
      </c>
      <c r="K607" t="s">
        <v>7416</v>
      </c>
      <c r="L607" s="1">
        <v>42179</v>
      </c>
      <c r="M607" s="1">
        <v>42238</v>
      </c>
      <c r="N607" s="1">
        <v>42152</v>
      </c>
      <c r="O607" t="s">
        <v>990</v>
      </c>
      <c r="P607" s="1">
        <v>42179</v>
      </c>
      <c r="Q607" t="s">
        <v>14</v>
      </c>
      <c r="R607" t="s">
        <v>9</v>
      </c>
      <c r="S607" t="s">
        <v>7378</v>
      </c>
      <c r="T607" t="s">
        <v>1414</v>
      </c>
      <c r="X607" s="8">
        <v>44</v>
      </c>
      <c r="Y607" s="8">
        <v>22</v>
      </c>
      <c r="Z607" s="8">
        <v>56.93</v>
      </c>
      <c r="AA607" s="8">
        <v>0</v>
      </c>
      <c r="AB607" t="s">
        <v>304</v>
      </c>
      <c r="AC607" t="s">
        <v>67</v>
      </c>
      <c r="AD607" t="s">
        <v>794</v>
      </c>
      <c r="AE607" t="s">
        <v>11</v>
      </c>
      <c r="AF607" t="s">
        <v>20</v>
      </c>
      <c r="AH607" t="s">
        <v>729</v>
      </c>
      <c r="AI607" t="s">
        <v>730</v>
      </c>
      <c r="AJ607" t="s">
        <v>59</v>
      </c>
      <c r="AK607" t="s">
        <v>465</v>
      </c>
      <c r="AL607" s="2">
        <v>42152.621979166666</v>
      </c>
      <c r="AM607" t="s">
        <v>7417</v>
      </c>
      <c r="AN607" t="s">
        <v>7418</v>
      </c>
      <c r="AO607">
        <v>1</v>
      </c>
      <c r="AP607" t="s">
        <v>817</v>
      </c>
      <c r="AQ607" t="s">
        <v>818</v>
      </c>
      <c r="AR607">
        <v>60</v>
      </c>
      <c r="AT607" t="s">
        <v>7380</v>
      </c>
      <c r="AU607" t="s">
        <v>817</v>
      </c>
      <c r="AV607" t="s">
        <v>62</v>
      </c>
      <c r="AW607" s="8">
        <v>16000</v>
      </c>
      <c r="AX607" s="8">
        <v>16000</v>
      </c>
      <c r="AY607" s="8">
        <v>17440</v>
      </c>
      <c r="BA607" t="s">
        <v>7419</v>
      </c>
      <c r="BB607" t="s">
        <v>32</v>
      </c>
      <c r="BC607" t="s">
        <v>7420</v>
      </c>
      <c r="BD607">
        <v>1.5</v>
      </c>
      <c r="BE607">
        <v>42</v>
      </c>
      <c r="BF607" t="s">
        <v>9</v>
      </c>
      <c r="BG607" t="s">
        <v>7421</v>
      </c>
      <c r="BO607" t="s">
        <v>449</v>
      </c>
      <c r="BP607">
        <v>17440</v>
      </c>
      <c r="BQ607" t="s">
        <v>36</v>
      </c>
      <c r="BR607" t="s">
        <v>7422</v>
      </c>
      <c r="BS607" t="s">
        <v>9</v>
      </c>
      <c r="BV607" t="s">
        <v>7423</v>
      </c>
      <c r="BW607" t="s">
        <v>7417</v>
      </c>
      <c r="BX607" t="s">
        <v>7424</v>
      </c>
      <c r="BY607" t="s">
        <v>7418</v>
      </c>
      <c r="BZ607" t="s">
        <v>72</v>
      </c>
      <c r="CB607" t="s">
        <v>7425</v>
      </c>
      <c r="CC607" t="s">
        <v>7426</v>
      </c>
      <c r="CE607" t="s">
        <v>2005</v>
      </c>
      <c r="CF607">
        <v>200</v>
      </c>
      <c r="CG607" t="s">
        <v>320</v>
      </c>
      <c r="CI607" t="s">
        <v>7377</v>
      </c>
      <c r="CJ607">
        <v>28</v>
      </c>
      <c r="CK607" t="s">
        <v>45</v>
      </c>
      <c r="CL607" s="1">
        <v>42238</v>
      </c>
      <c r="CM607" t="s">
        <v>7419</v>
      </c>
      <c r="CO607" t="s">
        <v>7426</v>
      </c>
      <c r="CP607" t="s">
        <v>7426</v>
      </c>
      <c r="CQ607">
        <v>1</v>
      </c>
      <c r="CR607" s="8"/>
      <c r="CS607">
        <v>1</v>
      </c>
      <c r="CU607" s="8">
        <v>16000</v>
      </c>
      <c r="CV607">
        <v>1</v>
      </c>
      <c r="CX607" t="s">
        <v>7427</v>
      </c>
      <c r="CY607">
        <v>7.5</v>
      </c>
    </row>
    <row r="608" spans="1:103" x14ac:dyDescent="0.35">
      <c r="A608" t="s">
        <v>7428</v>
      </c>
      <c r="B608" s="19" t="s">
        <v>7429</v>
      </c>
      <c r="C608" t="s">
        <v>9</v>
      </c>
      <c r="D608">
        <v>100</v>
      </c>
      <c r="E608">
        <v>20</v>
      </c>
      <c r="F608" t="s">
        <v>7429</v>
      </c>
      <c r="G608">
        <v>902</v>
      </c>
      <c r="H608" t="s">
        <v>10</v>
      </c>
      <c r="I608">
        <v>20</v>
      </c>
      <c r="J608" t="s">
        <v>791</v>
      </c>
      <c r="K608" t="s">
        <v>7430</v>
      </c>
      <c r="L608" s="1"/>
      <c r="M608" s="1">
        <v>42237</v>
      </c>
      <c r="N608" s="1">
        <v>42027</v>
      </c>
      <c r="O608" t="s">
        <v>13</v>
      </c>
      <c r="P608" s="1">
        <v>42034</v>
      </c>
      <c r="Q608" t="s">
        <v>202</v>
      </c>
      <c r="R608" t="s">
        <v>9</v>
      </c>
      <c r="S608" t="s">
        <v>7431</v>
      </c>
      <c r="T608" t="s">
        <v>13</v>
      </c>
      <c r="U608" t="s">
        <v>53</v>
      </c>
      <c r="X608" s="8">
        <v>38.15</v>
      </c>
      <c r="Y608" s="8">
        <v>22.85</v>
      </c>
      <c r="Z608" s="8">
        <v>52.79</v>
      </c>
      <c r="AA608" s="8">
        <v>5581.27</v>
      </c>
      <c r="AB608" t="s">
        <v>600</v>
      </c>
      <c r="AC608" t="s">
        <v>233</v>
      </c>
      <c r="AD608" t="s">
        <v>655</v>
      </c>
      <c r="AE608" t="s">
        <v>791</v>
      </c>
      <c r="AF608" t="s">
        <v>177</v>
      </c>
      <c r="AG608" t="s">
        <v>7432</v>
      </c>
      <c r="AH608" t="s">
        <v>7433</v>
      </c>
      <c r="AI608" t="s">
        <v>328</v>
      </c>
      <c r="AJ608" t="s">
        <v>23</v>
      </c>
      <c r="AK608" t="s">
        <v>5016</v>
      </c>
      <c r="AL608" s="2">
        <v>42027.388888888891</v>
      </c>
      <c r="AM608" t="s">
        <v>7434</v>
      </c>
      <c r="AO608">
        <v>7</v>
      </c>
      <c r="AP608" t="s">
        <v>799</v>
      </c>
      <c r="AQ608" t="s">
        <v>702</v>
      </c>
      <c r="AR608">
        <v>30</v>
      </c>
      <c r="AT608" t="s">
        <v>7435</v>
      </c>
      <c r="AU608" t="s">
        <v>4194</v>
      </c>
      <c r="AV608" t="s">
        <v>29</v>
      </c>
      <c r="AW608" s="8">
        <v>5180</v>
      </c>
      <c r="AX608" s="8">
        <v>5180</v>
      </c>
      <c r="AY608" s="8">
        <v>5581.27</v>
      </c>
      <c r="BA608" t="s">
        <v>7436</v>
      </c>
      <c r="BB608" t="s">
        <v>5198</v>
      </c>
      <c r="BC608" t="s">
        <v>7437</v>
      </c>
      <c r="BD608">
        <v>1.7</v>
      </c>
      <c r="BE608">
        <v>22</v>
      </c>
      <c r="BF608" t="s">
        <v>69</v>
      </c>
      <c r="BG608" t="s">
        <v>7438</v>
      </c>
      <c r="BO608" t="s">
        <v>691</v>
      </c>
      <c r="BP608">
        <v>0</v>
      </c>
      <c r="BQ608" t="s">
        <v>36</v>
      </c>
      <c r="BR608" t="s">
        <v>7439</v>
      </c>
      <c r="BS608" t="s">
        <v>9</v>
      </c>
      <c r="BV608" t="s">
        <v>7440</v>
      </c>
      <c r="BW608" t="s">
        <v>7434</v>
      </c>
      <c r="BX608" t="s">
        <v>311</v>
      </c>
      <c r="BY608" t="s">
        <v>7434</v>
      </c>
      <c r="BZ608" t="s">
        <v>40</v>
      </c>
      <c r="CA608" t="s">
        <v>7441</v>
      </c>
      <c r="CB608" t="s">
        <v>7442</v>
      </c>
      <c r="CC608" t="s">
        <v>7443</v>
      </c>
      <c r="CD608" t="s">
        <v>254</v>
      </c>
      <c r="CE608" t="s">
        <v>1153</v>
      </c>
      <c r="CF608">
        <v>259</v>
      </c>
      <c r="CG608" t="s">
        <v>55</v>
      </c>
      <c r="CI608" t="s">
        <v>7429</v>
      </c>
      <c r="CJ608">
        <v>65</v>
      </c>
      <c r="CK608" t="s">
        <v>45</v>
      </c>
      <c r="CL608" s="1">
        <v>42237</v>
      </c>
      <c r="CM608" t="s">
        <v>7436</v>
      </c>
      <c r="CN608" t="s">
        <v>7444</v>
      </c>
      <c r="CO608" t="s">
        <v>7445</v>
      </c>
      <c r="CP608" t="s">
        <v>7443</v>
      </c>
      <c r="CQ608">
        <v>3</v>
      </c>
      <c r="CR608" s="8">
        <v>6267.8</v>
      </c>
      <c r="CS608">
        <v>1</v>
      </c>
      <c r="CU608" s="8">
        <v>5180</v>
      </c>
      <c r="CV608">
        <v>4</v>
      </c>
      <c r="CX608" t="s">
        <v>7446</v>
      </c>
      <c r="CY608">
        <v>5</v>
      </c>
    </row>
    <row r="609" spans="1:103" x14ac:dyDescent="0.35">
      <c r="A609" t="s">
        <v>7447</v>
      </c>
      <c r="B609" s="19" t="s">
        <v>7429</v>
      </c>
      <c r="C609" t="s">
        <v>9</v>
      </c>
      <c r="D609">
        <v>100</v>
      </c>
      <c r="E609">
        <v>20</v>
      </c>
      <c r="F609" t="s">
        <v>7429</v>
      </c>
      <c r="G609">
        <v>1174</v>
      </c>
      <c r="H609" t="s">
        <v>50</v>
      </c>
      <c r="I609">
        <v>20</v>
      </c>
      <c r="J609" t="s">
        <v>791</v>
      </c>
      <c r="K609" t="s">
        <v>7448</v>
      </c>
      <c r="L609" s="1"/>
      <c r="M609" s="1">
        <v>42236</v>
      </c>
      <c r="N609" s="1">
        <v>42062</v>
      </c>
      <c r="O609" t="s">
        <v>13</v>
      </c>
      <c r="P609" s="1">
        <v>42069</v>
      </c>
      <c r="Q609" t="s">
        <v>14</v>
      </c>
      <c r="R609" t="s">
        <v>9</v>
      </c>
      <c r="S609" t="s">
        <v>7431</v>
      </c>
      <c r="T609" t="s">
        <v>13</v>
      </c>
      <c r="U609" t="s">
        <v>53</v>
      </c>
      <c r="X609" s="8">
        <v>48.87</v>
      </c>
      <c r="Y609" s="8">
        <v>26.13</v>
      </c>
      <c r="Z609" s="8">
        <v>52.79</v>
      </c>
      <c r="AA609" s="8">
        <v>6014.1</v>
      </c>
      <c r="AB609" t="s">
        <v>205</v>
      </c>
      <c r="AC609" t="s">
        <v>205</v>
      </c>
      <c r="AD609" t="s">
        <v>655</v>
      </c>
      <c r="AE609" t="s">
        <v>791</v>
      </c>
      <c r="AF609" t="s">
        <v>177</v>
      </c>
      <c r="AG609" t="s">
        <v>7449</v>
      </c>
      <c r="AH609" t="s">
        <v>2231</v>
      </c>
      <c r="AI609" t="s">
        <v>635</v>
      </c>
      <c r="AJ609" t="s">
        <v>80</v>
      </c>
      <c r="AK609" t="s">
        <v>619</v>
      </c>
      <c r="AL609" s="2">
        <v>42062.416064814817</v>
      </c>
      <c r="AM609" t="s">
        <v>7450</v>
      </c>
      <c r="AN609" t="s">
        <v>7450</v>
      </c>
      <c r="AO609">
        <v>4</v>
      </c>
      <c r="AP609" t="s">
        <v>799</v>
      </c>
      <c r="AQ609" t="s">
        <v>702</v>
      </c>
      <c r="AR609">
        <v>30</v>
      </c>
      <c r="AT609" t="s">
        <v>7435</v>
      </c>
      <c r="AU609" t="s">
        <v>4194</v>
      </c>
      <c r="AV609" t="s">
        <v>83</v>
      </c>
      <c r="AW609" s="8">
        <v>5580</v>
      </c>
      <c r="AX609" s="8">
        <v>5580</v>
      </c>
      <c r="AY609" s="8">
        <v>6014.1</v>
      </c>
      <c r="BA609" t="s">
        <v>7451</v>
      </c>
      <c r="BB609" t="s">
        <v>7452</v>
      </c>
      <c r="BC609" t="s">
        <v>7453</v>
      </c>
      <c r="BD609">
        <v>1.7</v>
      </c>
      <c r="BE609">
        <v>22</v>
      </c>
      <c r="BF609" t="s">
        <v>9</v>
      </c>
      <c r="BG609" t="s">
        <v>7454</v>
      </c>
      <c r="BO609" t="s">
        <v>303</v>
      </c>
      <c r="BP609">
        <v>0</v>
      </c>
      <c r="BQ609" t="s">
        <v>36</v>
      </c>
      <c r="BR609" t="s">
        <v>7455</v>
      </c>
      <c r="BS609" t="s">
        <v>9</v>
      </c>
      <c r="BV609" t="s">
        <v>1312</v>
      </c>
      <c r="BW609" t="s">
        <v>7450</v>
      </c>
      <c r="BX609" t="s">
        <v>7456</v>
      </c>
      <c r="BY609" t="s">
        <v>7450</v>
      </c>
      <c r="BZ609" t="s">
        <v>72</v>
      </c>
      <c r="CB609" t="s">
        <v>2468</v>
      </c>
      <c r="CC609" t="s">
        <v>7457</v>
      </c>
      <c r="CE609" t="s">
        <v>556</v>
      </c>
      <c r="CF609">
        <v>279</v>
      </c>
      <c r="CG609" t="s">
        <v>1501</v>
      </c>
      <c r="CI609" t="s">
        <v>7429</v>
      </c>
      <c r="CJ609">
        <v>65</v>
      </c>
      <c r="CK609" t="s">
        <v>45</v>
      </c>
      <c r="CL609" s="1">
        <v>42236</v>
      </c>
      <c r="CM609" t="s">
        <v>7451</v>
      </c>
      <c r="CO609" t="s">
        <v>7458</v>
      </c>
      <c r="CP609" t="s">
        <v>7457</v>
      </c>
      <c r="CQ609">
        <v>2</v>
      </c>
      <c r="CR609" s="8">
        <v>6751.8</v>
      </c>
      <c r="CS609">
        <v>0</v>
      </c>
      <c r="CU609" s="8">
        <v>5580</v>
      </c>
      <c r="CV609">
        <v>4</v>
      </c>
      <c r="CX609" t="s">
        <v>7459</v>
      </c>
      <c r="CY609">
        <v>5</v>
      </c>
    </row>
    <row r="610" spans="1:103" x14ac:dyDescent="0.35">
      <c r="A610" t="s">
        <v>7460</v>
      </c>
      <c r="B610" s="19" t="s">
        <v>7429</v>
      </c>
      <c r="C610" t="s">
        <v>9</v>
      </c>
      <c r="D610">
        <v>100</v>
      </c>
      <c r="E610">
        <v>20</v>
      </c>
      <c r="F610" t="s">
        <v>7429</v>
      </c>
      <c r="G610">
        <v>176</v>
      </c>
      <c r="H610" t="s">
        <v>50</v>
      </c>
      <c r="I610">
        <v>20</v>
      </c>
      <c r="J610" t="s">
        <v>791</v>
      </c>
      <c r="K610" t="s">
        <v>7461</v>
      </c>
      <c r="L610" s="1"/>
      <c r="M610" s="1">
        <v>42237</v>
      </c>
      <c r="N610" s="1">
        <v>41873</v>
      </c>
      <c r="O610" t="s">
        <v>13</v>
      </c>
      <c r="P610" s="1"/>
      <c r="Q610" t="s">
        <v>758</v>
      </c>
      <c r="R610" t="s">
        <v>9</v>
      </c>
      <c r="S610" t="s">
        <v>7431</v>
      </c>
      <c r="T610" t="s">
        <v>13</v>
      </c>
      <c r="U610" t="s">
        <v>53</v>
      </c>
      <c r="V610" t="s">
        <v>7462</v>
      </c>
      <c r="X610" s="8">
        <v>48.87</v>
      </c>
      <c r="Y610" s="8">
        <v>26.13</v>
      </c>
      <c r="Z610" s="8">
        <v>52.79</v>
      </c>
      <c r="AA610" s="8">
        <v>6114.09</v>
      </c>
      <c r="AB610" t="s">
        <v>205</v>
      </c>
      <c r="AC610" t="s">
        <v>205</v>
      </c>
      <c r="AD610" t="s">
        <v>655</v>
      </c>
      <c r="AE610" t="s">
        <v>791</v>
      </c>
      <c r="AF610" t="s">
        <v>177</v>
      </c>
      <c r="AG610" t="s">
        <v>7463</v>
      </c>
      <c r="AH610" t="s">
        <v>1559</v>
      </c>
      <c r="AI610" t="s">
        <v>58</v>
      </c>
      <c r="AJ610" t="s">
        <v>23</v>
      </c>
      <c r="AK610" t="s">
        <v>208</v>
      </c>
      <c r="AL610" s="2">
        <v>41873.443923611114</v>
      </c>
      <c r="AM610" t="s">
        <v>7464</v>
      </c>
      <c r="AN610" t="s">
        <v>7464</v>
      </c>
      <c r="AO610">
        <v>6</v>
      </c>
      <c r="AP610" t="s">
        <v>799</v>
      </c>
      <c r="AQ610" t="s">
        <v>702</v>
      </c>
      <c r="AR610">
        <v>30</v>
      </c>
      <c r="AT610" t="s">
        <v>7435</v>
      </c>
      <c r="AU610" t="s">
        <v>4194</v>
      </c>
      <c r="AV610" t="s">
        <v>29</v>
      </c>
      <c r="AW610" s="8">
        <v>5662.64</v>
      </c>
      <c r="AX610" s="8">
        <v>5662.64</v>
      </c>
      <c r="AY610" s="8">
        <v>6114.09</v>
      </c>
      <c r="AZ610" t="s">
        <v>210</v>
      </c>
      <c r="BA610" t="s">
        <v>7465</v>
      </c>
      <c r="BB610" t="s">
        <v>7466</v>
      </c>
      <c r="BD610">
        <v>1.7</v>
      </c>
      <c r="BE610">
        <v>22</v>
      </c>
      <c r="BF610" t="s">
        <v>9</v>
      </c>
      <c r="BG610" t="s">
        <v>7467</v>
      </c>
      <c r="BO610" t="s">
        <v>303</v>
      </c>
      <c r="BP610">
        <v>0</v>
      </c>
      <c r="BQ610" t="s">
        <v>36</v>
      </c>
      <c r="BR610" t="s">
        <v>641</v>
      </c>
      <c r="BS610" t="s">
        <v>69</v>
      </c>
      <c r="BT610" t="s">
        <v>9</v>
      </c>
      <c r="BU610" t="s">
        <v>38</v>
      </c>
      <c r="BV610" t="s">
        <v>7468</v>
      </c>
      <c r="BW610" t="s">
        <v>7464</v>
      </c>
      <c r="BX610" t="s">
        <v>7469</v>
      </c>
      <c r="BY610" t="s">
        <v>7464</v>
      </c>
      <c r="BZ610" t="s">
        <v>72</v>
      </c>
      <c r="CB610" t="s">
        <v>7470</v>
      </c>
      <c r="CD610" t="s">
        <v>164</v>
      </c>
      <c r="CE610" t="s">
        <v>112</v>
      </c>
      <c r="CF610">
        <v>279</v>
      </c>
      <c r="CG610" t="s">
        <v>1501</v>
      </c>
      <c r="CI610" t="s">
        <v>7429</v>
      </c>
      <c r="CJ610">
        <v>65</v>
      </c>
      <c r="CK610" t="s">
        <v>45</v>
      </c>
      <c r="CL610" s="1">
        <v>42237</v>
      </c>
      <c r="CM610" t="s">
        <v>7465</v>
      </c>
      <c r="CN610" t="s">
        <v>7471</v>
      </c>
      <c r="CO610" t="s">
        <v>7472</v>
      </c>
      <c r="CQ610">
        <v>3</v>
      </c>
      <c r="CR610" s="8">
        <v>6751.8</v>
      </c>
      <c r="CS610">
        <v>1</v>
      </c>
      <c r="CU610" s="8">
        <v>5662.64</v>
      </c>
      <c r="CV610">
        <v>4</v>
      </c>
      <c r="CX610" t="s">
        <v>7473</v>
      </c>
      <c r="CY610">
        <v>5</v>
      </c>
    </row>
    <row r="611" spans="1:103" x14ac:dyDescent="0.35">
      <c r="A611" t="s">
        <v>7474</v>
      </c>
      <c r="B611" s="19" t="s">
        <v>7429</v>
      </c>
      <c r="C611" t="s">
        <v>9</v>
      </c>
      <c r="D611">
        <v>95.71</v>
      </c>
      <c r="E611">
        <v>20</v>
      </c>
      <c r="F611" t="s">
        <v>7429</v>
      </c>
      <c r="G611">
        <v>996</v>
      </c>
      <c r="H611" t="s">
        <v>10</v>
      </c>
      <c r="I611">
        <v>20</v>
      </c>
      <c r="J611" t="s">
        <v>791</v>
      </c>
      <c r="K611" t="s">
        <v>7475</v>
      </c>
      <c r="L611" s="1"/>
      <c r="M611" s="1">
        <v>42236</v>
      </c>
      <c r="N611" s="1">
        <v>42039</v>
      </c>
      <c r="O611" t="s">
        <v>13</v>
      </c>
      <c r="P611" s="1"/>
      <c r="Q611" t="s">
        <v>436</v>
      </c>
      <c r="R611" t="s">
        <v>9</v>
      </c>
      <c r="S611" t="s">
        <v>7431</v>
      </c>
      <c r="T611" t="s">
        <v>13</v>
      </c>
      <c r="U611" t="s">
        <v>53</v>
      </c>
      <c r="X611" s="8">
        <v>38.15</v>
      </c>
      <c r="Y611" s="8">
        <v>22.85</v>
      </c>
      <c r="Z611" s="8">
        <v>52.79</v>
      </c>
      <c r="AA611" s="8">
        <v>5581.28</v>
      </c>
      <c r="AB611" t="s">
        <v>600</v>
      </c>
      <c r="AC611" t="s">
        <v>233</v>
      </c>
      <c r="AD611" t="s">
        <v>655</v>
      </c>
      <c r="AE611" t="s">
        <v>791</v>
      </c>
      <c r="AF611" t="s">
        <v>177</v>
      </c>
      <c r="AG611" t="s">
        <v>7476</v>
      </c>
      <c r="AH611" t="s">
        <v>3407</v>
      </c>
      <c r="AI611" t="s">
        <v>441</v>
      </c>
      <c r="AJ611" t="s">
        <v>80</v>
      </c>
      <c r="AK611" t="s">
        <v>1508</v>
      </c>
      <c r="AL611" s="2">
        <v>42039.519247685188</v>
      </c>
      <c r="AM611" t="s">
        <v>7477</v>
      </c>
      <c r="AN611" t="s">
        <v>7477</v>
      </c>
      <c r="AO611">
        <v>4</v>
      </c>
      <c r="AP611" t="s">
        <v>799</v>
      </c>
      <c r="AQ611" t="s">
        <v>702</v>
      </c>
      <c r="AR611">
        <v>30</v>
      </c>
      <c r="AT611" t="s">
        <v>7435</v>
      </c>
      <c r="AU611" t="s">
        <v>4194</v>
      </c>
      <c r="AV611" t="s">
        <v>83</v>
      </c>
      <c r="AW611" s="8">
        <v>5386.6</v>
      </c>
      <c r="AX611" s="8">
        <v>5386.6</v>
      </c>
      <c r="AY611" s="8">
        <v>5831.27</v>
      </c>
      <c r="BA611" t="s">
        <v>7478</v>
      </c>
      <c r="BB611" t="s">
        <v>4951</v>
      </c>
      <c r="BC611" t="s">
        <v>6497</v>
      </c>
      <c r="BD611">
        <v>1.7</v>
      </c>
      <c r="BE611">
        <v>22</v>
      </c>
      <c r="BF611" t="s">
        <v>9</v>
      </c>
      <c r="BG611" t="s">
        <v>7479</v>
      </c>
      <c r="BO611" t="s">
        <v>691</v>
      </c>
      <c r="BP611">
        <v>249.99</v>
      </c>
      <c r="BQ611" t="s">
        <v>36</v>
      </c>
      <c r="BR611" t="s">
        <v>7480</v>
      </c>
      <c r="BS611" t="s">
        <v>69</v>
      </c>
      <c r="BT611" t="s">
        <v>69</v>
      </c>
      <c r="BU611" t="s">
        <v>38</v>
      </c>
      <c r="BV611" t="s">
        <v>7481</v>
      </c>
      <c r="BW611" t="s">
        <v>7477</v>
      </c>
      <c r="BX611" t="s">
        <v>7476</v>
      </c>
      <c r="BY611" t="s">
        <v>7477</v>
      </c>
      <c r="BZ611" t="s">
        <v>40</v>
      </c>
      <c r="CB611" t="s">
        <v>7482</v>
      </c>
      <c r="CC611" t="s">
        <v>7483</v>
      </c>
      <c r="CE611" t="s">
        <v>43</v>
      </c>
      <c r="CF611">
        <v>259</v>
      </c>
      <c r="CG611" t="s">
        <v>55</v>
      </c>
      <c r="CI611" t="s">
        <v>7429</v>
      </c>
      <c r="CJ611">
        <v>65</v>
      </c>
      <c r="CK611" t="s">
        <v>45</v>
      </c>
      <c r="CL611" s="1">
        <v>42236</v>
      </c>
      <c r="CM611" t="s">
        <v>7478</v>
      </c>
      <c r="CO611" t="s">
        <v>7484</v>
      </c>
      <c r="CP611" t="s">
        <v>7483</v>
      </c>
      <c r="CQ611">
        <v>1</v>
      </c>
      <c r="CR611" s="8">
        <v>6267.8</v>
      </c>
      <c r="CS611">
        <v>1</v>
      </c>
      <c r="CU611" s="8">
        <v>5386.6</v>
      </c>
      <c r="CV611">
        <v>4</v>
      </c>
      <c r="CX611" t="s">
        <v>7485</v>
      </c>
      <c r="CY611">
        <v>5</v>
      </c>
    </row>
    <row r="612" spans="1:103" x14ac:dyDescent="0.35">
      <c r="A612" t="s">
        <v>7486</v>
      </c>
      <c r="B612" s="19" t="s">
        <v>7429</v>
      </c>
      <c r="C612" t="s">
        <v>9</v>
      </c>
      <c r="D612">
        <v>100</v>
      </c>
      <c r="E612">
        <v>20</v>
      </c>
      <c r="F612" t="s">
        <v>7429</v>
      </c>
      <c r="G612">
        <v>1871</v>
      </c>
      <c r="H612" t="s">
        <v>50</v>
      </c>
      <c r="I612">
        <v>20</v>
      </c>
      <c r="J612" t="s">
        <v>791</v>
      </c>
      <c r="K612" t="s">
        <v>7487</v>
      </c>
      <c r="L612" s="1"/>
      <c r="M612" s="1">
        <v>42235</v>
      </c>
      <c r="N612" s="1">
        <v>42148</v>
      </c>
      <c r="O612" t="s">
        <v>13</v>
      </c>
      <c r="P612" s="1">
        <v>42158</v>
      </c>
      <c r="Q612" t="s">
        <v>202</v>
      </c>
      <c r="R612" t="s">
        <v>9</v>
      </c>
      <c r="S612" t="s">
        <v>7431</v>
      </c>
      <c r="T612" t="s">
        <v>13</v>
      </c>
      <c r="U612" t="s">
        <v>53</v>
      </c>
      <c r="V612" t="s">
        <v>7488</v>
      </c>
      <c r="X612" s="8">
        <v>48.87</v>
      </c>
      <c r="Y612" s="8">
        <v>26.13</v>
      </c>
      <c r="Z612" s="8">
        <v>52.79</v>
      </c>
      <c r="AA612" s="8">
        <v>6139.09</v>
      </c>
      <c r="AB612" t="s">
        <v>205</v>
      </c>
      <c r="AC612" t="s">
        <v>205</v>
      </c>
      <c r="AD612" t="s">
        <v>655</v>
      </c>
      <c r="AE612" t="s">
        <v>791</v>
      </c>
      <c r="AF612" t="s">
        <v>177</v>
      </c>
      <c r="AG612" t="s">
        <v>7488</v>
      </c>
      <c r="AH612" t="s">
        <v>7489</v>
      </c>
      <c r="AI612" t="s">
        <v>2118</v>
      </c>
      <c r="AJ612" t="s">
        <v>100</v>
      </c>
      <c r="AK612" t="s">
        <v>579</v>
      </c>
      <c r="AL612" s="2">
        <v>42148.503194444442</v>
      </c>
      <c r="AM612" t="s">
        <v>7490</v>
      </c>
      <c r="AN612" t="s">
        <v>7490</v>
      </c>
      <c r="AO612">
        <v>2</v>
      </c>
      <c r="AP612" t="s">
        <v>799</v>
      </c>
      <c r="AQ612" t="s">
        <v>702</v>
      </c>
      <c r="AR612">
        <v>30</v>
      </c>
      <c r="AT612" t="s">
        <v>7435</v>
      </c>
      <c r="AU612" t="s">
        <v>4194</v>
      </c>
      <c r="AV612" t="s">
        <v>104</v>
      </c>
      <c r="AW612" s="8">
        <v>5683.3</v>
      </c>
      <c r="AX612" s="8">
        <v>5683.3</v>
      </c>
      <c r="AY612" s="8">
        <v>6139.09</v>
      </c>
      <c r="AZ612" t="s">
        <v>210</v>
      </c>
      <c r="BB612" t="s">
        <v>7491</v>
      </c>
      <c r="BD612">
        <v>1.7</v>
      </c>
      <c r="BE612">
        <v>22</v>
      </c>
      <c r="BF612" t="s">
        <v>69</v>
      </c>
      <c r="BG612" t="s">
        <v>7492</v>
      </c>
      <c r="BO612" t="s">
        <v>303</v>
      </c>
      <c r="BP612">
        <v>0</v>
      </c>
      <c r="BQ612" t="s">
        <v>36</v>
      </c>
      <c r="BR612" t="s">
        <v>7493</v>
      </c>
      <c r="BS612" t="s">
        <v>9</v>
      </c>
      <c r="BT612" t="s">
        <v>9</v>
      </c>
      <c r="BU612" t="s">
        <v>38</v>
      </c>
      <c r="BV612" t="s">
        <v>7494</v>
      </c>
      <c r="BW612" t="s">
        <v>7490</v>
      </c>
      <c r="BX612" t="s">
        <v>7488</v>
      </c>
      <c r="BY612" t="s">
        <v>7490</v>
      </c>
      <c r="BZ612" t="s">
        <v>72</v>
      </c>
      <c r="CA612" t="s">
        <v>7495</v>
      </c>
      <c r="CB612" t="s">
        <v>2651</v>
      </c>
      <c r="CE612" t="s">
        <v>129</v>
      </c>
      <c r="CF612">
        <v>279</v>
      </c>
      <c r="CG612" t="s">
        <v>1501</v>
      </c>
      <c r="CI612" t="s">
        <v>7429</v>
      </c>
      <c r="CJ612">
        <v>65</v>
      </c>
      <c r="CK612" t="s">
        <v>45</v>
      </c>
      <c r="CL612" s="1">
        <v>42235</v>
      </c>
      <c r="CM612" t="s">
        <v>7496</v>
      </c>
      <c r="CN612" t="s">
        <v>7497</v>
      </c>
      <c r="CO612" t="s">
        <v>7498</v>
      </c>
      <c r="CQ612">
        <v>1</v>
      </c>
      <c r="CR612" s="8"/>
      <c r="CS612">
        <v>1</v>
      </c>
      <c r="CU612" s="8">
        <v>5683.3</v>
      </c>
      <c r="CV612">
        <v>4</v>
      </c>
      <c r="CX612" t="s">
        <v>7499</v>
      </c>
      <c r="CY612">
        <v>5</v>
      </c>
    </row>
    <row r="613" spans="1:103" x14ac:dyDescent="0.35">
      <c r="A613" t="s">
        <v>7500</v>
      </c>
      <c r="B613" s="19" t="s">
        <v>7429</v>
      </c>
      <c r="C613" t="s">
        <v>9</v>
      </c>
      <c r="D613">
        <v>100</v>
      </c>
      <c r="E613">
        <v>20</v>
      </c>
      <c r="F613" t="s">
        <v>7429</v>
      </c>
      <c r="G613">
        <v>1472</v>
      </c>
      <c r="H613" t="s">
        <v>4255</v>
      </c>
      <c r="I613">
        <v>20</v>
      </c>
      <c r="J613" t="s">
        <v>791</v>
      </c>
      <c r="K613" t="s">
        <v>7501</v>
      </c>
      <c r="L613" s="1"/>
      <c r="M613" s="1">
        <v>42238</v>
      </c>
      <c r="N613" s="1">
        <v>42095</v>
      </c>
      <c r="O613" t="s">
        <v>13</v>
      </c>
      <c r="P613" s="1"/>
      <c r="Q613" t="s">
        <v>173</v>
      </c>
      <c r="R613" t="s">
        <v>9</v>
      </c>
      <c r="S613" t="s">
        <v>7431</v>
      </c>
      <c r="T613" t="s">
        <v>13</v>
      </c>
      <c r="U613" t="s">
        <v>53</v>
      </c>
      <c r="X613" s="8">
        <v>28.33</v>
      </c>
      <c r="Y613" s="8">
        <v>23.17</v>
      </c>
      <c r="Z613" s="8">
        <v>52.79</v>
      </c>
      <c r="AA613" s="8">
        <v>5284.19</v>
      </c>
      <c r="AB613" t="s">
        <v>18</v>
      </c>
      <c r="AC613" t="s">
        <v>18</v>
      </c>
      <c r="AD613" t="s">
        <v>655</v>
      </c>
      <c r="AE613" t="s">
        <v>791</v>
      </c>
      <c r="AF613" t="s">
        <v>177</v>
      </c>
      <c r="AG613" t="s">
        <v>7502</v>
      </c>
      <c r="AH613" t="s">
        <v>7503</v>
      </c>
      <c r="AI613" t="s">
        <v>507</v>
      </c>
      <c r="AJ613" t="s">
        <v>59</v>
      </c>
      <c r="AK613" t="s">
        <v>120</v>
      </c>
      <c r="AL613" s="2">
        <v>42095.543090277781</v>
      </c>
      <c r="AM613" t="s">
        <v>7504</v>
      </c>
      <c r="AN613" t="s">
        <v>7504</v>
      </c>
      <c r="AO613">
        <v>3</v>
      </c>
      <c r="AP613" t="s">
        <v>819</v>
      </c>
      <c r="AQ613" t="s">
        <v>4260</v>
      </c>
      <c r="AR613">
        <v>30</v>
      </c>
      <c r="AT613" t="s">
        <v>7435</v>
      </c>
      <c r="AU613" t="s">
        <v>819</v>
      </c>
      <c r="AV613" t="s">
        <v>62</v>
      </c>
      <c r="AW613" s="8">
        <v>4883.3</v>
      </c>
      <c r="AX613" s="8">
        <v>4883.3</v>
      </c>
      <c r="AY613" s="8">
        <v>5284.19</v>
      </c>
      <c r="BA613" t="s">
        <v>7505</v>
      </c>
      <c r="BB613" t="s">
        <v>3985</v>
      </c>
      <c r="BC613" t="s">
        <v>7506</v>
      </c>
      <c r="BD613">
        <v>1.7</v>
      </c>
      <c r="BE613">
        <v>22</v>
      </c>
      <c r="BF613" t="s">
        <v>69</v>
      </c>
      <c r="BG613" t="s">
        <v>7507</v>
      </c>
      <c r="BO613" t="s">
        <v>4265</v>
      </c>
      <c r="BP613">
        <v>0</v>
      </c>
      <c r="BQ613" t="s">
        <v>36</v>
      </c>
      <c r="BR613" t="s">
        <v>7508</v>
      </c>
      <c r="BS613" t="s">
        <v>9</v>
      </c>
      <c r="BT613" t="s">
        <v>9</v>
      </c>
      <c r="BU613" t="s">
        <v>38</v>
      </c>
      <c r="BV613" t="s">
        <v>7509</v>
      </c>
      <c r="BW613" t="s">
        <v>7504</v>
      </c>
      <c r="BX613" t="s">
        <v>3083</v>
      </c>
      <c r="BY613" t="s">
        <v>7504</v>
      </c>
      <c r="BZ613" t="s">
        <v>40</v>
      </c>
      <c r="CA613" t="s">
        <v>7510</v>
      </c>
      <c r="CB613" t="s">
        <v>7511</v>
      </c>
      <c r="CC613" t="s">
        <v>7512</v>
      </c>
      <c r="CE613" t="s">
        <v>2005</v>
      </c>
      <c r="CF613">
        <v>239</v>
      </c>
      <c r="CG613" t="s">
        <v>429</v>
      </c>
      <c r="CH613" t="s">
        <v>820</v>
      </c>
      <c r="CI613" t="s">
        <v>7429</v>
      </c>
      <c r="CJ613">
        <v>65</v>
      </c>
      <c r="CK613" t="s">
        <v>45</v>
      </c>
      <c r="CL613" s="1">
        <v>42238</v>
      </c>
      <c r="CM613" t="s">
        <v>7505</v>
      </c>
      <c r="CO613" t="s">
        <v>7513</v>
      </c>
      <c r="CP613" t="s">
        <v>7512</v>
      </c>
      <c r="CQ613">
        <v>2</v>
      </c>
      <c r="CR613" s="8"/>
      <c r="CS613">
        <v>1</v>
      </c>
      <c r="CU613" s="8">
        <v>4883.3</v>
      </c>
      <c r="CV613">
        <v>4</v>
      </c>
      <c r="CX613" t="s">
        <v>7514</v>
      </c>
      <c r="CY613">
        <v>5</v>
      </c>
    </row>
    <row r="614" spans="1:103" x14ac:dyDescent="0.35">
      <c r="A614" t="s">
        <v>7515</v>
      </c>
      <c r="B614" s="19" t="s">
        <v>7429</v>
      </c>
      <c r="C614" t="s">
        <v>9</v>
      </c>
      <c r="D614">
        <v>100</v>
      </c>
      <c r="E614">
        <v>20</v>
      </c>
      <c r="F614" t="s">
        <v>7429</v>
      </c>
      <c r="G614">
        <v>662</v>
      </c>
      <c r="H614" t="s">
        <v>10</v>
      </c>
      <c r="I614">
        <v>20</v>
      </c>
      <c r="J614" t="s">
        <v>791</v>
      </c>
      <c r="K614" t="s">
        <v>7516</v>
      </c>
      <c r="L614" s="1"/>
      <c r="M614" s="1">
        <v>42238</v>
      </c>
      <c r="N614" s="1">
        <v>41954</v>
      </c>
      <c r="O614" t="s">
        <v>13</v>
      </c>
      <c r="P614" s="1">
        <v>41961</v>
      </c>
      <c r="Q614" t="s">
        <v>202</v>
      </c>
      <c r="R614" t="s">
        <v>9</v>
      </c>
      <c r="S614" t="s">
        <v>7431</v>
      </c>
      <c r="T614" t="s">
        <v>13</v>
      </c>
      <c r="U614" t="s">
        <v>53</v>
      </c>
      <c r="V614" t="s">
        <v>4224</v>
      </c>
      <c r="X614" s="8">
        <v>38.15</v>
      </c>
      <c r="Y614" s="8">
        <v>22.85</v>
      </c>
      <c r="Z614" s="8">
        <v>52.79</v>
      </c>
      <c r="AA614" s="8">
        <v>5581.27</v>
      </c>
      <c r="AB614" t="s">
        <v>600</v>
      </c>
      <c r="AC614" t="s">
        <v>233</v>
      </c>
      <c r="AD614" t="s">
        <v>655</v>
      </c>
      <c r="AE614" t="s">
        <v>791</v>
      </c>
      <c r="AF614" t="s">
        <v>177</v>
      </c>
      <c r="AG614" t="s">
        <v>4224</v>
      </c>
      <c r="AH614" t="s">
        <v>2332</v>
      </c>
      <c r="AI614" t="s">
        <v>1162</v>
      </c>
      <c r="AJ614" t="s">
        <v>59</v>
      </c>
      <c r="AK614" t="s">
        <v>7019</v>
      </c>
      <c r="AL614" s="2">
        <v>41954.610254629632</v>
      </c>
      <c r="AM614" t="s">
        <v>7517</v>
      </c>
      <c r="AN614" t="s">
        <v>7517</v>
      </c>
      <c r="AO614">
        <v>5</v>
      </c>
      <c r="AP614" t="s">
        <v>799</v>
      </c>
      <c r="AQ614" t="s">
        <v>702</v>
      </c>
      <c r="AR614">
        <v>30</v>
      </c>
      <c r="AT614" t="s">
        <v>7435</v>
      </c>
      <c r="AU614" t="s">
        <v>4194</v>
      </c>
      <c r="AV614" t="s">
        <v>62</v>
      </c>
      <c r="AW614" s="8">
        <v>5180</v>
      </c>
      <c r="AX614" s="8">
        <v>5180</v>
      </c>
      <c r="AY614" s="8">
        <v>5581.27</v>
      </c>
      <c r="AZ614" t="s">
        <v>210</v>
      </c>
      <c r="BA614" t="s">
        <v>7518</v>
      </c>
      <c r="BB614" t="s">
        <v>7519</v>
      </c>
      <c r="BC614" t="s">
        <v>7520</v>
      </c>
      <c r="BD614">
        <v>1.7</v>
      </c>
      <c r="BE614">
        <v>22</v>
      </c>
      <c r="BF614" t="s">
        <v>9</v>
      </c>
      <c r="BG614" t="s">
        <v>7521</v>
      </c>
      <c r="BO614" t="s">
        <v>691</v>
      </c>
      <c r="BP614">
        <v>0</v>
      </c>
      <c r="BQ614" t="s">
        <v>36</v>
      </c>
      <c r="BR614" t="s">
        <v>7522</v>
      </c>
      <c r="BS614" t="s">
        <v>69</v>
      </c>
      <c r="BV614" t="s">
        <v>7523</v>
      </c>
      <c r="BW614" t="s">
        <v>7517</v>
      </c>
      <c r="BX614" t="s">
        <v>4224</v>
      </c>
      <c r="BY614" t="s">
        <v>7517</v>
      </c>
      <c r="BZ614" t="s">
        <v>72</v>
      </c>
      <c r="CB614" t="s">
        <v>2717</v>
      </c>
      <c r="CC614" t="s">
        <v>7524</v>
      </c>
      <c r="CE614" t="s">
        <v>608</v>
      </c>
      <c r="CF614">
        <v>259</v>
      </c>
      <c r="CG614" t="s">
        <v>55</v>
      </c>
      <c r="CI614" t="s">
        <v>7429</v>
      </c>
      <c r="CJ614">
        <v>65</v>
      </c>
      <c r="CK614" t="s">
        <v>45</v>
      </c>
      <c r="CL614" s="1">
        <v>42238</v>
      </c>
      <c r="CM614" t="s">
        <v>7518</v>
      </c>
      <c r="CN614" t="s">
        <v>7525</v>
      </c>
      <c r="CO614" t="s">
        <v>7526</v>
      </c>
      <c r="CQ614">
        <v>3</v>
      </c>
      <c r="CR614" s="8">
        <v>6267.8</v>
      </c>
      <c r="CS614">
        <v>0</v>
      </c>
      <c r="CU614" s="8">
        <v>5180</v>
      </c>
      <c r="CV614">
        <v>4</v>
      </c>
      <c r="CX614" t="s">
        <v>7527</v>
      </c>
      <c r="CY614">
        <v>5</v>
      </c>
    </row>
    <row r="615" spans="1:103" x14ac:dyDescent="0.35">
      <c r="A615" t="s">
        <v>7528</v>
      </c>
      <c r="B615" s="19" t="s">
        <v>7429</v>
      </c>
      <c r="C615" t="s">
        <v>9</v>
      </c>
      <c r="D615">
        <v>100</v>
      </c>
      <c r="E615">
        <v>20</v>
      </c>
      <c r="F615" t="s">
        <v>7429</v>
      </c>
      <c r="G615">
        <v>718</v>
      </c>
      <c r="H615" t="s">
        <v>148</v>
      </c>
      <c r="I615">
        <v>20</v>
      </c>
      <c r="J615" t="s">
        <v>791</v>
      </c>
      <c r="K615" t="s">
        <v>7529</v>
      </c>
      <c r="L615" s="1"/>
      <c r="M615" s="1">
        <v>42235</v>
      </c>
      <c r="N615" s="1">
        <v>41968</v>
      </c>
      <c r="O615" t="s">
        <v>13</v>
      </c>
      <c r="P615" s="1">
        <v>41982</v>
      </c>
      <c r="Q615" t="s">
        <v>436</v>
      </c>
      <c r="R615" t="s">
        <v>9</v>
      </c>
      <c r="S615" t="s">
        <v>7431</v>
      </c>
      <c r="T615" t="s">
        <v>13</v>
      </c>
      <c r="U615" t="s">
        <v>302</v>
      </c>
      <c r="V615" t="s">
        <v>7530</v>
      </c>
      <c r="X615" s="8">
        <v>48.5</v>
      </c>
      <c r="Y615" s="8">
        <v>25</v>
      </c>
      <c r="Z615" s="8">
        <v>52.79</v>
      </c>
      <c r="AA615" s="8">
        <v>7391.07</v>
      </c>
      <c r="AB615" t="s">
        <v>1558</v>
      </c>
      <c r="AC615" t="s">
        <v>1558</v>
      </c>
      <c r="AD615" t="s">
        <v>655</v>
      </c>
      <c r="AE615" t="s">
        <v>791</v>
      </c>
      <c r="AF615" t="s">
        <v>177</v>
      </c>
      <c r="AG615" t="s">
        <v>7530</v>
      </c>
      <c r="AH615" t="s">
        <v>7531</v>
      </c>
      <c r="AI615" t="s">
        <v>1085</v>
      </c>
      <c r="AJ615" t="s">
        <v>100</v>
      </c>
      <c r="AK615" t="s">
        <v>1560</v>
      </c>
      <c r="AL615" s="2">
        <v>41968.494212962964</v>
      </c>
      <c r="AM615" t="s">
        <v>7532</v>
      </c>
      <c r="AN615" t="s">
        <v>7532</v>
      </c>
      <c r="AO615">
        <v>6</v>
      </c>
      <c r="AP615" t="s">
        <v>4194</v>
      </c>
      <c r="AQ615" t="s">
        <v>702</v>
      </c>
      <c r="AR615">
        <v>30</v>
      </c>
      <c r="AT615" t="s">
        <v>7435</v>
      </c>
      <c r="AU615" t="s">
        <v>4194</v>
      </c>
      <c r="AV615" t="s">
        <v>104</v>
      </c>
      <c r="AW615" s="8">
        <v>6852.31</v>
      </c>
      <c r="AX615" s="8">
        <v>6852.31</v>
      </c>
      <c r="AY615" s="8">
        <v>7391.07</v>
      </c>
      <c r="BA615" t="s">
        <v>7533</v>
      </c>
      <c r="BB615" t="s">
        <v>4922</v>
      </c>
      <c r="BC615" t="s">
        <v>7534</v>
      </c>
      <c r="BD615">
        <v>1.7</v>
      </c>
      <c r="BE615">
        <v>22</v>
      </c>
      <c r="BF615" t="s">
        <v>69</v>
      </c>
      <c r="BG615" t="s">
        <v>7535</v>
      </c>
      <c r="BO615" t="s">
        <v>412</v>
      </c>
      <c r="BP615">
        <v>0</v>
      </c>
      <c r="BQ615" t="s">
        <v>1311</v>
      </c>
      <c r="BR615" t="s">
        <v>7536</v>
      </c>
      <c r="BS615" t="s">
        <v>69</v>
      </c>
      <c r="BT615" t="s">
        <v>9</v>
      </c>
      <c r="BU615" t="s">
        <v>38</v>
      </c>
      <c r="BV615" t="s">
        <v>7537</v>
      </c>
      <c r="BW615" t="s">
        <v>7532</v>
      </c>
      <c r="BX615" t="s">
        <v>7530</v>
      </c>
      <c r="BY615" t="s">
        <v>7532</v>
      </c>
      <c r="BZ615" t="s">
        <v>72</v>
      </c>
      <c r="CB615" t="s">
        <v>2224</v>
      </c>
      <c r="CE615" t="s">
        <v>7538</v>
      </c>
      <c r="CF615">
        <v>339</v>
      </c>
      <c r="CG615" t="s">
        <v>165</v>
      </c>
      <c r="CH615" t="s">
        <v>1316</v>
      </c>
      <c r="CI615" t="s">
        <v>7429</v>
      </c>
      <c r="CJ615">
        <v>65</v>
      </c>
      <c r="CK615" t="s">
        <v>45</v>
      </c>
      <c r="CL615" s="1">
        <v>42235</v>
      </c>
      <c r="CM615" t="s">
        <v>7533</v>
      </c>
      <c r="CN615" t="s">
        <v>7539</v>
      </c>
      <c r="CO615" t="s">
        <v>7540</v>
      </c>
      <c r="CQ615">
        <v>3</v>
      </c>
      <c r="CR615" s="8">
        <v>8203.7999999999993</v>
      </c>
      <c r="CS615">
        <v>1</v>
      </c>
      <c r="CU615" s="8">
        <v>6852.31</v>
      </c>
      <c r="CV615">
        <v>4</v>
      </c>
      <c r="CX615" t="s">
        <v>7541</v>
      </c>
      <c r="CY615">
        <v>5</v>
      </c>
    </row>
    <row r="616" spans="1:103" x14ac:dyDescent="0.35">
      <c r="A616" t="s">
        <v>5489</v>
      </c>
      <c r="B616" s="19" t="s">
        <v>7429</v>
      </c>
      <c r="C616" t="s">
        <v>9</v>
      </c>
      <c r="D616">
        <v>100</v>
      </c>
      <c r="E616">
        <v>20</v>
      </c>
      <c r="F616" t="s">
        <v>7429</v>
      </c>
      <c r="G616">
        <v>1465</v>
      </c>
      <c r="H616" t="s">
        <v>50</v>
      </c>
      <c r="I616">
        <v>20</v>
      </c>
      <c r="J616" t="s">
        <v>791</v>
      </c>
      <c r="K616" t="s">
        <v>5490</v>
      </c>
      <c r="L616" s="1"/>
      <c r="M616" s="1">
        <v>42238</v>
      </c>
      <c r="N616" s="1">
        <v>42094</v>
      </c>
      <c r="O616" t="s">
        <v>13</v>
      </c>
      <c r="P616" s="1">
        <v>42101</v>
      </c>
      <c r="Q616" t="s">
        <v>1359</v>
      </c>
      <c r="R616" t="s">
        <v>9</v>
      </c>
      <c r="S616" t="s">
        <v>7431</v>
      </c>
      <c r="T616" t="s">
        <v>13</v>
      </c>
      <c r="U616" t="s">
        <v>53</v>
      </c>
      <c r="X616" s="8">
        <v>48.87</v>
      </c>
      <c r="Y616" s="8">
        <v>26.13</v>
      </c>
      <c r="Z616" s="8">
        <v>52.79</v>
      </c>
      <c r="AA616" s="8">
        <v>6939.29</v>
      </c>
      <c r="AB616" t="s">
        <v>205</v>
      </c>
      <c r="AC616" t="s">
        <v>205</v>
      </c>
      <c r="AD616" t="s">
        <v>655</v>
      </c>
      <c r="AE616" t="s">
        <v>791</v>
      </c>
      <c r="AF616" t="s">
        <v>177</v>
      </c>
      <c r="AG616" t="s">
        <v>7542</v>
      </c>
      <c r="AH616" t="s">
        <v>3147</v>
      </c>
      <c r="AI616" t="s">
        <v>507</v>
      </c>
      <c r="AJ616" t="s">
        <v>59</v>
      </c>
      <c r="AK616" t="s">
        <v>645</v>
      </c>
      <c r="AL616" s="2">
        <v>42094.783125000002</v>
      </c>
      <c r="AM616" t="s">
        <v>5493</v>
      </c>
      <c r="AN616" t="s">
        <v>5494</v>
      </c>
      <c r="AO616">
        <v>2</v>
      </c>
      <c r="AP616" t="s">
        <v>799</v>
      </c>
      <c r="AQ616" t="s">
        <v>702</v>
      </c>
      <c r="AR616">
        <v>30</v>
      </c>
      <c r="AT616" t="s">
        <v>7435</v>
      </c>
      <c r="AU616" t="s">
        <v>4194</v>
      </c>
      <c r="AV616" t="s">
        <v>62</v>
      </c>
      <c r="AW616" s="8">
        <v>5734.95</v>
      </c>
      <c r="AX616" s="8">
        <v>5734.95</v>
      </c>
      <c r="AY616" s="8">
        <v>6939.29</v>
      </c>
      <c r="BA616" t="s">
        <v>5495</v>
      </c>
      <c r="BB616" t="s">
        <v>106</v>
      </c>
      <c r="BC616" t="s">
        <v>5496</v>
      </c>
      <c r="BD616">
        <v>1.7</v>
      </c>
      <c r="BE616">
        <v>22</v>
      </c>
      <c r="BF616" t="s">
        <v>9</v>
      </c>
      <c r="BG616" t="s">
        <v>5497</v>
      </c>
      <c r="BH616" t="s">
        <v>7543</v>
      </c>
      <c r="BO616" t="s">
        <v>303</v>
      </c>
      <c r="BP616">
        <v>0</v>
      </c>
      <c r="BQ616" t="s">
        <v>36</v>
      </c>
      <c r="BR616" t="s">
        <v>5499</v>
      </c>
      <c r="BS616" t="s">
        <v>9</v>
      </c>
      <c r="BT616" t="s">
        <v>9</v>
      </c>
      <c r="BU616" t="s">
        <v>38</v>
      </c>
      <c r="BV616" t="s">
        <v>5500</v>
      </c>
      <c r="BW616" t="s">
        <v>5493</v>
      </c>
      <c r="BX616" t="s">
        <v>5501</v>
      </c>
      <c r="BY616" t="s">
        <v>5493</v>
      </c>
      <c r="BZ616" t="s">
        <v>40</v>
      </c>
      <c r="CB616" t="s">
        <v>4636</v>
      </c>
      <c r="CC616" t="s">
        <v>5502</v>
      </c>
      <c r="CD616" t="s">
        <v>164</v>
      </c>
      <c r="CE616" t="s">
        <v>1124</v>
      </c>
      <c r="CF616">
        <v>279</v>
      </c>
      <c r="CG616" t="s">
        <v>1501</v>
      </c>
      <c r="CI616" t="s">
        <v>7429</v>
      </c>
      <c r="CJ616">
        <v>65</v>
      </c>
      <c r="CK616" t="s">
        <v>45</v>
      </c>
      <c r="CL616" s="1">
        <v>42238</v>
      </c>
      <c r="CM616" t="s">
        <v>5495</v>
      </c>
      <c r="CO616" t="s">
        <v>7544</v>
      </c>
      <c r="CP616" t="s">
        <v>5502</v>
      </c>
      <c r="CQ616">
        <v>1</v>
      </c>
      <c r="CR616" s="8">
        <v>6751.8</v>
      </c>
      <c r="CS616">
        <v>2</v>
      </c>
      <c r="CU616" s="8">
        <v>5734.95</v>
      </c>
      <c r="CV616">
        <v>4</v>
      </c>
      <c r="CX616" t="s">
        <v>7545</v>
      </c>
      <c r="CY616">
        <v>5</v>
      </c>
    </row>
    <row r="617" spans="1:103" x14ac:dyDescent="0.35">
      <c r="A617" t="s">
        <v>4042</v>
      </c>
      <c r="B617" s="19" t="s">
        <v>4006</v>
      </c>
      <c r="C617" t="s">
        <v>9</v>
      </c>
      <c r="D617">
        <v>100</v>
      </c>
      <c r="E617">
        <v>55</v>
      </c>
      <c r="F617" t="s">
        <v>4006</v>
      </c>
      <c r="G617">
        <v>1395</v>
      </c>
      <c r="H617" t="s">
        <v>148</v>
      </c>
      <c r="I617">
        <v>50</v>
      </c>
      <c r="J617" t="s">
        <v>1805</v>
      </c>
      <c r="K617" t="s">
        <v>4043</v>
      </c>
      <c r="L617" s="1"/>
      <c r="M617" s="1">
        <v>42235</v>
      </c>
      <c r="N617" s="1">
        <v>42088</v>
      </c>
      <c r="O617" t="s">
        <v>13</v>
      </c>
      <c r="P617" s="1"/>
      <c r="Q617" t="s">
        <v>1047</v>
      </c>
      <c r="R617" t="s">
        <v>9</v>
      </c>
      <c r="S617" t="s">
        <v>4008</v>
      </c>
      <c r="T617" t="s">
        <v>13</v>
      </c>
      <c r="U617" t="s">
        <v>53</v>
      </c>
      <c r="X617" s="8">
        <v>45</v>
      </c>
      <c r="Y617" s="8">
        <v>25</v>
      </c>
      <c r="Z617" s="8">
        <v>59</v>
      </c>
      <c r="AA617" s="8">
        <v>14796.28</v>
      </c>
      <c r="AB617" t="s">
        <v>151</v>
      </c>
      <c r="AC617" t="s">
        <v>664</v>
      </c>
      <c r="AD617" t="s">
        <v>19</v>
      </c>
      <c r="AE617" t="s">
        <v>1805</v>
      </c>
      <c r="AF617" t="s">
        <v>20</v>
      </c>
      <c r="AG617" t="s">
        <v>4044</v>
      </c>
      <c r="AH617" t="s">
        <v>1894</v>
      </c>
      <c r="AI617" t="s">
        <v>283</v>
      </c>
      <c r="AJ617" t="s">
        <v>100</v>
      </c>
      <c r="AK617" t="s">
        <v>763</v>
      </c>
      <c r="AL617" s="2">
        <v>42088.644918981481</v>
      </c>
      <c r="AM617" t="s">
        <v>4009</v>
      </c>
      <c r="AN617" t="s">
        <v>4045</v>
      </c>
      <c r="AO617">
        <v>2</v>
      </c>
      <c r="AP617" t="s">
        <v>4011</v>
      </c>
      <c r="AQ617" t="s">
        <v>27</v>
      </c>
      <c r="AR617">
        <v>40</v>
      </c>
      <c r="AT617" t="s">
        <v>4012</v>
      </c>
      <c r="AU617" t="s">
        <v>4011</v>
      </c>
      <c r="AV617" t="s">
        <v>104</v>
      </c>
      <c r="AW617" s="8">
        <v>13708.25</v>
      </c>
      <c r="AX617" s="8">
        <v>13708.25</v>
      </c>
      <c r="AY617" s="8">
        <v>14796.28</v>
      </c>
      <c r="BD617">
        <v>1.5</v>
      </c>
      <c r="BE617">
        <v>27</v>
      </c>
      <c r="BF617" t="s">
        <v>9</v>
      </c>
      <c r="BG617" t="s">
        <v>4046</v>
      </c>
      <c r="BH617" t="s">
        <v>4042</v>
      </c>
      <c r="BI617">
        <v>317.52</v>
      </c>
      <c r="BJ617">
        <v>716.28</v>
      </c>
      <c r="BK617" t="s">
        <v>4047</v>
      </c>
      <c r="BL617">
        <v>14483.8</v>
      </c>
      <c r="BM617">
        <v>13450</v>
      </c>
      <c r="BN617">
        <v>14483.8</v>
      </c>
      <c r="BO617" t="s">
        <v>768</v>
      </c>
      <c r="BP617">
        <v>0</v>
      </c>
      <c r="BQ617" t="s">
        <v>1816</v>
      </c>
      <c r="BR617" t="s">
        <v>4048</v>
      </c>
      <c r="BS617" t="s">
        <v>69</v>
      </c>
      <c r="BT617" t="s">
        <v>9</v>
      </c>
      <c r="BU617" t="s">
        <v>38</v>
      </c>
      <c r="BV617" t="s">
        <v>4049</v>
      </c>
      <c r="BW617" t="s">
        <v>4009</v>
      </c>
      <c r="BX617" t="s">
        <v>4044</v>
      </c>
      <c r="BY617" t="s">
        <v>4045</v>
      </c>
      <c r="BZ617" t="s">
        <v>40</v>
      </c>
      <c r="CB617" t="s">
        <v>1152</v>
      </c>
      <c r="CE617" t="s">
        <v>1153</v>
      </c>
      <c r="CF617">
        <v>264</v>
      </c>
      <c r="CG617" t="s">
        <v>165</v>
      </c>
      <c r="CI617" t="s">
        <v>4006</v>
      </c>
      <c r="CJ617">
        <v>107</v>
      </c>
      <c r="CK617" t="s">
        <v>45</v>
      </c>
      <c r="CL617" s="1">
        <v>42235</v>
      </c>
      <c r="CO617" t="s">
        <v>4050</v>
      </c>
      <c r="CQ617">
        <v>1</v>
      </c>
      <c r="CR617" s="8"/>
      <c r="CS617">
        <v>3</v>
      </c>
      <c r="CU617" s="8">
        <v>13708.25</v>
      </c>
      <c r="CV617">
        <v>1</v>
      </c>
      <c r="CX617" t="s">
        <v>4051</v>
      </c>
      <c r="CY617">
        <v>5.35</v>
      </c>
    </row>
    <row r="618" spans="1:103" x14ac:dyDescent="0.35">
      <c r="A618" t="s">
        <v>7835</v>
      </c>
      <c r="B618" s="19" t="s">
        <v>7836</v>
      </c>
      <c r="C618" t="s">
        <v>9</v>
      </c>
      <c r="D618">
        <v>100</v>
      </c>
      <c r="E618">
        <v>40</v>
      </c>
      <c r="F618" t="s">
        <v>7836</v>
      </c>
      <c r="G618">
        <v>1393</v>
      </c>
      <c r="H618" t="s">
        <v>148</v>
      </c>
      <c r="I618">
        <v>35</v>
      </c>
      <c r="J618" t="s">
        <v>1805</v>
      </c>
      <c r="K618" t="s">
        <v>7837</v>
      </c>
      <c r="L618" s="1"/>
      <c r="M618" s="1">
        <v>42235</v>
      </c>
      <c r="N618" s="1">
        <v>42088</v>
      </c>
      <c r="O618" t="s">
        <v>13</v>
      </c>
      <c r="P618" s="1"/>
      <c r="Q618" t="s">
        <v>1047</v>
      </c>
      <c r="R618" t="s">
        <v>9</v>
      </c>
      <c r="S618" t="s">
        <v>7838</v>
      </c>
      <c r="T618" t="s">
        <v>13</v>
      </c>
      <c r="U618" t="s">
        <v>53</v>
      </c>
      <c r="X618" s="8">
        <v>45</v>
      </c>
      <c r="Y618" s="8">
        <v>25</v>
      </c>
      <c r="Z618" s="8">
        <v>59</v>
      </c>
      <c r="AA618" s="8">
        <v>11263.63</v>
      </c>
      <c r="AB618" t="s">
        <v>654</v>
      </c>
      <c r="AC618" t="s">
        <v>1558</v>
      </c>
      <c r="AD618" t="s">
        <v>19</v>
      </c>
      <c r="AE618" t="s">
        <v>1805</v>
      </c>
      <c r="AF618" t="s">
        <v>20</v>
      </c>
      <c r="AH618" t="s">
        <v>1894</v>
      </c>
      <c r="AI618" t="s">
        <v>283</v>
      </c>
      <c r="AJ618" t="s">
        <v>100</v>
      </c>
      <c r="AK618" t="s">
        <v>1560</v>
      </c>
      <c r="AL618" s="2">
        <v>42088.641342592593</v>
      </c>
      <c r="AM618" t="s">
        <v>7839</v>
      </c>
      <c r="AN618" t="s">
        <v>7839</v>
      </c>
      <c r="AO618">
        <v>1</v>
      </c>
      <c r="AP618" t="s">
        <v>7840</v>
      </c>
      <c r="AQ618" t="s">
        <v>818</v>
      </c>
      <c r="AR618">
        <v>35</v>
      </c>
      <c r="AT618" t="s">
        <v>7841</v>
      </c>
      <c r="AU618" t="s">
        <v>7840</v>
      </c>
      <c r="AV618" t="s">
        <v>104</v>
      </c>
      <c r="AW618" s="8">
        <v>10465</v>
      </c>
      <c r="AX618" s="8">
        <v>10465</v>
      </c>
      <c r="AY618" s="8">
        <v>11263.63</v>
      </c>
      <c r="BA618" t="s">
        <v>7842</v>
      </c>
      <c r="BB618" t="s">
        <v>1071</v>
      </c>
      <c r="BC618" t="s">
        <v>7843</v>
      </c>
      <c r="BD618">
        <v>1.4</v>
      </c>
      <c r="BE618">
        <v>24</v>
      </c>
      <c r="BF618" t="s">
        <v>9</v>
      </c>
      <c r="BG618" t="s">
        <v>7844</v>
      </c>
      <c r="BI618">
        <v>239.02</v>
      </c>
      <c r="BJ618">
        <v>559.61</v>
      </c>
      <c r="BK618" t="s">
        <v>7845</v>
      </c>
      <c r="BL618">
        <v>6758.18</v>
      </c>
      <c r="BM618">
        <v>10465</v>
      </c>
      <c r="BN618">
        <v>11263.63</v>
      </c>
      <c r="BO618" t="s">
        <v>412</v>
      </c>
      <c r="BP618">
        <v>0</v>
      </c>
      <c r="BQ618" t="s">
        <v>1816</v>
      </c>
      <c r="BR618" t="s">
        <v>7846</v>
      </c>
      <c r="BS618" t="s">
        <v>9</v>
      </c>
      <c r="BT618" t="s">
        <v>9</v>
      </c>
      <c r="BU618" t="s">
        <v>38</v>
      </c>
      <c r="BV618" t="s">
        <v>7847</v>
      </c>
      <c r="BW618" t="s">
        <v>7839</v>
      </c>
      <c r="BX618" t="s">
        <v>7848</v>
      </c>
      <c r="BY618" t="s">
        <v>7839</v>
      </c>
      <c r="BZ618" t="s">
        <v>72</v>
      </c>
      <c r="CA618" t="s">
        <v>7849</v>
      </c>
      <c r="CB618" t="s">
        <v>1394</v>
      </c>
      <c r="CC618" t="s">
        <v>7850</v>
      </c>
      <c r="CD618" t="s">
        <v>164</v>
      </c>
      <c r="CE618" t="s">
        <v>112</v>
      </c>
      <c r="CF618">
        <v>264</v>
      </c>
      <c r="CG618" t="s">
        <v>672</v>
      </c>
      <c r="CI618" t="s">
        <v>7836</v>
      </c>
      <c r="CJ618">
        <v>113</v>
      </c>
      <c r="CK618" t="s">
        <v>45</v>
      </c>
      <c r="CL618" s="1">
        <v>42235</v>
      </c>
      <c r="CM618" t="s">
        <v>7842</v>
      </c>
      <c r="CO618" t="s">
        <v>7850</v>
      </c>
      <c r="CP618" t="s">
        <v>7850</v>
      </c>
      <c r="CQ618">
        <v>1</v>
      </c>
      <c r="CR618" s="8"/>
      <c r="CS618">
        <v>2</v>
      </c>
      <c r="CU618" s="8">
        <v>10465</v>
      </c>
      <c r="CV618">
        <v>3</v>
      </c>
      <c r="CX618" t="s">
        <v>7851</v>
      </c>
      <c r="CY618">
        <v>5</v>
      </c>
    </row>
    <row r="619" spans="1:103" x14ac:dyDescent="0.35">
      <c r="A619" t="s">
        <v>10054</v>
      </c>
      <c r="B619" s="19" t="s">
        <v>10012</v>
      </c>
      <c r="C619" t="s">
        <v>9</v>
      </c>
      <c r="D619">
        <v>100</v>
      </c>
      <c r="E619">
        <v>65</v>
      </c>
      <c r="F619" t="s">
        <v>10012</v>
      </c>
      <c r="G619">
        <v>1394</v>
      </c>
      <c r="H619" t="s">
        <v>10</v>
      </c>
      <c r="I619">
        <v>65</v>
      </c>
      <c r="J619" t="s">
        <v>1805</v>
      </c>
      <c r="K619" t="s">
        <v>10055</v>
      </c>
      <c r="L619" s="1"/>
      <c r="M619" s="1">
        <v>42237</v>
      </c>
      <c r="N619" s="1">
        <v>42088</v>
      </c>
      <c r="O619" t="s">
        <v>13</v>
      </c>
      <c r="P619" s="1"/>
      <c r="Q619" t="s">
        <v>1047</v>
      </c>
      <c r="R619" t="s">
        <v>9</v>
      </c>
      <c r="S619" t="s">
        <v>10014</v>
      </c>
      <c r="T619" t="s">
        <v>13</v>
      </c>
      <c r="U619" t="s">
        <v>16</v>
      </c>
      <c r="X619" s="8">
        <v>34</v>
      </c>
      <c r="Y619" s="8">
        <v>20</v>
      </c>
      <c r="Z619" s="8">
        <v>41</v>
      </c>
      <c r="AA619" s="8">
        <v>13559.61</v>
      </c>
      <c r="AB619" t="s">
        <v>18</v>
      </c>
      <c r="AC619" t="s">
        <v>18</v>
      </c>
      <c r="AD619" t="s">
        <v>438</v>
      </c>
      <c r="AE619" t="s">
        <v>1805</v>
      </c>
      <c r="AF619" t="s">
        <v>20</v>
      </c>
      <c r="AG619" t="s">
        <v>10056</v>
      </c>
      <c r="AH619" t="s">
        <v>1894</v>
      </c>
      <c r="AI619" t="s">
        <v>283</v>
      </c>
      <c r="AJ619" t="s">
        <v>23</v>
      </c>
      <c r="AK619" t="s">
        <v>24</v>
      </c>
      <c r="AL619" s="2">
        <v>42088.64371527778</v>
      </c>
      <c r="AM619" t="s">
        <v>10057</v>
      </c>
      <c r="AN619" t="s">
        <v>10057</v>
      </c>
      <c r="AO619">
        <v>2</v>
      </c>
      <c r="AP619" t="s">
        <v>3730</v>
      </c>
      <c r="AQ619" t="s">
        <v>702</v>
      </c>
      <c r="AR619">
        <v>70</v>
      </c>
      <c r="AT619" t="s">
        <v>5925</v>
      </c>
      <c r="AU619" t="s">
        <v>3730</v>
      </c>
      <c r="AV619" t="s">
        <v>29</v>
      </c>
      <c r="AW619" s="8">
        <v>12543.25</v>
      </c>
      <c r="AX619" s="8">
        <v>12543.25</v>
      </c>
      <c r="AY619" s="8">
        <v>13559.61</v>
      </c>
      <c r="BB619" t="s">
        <v>10058</v>
      </c>
      <c r="BD619">
        <v>1.5</v>
      </c>
      <c r="BE619">
        <v>55</v>
      </c>
      <c r="BF619" t="s">
        <v>9</v>
      </c>
      <c r="BG619" t="s">
        <v>10059</v>
      </c>
      <c r="BI619">
        <v>315.04000000000002</v>
      </c>
      <c r="BJ619">
        <v>647.09</v>
      </c>
      <c r="BK619" t="s">
        <v>10060</v>
      </c>
      <c r="BL619">
        <v>7948.28</v>
      </c>
      <c r="BM619">
        <v>12285</v>
      </c>
      <c r="BN619">
        <v>13247.13</v>
      </c>
      <c r="BO619" t="s">
        <v>35</v>
      </c>
      <c r="BP619">
        <v>0</v>
      </c>
      <c r="BQ619" t="s">
        <v>1816</v>
      </c>
      <c r="BR619" t="s">
        <v>10061</v>
      </c>
      <c r="BS619" t="s">
        <v>9</v>
      </c>
      <c r="BT619" t="s">
        <v>9</v>
      </c>
      <c r="BU619" t="s">
        <v>38</v>
      </c>
      <c r="BV619" t="s">
        <v>10062</v>
      </c>
      <c r="BW619" t="s">
        <v>10057</v>
      </c>
      <c r="BX619" t="s">
        <v>10056</v>
      </c>
      <c r="BY619" t="s">
        <v>10057</v>
      </c>
      <c r="BZ619" t="s">
        <v>40</v>
      </c>
      <c r="CB619" t="s">
        <v>1582</v>
      </c>
      <c r="CC619" t="s">
        <v>10063</v>
      </c>
      <c r="CE619" t="s">
        <v>589</v>
      </c>
      <c r="CF619">
        <v>184</v>
      </c>
      <c r="CG619" t="s">
        <v>44</v>
      </c>
      <c r="CI619" t="s">
        <v>10012</v>
      </c>
      <c r="CJ619">
        <v>118</v>
      </c>
      <c r="CK619" t="s">
        <v>45</v>
      </c>
      <c r="CL619" s="1">
        <v>42237</v>
      </c>
      <c r="CM619" t="s">
        <v>10064</v>
      </c>
      <c r="CO619" t="s">
        <v>10065</v>
      </c>
      <c r="CP619" t="s">
        <v>10063</v>
      </c>
      <c r="CQ619">
        <v>1</v>
      </c>
      <c r="CR619" s="8"/>
      <c r="CS619">
        <v>2</v>
      </c>
      <c r="CU619" s="8">
        <v>12543.25</v>
      </c>
      <c r="CV619">
        <v>2</v>
      </c>
      <c r="CX619" t="s">
        <v>10066</v>
      </c>
      <c r="CY619">
        <v>7.2</v>
      </c>
    </row>
    <row r="620" spans="1:103" x14ac:dyDescent="0.35">
      <c r="A620" t="s">
        <v>4020</v>
      </c>
      <c r="B620" s="19" t="s">
        <v>4006</v>
      </c>
      <c r="C620" t="s">
        <v>9</v>
      </c>
      <c r="D620">
        <v>100</v>
      </c>
      <c r="E620">
        <v>55</v>
      </c>
      <c r="F620" t="s">
        <v>4006</v>
      </c>
      <c r="G620">
        <v>1406</v>
      </c>
      <c r="H620" t="s">
        <v>50</v>
      </c>
      <c r="I620">
        <v>56</v>
      </c>
      <c r="J620" t="s">
        <v>1805</v>
      </c>
      <c r="K620" t="s">
        <v>4021</v>
      </c>
      <c r="L620" s="1"/>
      <c r="M620" s="1">
        <v>42235</v>
      </c>
      <c r="N620" s="1">
        <v>42089</v>
      </c>
      <c r="O620" t="s">
        <v>13</v>
      </c>
      <c r="P620" s="1">
        <v>42096</v>
      </c>
      <c r="Q620" t="s">
        <v>436</v>
      </c>
      <c r="R620" t="s">
        <v>9</v>
      </c>
      <c r="S620" t="s">
        <v>4008</v>
      </c>
      <c r="T620" t="s">
        <v>13</v>
      </c>
      <c r="U620" t="s">
        <v>16</v>
      </c>
      <c r="X620" s="8">
        <v>40</v>
      </c>
      <c r="Y620" s="8">
        <v>22</v>
      </c>
      <c r="Z620" s="8">
        <v>45</v>
      </c>
      <c r="AA620" s="8">
        <v>15392.51</v>
      </c>
      <c r="AB620" t="s">
        <v>55</v>
      </c>
      <c r="AC620" t="s">
        <v>303</v>
      </c>
      <c r="AD620" t="s">
        <v>19</v>
      </c>
      <c r="AE620" t="s">
        <v>1805</v>
      </c>
      <c r="AF620" t="s">
        <v>20</v>
      </c>
      <c r="AG620" t="s">
        <v>4022</v>
      </c>
      <c r="AH620" t="s">
        <v>698</v>
      </c>
      <c r="AI620" t="s">
        <v>283</v>
      </c>
      <c r="AJ620" t="s">
        <v>100</v>
      </c>
      <c r="AK620" t="s">
        <v>2073</v>
      </c>
      <c r="AL620" s="2">
        <v>42089.644189814811</v>
      </c>
      <c r="AM620" t="s">
        <v>4009</v>
      </c>
      <c r="AN620" t="s">
        <v>4023</v>
      </c>
      <c r="AO620">
        <v>4</v>
      </c>
      <c r="AP620" t="s">
        <v>4011</v>
      </c>
      <c r="AQ620" t="s">
        <v>27</v>
      </c>
      <c r="AR620">
        <v>40</v>
      </c>
      <c r="AT620" t="s">
        <v>4012</v>
      </c>
      <c r="AU620" t="s">
        <v>4011</v>
      </c>
      <c r="AV620" t="s">
        <v>104</v>
      </c>
      <c r="AW620" s="8">
        <v>14243.57</v>
      </c>
      <c r="AX620" s="8">
        <v>14243.57</v>
      </c>
      <c r="AY620" s="8">
        <v>15392.51</v>
      </c>
      <c r="BD620">
        <v>1.5</v>
      </c>
      <c r="BE620">
        <v>27</v>
      </c>
      <c r="BF620" t="s">
        <v>9</v>
      </c>
      <c r="BG620" t="s">
        <v>4024</v>
      </c>
      <c r="BH620" t="s">
        <v>4020</v>
      </c>
      <c r="BO620" t="s">
        <v>828</v>
      </c>
      <c r="BP620">
        <v>0</v>
      </c>
      <c r="BQ620" t="s">
        <v>1816</v>
      </c>
      <c r="BR620" t="s">
        <v>4025</v>
      </c>
      <c r="BS620" t="s">
        <v>69</v>
      </c>
      <c r="BT620" t="s">
        <v>9</v>
      </c>
      <c r="BU620" t="s">
        <v>38</v>
      </c>
      <c r="BV620" t="s">
        <v>4026</v>
      </c>
      <c r="BW620" t="s">
        <v>4009</v>
      </c>
      <c r="BX620" t="s">
        <v>4027</v>
      </c>
      <c r="BY620" t="s">
        <v>4023</v>
      </c>
      <c r="BZ620" t="s">
        <v>40</v>
      </c>
      <c r="CE620" t="s">
        <v>43</v>
      </c>
      <c r="CF620">
        <v>249</v>
      </c>
      <c r="CG620" t="s">
        <v>1501</v>
      </c>
      <c r="CI620" t="s">
        <v>4006</v>
      </c>
      <c r="CJ620">
        <v>107</v>
      </c>
      <c r="CK620" t="s">
        <v>45</v>
      </c>
      <c r="CL620" s="1">
        <v>42235</v>
      </c>
      <c r="CO620" t="s">
        <v>4028</v>
      </c>
      <c r="CQ620">
        <v>3</v>
      </c>
      <c r="CR620" s="8">
        <v>3314.19</v>
      </c>
      <c r="CS620">
        <v>3</v>
      </c>
      <c r="CU620" s="8">
        <v>14243.57</v>
      </c>
      <c r="CV620">
        <v>1</v>
      </c>
      <c r="CX620" t="s">
        <v>4029</v>
      </c>
      <c r="CY620">
        <v>5.35</v>
      </c>
    </row>
    <row r="621" spans="1:103" x14ac:dyDescent="0.35">
      <c r="A621" t="s">
        <v>3004</v>
      </c>
      <c r="B621" s="19" t="s">
        <v>3005</v>
      </c>
      <c r="C621" t="s">
        <v>9</v>
      </c>
      <c r="D621">
        <v>100</v>
      </c>
      <c r="E621">
        <v>36</v>
      </c>
      <c r="F621" t="s">
        <v>3005</v>
      </c>
      <c r="G621">
        <v>1424</v>
      </c>
      <c r="H621" t="s">
        <v>50</v>
      </c>
      <c r="I621">
        <v>30</v>
      </c>
      <c r="J621" t="s">
        <v>1805</v>
      </c>
      <c r="K621" t="s">
        <v>3006</v>
      </c>
      <c r="L621" s="1"/>
      <c r="M621" s="1">
        <v>42236</v>
      </c>
      <c r="N621" s="1">
        <v>42090</v>
      </c>
      <c r="O621" t="s">
        <v>13</v>
      </c>
      <c r="P621" s="1"/>
      <c r="Q621" t="s">
        <v>1047</v>
      </c>
      <c r="R621" t="s">
        <v>9</v>
      </c>
      <c r="S621" t="s">
        <v>3007</v>
      </c>
      <c r="T621" t="s">
        <v>13</v>
      </c>
      <c r="U621" t="s">
        <v>1267</v>
      </c>
      <c r="X621" s="8">
        <v>40</v>
      </c>
      <c r="Y621" s="8">
        <v>22</v>
      </c>
      <c r="Z621" s="8">
        <v>45</v>
      </c>
      <c r="AA621" s="8">
        <v>7915.94</v>
      </c>
      <c r="AB621" t="s">
        <v>55</v>
      </c>
      <c r="AC621" t="s">
        <v>55</v>
      </c>
      <c r="AD621" t="s">
        <v>19</v>
      </c>
      <c r="AE621" t="s">
        <v>1805</v>
      </c>
      <c r="AF621" t="s">
        <v>20</v>
      </c>
      <c r="AG621" t="s">
        <v>3008</v>
      </c>
      <c r="AH621" t="s">
        <v>282</v>
      </c>
      <c r="AI621" t="s">
        <v>283</v>
      </c>
      <c r="AJ621" t="s">
        <v>80</v>
      </c>
      <c r="AK621" t="s">
        <v>81</v>
      </c>
      <c r="AL621" s="2">
        <v>42090.584965277776</v>
      </c>
      <c r="AM621" t="s">
        <v>3009</v>
      </c>
      <c r="AN621" t="s">
        <v>3010</v>
      </c>
      <c r="AO621">
        <v>2</v>
      </c>
      <c r="AP621" t="s">
        <v>3011</v>
      </c>
      <c r="AQ621" t="s">
        <v>860</v>
      </c>
      <c r="AR621">
        <v>50</v>
      </c>
      <c r="AT621" t="s">
        <v>3012</v>
      </c>
      <c r="AU621" t="s">
        <v>3011</v>
      </c>
      <c r="AV621" t="s">
        <v>83</v>
      </c>
      <c r="AW621" s="8">
        <v>7324.95</v>
      </c>
      <c r="AX621" s="8">
        <v>7324.95</v>
      </c>
      <c r="AY621" s="8">
        <v>7915.94</v>
      </c>
      <c r="BB621" t="s">
        <v>3013</v>
      </c>
      <c r="BD621">
        <v>1.3</v>
      </c>
      <c r="BE621">
        <v>38</v>
      </c>
      <c r="BF621" t="s">
        <v>9</v>
      </c>
      <c r="BG621" t="s">
        <v>3014</v>
      </c>
      <c r="BH621" t="s">
        <v>3015</v>
      </c>
      <c r="BI621">
        <v>179.55</v>
      </c>
      <c r="BJ621">
        <v>378.9</v>
      </c>
      <c r="BK621" t="s">
        <v>3016</v>
      </c>
      <c r="BL621">
        <v>4637.08</v>
      </c>
      <c r="BM621">
        <v>7170</v>
      </c>
      <c r="BN621">
        <v>7728.45</v>
      </c>
      <c r="BO621" t="s">
        <v>67</v>
      </c>
      <c r="BP621">
        <v>0</v>
      </c>
      <c r="BQ621" t="s">
        <v>1816</v>
      </c>
      <c r="BR621" t="s">
        <v>3017</v>
      </c>
      <c r="BS621" t="s">
        <v>9</v>
      </c>
      <c r="BT621" t="s">
        <v>9</v>
      </c>
      <c r="BU621" t="s">
        <v>38</v>
      </c>
      <c r="BV621" t="s">
        <v>3018</v>
      </c>
      <c r="BW621" t="s">
        <v>3009</v>
      </c>
      <c r="BX621" t="s">
        <v>3019</v>
      </c>
      <c r="BY621" t="s">
        <v>3010</v>
      </c>
      <c r="BZ621" t="s">
        <v>72</v>
      </c>
      <c r="CB621" t="s">
        <v>3020</v>
      </c>
      <c r="CC621" t="s">
        <v>3021</v>
      </c>
      <c r="CD621" t="s">
        <v>574</v>
      </c>
      <c r="CE621" t="s">
        <v>456</v>
      </c>
      <c r="CF621">
        <v>234</v>
      </c>
      <c r="CG621" t="s">
        <v>1501</v>
      </c>
      <c r="CI621" t="s">
        <v>3005</v>
      </c>
      <c r="CJ621">
        <v>114</v>
      </c>
      <c r="CK621" t="s">
        <v>45</v>
      </c>
      <c r="CL621" s="1">
        <v>42236</v>
      </c>
      <c r="CM621" t="s">
        <v>3022</v>
      </c>
      <c r="CO621" t="s">
        <v>3023</v>
      </c>
      <c r="CP621" t="s">
        <v>3021</v>
      </c>
      <c r="CQ621">
        <v>1</v>
      </c>
      <c r="CR621" s="8"/>
      <c r="CS621">
        <v>3</v>
      </c>
      <c r="CU621" s="8">
        <v>7324.95</v>
      </c>
      <c r="CV621">
        <v>2</v>
      </c>
      <c r="CX621" t="s">
        <v>3024</v>
      </c>
      <c r="CY621">
        <v>6.5</v>
      </c>
    </row>
    <row r="622" spans="1:103" x14ac:dyDescent="0.35">
      <c r="A622" t="s">
        <v>7600</v>
      </c>
      <c r="B622" s="19" t="s">
        <v>7601</v>
      </c>
      <c r="C622" t="s">
        <v>9</v>
      </c>
      <c r="D622">
        <v>100</v>
      </c>
      <c r="E622">
        <v>80</v>
      </c>
      <c r="F622" t="s">
        <v>7601</v>
      </c>
      <c r="G622">
        <v>519</v>
      </c>
      <c r="H622" t="s">
        <v>148</v>
      </c>
      <c r="I622">
        <v>80</v>
      </c>
      <c r="J622" t="s">
        <v>11</v>
      </c>
      <c r="K622" t="s">
        <v>7602</v>
      </c>
      <c r="L622" s="1"/>
      <c r="M622" s="1">
        <v>42235</v>
      </c>
      <c r="N622" s="1">
        <v>41908</v>
      </c>
      <c r="O622" t="s">
        <v>13</v>
      </c>
      <c r="P622" s="1">
        <v>41915</v>
      </c>
      <c r="Q622" t="s">
        <v>14</v>
      </c>
      <c r="R622" t="s">
        <v>9</v>
      </c>
      <c r="S622" t="s">
        <v>7603</v>
      </c>
      <c r="T622" t="s">
        <v>13</v>
      </c>
      <c r="U622" t="s">
        <v>53</v>
      </c>
      <c r="V622" t="s">
        <v>7604</v>
      </c>
      <c r="X622" s="8">
        <v>45</v>
      </c>
      <c r="Y622" s="8">
        <v>23</v>
      </c>
      <c r="Z622" s="8">
        <v>43.99</v>
      </c>
      <c r="AA622" s="8">
        <v>24920.35</v>
      </c>
      <c r="AB622" t="s">
        <v>654</v>
      </c>
      <c r="AC622" t="s">
        <v>1558</v>
      </c>
      <c r="AD622" t="s">
        <v>19</v>
      </c>
      <c r="AE622" t="s">
        <v>11</v>
      </c>
      <c r="AF622" t="s">
        <v>20</v>
      </c>
      <c r="AG622" t="s">
        <v>7605</v>
      </c>
      <c r="AH622" t="s">
        <v>7606</v>
      </c>
      <c r="AI622" t="s">
        <v>99</v>
      </c>
      <c r="AJ622" t="s">
        <v>100</v>
      </c>
      <c r="AK622" t="s">
        <v>1560</v>
      </c>
      <c r="AL622" s="2">
        <v>41908.607731481483</v>
      </c>
      <c r="AM622" t="s">
        <v>7607</v>
      </c>
      <c r="AN622" t="s">
        <v>7607</v>
      </c>
      <c r="AO622">
        <v>5</v>
      </c>
      <c r="AP622" t="s">
        <v>26</v>
      </c>
      <c r="AQ622" t="s">
        <v>27</v>
      </c>
      <c r="AR622">
        <v>60</v>
      </c>
      <c r="AT622" t="s">
        <v>7608</v>
      </c>
      <c r="AU622" t="s">
        <v>26</v>
      </c>
      <c r="AV622" t="s">
        <v>104</v>
      </c>
      <c r="AW622" s="8">
        <v>23120</v>
      </c>
      <c r="AX622" s="8">
        <v>23120</v>
      </c>
      <c r="AY622" s="8">
        <v>24920.35</v>
      </c>
      <c r="AZ622" t="s">
        <v>210</v>
      </c>
      <c r="BA622" t="s">
        <v>7609</v>
      </c>
      <c r="BB622" t="s">
        <v>32</v>
      </c>
      <c r="BC622" t="s">
        <v>7610</v>
      </c>
      <c r="BE622">
        <v>48</v>
      </c>
      <c r="BF622" t="s">
        <v>9</v>
      </c>
      <c r="BG622" t="s">
        <v>7611</v>
      </c>
      <c r="BO622" t="s">
        <v>412</v>
      </c>
      <c r="BP622">
        <v>0</v>
      </c>
      <c r="BQ622" t="s">
        <v>36</v>
      </c>
      <c r="BR622" t="s">
        <v>7612</v>
      </c>
      <c r="BS622" t="s">
        <v>69</v>
      </c>
      <c r="BV622" t="s">
        <v>7613</v>
      </c>
      <c r="BW622" t="s">
        <v>7607</v>
      </c>
      <c r="BX622" t="s">
        <v>7614</v>
      </c>
      <c r="BY622" t="s">
        <v>7607</v>
      </c>
      <c r="BZ622" t="s">
        <v>72</v>
      </c>
      <c r="CA622" t="s">
        <v>7615</v>
      </c>
      <c r="CB622" t="s">
        <v>7616</v>
      </c>
      <c r="CD622" t="s">
        <v>254</v>
      </c>
      <c r="CE622" t="s">
        <v>2098</v>
      </c>
      <c r="CF622">
        <v>289</v>
      </c>
      <c r="CG622" t="s">
        <v>672</v>
      </c>
      <c r="CI622" t="s">
        <v>7601</v>
      </c>
      <c r="CJ622">
        <v>29</v>
      </c>
      <c r="CK622" t="s">
        <v>45</v>
      </c>
      <c r="CL622" s="1">
        <v>42235</v>
      </c>
      <c r="CM622" t="s">
        <v>7609</v>
      </c>
      <c r="CN622" t="s">
        <v>7617</v>
      </c>
      <c r="CO622" t="s">
        <v>7618</v>
      </c>
      <c r="CP622" t="s">
        <v>7618</v>
      </c>
      <c r="CQ622">
        <v>3</v>
      </c>
      <c r="CR622" s="8">
        <v>27975.200000000001</v>
      </c>
      <c r="CS622">
        <v>1</v>
      </c>
      <c r="CU622" s="8">
        <v>23120</v>
      </c>
      <c r="CV622">
        <v>5</v>
      </c>
      <c r="CX622" t="s">
        <v>7619</v>
      </c>
    </row>
    <row r="623" spans="1:103" x14ac:dyDescent="0.35">
      <c r="A623" t="s">
        <v>7620</v>
      </c>
      <c r="B623" s="19" t="s">
        <v>7601</v>
      </c>
      <c r="C623" t="s">
        <v>9</v>
      </c>
      <c r="D623">
        <v>100</v>
      </c>
      <c r="E623">
        <v>80</v>
      </c>
      <c r="F623" t="s">
        <v>7601</v>
      </c>
      <c r="G623">
        <v>450</v>
      </c>
      <c r="H623" t="s">
        <v>50</v>
      </c>
      <c r="I623">
        <v>80</v>
      </c>
      <c r="J623" t="s">
        <v>11</v>
      </c>
      <c r="K623" t="s">
        <v>7621</v>
      </c>
      <c r="L623" s="1"/>
      <c r="M623" s="1">
        <v>42236</v>
      </c>
      <c r="N623" s="1">
        <v>41897</v>
      </c>
      <c r="O623" t="s">
        <v>13</v>
      </c>
      <c r="P623" s="1">
        <v>41904</v>
      </c>
      <c r="Q623" t="s">
        <v>436</v>
      </c>
      <c r="R623" t="s">
        <v>9</v>
      </c>
      <c r="S623" t="s">
        <v>7603</v>
      </c>
      <c r="T623" t="s">
        <v>13</v>
      </c>
      <c r="U623" t="s">
        <v>53</v>
      </c>
      <c r="V623" t="s">
        <v>6920</v>
      </c>
      <c r="X623" s="8">
        <v>43</v>
      </c>
      <c r="Y623" s="8">
        <v>21</v>
      </c>
      <c r="Z623" s="8">
        <v>43.99</v>
      </c>
      <c r="AA623" s="8">
        <v>22672.94</v>
      </c>
      <c r="AB623" t="s">
        <v>274</v>
      </c>
      <c r="AC623" t="s">
        <v>54</v>
      </c>
      <c r="AD623" t="s">
        <v>19</v>
      </c>
      <c r="AE623" t="s">
        <v>11</v>
      </c>
      <c r="AF623" t="s">
        <v>20</v>
      </c>
      <c r="AG623" t="s">
        <v>7622</v>
      </c>
      <c r="AH623" t="s">
        <v>7623</v>
      </c>
      <c r="AI623" t="s">
        <v>3116</v>
      </c>
      <c r="AJ623" t="s">
        <v>80</v>
      </c>
      <c r="AK623" t="s">
        <v>3441</v>
      </c>
      <c r="AL623" s="2">
        <v>41897.514155092591</v>
      </c>
      <c r="AM623" t="s">
        <v>7624</v>
      </c>
      <c r="AN623" t="s">
        <v>7624</v>
      </c>
      <c r="AO623">
        <v>7</v>
      </c>
      <c r="AP623" t="s">
        <v>26</v>
      </c>
      <c r="AQ623" t="s">
        <v>27</v>
      </c>
      <c r="AR623">
        <v>60</v>
      </c>
      <c r="AT623" t="s">
        <v>7608</v>
      </c>
      <c r="AU623" t="s">
        <v>26</v>
      </c>
      <c r="AV623" t="s">
        <v>83</v>
      </c>
      <c r="AW623" s="8">
        <v>21013.200000000001</v>
      </c>
      <c r="AX623" s="8">
        <v>21013.200000000001</v>
      </c>
      <c r="AY623" s="8">
        <v>22672.94</v>
      </c>
      <c r="AZ623" t="s">
        <v>30</v>
      </c>
      <c r="BA623" t="s">
        <v>7625</v>
      </c>
      <c r="BB623" t="s">
        <v>7626</v>
      </c>
      <c r="BC623" t="s">
        <v>7627</v>
      </c>
      <c r="BE623">
        <v>48</v>
      </c>
      <c r="BF623" t="s">
        <v>9</v>
      </c>
      <c r="BG623" t="s">
        <v>7628</v>
      </c>
      <c r="BO623" t="s">
        <v>304</v>
      </c>
      <c r="BP623">
        <v>0</v>
      </c>
      <c r="BQ623" t="s">
        <v>36</v>
      </c>
      <c r="BR623" t="s">
        <v>251</v>
      </c>
      <c r="BS623" t="s">
        <v>69</v>
      </c>
      <c r="BT623" t="s">
        <v>9</v>
      </c>
      <c r="BU623" t="s">
        <v>38</v>
      </c>
      <c r="BV623" t="s">
        <v>7629</v>
      </c>
      <c r="BW623" t="s">
        <v>7630</v>
      </c>
      <c r="BX623" t="s">
        <v>7631</v>
      </c>
      <c r="BY623" t="s">
        <v>7630</v>
      </c>
      <c r="BZ623" t="s">
        <v>72</v>
      </c>
      <c r="CD623" t="s">
        <v>2268</v>
      </c>
      <c r="CE623" t="s">
        <v>129</v>
      </c>
      <c r="CF623">
        <v>249</v>
      </c>
      <c r="CG623" t="s">
        <v>710</v>
      </c>
      <c r="CI623" t="s">
        <v>7601</v>
      </c>
      <c r="CJ623">
        <v>29</v>
      </c>
      <c r="CK623" t="s">
        <v>45</v>
      </c>
      <c r="CL623" s="1">
        <v>42236</v>
      </c>
      <c r="CM623" t="s">
        <v>7625</v>
      </c>
      <c r="CN623" t="s">
        <v>7632</v>
      </c>
      <c r="CO623" t="s">
        <v>7633</v>
      </c>
      <c r="CQ623">
        <v>3</v>
      </c>
      <c r="CR623" s="8">
        <v>24103.200000000001</v>
      </c>
      <c r="CS623">
        <v>4</v>
      </c>
      <c r="CU623" s="8">
        <v>21013.200000000001</v>
      </c>
      <c r="CV623">
        <v>5</v>
      </c>
      <c r="CX623" t="s">
        <v>7634</v>
      </c>
    </row>
    <row r="624" spans="1:103" x14ac:dyDescent="0.35">
      <c r="A624" t="s">
        <v>7635</v>
      </c>
      <c r="B624" s="19" t="s">
        <v>7601</v>
      </c>
      <c r="C624" t="s">
        <v>9</v>
      </c>
      <c r="D624">
        <v>100</v>
      </c>
      <c r="E624">
        <v>80</v>
      </c>
      <c r="F624" t="s">
        <v>7601</v>
      </c>
      <c r="G624">
        <v>1057</v>
      </c>
      <c r="H624" t="s">
        <v>50</v>
      </c>
      <c r="I624">
        <v>80</v>
      </c>
      <c r="J624" t="s">
        <v>11</v>
      </c>
      <c r="K624" t="s">
        <v>7636</v>
      </c>
      <c r="L624" s="1"/>
      <c r="M624" s="1">
        <v>42237</v>
      </c>
      <c r="N624" s="1">
        <v>42052</v>
      </c>
      <c r="O624" t="s">
        <v>13</v>
      </c>
      <c r="P624" s="1">
        <v>42059</v>
      </c>
      <c r="Q624" t="s">
        <v>202</v>
      </c>
      <c r="R624" t="s">
        <v>9</v>
      </c>
      <c r="S624" t="s">
        <v>7603</v>
      </c>
      <c r="T624" t="s">
        <v>13</v>
      </c>
      <c r="U624" t="s">
        <v>53</v>
      </c>
      <c r="V624" t="s">
        <v>7637</v>
      </c>
      <c r="X624" s="8">
        <v>43</v>
      </c>
      <c r="Y624" s="8">
        <v>21</v>
      </c>
      <c r="Z624" s="8">
        <v>43.99</v>
      </c>
      <c r="AA624" s="8">
        <v>21952.13</v>
      </c>
      <c r="AB624" t="s">
        <v>274</v>
      </c>
      <c r="AC624" t="s">
        <v>54</v>
      </c>
      <c r="AD624" t="s">
        <v>19</v>
      </c>
      <c r="AE624" t="s">
        <v>11</v>
      </c>
      <c r="AF624" t="s">
        <v>20</v>
      </c>
      <c r="AG624" t="s">
        <v>7638</v>
      </c>
      <c r="AH624" t="s">
        <v>3378</v>
      </c>
      <c r="AI624" t="s">
        <v>2383</v>
      </c>
      <c r="AJ624" t="s">
        <v>23</v>
      </c>
      <c r="AK624" t="s">
        <v>3453</v>
      </c>
      <c r="AL624" s="2">
        <v>42052.528703703705</v>
      </c>
      <c r="AM624" t="s">
        <v>7639</v>
      </c>
      <c r="AN624" t="s">
        <v>7640</v>
      </c>
      <c r="AO624">
        <v>5</v>
      </c>
      <c r="AP624" t="s">
        <v>26</v>
      </c>
      <c r="AQ624" t="s">
        <v>27</v>
      </c>
      <c r="AR624">
        <v>60</v>
      </c>
      <c r="AT624" t="s">
        <v>7608</v>
      </c>
      <c r="AU624" t="s">
        <v>26</v>
      </c>
      <c r="AV624" t="s">
        <v>29</v>
      </c>
      <c r="AW624" s="8">
        <v>20333.2</v>
      </c>
      <c r="AX624" s="8">
        <v>20333.2</v>
      </c>
      <c r="AY624" s="8">
        <v>21952.13</v>
      </c>
      <c r="BB624" t="s">
        <v>1813</v>
      </c>
      <c r="BE624">
        <v>48</v>
      </c>
      <c r="BF624" t="s">
        <v>9</v>
      </c>
      <c r="BG624" t="s">
        <v>7641</v>
      </c>
      <c r="BO624" t="s">
        <v>304</v>
      </c>
      <c r="BP624">
        <v>0</v>
      </c>
      <c r="BQ624" t="s">
        <v>36</v>
      </c>
      <c r="BR624" t="s">
        <v>7642</v>
      </c>
      <c r="BS624" t="s">
        <v>9</v>
      </c>
      <c r="BT624" t="s">
        <v>9</v>
      </c>
      <c r="BU624" t="s">
        <v>38</v>
      </c>
      <c r="BV624" t="s">
        <v>7643</v>
      </c>
      <c r="BW624" t="s">
        <v>7644</v>
      </c>
      <c r="BX624" t="s">
        <v>7645</v>
      </c>
      <c r="BY624" t="s">
        <v>7644</v>
      </c>
      <c r="BZ624" t="s">
        <v>40</v>
      </c>
      <c r="CB624" t="s">
        <v>7646</v>
      </c>
      <c r="CC624" t="s">
        <v>7647</v>
      </c>
      <c r="CE624" t="s">
        <v>589</v>
      </c>
      <c r="CF624">
        <v>249</v>
      </c>
      <c r="CG624" t="s">
        <v>710</v>
      </c>
      <c r="CI624" t="s">
        <v>7601</v>
      </c>
      <c r="CJ624">
        <v>29</v>
      </c>
      <c r="CK624" t="s">
        <v>45</v>
      </c>
      <c r="CL624" s="1">
        <v>42237</v>
      </c>
      <c r="CM624" t="s">
        <v>7648</v>
      </c>
      <c r="CN624" t="s">
        <v>7649</v>
      </c>
      <c r="CO624" t="s">
        <v>7650</v>
      </c>
      <c r="CQ624">
        <v>2</v>
      </c>
      <c r="CR624" s="8">
        <v>24103.200000000001</v>
      </c>
      <c r="CS624">
        <v>1</v>
      </c>
      <c r="CU624" s="8">
        <v>20333.2</v>
      </c>
      <c r="CV624">
        <v>5</v>
      </c>
      <c r="CX624" t="s">
        <v>7651</v>
      </c>
    </row>
    <row r="625" spans="1:103" x14ac:dyDescent="0.35">
      <c r="A625" t="s">
        <v>7652</v>
      </c>
      <c r="B625" s="19" t="s">
        <v>7601</v>
      </c>
      <c r="C625" t="s">
        <v>9</v>
      </c>
      <c r="D625">
        <v>100</v>
      </c>
      <c r="E625">
        <v>80</v>
      </c>
      <c r="F625" t="s">
        <v>7601</v>
      </c>
      <c r="G625">
        <v>2356</v>
      </c>
      <c r="H625" t="s">
        <v>50</v>
      </c>
      <c r="I625">
        <v>50</v>
      </c>
      <c r="J625" t="s">
        <v>11</v>
      </c>
      <c r="K625" t="s">
        <v>7653</v>
      </c>
      <c r="L625" s="1"/>
      <c r="M625" s="1">
        <v>42238</v>
      </c>
      <c r="N625" s="1">
        <v>42200</v>
      </c>
      <c r="O625" t="s">
        <v>13</v>
      </c>
      <c r="P625" s="1"/>
      <c r="Q625" t="s">
        <v>14</v>
      </c>
      <c r="R625" t="s">
        <v>9</v>
      </c>
      <c r="S625" t="s">
        <v>7603</v>
      </c>
      <c r="T625" t="s">
        <v>13</v>
      </c>
      <c r="U625" t="s">
        <v>1658</v>
      </c>
      <c r="X625" s="8">
        <v>43</v>
      </c>
      <c r="Y625" s="8">
        <v>21</v>
      </c>
      <c r="Z625" s="8">
        <v>43.99</v>
      </c>
      <c r="AA625" s="8">
        <v>15278.57</v>
      </c>
      <c r="AB625" t="s">
        <v>316</v>
      </c>
      <c r="AC625" t="s">
        <v>449</v>
      </c>
      <c r="AD625" t="s">
        <v>19</v>
      </c>
      <c r="AE625" t="s">
        <v>11</v>
      </c>
      <c r="AF625" t="s">
        <v>20</v>
      </c>
      <c r="AH625" t="s">
        <v>1267</v>
      </c>
      <c r="AI625" t="s">
        <v>1416</v>
      </c>
      <c r="AJ625" t="s">
        <v>59</v>
      </c>
      <c r="AK625" t="s">
        <v>3457</v>
      </c>
      <c r="AL625" s="2">
        <v>42200.695115740738</v>
      </c>
      <c r="AN625" t="s">
        <v>7654</v>
      </c>
      <c r="AO625">
        <v>2</v>
      </c>
      <c r="AP625" t="s">
        <v>859</v>
      </c>
      <c r="AQ625" t="s">
        <v>860</v>
      </c>
      <c r="AR625">
        <v>60</v>
      </c>
      <c r="AT625" t="s">
        <v>7608</v>
      </c>
      <c r="AU625" t="s">
        <v>26</v>
      </c>
      <c r="AV625" t="s">
        <v>62</v>
      </c>
      <c r="AW625" s="8">
        <v>14847.5</v>
      </c>
      <c r="AX625" s="8">
        <v>14225</v>
      </c>
      <c r="AY625" s="8">
        <v>15278.57</v>
      </c>
      <c r="BA625" t="s">
        <v>7655</v>
      </c>
      <c r="BB625" t="s">
        <v>106</v>
      </c>
      <c r="BC625" t="s">
        <v>7656</v>
      </c>
      <c r="BE625">
        <v>48</v>
      </c>
      <c r="BF625" t="s">
        <v>69</v>
      </c>
      <c r="BG625" t="s">
        <v>7657</v>
      </c>
      <c r="BO625" t="s">
        <v>44</v>
      </c>
      <c r="BP625">
        <v>0</v>
      </c>
      <c r="BQ625" t="s">
        <v>36</v>
      </c>
      <c r="BR625" t="s">
        <v>7658</v>
      </c>
      <c r="BS625" t="s">
        <v>69</v>
      </c>
      <c r="BV625" t="s">
        <v>7659</v>
      </c>
      <c r="BX625" t="s">
        <v>7660</v>
      </c>
      <c r="BY625" t="s">
        <v>7654</v>
      </c>
      <c r="BZ625" t="s">
        <v>40</v>
      </c>
      <c r="CB625" t="s">
        <v>6626</v>
      </c>
      <c r="CC625" t="s">
        <v>7661</v>
      </c>
      <c r="CE625" t="s">
        <v>556</v>
      </c>
      <c r="CF625">
        <v>249</v>
      </c>
      <c r="CG625" t="s">
        <v>710</v>
      </c>
      <c r="CI625" t="s">
        <v>7601</v>
      </c>
      <c r="CJ625">
        <v>29</v>
      </c>
      <c r="CK625" t="s">
        <v>45</v>
      </c>
      <c r="CL625" s="1">
        <v>42238</v>
      </c>
      <c r="CM625" t="s">
        <v>7655</v>
      </c>
      <c r="CO625" t="s">
        <v>7661</v>
      </c>
      <c r="CP625" t="s">
        <v>7661</v>
      </c>
      <c r="CQ625">
        <v>1</v>
      </c>
      <c r="CR625" s="8"/>
      <c r="CS625">
        <v>2</v>
      </c>
      <c r="CT625" t="s">
        <v>9</v>
      </c>
      <c r="CU625" s="8">
        <v>14847.5</v>
      </c>
      <c r="CV625">
        <v>5</v>
      </c>
      <c r="CX625" t="s">
        <v>7662</v>
      </c>
    </row>
    <row r="626" spans="1:103" x14ac:dyDescent="0.35">
      <c r="A626" t="s">
        <v>7663</v>
      </c>
      <c r="B626" s="19" t="s">
        <v>7664</v>
      </c>
      <c r="C626" t="s">
        <v>9</v>
      </c>
      <c r="D626">
        <v>100</v>
      </c>
      <c r="E626">
        <v>25</v>
      </c>
      <c r="F626" t="s">
        <v>7664</v>
      </c>
      <c r="G626">
        <v>2124</v>
      </c>
      <c r="H626" t="s">
        <v>10</v>
      </c>
      <c r="I626">
        <v>25</v>
      </c>
      <c r="J626" t="s">
        <v>11</v>
      </c>
      <c r="K626" t="s">
        <v>7665</v>
      </c>
      <c r="L626" s="1"/>
      <c r="M626" s="1">
        <v>42237</v>
      </c>
      <c r="N626" s="1">
        <v>42171</v>
      </c>
      <c r="O626" t="s">
        <v>13</v>
      </c>
      <c r="P626" s="1">
        <v>42178</v>
      </c>
      <c r="Q626" t="s">
        <v>14</v>
      </c>
      <c r="R626" t="s">
        <v>9</v>
      </c>
      <c r="S626" t="s">
        <v>7666</v>
      </c>
      <c r="T626" t="s">
        <v>13</v>
      </c>
      <c r="U626" t="s">
        <v>302</v>
      </c>
      <c r="X626" s="8">
        <v>35</v>
      </c>
      <c r="Y626" s="8">
        <v>19</v>
      </c>
      <c r="Z626" s="8">
        <v>31.38</v>
      </c>
      <c r="AA626" s="8">
        <v>5494.79</v>
      </c>
      <c r="AB626" t="s">
        <v>18</v>
      </c>
      <c r="AC626" t="s">
        <v>18</v>
      </c>
      <c r="AD626" t="s">
        <v>438</v>
      </c>
      <c r="AE626" t="s">
        <v>11</v>
      </c>
      <c r="AF626" t="s">
        <v>20</v>
      </c>
      <c r="AG626" t="s">
        <v>7667</v>
      </c>
      <c r="AH626" t="s">
        <v>6417</v>
      </c>
      <c r="AI626" t="s">
        <v>762</v>
      </c>
      <c r="AJ626" t="s">
        <v>23</v>
      </c>
      <c r="AK626" t="s">
        <v>24</v>
      </c>
      <c r="AL626" s="2">
        <v>42171.649224537039</v>
      </c>
      <c r="AM626" t="s">
        <v>7668</v>
      </c>
      <c r="AN626" t="s">
        <v>7668</v>
      </c>
      <c r="AO626">
        <v>2</v>
      </c>
      <c r="AP626" t="s">
        <v>817</v>
      </c>
      <c r="AQ626" t="s">
        <v>818</v>
      </c>
      <c r="AR626">
        <v>40</v>
      </c>
      <c r="AT626" t="s">
        <v>28</v>
      </c>
      <c r="AU626" t="s">
        <v>817</v>
      </c>
      <c r="AV626" t="s">
        <v>29</v>
      </c>
      <c r="AW626" s="8">
        <v>5078.3</v>
      </c>
      <c r="AX626" s="8">
        <v>5078.3</v>
      </c>
      <c r="AY626" s="8">
        <v>5494.79</v>
      </c>
      <c r="BA626" t="s">
        <v>7669</v>
      </c>
      <c r="BB626" t="s">
        <v>420</v>
      </c>
      <c r="BC626" t="s">
        <v>7670</v>
      </c>
      <c r="BD626">
        <v>1.65</v>
      </c>
      <c r="BE626">
        <v>29</v>
      </c>
      <c r="BF626" t="s">
        <v>9</v>
      </c>
      <c r="BG626" t="s">
        <v>7671</v>
      </c>
      <c r="BO626" t="s">
        <v>35</v>
      </c>
      <c r="BP626">
        <v>0</v>
      </c>
      <c r="BQ626" t="s">
        <v>36</v>
      </c>
      <c r="BR626" t="s">
        <v>7672</v>
      </c>
      <c r="BS626" t="s">
        <v>9</v>
      </c>
      <c r="BT626" t="s">
        <v>9</v>
      </c>
      <c r="BU626" t="s">
        <v>38</v>
      </c>
      <c r="BV626" t="s">
        <v>7673</v>
      </c>
      <c r="BW626" t="s">
        <v>7668</v>
      </c>
      <c r="BX626" t="s">
        <v>7674</v>
      </c>
      <c r="BY626" t="s">
        <v>7668</v>
      </c>
      <c r="BZ626" t="s">
        <v>40</v>
      </c>
      <c r="CB626" t="s">
        <v>518</v>
      </c>
      <c r="CC626" t="s">
        <v>7675</v>
      </c>
      <c r="CE626" t="s">
        <v>129</v>
      </c>
      <c r="CF626">
        <v>199</v>
      </c>
      <c r="CG626" t="s">
        <v>44</v>
      </c>
      <c r="CI626" t="s">
        <v>7664</v>
      </c>
      <c r="CJ626">
        <v>14</v>
      </c>
      <c r="CK626" t="s">
        <v>45</v>
      </c>
      <c r="CL626" s="1">
        <v>42237</v>
      </c>
      <c r="CM626" t="s">
        <v>7669</v>
      </c>
      <c r="CO626" t="s">
        <v>7676</v>
      </c>
      <c r="CP626" t="s">
        <v>7675</v>
      </c>
      <c r="CQ626">
        <v>1</v>
      </c>
      <c r="CR626" s="8"/>
      <c r="CS626">
        <v>1</v>
      </c>
      <c r="CU626" s="8">
        <v>5078.3</v>
      </c>
      <c r="CV626">
        <v>4</v>
      </c>
      <c r="CX626" t="s">
        <v>7677</v>
      </c>
      <c r="CY626">
        <v>5</v>
      </c>
    </row>
    <row r="627" spans="1:103" x14ac:dyDescent="0.35">
      <c r="A627" t="s">
        <v>7678</v>
      </c>
      <c r="B627" s="19" t="s">
        <v>7664</v>
      </c>
      <c r="C627" t="s">
        <v>9</v>
      </c>
      <c r="D627">
        <v>100</v>
      </c>
      <c r="E627">
        <v>25</v>
      </c>
      <c r="F627" t="s">
        <v>7664</v>
      </c>
      <c r="G627">
        <v>1231</v>
      </c>
      <c r="H627" t="s">
        <v>50</v>
      </c>
      <c r="I627">
        <v>25</v>
      </c>
      <c r="J627" t="s">
        <v>11</v>
      </c>
      <c r="K627" t="s">
        <v>7679</v>
      </c>
      <c r="L627" s="1"/>
      <c r="M627" s="1">
        <v>42236</v>
      </c>
      <c r="N627" s="1">
        <v>42072</v>
      </c>
      <c r="O627" t="s">
        <v>13</v>
      </c>
      <c r="P627" s="1">
        <v>42079</v>
      </c>
      <c r="Q627" t="s">
        <v>52</v>
      </c>
      <c r="R627" t="s">
        <v>9</v>
      </c>
      <c r="S627" t="s">
        <v>7666</v>
      </c>
      <c r="T627" t="s">
        <v>13</v>
      </c>
      <c r="U627" t="s">
        <v>1283</v>
      </c>
      <c r="X627" s="8">
        <v>41</v>
      </c>
      <c r="Y627" s="8">
        <v>21</v>
      </c>
      <c r="Z627" s="8">
        <v>31.38</v>
      </c>
      <c r="AA627" s="8">
        <v>6073.13</v>
      </c>
      <c r="AB627" t="s">
        <v>54</v>
      </c>
      <c r="AC627" t="s">
        <v>55</v>
      </c>
      <c r="AD627" t="s">
        <v>438</v>
      </c>
      <c r="AE627" t="s">
        <v>11</v>
      </c>
      <c r="AF627" t="s">
        <v>20</v>
      </c>
      <c r="AG627" t="s">
        <v>7680</v>
      </c>
      <c r="AH627" t="s">
        <v>618</v>
      </c>
      <c r="AI627" t="s">
        <v>243</v>
      </c>
      <c r="AJ627" t="s">
        <v>80</v>
      </c>
      <c r="AK627" t="s">
        <v>81</v>
      </c>
      <c r="AL627" s="2">
        <v>42072.526585648149</v>
      </c>
      <c r="AM627" t="s">
        <v>7681</v>
      </c>
      <c r="AN627" t="s">
        <v>7681</v>
      </c>
      <c r="AO627">
        <v>3</v>
      </c>
      <c r="AP627" t="s">
        <v>817</v>
      </c>
      <c r="AQ627" t="s">
        <v>818</v>
      </c>
      <c r="AR627">
        <v>40</v>
      </c>
      <c r="AT627" t="s">
        <v>28</v>
      </c>
      <c r="AU627" t="s">
        <v>817</v>
      </c>
      <c r="AV627" t="s">
        <v>83</v>
      </c>
      <c r="AW627" s="8">
        <v>5609.29</v>
      </c>
      <c r="AX627" s="8">
        <v>5609.29</v>
      </c>
      <c r="AY627" s="8">
        <v>6073.13</v>
      </c>
      <c r="BA627" t="s">
        <v>7682</v>
      </c>
      <c r="BB627" t="s">
        <v>7683</v>
      </c>
      <c r="BC627" t="s">
        <v>7684</v>
      </c>
      <c r="BD627">
        <v>1.65</v>
      </c>
      <c r="BE627">
        <v>29</v>
      </c>
      <c r="BF627" t="s">
        <v>69</v>
      </c>
      <c r="BG627" t="s">
        <v>7685</v>
      </c>
      <c r="BO627" t="s">
        <v>67</v>
      </c>
      <c r="BP627">
        <v>0</v>
      </c>
      <c r="BQ627" t="s">
        <v>36</v>
      </c>
      <c r="BR627" t="s">
        <v>7686</v>
      </c>
      <c r="BS627" t="s">
        <v>9</v>
      </c>
      <c r="BT627" t="s">
        <v>9</v>
      </c>
      <c r="BU627" t="s">
        <v>38</v>
      </c>
      <c r="BV627" t="s">
        <v>6777</v>
      </c>
      <c r="BW627" t="s">
        <v>7681</v>
      </c>
      <c r="BX627" t="s">
        <v>7687</v>
      </c>
      <c r="BY627" t="s">
        <v>7688</v>
      </c>
      <c r="BZ627" t="s">
        <v>40</v>
      </c>
      <c r="CB627" t="s">
        <v>7689</v>
      </c>
      <c r="CC627" t="s">
        <v>7690</v>
      </c>
      <c r="CE627" t="s">
        <v>43</v>
      </c>
      <c r="CF627">
        <v>219</v>
      </c>
      <c r="CG627" t="s">
        <v>74</v>
      </c>
      <c r="CI627" t="s">
        <v>7664</v>
      </c>
      <c r="CJ627">
        <v>14</v>
      </c>
      <c r="CK627" t="s">
        <v>45</v>
      </c>
      <c r="CL627" s="1">
        <v>42236</v>
      </c>
      <c r="CM627" t="s">
        <v>7682</v>
      </c>
      <c r="CN627" t="s">
        <v>7691</v>
      </c>
      <c r="CO627" t="s">
        <v>7692</v>
      </c>
      <c r="CP627" t="s">
        <v>7690</v>
      </c>
      <c r="CQ627">
        <v>2</v>
      </c>
      <c r="CR627" s="8"/>
      <c r="CS627">
        <v>1</v>
      </c>
      <c r="CU627" s="8">
        <v>5609.29</v>
      </c>
      <c r="CV627">
        <v>4</v>
      </c>
      <c r="CX627" t="s">
        <v>7693</v>
      </c>
      <c r="CY627">
        <v>5</v>
      </c>
    </row>
    <row r="628" spans="1:103" x14ac:dyDescent="0.35">
      <c r="A628" t="s">
        <v>7694</v>
      </c>
      <c r="B628" s="19" t="s">
        <v>7664</v>
      </c>
      <c r="C628" t="s">
        <v>9</v>
      </c>
      <c r="D628">
        <v>100</v>
      </c>
      <c r="E628">
        <v>25</v>
      </c>
      <c r="F628" t="s">
        <v>7664</v>
      </c>
      <c r="G628">
        <v>1232</v>
      </c>
      <c r="H628" t="s">
        <v>50</v>
      </c>
      <c r="I628">
        <v>25</v>
      </c>
      <c r="J628" t="s">
        <v>11</v>
      </c>
      <c r="K628" t="s">
        <v>7695</v>
      </c>
      <c r="L628" s="1"/>
      <c r="M628" s="1">
        <v>42237</v>
      </c>
      <c r="N628" s="1">
        <v>42089</v>
      </c>
      <c r="O628" t="s">
        <v>13</v>
      </c>
      <c r="P628" s="1">
        <v>42097</v>
      </c>
      <c r="Q628" t="s">
        <v>52</v>
      </c>
      <c r="R628" t="s">
        <v>9</v>
      </c>
      <c r="S628" t="s">
        <v>7666</v>
      </c>
      <c r="T628" t="s">
        <v>13</v>
      </c>
      <c r="U628" t="s">
        <v>657</v>
      </c>
      <c r="X628" s="8">
        <v>41</v>
      </c>
      <c r="Y628" s="8">
        <v>21</v>
      </c>
      <c r="Z628" s="8">
        <v>31.38</v>
      </c>
      <c r="AA628" s="8">
        <v>6060.63</v>
      </c>
      <c r="AB628" t="s">
        <v>54</v>
      </c>
      <c r="AC628" t="s">
        <v>55</v>
      </c>
      <c r="AD628" t="s">
        <v>438</v>
      </c>
      <c r="AE628" t="s">
        <v>11</v>
      </c>
      <c r="AF628" t="s">
        <v>20</v>
      </c>
      <c r="AG628" t="s">
        <v>7696</v>
      </c>
      <c r="AH628" t="s">
        <v>618</v>
      </c>
      <c r="AI628" t="s">
        <v>243</v>
      </c>
      <c r="AJ628" t="s">
        <v>23</v>
      </c>
      <c r="AK628" t="s">
        <v>135</v>
      </c>
      <c r="AL628" s="2">
        <v>42072.541203703702</v>
      </c>
      <c r="AM628" t="s">
        <v>7697</v>
      </c>
      <c r="AN628" t="s">
        <v>7697</v>
      </c>
      <c r="AO628">
        <v>3</v>
      </c>
      <c r="AP628" t="s">
        <v>817</v>
      </c>
      <c r="AQ628" t="s">
        <v>818</v>
      </c>
      <c r="AR628">
        <v>40</v>
      </c>
      <c r="AT628" t="s">
        <v>28</v>
      </c>
      <c r="AU628" t="s">
        <v>817</v>
      </c>
      <c r="AV628" t="s">
        <v>29</v>
      </c>
      <c r="AW628" s="8">
        <v>5598.96</v>
      </c>
      <c r="AX628" s="8">
        <v>5598.96</v>
      </c>
      <c r="AY628" s="8">
        <v>6060.63</v>
      </c>
      <c r="BA628" t="s">
        <v>7698</v>
      </c>
      <c r="BB628" t="s">
        <v>84</v>
      </c>
      <c r="BC628" t="s">
        <v>7699</v>
      </c>
      <c r="BD628">
        <v>1.65</v>
      </c>
      <c r="BE628">
        <v>29</v>
      </c>
      <c r="BF628" t="s">
        <v>9</v>
      </c>
      <c r="BG628" t="s">
        <v>7700</v>
      </c>
      <c r="BO628" t="s">
        <v>67</v>
      </c>
      <c r="BP628">
        <v>0</v>
      </c>
      <c r="BQ628" t="s">
        <v>36</v>
      </c>
      <c r="BR628" t="s">
        <v>7701</v>
      </c>
      <c r="BS628" t="s">
        <v>9</v>
      </c>
      <c r="BT628" t="s">
        <v>9</v>
      </c>
      <c r="BU628" t="s">
        <v>38</v>
      </c>
      <c r="BV628" t="s">
        <v>7702</v>
      </c>
      <c r="BW628" t="s">
        <v>7697</v>
      </c>
      <c r="BX628" t="s">
        <v>7703</v>
      </c>
      <c r="BY628" t="s">
        <v>7697</v>
      </c>
      <c r="BZ628" t="s">
        <v>40</v>
      </c>
      <c r="CC628" t="s">
        <v>7704</v>
      </c>
      <c r="CE628" t="s">
        <v>43</v>
      </c>
      <c r="CF628">
        <v>219</v>
      </c>
      <c r="CG628" t="s">
        <v>74</v>
      </c>
      <c r="CI628" t="s">
        <v>7664</v>
      </c>
      <c r="CJ628">
        <v>14</v>
      </c>
      <c r="CK628" t="s">
        <v>45</v>
      </c>
      <c r="CL628" s="1">
        <v>42237</v>
      </c>
      <c r="CM628" t="s">
        <v>7698</v>
      </c>
      <c r="CN628" t="s">
        <v>7705</v>
      </c>
      <c r="CO628" t="s">
        <v>7706</v>
      </c>
      <c r="CP628" t="s">
        <v>7704</v>
      </c>
      <c r="CQ628">
        <v>2</v>
      </c>
      <c r="CR628" s="8"/>
      <c r="CS628">
        <v>1</v>
      </c>
      <c r="CU628" s="8">
        <v>5598.96</v>
      </c>
      <c r="CV628">
        <v>4</v>
      </c>
      <c r="CX628" t="s">
        <v>7707</v>
      </c>
      <c r="CY628">
        <v>5</v>
      </c>
    </row>
    <row r="629" spans="1:103" x14ac:dyDescent="0.35">
      <c r="A629" t="s">
        <v>4307</v>
      </c>
      <c r="B629" s="19" t="s">
        <v>7664</v>
      </c>
      <c r="C629" t="s">
        <v>69</v>
      </c>
      <c r="E629">
        <v>25</v>
      </c>
      <c r="F629" t="s">
        <v>7664</v>
      </c>
      <c r="G629">
        <v>1158</v>
      </c>
      <c r="H629" t="s">
        <v>148</v>
      </c>
      <c r="I629">
        <v>25</v>
      </c>
      <c r="J629" t="s">
        <v>11</v>
      </c>
      <c r="K629" t="s">
        <v>4308</v>
      </c>
      <c r="L629" s="1">
        <v>42079</v>
      </c>
      <c r="M629" s="1">
        <v>42235</v>
      </c>
      <c r="N629" s="1">
        <v>42061</v>
      </c>
      <c r="O629" t="s">
        <v>990</v>
      </c>
      <c r="P629" s="1"/>
      <c r="Q629" t="s">
        <v>758</v>
      </c>
      <c r="R629" t="s">
        <v>9</v>
      </c>
      <c r="S629" t="s">
        <v>7666</v>
      </c>
      <c r="T629" t="s">
        <v>3517</v>
      </c>
      <c r="X629" s="8">
        <v>42.5</v>
      </c>
      <c r="Y629" s="8">
        <v>22.5</v>
      </c>
      <c r="Z629" s="8">
        <v>31.38</v>
      </c>
      <c r="AA629" s="8">
        <v>0</v>
      </c>
      <c r="AB629" t="s">
        <v>151</v>
      </c>
      <c r="AC629" t="s">
        <v>151</v>
      </c>
      <c r="AD629" t="s">
        <v>438</v>
      </c>
      <c r="AE629" t="s">
        <v>11</v>
      </c>
      <c r="AF629" t="s">
        <v>20</v>
      </c>
      <c r="AH629" t="s">
        <v>1049</v>
      </c>
      <c r="AI629" t="s">
        <v>635</v>
      </c>
      <c r="AJ629" t="s">
        <v>100</v>
      </c>
      <c r="AK629" t="s">
        <v>153</v>
      </c>
      <c r="AL629" s="2">
        <v>42061.577627314815</v>
      </c>
      <c r="AM629" t="s">
        <v>7708</v>
      </c>
      <c r="AO629">
        <v>1</v>
      </c>
      <c r="AP629" t="s">
        <v>817</v>
      </c>
      <c r="AQ629" t="s">
        <v>818</v>
      </c>
      <c r="AR629">
        <v>40</v>
      </c>
      <c r="AT629" t="s">
        <v>28</v>
      </c>
      <c r="AU629" t="s">
        <v>817</v>
      </c>
      <c r="AV629" t="s">
        <v>104</v>
      </c>
      <c r="AW629" s="8">
        <v>6225</v>
      </c>
      <c r="AX629" s="8">
        <v>4668.75</v>
      </c>
      <c r="AY629" s="8">
        <v>5043.68</v>
      </c>
      <c r="BA629" t="s">
        <v>4310</v>
      </c>
      <c r="BB629" t="s">
        <v>32</v>
      </c>
      <c r="BC629" t="s">
        <v>3135</v>
      </c>
      <c r="BD629">
        <v>1.65</v>
      </c>
      <c r="BE629">
        <v>29</v>
      </c>
      <c r="BF629" t="s">
        <v>69</v>
      </c>
      <c r="BG629" t="s">
        <v>4311</v>
      </c>
      <c r="BO629" t="s">
        <v>158</v>
      </c>
      <c r="BP629">
        <v>5043.68</v>
      </c>
      <c r="BQ629" t="s">
        <v>36</v>
      </c>
      <c r="BR629" t="s">
        <v>4312</v>
      </c>
      <c r="BS629" t="s">
        <v>9</v>
      </c>
      <c r="BV629" t="s">
        <v>4313</v>
      </c>
      <c r="BW629" t="s">
        <v>7708</v>
      </c>
      <c r="BX629" t="s">
        <v>4314</v>
      </c>
      <c r="BY629" t="s">
        <v>7708</v>
      </c>
      <c r="BZ629" t="s">
        <v>72</v>
      </c>
      <c r="CB629" t="s">
        <v>1886</v>
      </c>
      <c r="CE629" t="s">
        <v>473</v>
      </c>
      <c r="CF629">
        <v>249</v>
      </c>
      <c r="CG629" t="s">
        <v>165</v>
      </c>
      <c r="CI629" t="s">
        <v>7664</v>
      </c>
      <c r="CJ629">
        <v>14</v>
      </c>
      <c r="CK629" t="s">
        <v>45</v>
      </c>
      <c r="CL629" s="1">
        <v>42235</v>
      </c>
      <c r="CM629" t="s">
        <v>4310</v>
      </c>
      <c r="CQ629">
        <v>1</v>
      </c>
      <c r="CR629" s="8"/>
      <c r="CS629">
        <v>0</v>
      </c>
      <c r="CU629" s="8">
        <v>6225</v>
      </c>
      <c r="CV629">
        <v>4</v>
      </c>
      <c r="CX629" t="s">
        <v>7709</v>
      </c>
      <c r="CY629">
        <v>5</v>
      </c>
    </row>
    <row r="630" spans="1:103" x14ac:dyDescent="0.35">
      <c r="A630" t="s">
        <v>7710</v>
      </c>
      <c r="B630" s="19" t="s">
        <v>7664</v>
      </c>
      <c r="C630" t="s">
        <v>9</v>
      </c>
      <c r="D630">
        <v>100</v>
      </c>
      <c r="E630">
        <v>25</v>
      </c>
      <c r="F630" t="s">
        <v>7664</v>
      </c>
      <c r="G630">
        <v>1946</v>
      </c>
      <c r="H630" t="s">
        <v>50</v>
      </c>
      <c r="I630">
        <v>25</v>
      </c>
      <c r="J630" t="s">
        <v>11</v>
      </c>
      <c r="K630" t="s">
        <v>7711</v>
      </c>
      <c r="L630" s="1"/>
      <c r="M630" s="1">
        <v>42235</v>
      </c>
      <c r="N630" s="1">
        <v>42156</v>
      </c>
      <c r="O630" t="s">
        <v>13</v>
      </c>
      <c r="P630" s="1">
        <v>42163</v>
      </c>
      <c r="Q630" t="s">
        <v>202</v>
      </c>
      <c r="R630" t="s">
        <v>9</v>
      </c>
      <c r="S630" t="s">
        <v>7666</v>
      </c>
      <c r="T630" t="s">
        <v>13</v>
      </c>
      <c r="U630" t="s">
        <v>226</v>
      </c>
      <c r="V630" t="s">
        <v>1955</v>
      </c>
      <c r="X630" s="8">
        <v>41</v>
      </c>
      <c r="Y630" s="8">
        <v>21</v>
      </c>
      <c r="Z630" s="8">
        <v>31.38</v>
      </c>
      <c r="AA630" s="8">
        <v>5910.64</v>
      </c>
      <c r="AB630" t="s">
        <v>54</v>
      </c>
      <c r="AC630" t="s">
        <v>55</v>
      </c>
      <c r="AD630" t="s">
        <v>438</v>
      </c>
      <c r="AE630" t="s">
        <v>11</v>
      </c>
      <c r="AF630" t="s">
        <v>20</v>
      </c>
      <c r="AH630" t="s">
        <v>2072</v>
      </c>
      <c r="AI630" t="s">
        <v>1725</v>
      </c>
      <c r="AJ630" t="s">
        <v>100</v>
      </c>
      <c r="AK630" t="s">
        <v>101</v>
      </c>
      <c r="AL630" s="2">
        <v>42156.727997685186</v>
      </c>
      <c r="AM630" t="s">
        <v>7712</v>
      </c>
      <c r="AN630" t="s">
        <v>7713</v>
      </c>
      <c r="AO630">
        <v>1</v>
      </c>
      <c r="AP630" t="s">
        <v>817</v>
      </c>
      <c r="AQ630" t="s">
        <v>818</v>
      </c>
      <c r="AR630">
        <v>40</v>
      </c>
      <c r="AT630" t="s">
        <v>28</v>
      </c>
      <c r="AU630" t="s">
        <v>817</v>
      </c>
      <c r="AV630" t="s">
        <v>104</v>
      </c>
      <c r="AW630" s="8">
        <v>5475</v>
      </c>
      <c r="AX630" s="8">
        <v>5475</v>
      </c>
      <c r="AY630" s="8">
        <v>5910.64</v>
      </c>
      <c r="BA630" t="s">
        <v>7714</v>
      </c>
      <c r="BB630" t="s">
        <v>32</v>
      </c>
      <c r="BC630" t="s">
        <v>568</v>
      </c>
      <c r="BD630">
        <v>1.65</v>
      </c>
      <c r="BE630">
        <v>29</v>
      </c>
      <c r="BF630" t="s">
        <v>9</v>
      </c>
      <c r="BG630" t="s">
        <v>7715</v>
      </c>
      <c r="BO630" t="s">
        <v>67</v>
      </c>
      <c r="BP630">
        <v>0</v>
      </c>
      <c r="BQ630" t="s">
        <v>36</v>
      </c>
      <c r="BR630" t="s">
        <v>7716</v>
      </c>
      <c r="BS630" t="s">
        <v>9</v>
      </c>
      <c r="BV630" t="s">
        <v>7717</v>
      </c>
      <c r="BW630" t="s">
        <v>7712</v>
      </c>
      <c r="BX630" t="s">
        <v>1955</v>
      </c>
      <c r="BY630" t="s">
        <v>7713</v>
      </c>
      <c r="BZ630" t="s">
        <v>40</v>
      </c>
      <c r="CA630" t="s">
        <v>7718</v>
      </c>
      <c r="CB630" t="s">
        <v>7719</v>
      </c>
      <c r="CD630" t="s">
        <v>574</v>
      </c>
      <c r="CE630" t="s">
        <v>589</v>
      </c>
      <c r="CF630">
        <v>219</v>
      </c>
      <c r="CG630" t="s">
        <v>74</v>
      </c>
      <c r="CI630" t="s">
        <v>7664</v>
      </c>
      <c r="CJ630">
        <v>14</v>
      </c>
      <c r="CK630" t="s">
        <v>45</v>
      </c>
      <c r="CL630" s="1">
        <v>42235</v>
      </c>
      <c r="CM630" t="s">
        <v>7714</v>
      </c>
      <c r="CN630" t="s">
        <v>7720</v>
      </c>
      <c r="CQ630">
        <v>1</v>
      </c>
      <c r="CR630" s="8"/>
      <c r="CS630">
        <v>0</v>
      </c>
      <c r="CU630" s="8">
        <v>5475</v>
      </c>
      <c r="CV630">
        <v>4</v>
      </c>
      <c r="CX630" t="s">
        <v>7721</v>
      </c>
      <c r="CY630">
        <v>5</v>
      </c>
    </row>
    <row r="631" spans="1:103" x14ac:dyDescent="0.35">
      <c r="A631" t="s">
        <v>7722</v>
      </c>
      <c r="B631" s="19" t="s">
        <v>7664</v>
      </c>
      <c r="C631" t="s">
        <v>9</v>
      </c>
      <c r="D631">
        <v>97.73</v>
      </c>
      <c r="E631">
        <v>25</v>
      </c>
      <c r="F631" t="s">
        <v>7664</v>
      </c>
      <c r="G631">
        <v>1811</v>
      </c>
      <c r="H631" t="s">
        <v>10</v>
      </c>
      <c r="I631">
        <v>25</v>
      </c>
      <c r="J631" t="s">
        <v>11</v>
      </c>
      <c r="K631" t="s">
        <v>7723</v>
      </c>
      <c r="L631" s="1"/>
      <c r="M631" s="1">
        <v>42238</v>
      </c>
      <c r="N631" s="1">
        <v>42139</v>
      </c>
      <c r="O631" t="s">
        <v>13</v>
      </c>
      <c r="P631" s="1">
        <v>42146</v>
      </c>
      <c r="Q631" t="s">
        <v>14</v>
      </c>
      <c r="R631" t="s">
        <v>9</v>
      </c>
      <c r="S631" t="s">
        <v>7666</v>
      </c>
      <c r="T631" t="s">
        <v>13</v>
      </c>
      <c r="U631" t="s">
        <v>53</v>
      </c>
      <c r="X631" s="8">
        <v>35</v>
      </c>
      <c r="Y631" s="8">
        <v>19</v>
      </c>
      <c r="Z631" s="8">
        <v>31.38</v>
      </c>
      <c r="AA631" s="8">
        <v>5369.8</v>
      </c>
      <c r="AB631" t="s">
        <v>18</v>
      </c>
      <c r="AC631" t="s">
        <v>18</v>
      </c>
      <c r="AD631" t="s">
        <v>438</v>
      </c>
      <c r="AE631" t="s">
        <v>11</v>
      </c>
      <c r="AF631" t="s">
        <v>20</v>
      </c>
      <c r="AG631" t="s">
        <v>7724</v>
      </c>
      <c r="AH631" t="s">
        <v>3189</v>
      </c>
      <c r="AI631" t="s">
        <v>2950</v>
      </c>
      <c r="AJ631" t="s">
        <v>59</v>
      </c>
      <c r="AK631" t="s">
        <v>120</v>
      </c>
      <c r="AL631" s="2">
        <v>42139.438101851854</v>
      </c>
      <c r="AM631" t="s">
        <v>7725</v>
      </c>
      <c r="AN631" t="s">
        <v>7725</v>
      </c>
      <c r="AO631">
        <v>4</v>
      </c>
      <c r="AP631" t="s">
        <v>817</v>
      </c>
      <c r="AQ631" t="s">
        <v>818</v>
      </c>
      <c r="AR631">
        <v>40</v>
      </c>
      <c r="AT631" t="s">
        <v>28</v>
      </c>
      <c r="AU631" t="s">
        <v>817</v>
      </c>
      <c r="AV631" t="s">
        <v>62</v>
      </c>
      <c r="AW631" s="8">
        <v>5078.3</v>
      </c>
      <c r="AX631" s="8">
        <v>5078.3</v>
      </c>
      <c r="AY631" s="8">
        <v>5494.79</v>
      </c>
      <c r="BA631" t="s">
        <v>7726</v>
      </c>
      <c r="BB631" t="s">
        <v>7727</v>
      </c>
      <c r="BC631" t="s">
        <v>7728</v>
      </c>
      <c r="BD631">
        <v>1.65</v>
      </c>
      <c r="BE631">
        <v>29</v>
      </c>
      <c r="BF631" t="s">
        <v>9</v>
      </c>
      <c r="BG631" t="s">
        <v>7729</v>
      </c>
      <c r="BO631" t="s">
        <v>35</v>
      </c>
      <c r="BP631">
        <v>124.99</v>
      </c>
      <c r="BQ631" t="s">
        <v>36</v>
      </c>
      <c r="BR631" t="s">
        <v>7730</v>
      </c>
      <c r="BS631" t="s">
        <v>9</v>
      </c>
      <c r="BT631" t="s">
        <v>69</v>
      </c>
      <c r="BU631" t="s">
        <v>38</v>
      </c>
      <c r="BV631" t="s">
        <v>7731</v>
      </c>
      <c r="BW631" t="s">
        <v>7725</v>
      </c>
      <c r="BX631" t="s">
        <v>7724</v>
      </c>
      <c r="BY631" t="s">
        <v>7725</v>
      </c>
      <c r="BZ631" t="s">
        <v>40</v>
      </c>
      <c r="CB631" t="s">
        <v>7732</v>
      </c>
      <c r="CC631" t="s">
        <v>7733</v>
      </c>
      <c r="CE631" t="s">
        <v>556</v>
      </c>
      <c r="CF631">
        <v>199</v>
      </c>
      <c r="CG631" t="s">
        <v>44</v>
      </c>
      <c r="CI631" t="s">
        <v>7664</v>
      </c>
      <c r="CJ631">
        <v>14</v>
      </c>
      <c r="CK631" t="s">
        <v>45</v>
      </c>
      <c r="CL631" s="1">
        <v>42238</v>
      </c>
      <c r="CM631" t="s">
        <v>7726</v>
      </c>
      <c r="CO631" t="s">
        <v>7734</v>
      </c>
      <c r="CP631" t="s">
        <v>7733</v>
      </c>
      <c r="CQ631">
        <v>2</v>
      </c>
      <c r="CR631" s="8"/>
      <c r="CS631">
        <v>3</v>
      </c>
      <c r="CU631" s="8">
        <v>5078.3</v>
      </c>
      <c r="CV631">
        <v>4</v>
      </c>
      <c r="CX631" t="s">
        <v>7735</v>
      </c>
      <c r="CY631">
        <v>5</v>
      </c>
    </row>
    <row r="632" spans="1:103" x14ac:dyDescent="0.35">
      <c r="A632" t="s">
        <v>7736</v>
      </c>
      <c r="B632" s="19" t="s">
        <v>7737</v>
      </c>
      <c r="C632" t="s">
        <v>69</v>
      </c>
      <c r="D632">
        <v>100</v>
      </c>
      <c r="E632">
        <v>21</v>
      </c>
      <c r="F632" t="s">
        <v>7737</v>
      </c>
      <c r="G632">
        <v>2385</v>
      </c>
      <c r="H632" t="s">
        <v>50</v>
      </c>
      <c r="I632">
        <v>21</v>
      </c>
      <c r="J632" t="s">
        <v>1433</v>
      </c>
      <c r="K632" t="s">
        <v>7738</v>
      </c>
      <c r="L632" s="1">
        <v>42206</v>
      </c>
      <c r="M632" s="1">
        <v>42237</v>
      </c>
      <c r="N632" s="1">
        <v>42206</v>
      </c>
      <c r="O632" t="s">
        <v>990</v>
      </c>
      <c r="P632" s="1"/>
      <c r="S632" t="s">
        <v>7739</v>
      </c>
      <c r="T632" t="s">
        <v>1641</v>
      </c>
      <c r="AA632" s="8">
        <v>2159.85</v>
      </c>
      <c r="AB632" t="s">
        <v>303</v>
      </c>
      <c r="AC632" t="s">
        <v>303</v>
      </c>
      <c r="AD632" t="s">
        <v>1436</v>
      </c>
      <c r="AE632" t="s">
        <v>1433</v>
      </c>
      <c r="AF632" t="s">
        <v>20</v>
      </c>
      <c r="AH632" t="s">
        <v>657</v>
      </c>
      <c r="AI632" t="s">
        <v>658</v>
      </c>
      <c r="AJ632" t="s">
        <v>23</v>
      </c>
      <c r="AK632" t="s">
        <v>680</v>
      </c>
      <c r="AL632" s="2">
        <v>42206.517314814817</v>
      </c>
      <c r="AO632">
        <v>1</v>
      </c>
      <c r="AP632" t="s">
        <v>1440</v>
      </c>
      <c r="AU632" t="s">
        <v>1440</v>
      </c>
      <c r="AV632" t="s">
        <v>29</v>
      </c>
      <c r="AW632" s="8">
        <v>1785</v>
      </c>
      <c r="AX632" s="8">
        <v>1785</v>
      </c>
      <c r="AY632" s="8">
        <v>2159.85</v>
      </c>
      <c r="BA632" t="s">
        <v>7740</v>
      </c>
      <c r="BB632" t="s">
        <v>4951</v>
      </c>
      <c r="BC632" t="s">
        <v>7741</v>
      </c>
      <c r="BF632" t="s">
        <v>69</v>
      </c>
      <c r="BG632" t="s">
        <v>7742</v>
      </c>
      <c r="BO632" t="s">
        <v>67</v>
      </c>
      <c r="BP632">
        <v>0</v>
      </c>
      <c r="BQ632" t="s">
        <v>1444</v>
      </c>
      <c r="BR632" t="s">
        <v>7743</v>
      </c>
      <c r="BS632" t="s">
        <v>69</v>
      </c>
      <c r="BT632" t="s">
        <v>9</v>
      </c>
      <c r="BU632" t="s">
        <v>38</v>
      </c>
      <c r="BV632" t="s">
        <v>7744</v>
      </c>
      <c r="BX632" t="s">
        <v>6367</v>
      </c>
      <c r="BY632" t="s">
        <v>7745</v>
      </c>
      <c r="BZ632" t="s">
        <v>40</v>
      </c>
      <c r="CB632" t="s">
        <v>2805</v>
      </c>
      <c r="CC632" t="s">
        <v>7746</v>
      </c>
      <c r="CE632" t="s">
        <v>129</v>
      </c>
      <c r="CG632" t="s">
        <v>220</v>
      </c>
      <c r="CH632" t="s">
        <v>1449</v>
      </c>
      <c r="CI632" t="s">
        <v>7737</v>
      </c>
      <c r="CK632" t="s">
        <v>1450</v>
      </c>
      <c r="CL632" s="1">
        <v>42237</v>
      </c>
      <c r="CM632" t="s">
        <v>7740</v>
      </c>
      <c r="CQ632">
        <v>0</v>
      </c>
      <c r="CR632" s="8"/>
      <c r="CS632">
        <v>2</v>
      </c>
      <c r="CT632" t="s">
        <v>9</v>
      </c>
      <c r="CU632" s="8">
        <v>1785</v>
      </c>
      <c r="CV632"/>
      <c r="CX632" t="s">
        <v>7747</v>
      </c>
    </row>
    <row r="633" spans="1:103" x14ac:dyDescent="0.35">
      <c r="A633" t="s">
        <v>7736</v>
      </c>
      <c r="B633" s="19" t="s">
        <v>7737</v>
      </c>
      <c r="C633" t="s">
        <v>69</v>
      </c>
      <c r="D633">
        <v>100</v>
      </c>
      <c r="E633">
        <v>21</v>
      </c>
      <c r="F633" t="s">
        <v>7737</v>
      </c>
      <c r="G633">
        <v>2386</v>
      </c>
      <c r="H633" t="s">
        <v>50</v>
      </c>
      <c r="I633">
        <v>21</v>
      </c>
      <c r="J633" t="s">
        <v>1433</v>
      </c>
      <c r="K633" t="s">
        <v>7738</v>
      </c>
      <c r="L633" s="1">
        <v>42206</v>
      </c>
      <c r="M633" s="1">
        <v>42238</v>
      </c>
      <c r="N633" s="1">
        <v>42206</v>
      </c>
      <c r="O633" t="s">
        <v>990</v>
      </c>
      <c r="P633" s="1"/>
      <c r="R633" t="s">
        <v>9</v>
      </c>
      <c r="S633" t="s">
        <v>7739</v>
      </c>
      <c r="T633" t="s">
        <v>1641</v>
      </c>
      <c r="AA633" s="8">
        <v>2159.85</v>
      </c>
      <c r="AB633" t="s">
        <v>303</v>
      </c>
      <c r="AC633" t="s">
        <v>303</v>
      </c>
      <c r="AD633" t="s">
        <v>1436</v>
      </c>
      <c r="AE633" t="s">
        <v>1433</v>
      </c>
      <c r="AF633" t="s">
        <v>20</v>
      </c>
      <c r="AH633" t="s">
        <v>657</v>
      </c>
      <c r="AI633" t="s">
        <v>658</v>
      </c>
      <c r="AJ633" t="s">
        <v>59</v>
      </c>
      <c r="AK633" t="s">
        <v>683</v>
      </c>
      <c r="AL633" s="2">
        <v>42206.519166666665</v>
      </c>
      <c r="AO633">
        <v>1</v>
      </c>
      <c r="AP633" t="s">
        <v>1440</v>
      </c>
      <c r="AU633" t="s">
        <v>1440</v>
      </c>
      <c r="AV633" t="s">
        <v>62</v>
      </c>
      <c r="AW633" s="8">
        <v>1785</v>
      </c>
      <c r="AX633" s="8">
        <v>1785</v>
      </c>
      <c r="AY633" s="8">
        <v>2159.85</v>
      </c>
      <c r="BA633" t="s">
        <v>7740</v>
      </c>
      <c r="BB633" t="s">
        <v>4951</v>
      </c>
      <c r="BC633" t="s">
        <v>7741</v>
      </c>
      <c r="BF633" t="s">
        <v>69</v>
      </c>
      <c r="BG633" t="s">
        <v>7742</v>
      </c>
      <c r="BO633" t="s">
        <v>67</v>
      </c>
      <c r="BP633">
        <v>0</v>
      </c>
      <c r="BQ633" t="s">
        <v>1444</v>
      </c>
      <c r="BR633" t="s">
        <v>7743</v>
      </c>
      <c r="BS633" t="s">
        <v>69</v>
      </c>
      <c r="BT633" t="s">
        <v>9</v>
      </c>
      <c r="BU633" t="s">
        <v>38</v>
      </c>
      <c r="BV633" t="s">
        <v>7744</v>
      </c>
      <c r="BX633" t="s">
        <v>6367</v>
      </c>
      <c r="BY633" t="s">
        <v>7745</v>
      </c>
      <c r="BZ633" t="s">
        <v>40</v>
      </c>
      <c r="CB633" t="s">
        <v>2805</v>
      </c>
      <c r="CC633" t="s">
        <v>7746</v>
      </c>
      <c r="CE633" t="s">
        <v>129</v>
      </c>
      <c r="CG633" t="s">
        <v>220</v>
      </c>
      <c r="CH633" t="s">
        <v>1449</v>
      </c>
      <c r="CI633" t="s">
        <v>7737</v>
      </c>
      <c r="CK633" t="s">
        <v>1450</v>
      </c>
      <c r="CL633" s="1">
        <v>42238</v>
      </c>
      <c r="CM633" t="s">
        <v>7740</v>
      </c>
      <c r="CQ633">
        <v>0</v>
      </c>
      <c r="CR633" s="8"/>
      <c r="CS633">
        <v>2</v>
      </c>
      <c r="CT633" t="s">
        <v>9</v>
      </c>
      <c r="CU633" s="8">
        <v>1785</v>
      </c>
      <c r="CV633"/>
      <c r="CX633" t="s">
        <v>7748</v>
      </c>
    </row>
    <row r="634" spans="1:103" x14ac:dyDescent="0.35">
      <c r="A634" t="s">
        <v>7749</v>
      </c>
      <c r="B634" s="19" t="s">
        <v>7750</v>
      </c>
      <c r="C634" t="s">
        <v>69</v>
      </c>
      <c r="E634">
        <v>12</v>
      </c>
      <c r="F634" t="s">
        <v>7750</v>
      </c>
      <c r="G634">
        <v>2423</v>
      </c>
      <c r="H634" t="s">
        <v>686</v>
      </c>
      <c r="I634">
        <v>12</v>
      </c>
      <c r="J634" t="s">
        <v>791</v>
      </c>
      <c r="K634" t="s">
        <v>7751</v>
      </c>
      <c r="L634" s="1">
        <v>42219</v>
      </c>
      <c r="M634" s="1">
        <v>42239</v>
      </c>
      <c r="N634" s="1">
        <v>42219</v>
      </c>
      <c r="O634" t="s">
        <v>990</v>
      </c>
      <c r="P634" s="1"/>
      <c r="Q634" t="s">
        <v>14</v>
      </c>
      <c r="R634" t="s">
        <v>9</v>
      </c>
      <c r="S634" t="s">
        <v>7752</v>
      </c>
      <c r="T634" t="s">
        <v>1414</v>
      </c>
      <c r="X634" s="8">
        <v>48.87</v>
      </c>
      <c r="Y634" s="8">
        <v>26.13</v>
      </c>
      <c r="Z634" s="8">
        <v>63.14</v>
      </c>
      <c r="AA634" s="8">
        <v>0</v>
      </c>
      <c r="AB634" t="s">
        <v>785</v>
      </c>
      <c r="AC634" t="s">
        <v>785</v>
      </c>
      <c r="AD634" t="s">
        <v>655</v>
      </c>
      <c r="AE634" t="s">
        <v>791</v>
      </c>
      <c r="AF634" t="s">
        <v>177</v>
      </c>
      <c r="AG634" t="s">
        <v>7751</v>
      </c>
      <c r="AH634" t="s">
        <v>7753</v>
      </c>
      <c r="AI634" t="s">
        <v>2578</v>
      </c>
      <c r="AJ634" t="s">
        <v>688</v>
      </c>
      <c r="AK634" t="s">
        <v>786</v>
      </c>
      <c r="AL634" s="2">
        <v>42219.489525462966</v>
      </c>
      <c r="AM634" t="s">
        <v>7754</v>
      </c>
      <c r="AN634" t="s">
        <v>7755</v>
      </c>
      <c r="AO634">
        <v>1</v>
      </c>
      <c r="AP634" t="s">
        <v>701</v>
      </c>
      <c r="AQ634" t="s">
        <v>702</v>
      </c>
      <c r="AR634">
        <v>30</v>
      </c>
      <c r="AT634" t="s">
        <v>7435</v>
      </c>
      <c r="AU634" t="s">
        <v>5004</v>
      </c>
      <c r="AV634" t="s">
        <v>690</v>
      </c>
      <c r="AW634" s="8">
        <v>3348</v>
      </c>
      <c r="AX634" s="8">
        <v>3348</v>
      </c>
      <c r="AY634" s="8">
        <v>3603.99</v>
      </c>
      <c r="BA634" t="s">
        <v>7756</v>
      </c>
      <c r="BB634" t="s">
        <v>3067</v>
      </c>
      <c r="BC634" t="s">
        <v>7757</v>
      </c>
      <c r="BD634">
        <v>2</v>
      </c>
      <c r="BE634">
        <v>21</v>
      </c>
      <c r="BF634" t="s">
        <v>69</v>
      </c>
      <c r="BG634" t="s">
        <v>7758</v>
      </c>
      <c r="BO634" t="s">
        <v>787</v>
      </c>
      <c r="BP634">
        <v>3603.99</v>
      </c>
      <c r="BQ634" t="s">
        <v>36</v>
      </c>
      <c r="BR634" t="s">
        <v>7759</v>
      </c>
      <c r="BS634" t="s">
        <v>9</v>
      </c>
      <c r="BV634" t="s">
        <v>7760</v>
      </c>
      <c r="BW634" t="s">
        <v>7754</v>
      </c>
      <c r="BX634" t="s">
        <v>7761</v>
      </c>
      <c r="BY634" t="s">
        <v>7755</v>
      </c>
      <c r="BZ634" t="s">
        <v>72</v>
      </c>
      <c r="CA634" t="s">
        <v>7762</v>
      </c>
      <c r="CB634" t="s">
        <v>1214</v>
      </c>
      <c r="CD634" t="s">
        <v>164</v>
      </c>
      <c r="CE634" t="s">
        <v>556</v>
      </c>
      <c r="CF634">
        <v>279</v>
      </c>
      <c r="CG634" t="s">
        <v>215</v>
      </c>
      <c r="CI634" t="s">
        <v>7750</v>
      </c>
      <c r="CJ634">
        <v>66</v>
      </c>
      <c r="CK634" t="s">
        <v>45</v>
      </c>
      <c r="CL634" s="1">
        <v>42239</v>
      </c>
      <c r="CM634" t="s">
        <v>7756</v>
      </c>
      <c r="CQ634">
        <v>1</v>
      </c>
      <c r="CR634" s="8"/>
      <c r="CS634">
        <v>0</v>
      </c>
      <c r="CU634" s="8">
        <v>3348</v>
      </c>
      <c r="CV634">
        <v>2</v>
      </c>
      <c r="CX634" t="s">
        <v>7763</v>
      </c>
      <c r="CY634">
        <v>6</v>
      </c>
    </row>
    <row r="635" spans="1:103" x14ac:dyDescent="0.35">
      <c r="A635" t="s">
        <v>7764</v>
      </c>
      <c r="B635" s="19" t="s">
        <v>7750</v>
      </c>
      <c r="C635" t="s">
        <v>69</v>
      </c>
      <c r="D635">
        <v>80.66</v>
      </c>
      <c r="E635">
        <v>12</v>
      </c>
      <c r="F635" t="s">
        <v>7750</v>
      </c>
      <c r="G635">
        <v>296</v>
      </c>
      <c r="H635" t="s">
        <v>148</v>
      </c>
      <c r="I635">
        <v>12</v>
      </c>
      <c r="J635" t="s">
        <v>791</v>
      </c>
      <c r="K635" t="s">
        <v>7765</v>
      </c>
      <c r="L635" s="1">
        <v>41893</v>
      </c>
      <c r="M635" s="1">
        <v>42235</v>
      </c>
      <c r="N635" s="1">
        <v>41883</v>
      </c>
      <c r="O635" t="s">
        <v>990</v>
      </c>
      <c r="P635" s="1">
        <v>41890</v>
      </c>
      <c r="Q635" t="s">
        <v>202</v>
      </c>
      <c r="R635" t="s">
        <v>9</v>
      </c>
      <c r="S635" t="s">
        <v>7752</v>
      </c>
      <c r="T635" t="s">
        <v>991</v>
      </c>
      <c r="V635" t="s">
        <v>7766</v>
      </c>
      <c r="X635" s="8">
        <v>48.5</v>
      </c>
      <c r="Y635" s="8">
        <v>25</v>
      </c>
      <c r="Z635" s="8">
        <v>63.14</v>
      </c>
      <c r="AA635" s="8">
        <v>3651.45</v>
      </c>
      <c r="AB635" t="s">
        <v>664</v>
      </c>
      <c r="AC635" t="s">
        <v>664</v>
      </c>
      <c r="AD635" t="s">
        <v>655</v>
      </c>
      <c r="AE635" t="s">
        <v>791</v>
      </c>
      <c r="AF635" t="s">
        <v>177</v>
      </c>
      <c r="AG635" t="s">
        <v>7767</v>
      </c>
      <c r="AH635" t="s">
        <v>5002</v>
      </c>
      <c r="AI635" t="s">
        <v>119</v>
      </c>
      <c r="AJ635" t="s">
        <v>100</v>
      </c>
      <c r="AK635" t="s">
        <v>763</v>
      </c>
      <c r="AL635" s="2">
        <v>41883.650983796295</v>
      </c>
      <c r="AM635" t="s">
        <v>7768</v>
      </c>
      <c r="AN635" t="s">
        <v>7768</v>
      </c>
      <c r="AO635">
        <v>6</v>
      </c>
      <c r="AP635" t="s">
        <v>5004</v>
      </c>
      <c r="AQ635" t="s">
        <v>702</v>
      </c>
      <c r="AR635">
        <v>30</v>
      </c>
      <c r="AT635" t="s">
        <v>7435</v>
      </c>
      <c r="AU635" t="s">
        <v>5004</v>
      </c>
      <c r="AV635" t="s">
        <v>104</v>
      </c>
      <c r="AW635" s="8">
        <v>4191.96</v>
      </c>
      <c r="AX635" s="8">
        <v>4191.96</v>
      </c>
      <c r="AY635" s="8">
        <v>4526.82</v>
      </c>
      <c r="AZ635" t="s">
        <v>30</v>
      </c>
      <c r="BA635" t="s">
        <v>7769</v>
      </c>
      <c r="BB635" t="s">
        <v>212</v>
      </c>
      <c r="BC635" t="s">
        <v>7770</v>
      </c>
      <c r="BD635">
        <v>2</v>
      </c>
      <c r="BE635">
        <v>21</v>
      </c>
      <c r="BF635" t="s">
        <v>9</v>
      </c>
      <c r="BG635" t="s">
        <v>7771</v>
      </c>
      <c r="BO635" t="s">
        <v>768</v>
      </c>
      <c r="BP635">
        <v>875.37</v>
      </c>
      <c r="BQ635" t="s">
        <v>1311</v>
      </c>
      <c r="BR635" t="s">
        <v>7772</v>
      </c>
      <c r="BS635" t="s">
        <v>69</v>
      </c>
      <c r="BT635" t="s">
        <v>9</v>
      </c>
      <c r="BU635" t="s">
        <v>38</v>
      </c>
      <c r="BV635" t="s">
        <v>7773</v>
      </c>
      <c r="BW635" t="s">
        <v>7768</v>
      </c>
      <c r="BX635" t="s">
        <v>7766</v>
      </c>
      <c r="BY635" t="s">
        <v>7768</v>
      </c>
      <c r="BZ635" t="s">
        <v>40</v>
      </c>
      <c r="CB635" t="s">
        <v>7774</v>
      </c>
      <c r="CC635" t="s">
        <v>7775</v>
      </c>
      <c r="CE635" t="s">
        <v>43</v>
      </c>
      <c r="CF635">
        <v>339</v>
      </c>
      <c r="CG635" t="s">
        <v>429</v>
      </c>
      <c r="CH635" t="s">
        <v>1316</v>
      </c>
      <c r="CI635" t="s">
        <v>7750</v>
      </c>
      <c r="CJ635">
        <v>66</v>
      </c>
      <c r="CK635" t="s">
        <v>45</v>
      </c>
      <c r="CL635" s="1">
        <v>42235</v>
      </c>
      <c r="CM635" t="s">
        <v>7769</v>
      </c>
      <c r="CN635" t="s">
        <v>7776</v>
      </c>
      <c r="CO635" t="s">
        <v>7777</v>
      </c>
      <c r="CP635" t="s">
        <v>7775</v>
      </c>
      <c r="CQ635">
        <v>3</v>
      </c>
      <c r="CR635" s="8">
        <v>4922.28</v>
      </c>
      <c r="CS635">
        <v>1</v>
      </c>
      <c r="CU635" s="8">
        <v>4191.96</v>
      </c>
      <c r="CV635">
        <v>2</v>
      </c>
      <c r="CX635" t="s">
        <v>7778</v>
      </c>
      <c r="CY635">
        <v>6</v>
      </c>
    </row>
    <row r="636" spans="1:103" x14ac:dyDescent="0.35">
      <c r="A636" t="s">
        <v>7764</v>
      </c>
      <c r="B636" s="19" t="s">
        <v>7750</v>
      </c>
      <c r="C636" t="s">
        <v>69</v>
      </c>
      <c r="D636">
        <v>80.8</v>
      </c>
      <c r="E636">
        <v>12</v>
      </c>
      <c r="F636" t="s">
        <v>7750</v>
      </c>
      <c r="G636">
        <v>297</v>
      </c>
      <c r="H636" t="s">
        <v>50</v>
      </c>
      <c r="I636">
        <v>12</v>
      </c>
      <c r="J636" t="s">
        <v>791</v>
      </c>
      <c r="K636" t="s">
        <v>7765</v>
      </c>
      <c r="L636" s="1">
        <v>41893</v>
      </c>
      <c r="M636" s="1">
        <v>42235</v>
      </c>
      <c r="N636" s="1">
        <v>41883</v>
      </c>
      <c r="O636" t="s">
        <v>990</v>
      </c>
      <c r="P636" s="1">
        <v>41890</v>
      </c>
      <c r="Q636" t="s">
        <v>202</v>
      </c>
      <c r="R636" t="s">
        <v>9</v>
      </c>
      <c r="S636" t="s">
        <v>7752</v>
      </c>
      <c r="T636" t="s">
        <v>991</v>
      </c>
      <c r="V636" t="s">
        <v>7766</v>
      </c>
      <c r="X636" s="8">
        <v>48.87</v>
      </c>
      <c r="Y636" s="8">
        <v>26.13</v>
      </c>
      <c r="Z636" s="8">
        <v>63.14</v>
      </c>
      <c r="AA636" s="8">
        <v>3033.19</v>
      </c>
      <c r="AB636" t="s">
        <v>215</v>
      </c>
      <c r="AC636" t="s">
        <v>215</v>
      </c>
      <c r="AD636" t="s">
        <v>655</v>
      </c>
      <c r="AE636" t="s">
        <v>791</v>
      </c>
      <c r="AF636" t="s">
        <v>177</v>
      </c>
      <c r="AG636" t="s">
        <v>7767</v>
      </c>
      <c r="AH636" t="s">
        <v>5002</v>
      </c>
      <c r="AI636" t="s">
        <v>119</v>
      </c>
      <c r="AJ636" t="s">
        <v>100</v>
      </c>
      <c r="AK636" t="s">
        <v>1361</v>
      </c>
      <c r="AL636" s="2">
        <v>41883.650983796295</v>
      </c>
      <c r="AM636" t="s">
        <v>7768</v>
      </c>
      <c r="AN636" t="s">
        <v>7768</v>
      </c>
      <c r="AO636">
        <v>6</v>
      </c>
      <c r="AP636" t="s">
        <v>701</v>
      </c>
      <c r="AQ636" t="s">
        <v>702</v>
      </c>
      <c r="AR636">
        <v>30</v>
      </c>
      <c r="AT636" t="s">
        <v>7435</v>
      </c>
      <c r="AU636" t="s">
        <v>5004</v>
      </c>
      <c r="AV636" t="s">
        <v>104</v>
      </c>
      <c r="AW636" s="8">
        <v>3471.96</v>
      </c>
      <c r="AX636" s="8">
        <v>3471.96</v>
      </c>
      <c r="AY636" s="8">
        <v>3753.99</v>
      </c>
      <c r="AZ636" t="s">
        <v>30</v>
      </c>
      <c r="BA636" t="s">
        <v>7769</v>
      </c>
      <c r="BB636" t="s">
        <v>212</v>
      </c>
      <c r="BC636" t="s">
        <v>7770</v>
      </c>
      <c r="BD636">
        <v>2</v>
      </c>
      <c r="BE636">
        <v>21</v>
      </c>
      <c r="BF636" t="s">
        <v>9</v>
      </c>
      <c r="BG636" t="s">
        <v>7771</v>
      </c>
      <c r="BO636" t="s">
        <v>67</v>
      </c>
      <c r="BP636">
        <v>720.8</v>
      </c>
      <c r="BQ636" t="s">
        <v>36</v>
      </c>
      <c r="BR636" t="s">
        <v>7772</v>
      </c>
      <c r="BS636" t="s">
        <v>69</v>
      </c>
      <c r="BT636" t="s">
        <v>9</v>
      </c>
      <c r="BU636" t="s">
        <v>38</v>
      </c>
      <c r="BV636" t="s">
        <v>7773</v>
      </c>
      <c r="BW636" t="s">
        <v>7768</v>
      </c>
      <c r="BX636" t="s">
        <v>7766</v>
      </c>
      <c r="BY636" t="s">
        <v>7768</v>
      </c>
      <c r="BZ636" t="s">
        <v>40</v>
      </c>
      <c r="CB636" t="s">
        <v>7774</v>
      </c>
      <c r="CC636" t="s">
        <v>7775</v>
      </c>
      <c r="CE636" t="s">
        <v>43</v>
      </c>
      <c r="CF636">
        <v>279</v>
      </c>
      <c r="CG636" t="s">
        <v>220</v>
      </c>
      <c r="CI636" t="s">
        <v>7750</v>
      </c>
      <c r="CJ636">
        <v>66</v>
      </c>
      <c r="CK636" t="s">
        <v>45</v>
      </c>
      <c r="CL636" s="1">
        <v>42235</v>
      </c>
      <c r="CM636" t="s">
        <v>7769</v>
      </c>
      <c r="CN636" t="s">
        <v>7776</v>
      </c>
      <c r="CO636" t="s">
        <v>7777</v>
      </c>
      <c r="CP636" t="s">
        <v>7775</v>
      </c>
      <c r="CQ636">
        <v>3</v>
      </c>
      <c r="CR636" s="8">
        <v>4051.08</v>
      </c>
      <c r="CS636">
        <v>1</v>
      </c>
      <c r="CU636" s="8">
        <v>3471.96</v>
      </c>
      <c r="CV636">
        <v>2</v>
      </c>
      <c r="CX636" t="s">
        <v>7779</v>
      </c>
      <c r="CY636">
        <v>6</v>
      </c>
    </row>
    <row r="637" spans="1:103" x14ac:dyDescent="0.35">
      <c r="A637" t="s">
        <v>7764</v>
      </c>
      <c r="B637" s="19" t="s">
        <v>7750</v>
      </c>
      <c r="C637" t="s">
        <v>69</v>
      </c>
      <c r="D637">
        <v>80.8</v>
      </c>
      <c r="E637">
        <v>12</v>
      </c>
      <c r="F637" t="s">
        <v>7750</v>
      </c>
      <c r="G637">
        <v>298</v>
      </c>
      <c r="H637" t="s">
        <v>50</v>
      </c>
      <c r="I637">
        <v>12</v>
      </c>
      <c r="J637" t="s">
        <v>791</v>
      </c>
      <c r="K637" t="s">
        <v>7765</v>
      </c>
      <c r="L637" s="1">
        <v>41893</v>
      </c>
      <c r="M637" s="1">
        <v>42237</v>
      </c>
      <c r="N637" s="1">
        <v>41883</v>
      </c>
      <c r="O637" t="s">
        <v>990</v>
      </c>
      <c r="P637" s="1">
        <v>41890</v>
      </c>
      <c r="Q637" t="s">
        <v>202</v>
      </c>
      <c r="R637" t="s">
        <v>9</v>
      </c>
      <c r="S637" t="s">
        <v>7752</v>
      </c>
      <c r="T637" t="s">
        <v>991</v>
      </c>
      <c r="V637" t="s">
        <v>7766</v>
      </c>
      <c r="X637" s="8">
        <v>48.87</v>
      </c>
      <c r="Y637" s="8">
        <v>26.13</v>
      </c>
      <c r="Z637" s="8">
        <v>63.14</v>
      </c>
      <c r="AA637" s="8">
        <v>3033.19</v>
      </c>
      <c r="AB637" t="s">
        <v>215</v>
      </c>
      <c r="AC637" t="s">
        <v>215</v>
      </c>
      <c r="AD637" t="s">
        <v>655</v>
      </c>
      <c r="AE637" t="s">
        <v>791</v>
      </c>
      <c r="AF637" t="s">
        <v>177</v>
      </c>
      <c r="AG637" t="s">
        <v>7767</v>
      </c>
      <c r="AH637" t="s">
        <v>5002</v>
      </c>
      <c r="AI637" t="s">
        <v>119</v>
      </c>
      <c r="AJ637" t="s">
        <v>23</v>
      </c>
      <c r="AK637" t="s">
        <v>1396</v>
      </c>
      <c r="AL637" s="2">
        <v>41883.650983796295</v>
      </c>
      <c r="AM637" t="s">
        <v>7768</v>
      </c>
      <c r="AN637" t="s">
        <v>7768</v>
      </c>
      <c r="AO637">
        <v>6</v>
      </c>
      <c r="AP637" t="s">
        <v>701</v>
      </c>
      <c r="AQ637" t="s">
        <v>702</v>
      </c>
      <c r="AR637">
        <v>30</v>
      </c>
      <c r="AT637" t="s">
        <v>7435</v>
      </c>
      <c r="AU637" t="s">
        <v>5004</v>
      </c>
      <c r="AV637" t="s">
        <v>29</v>
      </c>
      <c r="AW637" s="8">
        <v>3471.96</v>
      </c>
      <c r="AX637" s="8">
        <v>3471.96</v>
      </c>
      <c r="AY637" s="8">
        <v>3753.99</v>
      </c>
      <c r="AZ637" t="s">
        <v>30</v>
      </c>
      <c r="BA637" t="s">
        <v>7769</v>
      </c>
      <c r="BB637" t="s">
        <v>212</v>
      </c>
      <c r="BC637" t="s">
        <v>7770</v>
      </c>
      <c r="BD637">
        <v>2</v>
      </c>
      <c r="BE637">
        <v>21</v>
      </c>
      <c r="BF637" t="s">
        <v>9</v>
      </c>
      <c r="BG637" t="s">
        <v>7771</v>
      </c>
      <c r="BO637" t="s">
        <v>67</v>
      </c>
      <c r="BP637">
        <v>720.8</v>
      </c>
      <c r="BQ637" t="s">
        <v>36</v>
      </c>
      <c r="BR637" t="s">
        <v>7772</v>
      </c>
      <c r="BS637" t="s">
        <v>69</v>
      </c>
      <c r="BT637" t="s">
        <v>9</v>
      </c>
      <c r="BU637" t="s">
        <v>38</v>
      </c>
      <c r="BV637" t="s">
        <v>7773</v>
      </c>
      <c r="BW637" t="s">
        <v>7768</v>
      </c>
      <c r="BX637" t="s">
        <v>7766</v>
      </c>
      <c r="BY637" t="s">
        <v>7768</v>
      </c>
      <c r="BZ637" t="s">
        <v>40</v>
      </c>
      <c r="CB637" t="s">
        <v>7774</v>
      </c>
      <c r="CC637" t="s">
        <v>7775</v>
      </c>
      <c r="CE637" t="s">
        <v>43</v>
      </c>
      <c r="CF637">
        <v>279</v>
      </c>
      <c r="CG637" t="s">
        <v>220</v>
      </c>
      <c r="CI637" t="s">
        <v>7750</v>
      </c>
      <c r="CJ637">
        <v>66</v>
      </c>
      <c r="CK637" t="s">
        <v>45</v>
      </c>
      <c r="CL637" s="1">
        <v>42237</v>
      </c>
      <c r="CM637" t="s">
        <v>7769</v>
      </c>
      <c r="CN637" t="s">
        <v>7776</v>
      </c>
      <c r="CO637" t="s">
        <v>7777</v>
      </c>
      <c r="CP637" t="s">
        <v>7775</v>
      </c>
      <c r="CQ637">
        <v>3</v>
      </c>
      <c r="CR637" s="8">
        <v>4051.08</v>
      </c>
      <c r="CS637">
        <v>1</v>
      </c>
      <c r="CU637" s="8">
        <v>3471.96</v>
      </c>
      <c r="CV637">
        <v>2</v>
      </c>
      <c r="CX637" t="s">
        <v>7780</v>
      </c>
      <c r="CY637">
        <v>6</v>
      </c>
    </row>
    <row r="638" spans="1:103" x14ac:dyDescent="0.35">
      <c r="A638" t="s">
        <v>7764</v>
      </c>
      <c r="B638" s="19" t="s">
        <v>7750</v>
      </c>
      <c r="C638" t="s">
        <v>69</v>
      </c>
      <c r="D638">
        <v>42.77</v>
      </c>
      <c r="E638">
        <v>12</v>
      </c>
      <c r="F638" t="s">
        <v>7750</v>
      </c>
      <c r="G638">
        <v>299</v>
      </c>
      <c r="H638" t="s">
        <v>10</v>
      </c>
      <c r="I638">
        <v>12</v>
      </c>
      <c r="J638" t="s">
        <v>791</v>
      </c>
      <c r="K638" t="s">
        <v>7765</v>
      </c>
      <c r="L638" s="1">
        <v>41893</v>
      </c>
      <c r="M638" s="1">
        <v>42238</v>
      </c>
      <c r="N638" s="1">
        <v>41883</v>
      </c>
      <c r="O638" t="s">
        <v>990</v>
      </c>
      <c r="P638" s="1">
        <v>41890</v>
      </c>
      <c r="Q638" t="s">
        <v>202</v>
      </c>
      <c r="R638" t="s">
        <v>9</v>
      </c>
      <c r="S638" t="s">
        <v>7752</v>
      </c>
      <c r="T638" t="s">
        <v>991</v>
      </c>
      <c r="V638" t="s">
        <v>7766</v>
      </c>
      <c r="X638" s="8">
        <v>38.15</v>
      </c>
      <c r="Y638" s="8">
        <v>22.85</v>
      </c>
      <c r="Z638" s="8">
        <v>63.14</v>
      </c>
      <c r="AA638" s="8">
        <v>1494.53</v>
      </c>
      <c r="AB638" t="s">
        <v>814</v>
      </c>
      <c r="AC638" t="s">
        <v>672</v>
      </c>
      <c r="AD638" t="s">
        <v>655</v>
      </c>
      <c r="AE638" t="s">
        <v>791</v>
      </c>
      <c r="AF638" t="s">
        <v>177</v>
      </c>
      <c r="AG638" t="s">
        <v>7767</v>
      </c>
      <c r="AH638" t="s">
        <v>5002</v>
      </c>
      <c r="AI638" t="s">
        <v>119</v>
      </c>
      <c r="AJ638" t="s">
        <v>59</v>
      </c>
      <c r="AK638" t="s">
        <v>1409</v>
      </c>
      <c r="AL638" s="2">
        <v>41883.650983796295</v>
      </c>
      <c r="AM638" t="s">
        <v>7768</v>
      </c>
      <c r="AN638" t="s">
        <v>7768</v>
      </c>
      <c r="AO638">
        <v>6</v>
      </c>
      <c r="AP638" t="s">
        <v>701</v>
      </c>
      <c r="AQ638" t="s">
        <v>702</v>
      </c>
      <c r="AR638">
        <v>30</v>
      </c>
      <c r="AT638" t="s">
        <v>7435</v>
      </c>
      <c r="AU638" t="s">
        <v>5004</v>
      </c>
      <c r="AV638" t="s">
        <v>62</v>
      </c>
      <c r="AW638" s="8">
        <v>3231.96</v>
      </c>
      <c r="AX638" s="8">
        <v>3231.96</v>
      </c>
      <c r="AY638" s="8">
        <v>3494.22</v>
      </c>
      <c r="AZ638" t="s">
        <v>30</v>
      </c>
      <c r="BA638" t="s">
        <v>7769</v>
      </c>
      <c r="BB638" t="s">
        <v>212</v>
      </c>
      <c r="BC638" t="s">
        <v>7770</v>
      </c>
      <c r="BD638">
        <v>2</v>
      </c>
      <c r="BE638">
        <v>21</v>
      </c>
      <c r="BF638" t="s">
        <v>9</v>
      </c>
      <c r="BG638" t="s">
        <v>7771</v>
      </c>
      <c r="BO638" t="s">
        <v>787</v>
      </c>
      <c r="BP638">
        <v>1999.69</v>
      </c>
      <c r="BQ638" t="s">
        <v>36</v>
      </c>
      <c r="BR638" t="s">
        <v>7772</v>
      </c>
      <c r="BS638" t="s">
        <v>69</v>
      </c>
      <c r="BT638" t="s">
        <v>9</v>
      </c>
      <c r="BU638" t="s">
        <v>38</v>
      </c>
      <c r="BV638" t="s">
        <v>7773</v>
      </c>
      <c r="BW638" t="s">
        <v>7768</v>
      </c>
      <c r="BX638" t="s">
        <v>7766</v>
      </c>
      <c r="BY638" t="s">
        <v>7768</v>
      </c>
      <c r="BZ638" t="s">
        <v>40</v>
      </c>
      <c r="CB638" t="s">
        <v>7774</v>
      </c>
      <c r="CC638" t="s">
        <v>7775</v>
      </c>
      <c r="CE638" t="s">
        <v>43</v>
      </c>
      <c r="CF638">
        <v>259</v>
      </c>
      <c r="CG638" t="s">
        <v>304</v>
      </c>
      <c r="CI638" t="s">
        <v>7750</v>
      </c>
      <c r="CJ638">
        <v>66</v>
      </c>
      <c r="CK638" t="s">
        <v>45</v>
      </c>
      <c r="CL638" s="1">
        <v>42238</v>
      </c>
      <c r="CM638" t="s">
        <v>7769</v>
      </c>
      <c r="CN638" t="s">
        <v>7776</v>
      </c>
      <c r="CO638" t="s">
        <v>7777</v>
      </c>
      <c r="CP638" t="s">
        <v>7775</v>
      </c>
      <c r="CQ638">
        <v>3</v>
      </c>
      <c r="CR638" s="8">
        <v>3760.68</v>
      </c>
      <c r="CS638">
        <v>1</v>
      </c>
      <c r="CU638" s="8">
        <v>3231.96</v>
      </c>
      <c r="CV638">
        <v>2</v>
      </c>
      <c r="CX638" t="s">
        <v>7781</v>
      </c>
      <c r="CY638">
        <v>6</v>
      </c>
    </row>
    <row r="639" spans="1:103" x14ac:dyDescent="0.35">
      <c r="A639" t="s">
        <v>7764</v>
      </c>
      <c r="B639" s="19" t="s">
        <v>7750</v>
      </c>
      <c r="C639" t="s">
        <v>69</v>
      </c>
      <c r="D639">
        <v>42.4</v>
      </c>
      <c r="E639">
        <v>12</v>
      </c>
      <c r="F639" t="s">
        <v>7750</v>
      </c>
      <c r="G639">
        <v>300</v>
      </c>
      <c r="H639" t="s">
        <v>50</v>
      </c>
      <c r="I639">
        <v>12</v>
      </c>
      <c r="J639" t="s">
        <v>791</v>
      </c>
      <c r="K639" t="s">
        <v>7765</v>
      </c>
      <c r="L639" s="1">
        <v>41893</v>
      </c>
      <c r="M639" s="1">
        <v>42238</v>
      </c>
      <c r="N639" s="1">
        <v>41883</v>
      </c>
      <c r="O639" t="s">
        <v>990</v>
      </c>
      <c r="P639" s="1">
        <v>41890</v>
      </c>
      <c r="Q639" t="s">
        <v>202</v>
      </c>
      <c r="R639" t="s">
        <v>9</v>
      </c>
      <c r="S639" t="s">
        <v>7752</v>
      </c>
      <c r="T639" t="s">
        <v>991</v>
      </c>
      <c r="V639" t="s">
        <v>7767</v>
      </c>
      <c r="X639" s="8">
        <v>48.87</v>
      </c>
      <c r="Y639" s="8">
        <v>26.13</v>
      </c>
      <c r="Z639" s="8">
        <v>63.14</v>
      </c>
      <c r="AA639" s="8">
        <v>1591.59</v>
      </c>
      <c r="AB639" t="s">
        <v>215</v>
      </c>
      <c r="AC639" t="s">
        <v>215</v>
      </c>
      <c r="AD639" t="s">
        <v>655</v>
      </c>
      <c r="AE639" t="s">
        <v>791</v>
      </c>
      <c r="AF639" t="s">
        <v>177</v>
      </c>
      <c r="AG639" t="s">
        <v>7767</v>
      </c>
      <c r="AH639" t="s">
        <v>5002</v>
      </c>
      <c r="AI639" t="s">
        <v>119</v>
      </c>
      <c r="AJ639" t="s">
        <v>59</v>
      </c>
      <c r="AK639" t="s">
        <v>1377</v>
      </c>
      <c r="AL639" s="2">
        <v>41883.654583333337</v>
      </c>
      <c r="AM639" t="s">
        <v>7782</v>
      </c>
      <c r="AN639" t="s">
        <v>7768</v>
      </c>
      <c r="AO639">
        <v>6</v>
      </c>
      <c r="AP639" t="s">
        <v>701</v>
      </c>
      <c r="AQ639" t="s">
        <v>702</v>
      </c>
      <c r="AR639">
        <v>30</v>
      </c>
      <c r="AT639" t="s">
        <v>7435</v>
      </c>
      <c r="AU639" t="s">
        <v>5004</v>
      </c>
      <c r="AV639" t="s">
        <v>62</v>
      </c>
      <c r="AW639" s="8">
        <v>3471.96</v>
      </c>
      <c r="AX639" s="8">
        <v>3471.96</v>
      </c>
      <c r="AY639" s="8">
        <v>3753.99</v>
      </c>
      <c r="AZ639" t="s">
        <v>210</v>
      </c>
      <c r="BA639" t="s">
        <v>7769</v>
      </c>
      <c r="BB639" t="s">
        <v>212</v>
      </c>
      <c r="BC639" t="s">
        <v>7770</v>
      </c>
      <c r="BD639">
        <v>2</v>
      </c>
      <c r="BE639">
        <v>21</v>
      </c>
      <c r="BF639" t="s">
        <v>9</v>
      </c>
      <c r="BG639" t="s">
        <v>7771</v>
      </c>
      <c r="BO639" t="s">
        <v>67</v>
      </c>
      <c r="BP639">
        <v>2162.4</v>
      </c>
      <c r="BQ639" t="s">
        <v>36</v>
      </c>
      <c r="BR639" t="s">
        <v>7772</v>
      </c>
      <c r="BS639" t="s">
        <v>9</v>
      </c>
      <c r="BT639" t="s">
        <v>9</v>
      </c>
      <c r="BU639" t="s">
        <v>38</v>
      </c>
      <c r="BV639" t="s">
        <v>7773</v>
      </c>
      <c r="BW639" t="s">
        <v>7768</v>
      </c>
      <c r="BX639" t="s">
        <v>7766</v>
      </c>
      <c r="BY639" t="s">
        <v>7768</v>
      </c>
      <c r="BZ639" t="s">
        <v>40</v>
      </c>
      <c r="CB639" t="s">
        <v>7774</v>
      </c>
      <c r="CC639" t="s">
        <v>7775</v>
      </c>
      <c r="CE639" t="s">
        <v>43</v>
      </c>
      <c r="CF639">
        <v>279</v>
      </c>
      <c r="CG639" t="s">
        <v>220</v>
      </c>
      <c r="CI639" t="s">
        <v>7750</v>
      </c>
      <c r="CJ639">
        <v>66</v>
      </c>
      <c r="CK639" t="s">
        <v>45</v>
      </c>
      <c r="CL639" s="1">
        <v>42238</v>
      </c>
      <c r="CM639" t="s">
        <v>7769</v>
      </c>
      <c r="CN639" t="s">
        <v>7776</v>
      </c>
      <c r="CO639" t="s">
        <v>7777</v>
      </c>
      <c r="CP639" t="s">
        <v>7775</v>
      </c>
      <c r="CQ639">
        <v>3</v>
      </c>
      <c r="CR639" s="8">
        <v>4051.08</v>
      </c>
      <c r="CS639">
        <v>1</v>
      </c>
      <c r="CU639" s="8">
        <v>3471.96</v>
      </c>
      <c r="CV639">
        <v>2</v>
      </c>
      <c r="CX639" t="s">
        <v>7783</v>
      </c>
      <c r="CY639">
        <v>6</v>
      </c>
    </row>
    <row r="640" spans="1:103" x14ac:dyDescent="0.35">
      <c r="A640" t="s">
        <v>7784</v>
      </c>
      <c r="B640" s="19" t="s">
        <v>7750</v>
      </c>
      <c r="C640" t="s">
        <v>69</v>
      </c>
      <c r="E640">
        <v>12</v>
      </c>
      <c r="F640" t="s">
        <v>7750</v>
      </c>
      <c r="G640">
        <v>2404</v>
      </c>
      <c r="H640" t="s">
        <v>10</v>
      </c>
      <c r="I640">
        <v>12</v>
      </c>
      <c r="J640" t="s">
        <v>791</v>
      </c>
      <c r="K640" t="s">
        <v>7785</v>
      </c>
      <c r="L640" s="1">
        <v>42213</v>
      </c>
      <c r="M640" s="1">
        <v>42237</v>
      </c>
      <c r="N640" s="1">
        <v>42213</v>
      </c>
      <c r="O640" t="s">
        <v>990</v>
      </c>
      <c r="P640" s="1"/>
      <c r="Q640" t="s">
        <v>14</v>
      </c>
      <c r="R640" t="s">
        <v>9</v>
      </c>
      <c r="S640" t="s">
        <v>7752</v>
      </c>
      <c r="T640" t="s">
        <v>1414</v>
      </c>
      <c r="X640" s="8">
        <v>38.15</v>
      </c>
      <c r="Y640" s="8">
        <v>22.85</v>
      </c>
      <c r="Z640" s="8">
        <v>63.14</v>
      </c>
      <c r="AA640" s="8">
        <v>0</v>
      </c>
      <c r="AB640" t="s">
        <v>814</v>
      </c>
      <c r="AC640" t="s">
        <v>672</v>
      </c>
      <c r="AD640" t="s">
        <v>655</v>
      </c>
      <c r="AE640" t="s">
        <v>791</v>
      </c>
      <c r="AF640" t="s">
        <v>177</v>
      </c>
      <c r="AG640" t="s">
        <v>7785</v>
      </c>
      <c r="AH640" t="s">
        <v>226</v>
      </c>
      <c r="AI640" t="s">
        <v>3600</v>
      </c>
      <c r="AJ640" t="s">
        <v>23</v>
      </c>
      <c r="AK640" t="s">
        <v>1417</v>
      </c>
      <c r="AL640" s="2">
        <v>42213.511678240742</v>
      </c>
      <c r="AM640" t="s">
        <v>7786</v>
      </c>
      <c r="AO640">
        <v>1</v>
      </c>
      <c r="AP640" t="s">
        <v>701</v>
      </c>
      <c r="AQ640" t="s">
        <v>702</v>
      </c>
      <c r="AR640">
        <v>30</v>
      </c>
      <c r="AT640" t="s">
        <v>7435</v>
      </c>
      <c r="AU640" t="s">
        <v>5004</v>
      </c>
      <c r="AV640" t="s">
        <v>29</v>
      </c>
      <c r="AW640" s="8">
        <v>3108</v>
      </c>
      <c r="AX640" s="8">
        <v>3108</v>
      </c>
      <c r="AY640" s="8">
        <v>3344.23</v>
      </c>
      <c r="BA640" t="s">
        <v>7787</v>
      </c>
      <c r="BB640" t="s">
        <v>4922</v>
      </c>
      <c r="BC640" t="s">
        <v>7788</v>
      </c>
      <c r="BD640">
        <v>2</v>
      </c>
      <c r="BE640">
        <v>21</v>
      </c>
      <c r="BF640" t="s">
        <v>69</v>
      </c>
      <c r="BG640" t="s">
        <v>7789</v>
      </c>
      <c r="BO640" t="s">
        <v>787</v>
      </c>
      <c r="BP640">
        <v>3344.23</v>
      </c>
      <c r="BQ640" t="s">
        <v>36</v>
      </c>
      <c r="BR640" t="s">
        <v>7790</v>
      </c>
      <c r="BS640" t="s">
        <v>9</v>
      </c>
      <c r="BV640" t="s">
        <v>7791</v>
      </c>
      <c r="BW640" t="s">
        <v>7786</v>
      </c>
      <c r="BX640" t="s">
        <v>7792</v>
      </c>
      <c r="BY640" t="s">
        <v>7793</v>
      </c>
      <c r="BZ640" t="s">
        <v>40</v>
      </c>
      <c r="CB640" t="s">
        <v>1582</v>
      </c>
      <c r="CC640" t="s">
        <v>7794</v>
      </c>
      <c r="CE640" t="s">
        <v>589</v>
      </c>
      <c r="CF640">
        <v>259</v>
      </c>
      <c r="CG640" t="s">
        <v>304</v>
      </c>
      <c r="CI640" t="s">
        <v>7750</v>
      </c>
      <c r="CJ640">
        <v>66</v>
      </c>
      <c r="CK640" t="s">
        <v>45</v>
      </c>
      <c r="CL640" s="1">
        <v>42237</v>
      </c>
      <c r="CM640" t="s">
        <v>7787</v>
      </c>
      <c r="CO640" t="s">
        <v>7794</v>
      </c>
      <c r="CP640" t="s">
        <v>7794</v>
      </c>
      <c r="CQ640">
        <v>1</v>
      </c>
      <c r="CR640" s="8"/>
      <c r="CS640">
        <v>0</v>
      </c>
      <c r="CU640" s="8">
        <v>3108</v>
      </c>
      <c r="CV640">
        <v>2</v>
      </c>
      <c r="CX640" t="s">
        <v>7795</v>
      </c>
      <c r="CY640">
        <v>6</v>
      </c>
    </row>
    <row r="641" spans="1:103" x14ac:dyDescent="0.35">
      <c r="A641" t="s">
        <v>7796</v>
      </c>
      <c r="B641" s="19" t="s">
        <v>7750</v>
      </c>
      <c r="C641" t="s">
        <v>9</v>
      </c>
      <c r="D641">
        <v>98.63</v>
      </c>
      <c r="E641">
        <v>12</v>
      </c>
      <c r="F641" t="s">
        <v>7750</v>
      </c>
      <c r="G641">
        <v>458</v>
      </c>
      <c r="H641" t="s">
        <v>50</v>
      </c>
      <c r="I641">
        <v>12</v>
      </c>
      <c r="J641" t="s">
        <v>791</v>
      </c>
      <c r="K641" t="s">
        <v>7797</v>
      </c>
      <c r="L641" s="1"/>
      <c r="M641" s="1">
        <v>42236</v>
      </c>
      <c r="N641" s="1">
        <v>41898</v>
      </c>
      <c r="O641" t="s">
        <v>13</v>
      </c>
      <c r="P641" s="1">
        <v>41904</v>
      </c>
      <c r="Q641" t="s">
        <v>436</v>
      </c>
      <c r="R641" t="s">
        <v>9</v>
      </c>
      <c r="S641" t="s">
        <v>7752</v>
      </c>
      <c r="T641" t="s">
        <v>13</v>
      </c>
      <c r="U641" t="s">
        <v>16</v>
      </c>
      <c r="V641" t="s">
        <v>7798</v>
      </c>
      <c r="X641" s="8">
        <v>48.87</v>
      </c>
      <c r="Y641" s="8">
        <v>26.13</v>
      </c>
      <c r="Z641" s="8">
        <v>63.14</v>
      </c>
      <c r="AA641" s="8">
        <v>3604</v>
      </c>
      <c r="AB641" t="s">
        <v>215</v>
      </c>
      <c r="AC641" t="s">
        <v>215</v>
      </c>
      <c r="AD641" t="s">
        <v>655</v>
      </c>
      <c r="AE641" t="s">
        <v>791</v>
      </c>
      <c r="AF641" t="s">
        <v>177</v>
      </c>
      <c r="AG641" t="s">
        <v>7799</v>
      </c>
      <c r="AH641" t="s">
        <v>3329</v>
      </c>
      <c r="AI641" t="s">
        <v>3116</v>
      </c>
      <c r="AJ641" t="s">
        <v>80</v>
      </c>
      <c r="AK641" t="s">
        <v>1324</v>
      </c>
      <c r="AL641" s="2">
        <v>41898.450925925928</v>
      </c>
      <c r="AM641" t="s">
        <v>7800</v>
      </c>
      <c r="AN641" t="s">
        <v>7800</v>
      </c>
      <c r="AO641">
        <v>6</v>
      </c>
      <c r="AP641" t="s">
        <v>701</v>
      </c>
      <c r="AQ641" t="s">
        <v>702</v>
      </c>
      <c r="AR641">
        <v>30</v>
      </c>
      <c r="AT641" t="s">
        <v>7435</v>
      </c>
      <c r="AU641" t="s">
        <v>5004</v>
      </c>
      <c r="AV641" t="s">
        <v>83</v>
      </c>
      <c r="AW641" s="8">
        <v>3389.32</v>
      </c>
      <c r="AX641" s="8">
        <v>3389.32</v>
      </c>
      <c r="AY641" s="8">
        <v>3654</v>
      </c>
      <c r="AZ641" t="s">
        <v>30</v>
      </c>
      <c r="BA641" t="s">
        <v>7801</v>
      </c>
      <c r="BB641" t="s">
        <v>511</v>
      </c>
      <c r="BC641" t="s">
        <v>7802</v>
      </c>
      <c r="BD641">
        <v>2</v>
      </c>
      <c r="BE641">
        <v>21</v>
      </c>
      <c r="BF641" t="s">
        <v>9</v>
      </c>
      <c r="BG641" t="s">
        <v>7803</v>
      </c>
      <c r="BO641" t="s">
        <v>67</v>
      </c>
      <c r="BP641">
        <v>50</v>
      </c>
      <c r="BQ641" t="s">
        <v>36</v>
      </c>
      <c r="BR641" t="s">
        <v>7804</v>
      </c>
      <c r="BS641" t="s">
        <v>9</v>
      </c>
      <c r="BT641" t="s">
        <v>69</v>
      </c>
      <c r="BU641" t="s">
        <v>38</v>
      </c>
      <c r="BV641" t="s">
        <v>7805</v>
      </c>
      <c r="BW641" t="s">
        <v>7800</v>
      </c>
      <c r="BX641" t="s">
        <v>7806</v>
      </c>
      <c r="BY641" t="s">
        <v>7800</v>
      </c>
      <c r="BZ641" t="s">
        <v>40</v>
      </c>
      <c r="CB641" t="s">
        <v>1700</v>
      </c>
      <c r="CE641" t="s">
        <v>1153</v>
      </c>
      <c r="CF641">
        <v>279</v>
      </c>
      <c r="CG641" t="s">
        <v>220</v>
      </c>
      <c r="CI641" t="s">
        <v>7750</v>
      </c>
      <c r="CJ641">
        <v>66</v>
      </c>
      <c r="CK641" t="s">
        <v>45</v>
      </c>
      <c r="CL641" s="1">
        <v>42236</v>
      </c>
      <c r="CM641" t="s">
        <v>7801</v>
      </c>
      <c r="CN641" t="s">
        <v>7807</v>
      </c>
      <c r="CO641" t="s">
        <v>7808</v>
      </c>
      <c r="CQ641">
        <v>3</v>
      </c>
      <c r="CR641" s="8">
        <v>4051.08</v>
      </c>
      <c r="CS641">
        <v>1</v>
      </c>
      <c r="CU641" s="8">
        <v>3389.32</v>
      </c>
      <c r="CV641">
        <v>2</v>
      </c>
      <c r="CX641" t="s">
        <v>7809</v>
      </c>
      <c r="CY641">
        <v>6</v>
      </c>
    </row>
    <row r="642" spans="1:103" x14ac:dyDescent="0.35">
      <c r="A642" t="s">
        <v>7810</v>
      </c>
      <c r="B642" s="19" t="s">
        <v>7750</v>
      </c>
      <c r="C642" t="s">
        <v>9</v>
      </c>
      <c r="D642">
        <v>100</v>
      </c>
      <c r="E642">
        <v>12</v>
      </c>
      <c r="F642" t="s">
        <v>7750</v>
      </c>
      <c r="G642">
        <v>487</v>
      </c>
      <c r="H642" t="s">
        <v>4255</v>
      </c>
      <c r="I642">
        <v>12</v>
      </c>
      <c r="J642" t="s">
        <v>791</v>
      </c>
      <c r="K642" t="s">
        <v>7811</v>
      </c>
      <c r="L642" s="1"/>
      <c r="M642" s="1">
        <v>42237</v>
      </c>
      <c r="N642" s="1">
        <v>41901</v>
      </c>
      <c r="O642" t="s">
        <v>13</v>
      </c>
      <c r="P642" s="1">
        <v>41907</v>
      </c>
      <c r="Q642" t="s">
        <v>202</v>
      </c>
      <c r="R642" t="s">
        <v>9</v>
      </c>
      <c r="S642" t="s">
        <v>7752</v>
      </c>
      <c r="T642" t="s">
        <v>13</v>
      </c>
      <c r="U642" t="s">
        <v>53</v>
      </c>
      <c r="V642" t="s">
        <v>7812</v>
      </c>
      <c r="X642" s="8">
        <v>28.33</v>
      </c>
      <c r="Y642" s="8">
        <v>23.17</v>
      </c>
      <c r="Z642" s="8">
        <v>63.14</v>
      </c>
      <c r="AA642" s="8">
        <v>3090.52</v>
      </c>
      <c r="AB642" t="s">
        <v>18</v>
      </c>
      <c r="AC642" t="s">
        <v>18</v>
      </c>
      <c r="AD642" t="s">
        <v>655</v>
      </c>
      <c r="AE642" t="s">
        <v>791</v>
      </c>
      <c r="AF642" t="s">
        <v>177</v>
      </c>
      <c r="AG642" t="s">
        <v>7812</v>
      </c>
      <c r="AH642" t="s">
        <v>3235</v>
      </c>
      <c r="AI642" t="s">
        <v>3116</v>
      </c>
      <c r="AJ642" t="s">
        <v>23</v>
      </c>
      <c r="AK642" t="s">
        <v>24</v>
      </c>
      <c r="AL642" s="2">
        <v>41901.879363425927</v>
      </c>
      <c r="AM642" t="s">
        <v>7813</v>
      </c>
      <c r="AN642" t="s">
        <v>7813</v>
      </c>
      <c r="AO642">
        <v>5</v>
      </c>
      <c r="AP642" t="s">
        <v>819</v>
      </c>
      <c r="AQ642" t="s">
        <v>4260</v>
      </c>
      <c r="AR642">
        <v>30</v>
      </c>
      <c r="AT642" t="s">
        <v>7435</v>
      </c>
      <c r="AU642" t="s">
        <v>819</v>
      </c>
      <c r="AV642" t="s">
        <v>29</v>
      </c>
      <c r="AW642" s="8">
        <v>2868</v>
      </c>
      <c r="AX642" s="8">
        <v>2868</v>
      </c>
      <c r="AY642" s="8">
        <v>3090.52</v>
      </c>
      <c r="AZ642" t="s">
        <v>210</v>
      </c>
      <c r="BA642" t="s">
        <v>7814</v>
      </c>
      <c r="BB642" t="s">
        <v>7815</v>
      </c>
      <c r="BD642">
        <v>2</v>
      </c>
      <c r="BE642">
        <v>21</v>
      </c>
      <c r="BF642" t="s">
        <v>9</v>
      </c>
      <c r="BG642" t="s">
        <v>7816</v>
      </c>
      <c r="BO642" t="s">
        <v>4265</v>
      </c>
      <c r="BP642">
        <v>0</v>
      </c>
      <c r="BQ642" t="s">
        <v>36</v>
      </c>
      <c r="BR642" t="s">
        <v>7817</v>
      </c>
      <c r="BS642" t="s">
        <v>9</v>
      </c>
      <c r="BV642" t="s">
        <v>7818</v>
      </c>
      <c r="BW642" t="s">
        <v>7813</v>
      </c>
      <c r="BX642" t="s">
        <v>7812</v>
      </c>
      <c r="BY642" t="s">
        <v>7813</v>
      </c>
      <c r="BZ642" t="s">
        <v>72</v>
      </c>
      <c r="CB642" t="s">
        <v>7131</v>
      </c>
      <c r="CC642" t="s">
        <v>7819</v>
      </c>
      <c r="CE642" t="s">
        <v>3790</v>
      </c>
      <c r="CF642">
        <v>239</v>
      </c>
      <c r="CG642" t="s">
        <v>429</v>
      </c>
      <c r="CH642" t="s">
        <v>820</v>
      </c>
      <c r="CI642" t="s">
        <v>7750</v>
      </c>
      <c r="CJ642">
        <v>66</v>
      </c>
      <c r="CK642" t="s">
        <v>45</v>
      </c>
      <c r="CL642" s="1">
        <v>42237</v>
      </c>
      <c r="CM642" t="s">
        <v>7814</v>
      </c>
      <c r="CN642" t="s">
        <v>7820</v>
      </c>
      <c r="CO642" t="s">
        <v>7821</v>
      </c>
      <c r="CP642" t="s">
        <v>7819</v>
      </c>
      <c r="CQ642">
        <v>3</v>
      </c>
      <c r="CR642" s="8">
        <v>3470.28</v>
      </c>
      <c r="CS642">
        <v>0</v>
      </c>
      <c r="CU642" s="8">
        <v>2868</v>
      </c>
      <c r="CV642">
        <v>2</v>
      </c>
      <c r="CX642" t="s">
        <v>7822</v>
      </c>
      <c r="CY642">
        <v>6</v>
      </c>
    </row>
    <row r="643" spans="1:103" x14ac:dyDescent="0.35">
      <c r="A643" t="s">
        <v>7823</v>
      </c>
      <c r="B643" s="19" t="s">
        <v>7750</v>
      </c>
      <c r="C643" t="s">
        <v>9</v>
      </c>
      <c r="D643">
        <v>100</v>
      </c>
      <c r="E643">
        <v>12</v>
      </c>
      <c r="F643" t="s">
        <v>7750</v>
      </c>
      <c r="G643">
        <v>2393</v>
      </c>
      <c r="H643" t="s">
        <v>10</v>
      </c>
      <c r="I643">
        <v>12</v>
      </c>
      <c r="J643" t="s">
        <v>791</v>
      </c>
      <c r="K643" t="s">
        <v>7824</v>
      </c>
      <c r="L643" s="1"/>
      <c r="M643" s="1">
        <v>42236</v>
      </c>
      <c r="N643" s="1">
        <v>42208</v>
      </c>
      <c r="O643" t="s">
        <v>13</v>
      </c>
      <c r="P643" s="1">
        <v>42215</v>
      </c>
      <c r="Q643" t="s">
        <v>14</v>
      </c>
      <c r="R643" t="s">
        <v>9</v>
      </c>
      <c r="S643" t="s">
        <v>7752</v>
      </c>
      <c r="T643" t="s">
        <v>13</v>
      </c>
      <c r="U643" t="s">
        <v>652</v>
      </c>
      <c r="X643" s="8">
        <v>38.15</v>
      </c>
      <c r="Y643" s="8">
        <v>22.85</v>
      </c>
      <c r="Z643" s="8">
        <v>63.14</v>
      </c>
      <c r="AA643" s="8">
        <v>3344.23</v>
      </c>
      <c r="AB643" t="s">
        <v>814</v>
      </c>
      <c r="AC643" t="s">
        <v>672</v>
      </c>
      <c r="AD643" t="s">
        <v>655</v>
      </c>
      <c r="AE643" t="s">
        <v>791</v>
      </c>
      <c r="AF643" t="s">
        <v>177</v>
      </c>
      <c r="AH643" t="s">
        <v>1098</v>
      </c>
      <c r="AI643" t="s">
        <v>658</v>
      </c>
      <c r="AJ643" t="s">
        <v>80</v>
      </c>
      <c r="AK643" t="s">
        <v>1345</v>
      </c>
      <c r="AL643" s="2">
        <v>42208.481053240743</v>
      </c>
      <c r="AM643" t="s">
        <v>7825</v>
      </c>
      <c r="AN643" t="s">
        <v>7825</v>
      </c>
      <c r="AO643">
        <v>1</v>
      </c>
      <c r="AP643" t="s">
        <v>701</v>
      </c>
      <c r="AQ643" t="s">
        <v>702</v>
      </c>
      <c r="AR643">
        <v>30</v>
      </c>
      <c r="AT643" t="s">
        <v>7435</v>
      </c>
      <c r="AU643" t="s">
        <v>5004</v>
      </c>
      <c r="AV643" t="s">
        <v>83</v>
      </c>
      <c r="AW643" s="8">
        <v>3108</v>
      </c>
      <c r="AX643" s="8">
        <v>3108</v>
      </c>
      <c r="AY643" s="8">
        <v>3344.23</v>
      </c>
      <c r="BA643" t="s">
        <v>7826</v>
      </c>
      <c r="BB643" t="s">
        <v>7827</v>
      </c>
      <c r="BC643" t="s">
        <v>7828</v>
      </c>
      <c r="BD643">
        <v>2</v>
      </c>
      <c r="BE643">
        <v>21</v>
      </c>
      <c r="BF643" t="s">
        <v>69</v>
      </c>
      <c r="BG643" t="s">
        <v>7829</v>
      </c>
      <c r="BO643" t="s">
        <v>787</v>
      </c>
      <c r="BP643">
        <v>0</v>
      </c>
      <c r="BQ643" t="s">
        <v>36</v>
      </c>
      <c r="BR643" t="s">
        <v>7830</v>
      </c>
      <c r="BS643" t="s">
        <v>9</v>
      </c>
      <c r="BV643" t="s">
        <v>7831</v>
      </c>
      <c r="BW643" t="s">
        <v>7825</v>
      </c>
      <c r="BX643" t="s">
        <v>2351</v>
      </c>
      <c r="BY643" t="s">
        <v>7825</v>
      </c>
      <c r="BZ643" t="s">
        <v>72</v>
      </c>
      <c r="CA643" t="s">
        <v>7832</v>
      </c>
      <c r="CB643" t="s">
        <v>3589</v>
      </c>
      <c r="CC643" t="s">
        <v>7833</v>
      </c>
      <c r="CE643" t="s">
        <v>493</v>
      </c>
      <c r="CF643">
        <v>259</v>
      </c>
      <c r="CG643" t="s">
        <v>304</v>
      </c>
      <c r="CI643" t="s">
        <v>7750</v>
      </c>
      <c r="CJ643">
        <v>66</v>
      </c>
      <c r="CK643" t="s">
        <v>45</v>
      </c>
      <c r="CL643" s="1">
        <v>42236</v>
      </c>
      <c r="CM643" t="s">
        <v>7826</v>
      </c>
      <c r="CO643" t="s">
        <v>7833</v>
      </c>
      <c r="CP643" t="s">
        <v>7833</v>
      </c>
      <c r="CQ643">
        <v>1</v>
      </c>
      <c r="CR643" s="8"/>
      <c r="CS643">
        <v>0</v>
      </c>
      <c r="CU643" s="8">
        <v>3108</v>
      </c>
      <c r="CV643">
        <v>2</v>
      </c>
      <c r="CX643" t="s">
        <v>7834</v>
      </c>
      <c r="CY643">
        <v>6</v>
      </c>
    </row>
    <row r="644" spans="1:103" x14ac:dyDescent="0.35">
      <c r="A644" t="s">
        <v>3861</v>
      </c>
      <c r="B644" s="19" t="s">
        <v>3432</v>
      </c>
      <c r="C644" t="s">
        <v>69</v>
      </c>
      <c r="D644">
        <v>97.92</v>
      </c>
      <c r="E644">
        <v>48</v>
      </c>
      <c r="F644" t="s">
        <v>3432</v>
      </c>
      <c r="G644">
        <v>1423</v>
      </c>
      <c r="H644" t="s">
        <v>50</v>
      </c>
      <c r="I644">
        <v>48</v>
      </c>
      <c r="J644" t="s">
        <v>1805</v>
      </c>
      <c r="K644" t="s">
        <v>3862</v>
      </c>
      <c r="L644" s="1"/>
      <c r="M644" s="1">
        <v>42237</v>
      </c>
      <c r="N644" s="1">
        <v>42090</v>
      </c>
      <c r="O644" t="s">
        <v>13</v>
      </c>
      <c r="P644" s="1"/>
      <c r="Q644" t="s">
        <v>1047</v>
      </c>
      <c r="R644" t="s">
        <v>9</v>
      </c>
      <c r="S644" t="s">
        <v>3863</v>
      </c>
      <c r="T644" t="s">
        <v>13</v>
      </c>
      <c r="U644" t="s">
        <v>1283</v>
      </c>
      <c r="X644" s="8">
        <v>40</v>
      </c>
      <c r="Y644" s="8">
        <v>22</v>
      </c>
      <c r="Z644" s="8">
        <v>45</v>
      </c>
      <c r="AA644" s="8">
        <v>12107.91</v>
      </c>
      <c r="AB644" t="s">
        <v>304</v>
      </c>
      <c r="AC644" t="s">
        <v>303</v>
      </c>
      <c r="AD644" t="s">
        <v>19</v>
      </c>
      <c r="AE644" t="s">
        <v>1805</v>
      </c>
      <c r="AF644" t="s">
        <v>20</v>
      </c>
      <c r="AG644" t="s">
        <v>3864</v>
      </c>
      <c r="AH644" t="s">
        <v>282</v>
      </c>
      <c r="AI644" t="s">
        <v>283</v>
      </c>
      <c r="AJ644" t="s">
        <v>23</v>
      </c>
      <c r="AK644" t="s">
        <v>2045</v>
      </c>
      <c r="AL644" s="2">
        <v>42090.583761574075</v>
      </c>
      <c r="AM644" t="s">
        <v>3865</v>
      </c>
      <c r="AN644" t="s">
        <v>3866</v>
      </c>
      <c r="AO644">
        <v>3</v>
      </c>
      <c r="AP644" t="s">
        <v>3867</v>
      </c>
      <c r="AR644">
        <v>50</v>
      </c>
      <c r="AT644" t="s">
        <v>1812</v>
      </c>
      <c r="AU644" t="s">
        <v>3867</v>
      </c>
      <c r="AV644" t="s">
        <v>29</v>
      </c>
      <c r="AW644" s="8">
        <v>10277</v>
      </c>
      <c r="AX644" s="8">
        <v>11472</v>
      </c>
      <c r="AY644" s="8">
        <v>12365.53</v>
      </c>
      <c r="BA644" t="s">
        <v>3868</v>
      </c>
      <c r="BB644" t="s">
        <v>3869</v>
      </c>
      <c r="BD644">
        <v>0.9</v>
      </c>
      <c r="BE644">
        <v>40</v>
      </c>
      <c r="BF644" t="s">
        <v>69</v>
      </c>
      <c r="BG644" t="s">
        <v>3870</v>
      </c>
      <c r="BI644">
        <v>257.36</v>
      </c>
      <c r="BJ644">
        <v>543.09</v>
      </c>
      <c r="BK644" t="s">
        <v>3871</v>
      </c>
      <c r="BL644">
        <v>6646.47</v>
      </c>
      <c r="BM644">
        <v>10277</v>
      </c>
      <c r="BN644">
        <v>11077.45</v>
      </c>
      <c r="BO644" t="s">
        <v>67</v>
      </c>
      <c r="BP644">
        <v>257.62</v>
      </c>
      <c r="BQ644" t="s">
        <v>3872</v>
      </c>
      <c r="BR644" t="s">
        <v>3873</v>
      </c>
      <c r="BS644" t="s">
        <v>9</v>
      </c>
      <c r="BV644" t="s">
        <v>3874</v>
      </c>
      <c r="BW644" t="s">
        <v>3865</v>
      </c>
      <c r="BX644" t="s">
        <v>3875</v>
      </c>
      <c r="BY644" t="s">
        <v>3866</v>
      </c>
      <c r="BZ644" t="s">
        <v>40</v>
      </c>
      <c r="CB644" t="s">
        <v>3876</v>
      </c>
      <c r="CC644" t="s">
        <v>3877</v>
      </c>
      <c r="CE644" t="s">
        <v>129</v>
      </c>
      <c r="CF644">
        <v>239</v>
      </c>
      <c r="CG644" t="s">
        <v>220</v>
      </c>
      <c r="CH644" t="s">
        <v>3878</v>
      </c>
      <c r="CI644" t="s">
        <v>3432</v>
      </c>
      <c r="CJ644">
        <v>110</v>
      </c>
      <c r="CK644" t="s">
        <v>45</v>
      </c>
      <c r="CL644" s="1">
        <v>42237</v>
      </c>
      <c r="CM644" t="s">
        <v>3868</v>
      </c>
      <c r="CO644" t="s">
        <v>3879</v>
      </c>
      <c r="CP644" t="s">
        <v>3877</v>
      </c>
      <c r="CQ644">
        <v>3</v>
      </c>
      <c r="CR644" s="8">
        <v>1445.95</v>
      </c>
      <c r="CS644">
        <v>2</v>
      </c>
      <c r="CT644" t="s">
        <v>9</v>
      </c>
      <c r="CU644" s="8">
        <v>10277</v>
      </c>
      <c r="CV644">
        <v>3</v>
      </c>
      <c r="CX644" t="s">
        <v>3880</v>
      </c>
      <c r="CY644">
        <v>6.1</v>
      </c>
    </row>
    <row r="645" spans="1:103" x14ac:dyDescent="0.35">
      <c r="A645" t="s">
        <v>4005</v>
      </c>
      <c r="B645" s="19" t="s">
        <v>4006</v>
      </c>
      <c r="C645" t="s">
        <v>9</v>
      </c>
      <c r="D645">
        <v>100</v>
      </c>
      <c r="E645">
        <v>55</v>
      </c>
      <c r="F645" t="s">
        <v>4006</v>
      </c>
      <c r="G645">
        <v>1418</v>
      </c>
      <c r="H645" t="s">
        <v>50</v>
      </c>
      <c r="I645">
        <v>50</v>
      </c>
      <c r="J645" t="s">
        <v>1805</v>
      </c>
      <c r="K645" t="s">
        <v>4007</v>
      </c>
      <c r="L645" s="1"/>
      <c r="M645" s="1">
        <v>42236</v>
      </c>
      <c r="N645" s="1">
        <v>42090</v>
      </c>
      <c r="O645" t="s">
        <v>13</v>
      </c>
      <c r="P645" s="1"/>
      <c r="Q645" t="s">
        <v>1047</v>
      </c>
      <c r="R645" t="s">
        <v>9</v>
      </c>
      <c r="S645" t="s">
        <v>4008</v>
      </c>
      <c r="T645" t="s">
        <v>13</v>
      </c>
      <c r="U645" t="s">
        <v>53</v>
      </c>
      <c r="X645" s="8">
        <v>40</v>
      </c>
      <c r="Y645" s="8">
        <v>22</v>
      </c>
      <c r="Z645" s="8">
        <v>45</v>
      </c>
      <c r="AA645" s="8">
        <v>14494.83</v>
      </c>
      <c r="AB645" t="s">
        <v>55</v>
      </c>
      <c r="AC645" t="s">
        <v>303</v>
      </c>
      <c r="AD645" t="s">
        <v>19</v>
      </c>
      <c r="AE645" t="s">
        <v>1805</v>
      </c>
      <c r="AF645" t="s">
        <v>20</v>
      </c>
      <c r="AH645" t="s">
        <v>282</v>
      </c>
      <c r="AI645" t="s">
        <v>283</v>
      </c>
      <c r="AJ645" t="s">
        <v>80</v>
      </c>
      <c r="AK645" t="s">
        <v>822</v>
      </c>
      <c r="AL645" s="2">
        <v>42090.572789351849</v>
      </c>
      <c r="AM645" t="s">
        <v>4009</v>
      </c>
      <c r="AN645" t="s">
        <v>4010</v>
      </c>
      <c r="AO645">
        <v>1</v>
      </c>
      <c r="AP645" t="s">
        <v>4011</v>
      </c>
      <c r="AQ645" t="s">
        <v>27</v>
      </c>
      <c r="AR645">
        <v>40</v>
      </c>
      <c r="AT645" t="s">
        <v>4012</v>
      </c>
      <c r="AU645" t="s">
        <v>4011</v>
      </c>
      <c r="AV645" t="s">
        <v>83</v>
      </c>
      <c r="AW645" s="8">
        <v>13450</v>
      </c>
      <c r="AX645" s="8">
        <v>13450</v>
      </c>
      <c r="AY645" s="8">
        <v>14494.83</v>
      </c>
      <c r="BD645">
        <v>1.5</v>
      </c>
      <c r="BE645">
        <v>27</v>
      </c>
      <c r="BF645" t="s">
        <v>9</v>
      </c>
      <c r="BG645" t="s">
        <v>4013</v>
      </c>
      <c r="BH645" t="s">
        <v>4005</v>
      </c>
      <c r="BI645">
        <v>332.96</v>
      </c>
      <c r="BJ645">
        <v>711.87</v>
      </c>
      <c r="BK645" t="s">
        <v>4014</v>
      </c>
      <c r="BL645">
        <v>14494.83</v>
      </c>
      <c r="BM645">
        <v>13450</v>
      </c>
      <c r="BN645">
        <v>14494.83</v>
      </c>
      <c r="BO645" t="s">
        <v>828</v>
      </c>
      <c r="BP645">
        <v>0</v>
      </c>
      <c r="BQ645" t="s">
        <v>1816</v>
      </c>
      <c r="BR645" t="s">
        <v>4015</v>
      </c>
      <c r="BS645" t="s">
        <v>69</v>
      </c>
      <c r="BT645" t="s">
        <v>9</v>
      </c>
      <c r="BU645" t="s">
        <v>38</v>
      </c>
      <c r="BV645" t="s">
        <v>4016</v>
      </c>
      <c r="BW645" t="s">
        <v>4009</v>
      </c>
      <c r="BX645" t="s">
        <v>2370</v>
      </c>
      <c r="BY645" t="s">
        <v>4010</v>
      </c>
      <c r="BZ645" t="s">
        <v>40</v>
      </c>
      <c r="CB645" t="s">
        <v>4017</v>
      </c>
      <c r="CC645" t="s">
        <v>4018</v>
      </c>
      <c r="CD645" t="s">
        <v>574</v>
      </c>
      <c r="CE645" t="s">
        <v>1153</v>
      </c>
      <c r="CF645">
        <v>234</v>
      </c>
      <c r="CG645" t="s">
        <v>1501</v>
      </c>
      <c r="CI645" t="s">
        <v>4006</v>
      </c>
      <c r="CJ645">
        <v>107</v>
      </c>
      <c r="CK645" t="s">
        <v>45</v>
      </c>
      <c r="CL645" s="1">
        <v>42236</v>
      </c>
      <c r="CO645" t="s">
        <v>4018</v>
      </c>
      <c r="CP645" t="s">
        <v>4018</v>
      </c>
      <c r="CQ645">
        <v>1</v>
      </c>
      <c r="CR645" s="8"/>
      <c r="CS645">
        <v>4</v>
      </c>
      <c r="CU645" s="8">
        <v>13450</v>
      </c>
      <c r="CV645">
        <v>1</v>
      </c>
      <c r="CX645" t="s">
        <v>4019</v>
      </c>
      <c r="CY645">
        <v>5.35</v>
      </c>
    </row>
    <row r="646" spans="1:103" x14ac:dyDescent="0.35">
      <c r="A646" t="s">
        <v>4502</v>
      </c>
      <c r="B646" s="19" t="s">
        <v>4421</v>
      </c>
      <c r="C646" t="s">
        <v>9</v>
      </c>
      <c r="D646">
        <v>100</v>
      </c>
      <c r="E646">
        <v>24</v>
      </c>
      <c r="F646" t="s">
        <v>4421</v>
      </c>
      <c r="G646">
        <v>1422</v>
      </c>
      <c r="H646" t="s">
        <v>50</v>
      </c>
      <c r="I646">
        <v>20</v>
      </c>
      <c r="J646" t="s">
        <v>1805</v>
      </c>
      <c r="K646" t="s">
        <v>4503</v>
      </c>
      <c r="L646" s="1"/>
      <c r="M646" s="1">
        <v>42237</v>
      </c>
      <c r="N646" s="1">
        <v>42090</v>
      </c>
      <c r="O646" t="s">
        <v>13</v>
      </c>
      <c r="P646" s="1"/>
      <c r="Q646" t="s">
        <v>1047</v>
      </c>
      <c r="R646" t="s">
        <v>9</v>
      </c>
      <c r="S646" t="s">
        <v>4423</v>
      </c>
      <c r="T646" t="s">
        <v>13</v>
      </c>
      <c r="U646" t="s">
        <v>53</v>
      </c>
      <c r="X646" s="8">
        <v>28</v>
      </c>
      <c r="Y646" s="8">
        <v>21</v>
      </c>
      <c r="Z646" s="8">
        <v>41</v>
      </c>
      <c r="AA646" s="8">
        <v>4515.6400000000003</v>
      </c>
      <c r="AB646" t="s">
        <v>697</v>
      </c>
      <c r="AC646" t="s">
        <v>54</v>
      </c>
      <c r="AD646" t="s">
        <v>438</v>
      </c>
      <c r="AE646" t="s">
        <v>1805</v>
      </c>
      <c r="AF646" t="s">
        <v>20</v>
      </c>
      <c r="AH646" t="s">
        <v>282</v>
      </c>
      <c r="AI646" t="s">
        <v>283</v>
      </c>
      <c r="AJ646" t="s">
        <v>23</v>
      </c>
      <c r="AK646" t="s">
        <v>3453</v>
      </c>
      <c r="AL646" s="2">
        <v>42090.58252314815</v>
      </c>
      <c r="AM646" t="s">
        <v>4504</v>
      </c>
      <c r="AN646" t="s">
        <v>4504</v>
      </c>
      <c r="AO646">
        <v>1</v>
      </c>
      <c r="AP646" t="s">
        <v>2015</v>
      </c>
      <c r="AQ646" t="s">
        <v>27</v>
      </c>
      <c r="AR646">
        <v>40</v>
      </c>
      <c r="AT646" t="s">
        <v>2016</v>
      </c>
      <c r="AU646" t="s">
        <v>2015</v>
      </c>
      <c r="AV646" t="s">
        <v>29</v>
      </c>
      <c r="AW646" s="8">
        <v>4180</v>
      </c>
      <c r="AX646" s="8">
        <v>4180</v>
      </c>
      <c r="AY646" s="8">
        <v>4515.6400000000003</v>
      </c>
      <c r="BB646" t="s">
        <v>511</v>
      </c>
      <c r="BE646">
        <v>28</v>
      </c>
      <c r="BF646" t="s">
        <v>69</v>
      </c>
      <c r="BG646" t="s">
        <v>4505</v>
      </c>
      <c r="BI646">
        <v>118.78</v>
      </c>
      <c r="BJ646">
        <v>216.86</v>
      </c>
      <c r="BK646" t="s">
        <v>4506</v>
      </c>
      <c r="BL646">
        <v>4515.6400000000003</v>
      </c>
      <c r="BM646">
        <v>4180</v>
      </c>
      <c r="BN646">
        <v>4515.6400000000003</v>
      </c>
      <c r="BO646" t="s">
        <v>304</v>
      </c>
      <c r="BP646">
        <v>0</v>
      </c>
      <c r="BQ646" t="s">
        <v>1816</v>
      </c>
      <c r="BR646" t="s">
        <v>4507</v>
      </c>
      <c r="BS646" t="s">
        <v>69</v>
      </c>
      <c r="BT646" t="s">
        <v>9</v>
      </c>
      <c r="BU646" t="s">
        <v>38</v>
      </c>
      <c r="BV646" t="s">
        <v>888</v>
      </c>
      <c r="BW646" t="s">
        <v>4504</v>
      </c>
      <c r="BX646" t="s">
        <v>4508</v>
      </c>
      <c r="BY646" t="s">
        <v>4504</v>
      </c>
      <c r="BZ646" t="s">
        <v>40</v>
      </c>
      <c r="CB646" t="s">
        <v>4509</v>
      </c>
      <c r="CC646" t="s">
        <v>4510</v>
      </c>
      <c r="CE646" t="s">
        <v>73</v>
      </c>
      <c r="CF646">
        <v>204</v>
      </c>
      <c r="CG646" t="s">
        <v>1654</v>
      </c>
      <c r="CI646" t="s">
        <v>4421</v>
      </c>
      <c r="CJ646">
        <v>124</v>
      </c>
      <c r="CK646" t="s">
        <v>45</v>
      </c>
      <c r="CL646" s="1">
        <v>42237</v>
      </c>
      <c r="CM646" t="s">
        <v>4511</v>
      </c>
      <c r="CO646" t="s">
        <v>4510</v>
      </c>
      <c r="CP646" t="s">
        <v>4510</v>
      </c>
      <c r="CQ646">
        <v>1</v>
      </c>
      <c r="CR646" s="8"/>
      <c r="CS646">
        <v>1</v>
      </c>
      <c r="CU646" s="8">
        <v>4180</v>
      </c>
      <c r="CV646">
        <v>3</v>
      </c>
      <c r="CX646" t="s">
        <v>4512</v>
      </c>
    </row>
    <row r="647" spans="1:103" x14ac:dyDescent="0.35">
      <c r="A647" t="s">
        <v>3004</v>
      </c>
      <c r="B647" s="19" t="s">
        <v>5730</v>
      </c>
      <c r="C647" t="s">
        <v>9</v>
      </c>
      <c r="D647">
        <v>100</v>
      </c>
      <c r="E647">
        <v>90</v>
      </c>
      <c r="F647" t="s">
        <v>5730</v>
      </c>
      <c r="G647">
        <v>1425</v>
      </c>
      <c r="H647" t="s">
        <v>50</v>
      </c>
      <c r="I647">
        <v>75</v>
      </c>
      <c r="J647" t="s">
        <v>1805</v>
      </c>
      <c r="K647" t="s">
        <v>3006</v>
      </c>
      <c r="L647" s="1"/>
      <c r="M647" s="1">
        <v>42235</v>
      </c>
      <c r="N647" s="1">
        <v>42090</v>
      </c>
      <c r="O647" t="s">
        <v>13</v>
      </c>
      <c r="P647" s="1"/>
      <c r="Q647" t="s">
        <v>1047</v>
      </c>
      <c r="R647" t="s">
        <v>9</v>
      </c>
      <c r="S647" t="s">
        <v>5732</v>
      </c>
      <c r="T647" t="s">
        <v>13</v>
      </c>
      <c r="U647" t="s">
        <v>203</v>
      </c>
      <c r="X647" s="8">
        <v>40</v>
      </c>
      <c r="Y647" s="8">
        <v>22</v>
      </c>
      <c r="Z647" s="8">
        <v>45</v>
      </c>
      <c r="AA647" s="8">
        <v>19321.13</v>
      </c>
      <c r="AB647" t="s">
        <v>697</v>
      </c>
      <c r="AC647" t="s">
        <v>54</v>
      </c>
      <c r="AD647" t="s">
        <v>19</v>
      </c>
      <c r="AE647" t="s">
        <v>1805</v>
      </c>
      <c r="AF647" t="s">
        <v>20</v>
      </c>
      <c r="AH647" t="s">
        <v>282</v>
      </c>
      <c r="AI647" t="s">
        <v>283</v>
      </c>
      <c r="AJ647" t="s">
        <v>100</v>
      </c>
      <c r="AK647" t="s">
        <v>3485</v>
      </c>
      <c r="AL647" s="2">
        <v>42090.585833333331</v>
      </c>
      <c r="AM647" t="s">
        <v>3009</v>
      </c>
      <c r="AN647" t="s">
        <v>3010</v>
      </c>
      <c r="AO647">
        <v>1</v>
      </c>
      <c r="AP647" t="s">
        <v>5343</v>
      </c>
      <c r="AQ647" t="s">
        <v>702</v>
      </c>
      <c r="AR647">
        <v>60</v>
      </c>
      <c r="AT647" t="s">
        <v>5735</v>
      </c>
      <c r="AU647" t="s">
        <v>5343</v>
      </c>
      <c r="AV647" t="s">
        <v>104</v>
      </c>
      <c r="AW647" s="8">
        <v>17925</v>
      </c>
      <c r="AX647" s="8">
        <v>17925</v>
      </c>
      <c r="AY647" s="8">
        <v>19321.13</v>
      </c>
      <c r="BB647" t="s">
        <v>3013</v>
      </c>
      <c r="BE647">
        <v>48</v>
      </c>
      <c r="BF647" t="s">
        <v>9</v>
      </c>
      <c r="BG647" t="s">
        <v>3014</v>
      </c>
      <c r="BH647" t="s">
        <v>5746</v>
      </c>
      <c r="BI647">
        <v>448.88</v>
      </c>
      <c r="BJ647">
        <v>947.25</v>
      </c>
      <c r="BK647" t="s">
        <v>5747</v>
      </c>
      <c r="BL647">
        <v>11592.68</v>
      </c>
      <c r="BM647">
        <v>17925</v>
      </c>
      <c r="BN647">
        <v>19321.13</v>
      </c>
      <c r="BO647" t="s">
        <v>304</v>
      </c>
      <c r="BP647">
        <v>0</v>
      </c>
      <c r="BQ647" t="s">
        <v>1816</v>
      </c>
      <c r="BR647" t="s">
        <v>3017</v>
      </c>
      <c r="BS647" t="s">
        <v>9</v>
      </c>
      <c r="BT647" t="s">
        <v>9</v>
      </c>
      <c r="BU647" t="s">
        <v>38</v>
      </c>
      <c r="BV647" t="s">
        <v>3018</v>
      </c>
      <c r="BW647" t="s">
        <v>3009</v>
      </c>
      <c r="BX647" t="s">
        <v>3019</v>
      </c>
      <c r="BY647" t="s">
        <v>3010</v>
      </c>
      <c r="BZ647" t="s">
        <v>72</v>
      </c>
      <c r="CB647" t="s">
        <v>3020</v>
      </c>
      <c r="CC647" t="s">
        <v>3021</v>
      </c>
      <c r="CD647" t="s">
        <v>574</v>
      </c>
      <c r="CE647" t="s">
        <v>456</v>
      </c>
      <c r="CF647">
        <v>234</v>
      </c>
      <c r="CG647" t="s">
        <v>1654</v>
      </c>
      <c r="CI647" t="s">
        <v>5730</v>
      </c>
      <c r="CJ647">
        <v>105</v>
      </c>
      <c r="CK647" t="s">
        <v>45</v>
      </c>
      <c r="CL647" s="1">
        <v>42235</v>
      </c>
      <c r="CM647" t="s">
        <v>3022</v>
      </c>
      <c r="CO647" t="s">
        <v>3021</v>
      </c>
      <c r="CP647" t="s">
        <v>3021</v>
      </c>
      <c r="CQ647">
        <v>1</v>
      </c>
      <c r="CR647" s="8"/>
      <c r="CS647">
        <v>3</v>
      </c>
      <c r="CU647" s="8">
        <v>17925</v>
      </c>
      <c r="CV647">
        <v>3</v>
      </c>
      <c r="CX647" t="s">
        <v>5748</v>
      </c>
    </row>
    <row r="648" spans="1:103" x14ac:dyDescent="0.35">
      <c r="A648" t="s">
        <v>8739</v>
      </c>
      <c r="B648" s="19" t="s">
        <v>8721</v>
      </c>
      <c r="C648" t="s">
        <v>9</v>
      </c>
      <c r="D648">
        <v>100</v>
      </c>
      <c r="E648">
        <v>12</v>
      </c>
      <c r="F648" t="s">
        <v>8721</v>
      </c>
      <c r="G648">
        <v>1421</v>
      </c>
      <c r="H648" t="s">
        <v>50</v>
      </c>
      <c r="I648">
        <v>10</v>
      </c>
      <c r="J648" t="s">
        <v>1805</v>
      </c>
      <c r="K648" t="s">
        <v>8740</v>
      </c>
      <c r="L648" s="1"/>
      <c r="M648" s="1">
        <v>42236</v>
      </c>
      <c r="N648" s="1">
        <v>42090</v>
      </c>
      <c r="O648" t="s">
        <v>13</v>
      </c>
      <c r="P648" s="1"/>
      <c r="Q648" t="s">
        <v>1047</v>
      </c>
      <c r="R648" t="s">
        <v>9</v>
      </c>
      <c r="S648" t="s">
        <v>8723</v>
      </c>
      <c r="T648" t="s">
        <v>13</v>
      </c>
      <c r="U648" t="s">
        <v>203</v>
      </c>
      <c r="X648" s="8">
        <v>40</v>
      </c>
      <c r="Y648" s="8">
        <v>22</v>
      </c>
      <c r="Z648" s="8">
        <v>70</v>
      </c>
      <c r="AA648" s="8">
        <v>2997.86</v>
      </c>
      <c r="AB648" t="s">
        <v>55</v>
      </c>
      <c r="AC648" t="s">
        <v>303</v>
      </c>
      <c r="AD648" t="s">
        <v>655</v>
      </c>
      <c r="AE648" t="s">
        <v>1805</v>
      </c>
      <c r="AF648" t="s">
        <v>20</v>
      </c>
      <c r="AG648" t="s">
        <v>8741</v>
      </c>
      <c r="AH648" t="s">
        <v>282</v>
      </c>
      <c r="AI648" t="s">
        <v>283</v>
      </c>
      <c r="AJ648" t="s">
        <v>80</v>
      </c>
      <c r="AK648" t="s">
        <v>822</v>
      </c>
      <c r="AL648" s="2">
        <v>42090.57440972222</v>
      </c>
      <c r="AM648" t="s">
        <v>8742</v>
      </c>
      <c r="AN648" t="s">
        <v>8742</v>
      </c>
      <c r="AO648">
        <v>1</v>
      </c>
      <c r="AP648" t="s">
        <v>7840</v>
      </c>
      <c r="AQ648" t="s">
        <v>818</v>
      </c>
      <c r="AR648">
        <v>25</v>
      </c>
      <c r="AT648" t="s">
        <v>7841</v>
      </c>
      <c r="AU648" t="s">
        <v>7840</v>
      </c>
      <c r="AV648" t="s">
        <v>83</v>
      </c>
      <c r="AW648" s="8">
        <v>2790</v>
      </c>
      <c r="AX648" s="8">
        <v>2790</v>
      </c>
      <c r="AY648" s="8">
        <v>2997.86</v>
      </c>
      <c r="BB648" t="s">
        <v>32</v>
      </c>
      <c r="BD648">
        <v>1</v>
      </c>
      <c r="BE648">
        <v>15</v>
      </c>
      <c r="BF648" t="s">
        <v>9</v>
      </c>
      <c r="BG648" t="s">
        <v>8743</v>
      </c>
      <c r="BI648">
        <v>56.64</v>
      </c>
      <c r="BJ648">
        <v>151.22</v>
      </c>
      <c r="BK648" t="s">
        <v>8744</v>
      </c>
      <c r="BL648">
        <v>1798.72</v>
      </c>
      <c r="BM648">
        <v>2790</v>
      </c>
      <c r="BN648">
        <v>2997.86</v>
      </c>
      <c r="BO648" t="s">
        <v>828</v>
      </c>
      <c r="BP648">
        <v>0</v>
      </c>
      <c r="BQ648" t="s">
        <v>1816</v>
      </c>
      <c r="BR648" t="s">
        <v>8745</v>
      </c>
      <c r="BS648" t="s">
        <v>9</v>
      </c>
      <c r="BT648" t="s">
        <v>9</v>
      </c>
      <c r="BU648" t="s">
        <v>38</v>
      </c>
      <c r="BV648" t="s">
        <v>8746</v>
      </c>
      <c r="BW648" t="s">
        <v>8742</v>
      </c>
      <c r="BX648" t="s">
        <v>7083</v>
      </c>
      <c r="BY648" t="s">
        <v>8742</v>
      </c>
      <c r="BZ648" t="s">
        <v>72</v>
      </c>
      <c r="CC648" t="s">
        <v>8747</v>
      </c>
      <c r="CD648" t="s">
        <v>164</v>
      </c>
      <c r="CE648" t="s">
        <v>43</v>
      </c>
      <c r="CF648">
        <v>274</v>
      </c>
      <c r="CG648" t="s">
        <v>1501</v>
      </c>
      <c r="CI648" t="s">
        <v>8721</v>
      </c>
      <c r="CJ648">
        <v>125</v>
      </c>
      <c r="CK648" t="s">
        <v>45</v>
      </c>
      <c r="CL648" s="1">
        <v>42236</v>
      </c>
      <c r="CM648" t="s">
        <v>8748</v>
      </c>
      <c r="CO648" t="s">
        <v>8749</v>
      </c>
      <c r="CP648" t="s">
        <v>8747</v>
      </c>
      <c r="CQ648">
        <v>1</v>
      </c>
      <c r="CR648" s="8"/>
      <c r="CS648">
        <v>1</v>
      </c>
      <c r="CU648" s="8">
        <v>2790</v>
      </c>
      <c r="CV648">
        <v>1</v>
      </c>
      <c r="CX648" t="s">
        <v>8750</v>
      </c>
      <c r="CY648">
        <v>5</v>
      </c>
    </row>
    <row r="649" spans="1:103" x14ac:dyDescent="0.35">
      <c r="A649" t="s">
        <v>3004</v>
      </c>
      <c r="B649" s="19" t="s">
        <v>9436</v>
      </c>
      <c r="C649" t="s">
        <v>9</v>
      </c>
      <c r="D649">
        <v>100</v>
      </c>
      <c r="E649">
        <v>55</v>
      </c>
      <c r="F649" t="s">
        <v>9436</v>
      </c>
      <c r="G649">
        <v>1426</v>
      </c>
      <c r="H649" t="s">
        <v>148</v>
      </c>
      <c r="I649">
        <v>55</v>
      </c>
      <c r="J649" t="s">
        <v>1805</v>
      </c>
      <c r="K649" t="s">
        <v>3006</v>
      </c>
      <c r="L649" s="1"/>
      <c r="M649" s="1">
        <v>42235</v>
      </c>
      <c r="N649" s="1">
        <v>42090</v>
      </c>
      <c r="O649" t="s">
        <v>13</v>
      </c>
      <c r="P649" s="1"/>
      <c r="Q649" t="s">
        <v>1047</v>
      </c>
      <c r="R649" t="s">
        <v>9</v>
      </c>
      <c r="S649" t="s">
        <v>9437</v>
      </c>
      <c r="T649" t="s">
        <v>13</v>
      </c>
      <c r="U649" t="s">
        <v>226</v>
      </c>
      <c r="X649" s="8">
        <v>45</v>
      </c>
      <c r="Y649" s="8">
        <v>25</v>
      </c>
      <c r="Z649" s="8">
        <v>59</v>
      </c>
      <c r="AA649" s="8">
        <v>15932.18</v>
      </c>
      <c r="AB649" t="s">
        <v>151</v>
      </c>
      <c r="AC649" t="s">
        <v>151</v>
      </c>
      <c r="AD649" t="s">
        <v>19</v>
      </c>
      <c r="AE649" t="s">
        <v>1805</v>
      </c>
      <c r="AF649" t="s">
        <v>20</v>
      </c>
      <c r="AH649" t="s">
        <v>282</v>
      </c>
      <c r="AI649" t="s">
        <v>283</v>
      </c>
      <c r="AJ649" t="s">
        <v>100</v>
      </c>
      <c r="AK649" t="s">
        <v>153</v>
      </c>
      <c r="AL649" s="2">
        <v>42090.586458333331</v>
      </c>
      <c r="AM649" t="s">
        <v>3009</v>
      </c>
      <c r="AN649" t="s">
        <v>3010</v>
      </c>
      <c r="AO649">
        <v>2</v>
      </c>
      <c r="AP649" t="s">
        <v>2015</v>
      </c>
      <c r="AQ649" t="s">
        <v>27</v>
      </c>
      <c r="AR649">
        <v>40</v>
      </c>
      <c r="AT649" t="s">
        <v>2016</v>
      </c>
      <c r="AU649" t="s">
        <v>2015</v>
      </c>
      <c r="AV649" t="s">
        <v>104</v>
      </c>
      <c r="AW649" s="8">
        <v>13450</v>
      </c>
      <c r="AX649" s="8">
        <v>14795</v>
      </c>
      <c r="AY649" s="8">
        <v>15932.18</v>
      </c>
      <c r="BB649" t="s">
        <v>3013</v>
      </c>
      <c r="BD649">
        <v>1.6</v>
      </c>
      <c r="BE649">
        <v>31</v>
      </c>
      <c r="BF649" t="s">
        <v>9</v>
      </c>
      <c r="BG649" t="s">
        <v>3014</v>
      </c>
      <c r="BH649" t="s">
        <v>9438</v>
      </c>
      <c r="BI649">
        <v>317.52</v>
      </c>
      <c r="BJ649">
        <v>716.28</v>
      </c>
      <c r="BK649" t="s">
        <v>9439</v>
      </c>
      <c r="BL649">
        <v>8690.2800000000007</v>
      </c>
      <c r="BM649">
        <v>13450</v>
      </c>
      <c r="BN649">
        <v>14483.8</v>
      </c>
      <c r="BO649" t="s">
        <v>158</v>
      </c>
      <c r="BP649">
        <v>0</v>
      </c>
      <c r="BQ649" t="s">
        <v>1816</v>
      </c>
      <c r="BR649" t="s">
        <v>3017</v>
      </c>
      <c r="BS649" t="s">
        <v>9</v>
      </c>
      <c r="BT649" t="s">
        <v>9</v>
      </c>
      <c r="BU649" t="s">
        <v>38</v>
      </c>
      <c r="BV649" t="s">
        <v>3018</v>
      </c>
      <c r="BW649" t="s">
        <v>3009</v>
      </c>
      <c r="BX649" t="s">
        <v>3019</v>
      </c>
      <c r="BY649" t="s">
        <v>3010</v>
      </c>
      <c r="BZ649" t="s">
        <v>72</v>
      </c>
      <c r="CB649" t="s">
        <v>3020</v>
      </c>
      <c r="CC649" t="s">
        <v>3021</v>
      </c>
      <c r="CD649" t="s">
        <v>574</v>
      </c>
      <c r="CE649" t="s">
        <v>456</v>
      </c>
      <c r="CF649">
        <v>269</v>
      </c>
      <c r="CG649" t="s">
        <v>165</v>
      </c>
      <c r="CI649" t="s">
        <v>9436</v>
      </c>
      <c r="CJ649">
        <v>108</v>
      </c>
      <c r="CK649" t="s">
        <v>45</v>
      </c>
      <c r="CL649" s="1">
        <v>42235</v>
      </c>
      <c r="CM649" t="s">
        <v>3022</v>
      </c>
      <c r="CO649" t="s">
        <v>3021</v>
      </c>
      <c r="CP649" t="s">
        <v>3021</v>
      </c>
      <c r="CQ649">
        <v>2</v>
      </c>
      <c r="CR649" s="8">
        <v>1627.45</v>
      </c>
      <c r="CS649">
        <v>3</v>
      </c>
      <c r="CU649" s="8">
        <v>13450</v>
      </c>
      <c r="CV649">
        <v>2</v>
      </c>
      <c r="CX649" t="s">
        <v>9440</v>
      </c>
      <c r="CY649">
        <v>6</v>
      </c>
    </row>
    <row r="650" spans="1:103" x14ac:dyDescent="0.35">
      <c r="A650" t="s">
        <v>4042</v>
      </c>
      <c r="B650" s="19" t="s">
        <v>9569</v>
      </c>
      <c r="C650" t="s">
        <v>9</v>
      </c>
      <c r="D650">
        <v>100</v>
      </c>
      <c r="E650">
        <v>50</v>
      </c>
      <c r="F650" t="s">
        <v>9569</v>
      </c>
      <c r="G650">
        <v>1419</v>
      </c>
      <c r="H650" t="s">
        <v>148</v>
      </c>
      <c r="I650">
        <v>50</v>
      </c>
      <c r="J650" t="s">
        <v>1805</v>
      </c>
      <c r="K650" t="s">
        <v>4043</v>
      </c>
      <c r="L650" s="1"/>
      <c r="M650" s="1">
        <v>42235</v>
      </c>
      <c r="N650" s="1">
        <v>42090</v>
      </c>
      <c r="O650" t="s">
        <v>13</v>
      </c>
      <c r="P650" s="1"/>
      <c r="Q650" t="s">
        <v>1047</v>
      </c>
      <c r="R650" t="s">
        <v>9</v>
      </c>
      <c r="S650" t="s">
        <v>9571</v>
      </c>
      <c r="T650" t="s">
        <v>13</v>
      </c>
      <c r="U650" t="s">
        <v>1267</v>
      </c>
      <c r="X650" s="8">
        <v>45</v>
      </c>
      <c r="Y650" s="8">
        <v>25</v>
      </c>
      <c r="Z650" s="8">
        <v>59</v>
      </c>
      <c r="AA650" s="8">
        <v>14796.28</v>
      </c>
      <c r="AB650" t="s">
        <v>654</v>
      </c>
      <c r="AC650" t="s">
        <v>1558</v>
      </c>
      <c r="AD650" t="s">
        <v>19</v>
      </c>
      <c r="AE650" t="s">
        <v>1805</v>
      </c>
      <c r="AF650" t="s">
        <v>20</v>
      </c>
      <c r="AG650" t="s">
        <v>4044</v>
      </c>
      <c r="AH650" t="s">
        <v>282</v>
      </c>
      <c r="AI650" t="s">
        <v>283</v>
      </c>
      <c r="AJ650" t="s">
        <v>100</v>
      </c>
      <c r="AK650" t="s">
        <v>1560</v>
      </c>
      <c r="AL650" s="2">
        <v>42090.573819444442</v>
      </c>
      <c r="AM650" t="s">
        <v>4009</v>
      </c>
      <c r="AN650" t="s">
        <v>4045</v>
      </c>
      <c r="AO650">
        <v>2</v>
      </c>
      <c r="AP650" t="s">
        <v>4011</v>
      </c>
      <c r="AQ650" t="s">
        <v>27</v>
      </c>
      <c r="AR650">
        <v>35</v>
      </c>
      <c r="AT650" t="s">
        <v>4012</v>
      </c>
      <c r="AU650" t="s">
        <v>4011</v>
      </c>
      <c r="AV650" t="s">
        <v>104</v>
      </c>
      <c r="AW650" s="8">
        <v>13708.25</v>
      </c>
      <c r="AX650" s="8">
        <v>13708.25</v>
      </c>
      <c r="AY650" s="8">
        <v>14796.28</v>
      </c>
      <c r="BD650">
        <v>1</v>
      </c>
      <c r="BE650">
        <v>26</v>
      </c>
      <c r="BF650" t="s">
        <v>9</v>
      </c>
      <c r="BG650" t="s">
        <v>4046</v>
      </c>
      <c r="BH650" t="s">
        <v>4042</v>
      </c>
      <c r="BI650">
        <v>317.52</v>
      </c>
      <c r="BJ650">
        <v>716.28</v>
      </c>
      <c r="BK650" t="s">
        <v>9598</v>
      </c>
      <c r="BL650">
        <v>8690.2800000000007</v>
      </c>
      <c r="BM650">
        <v>13450</v>
      </c>
      <c r="BN650">
        <v>14483.8</v>
      </c>
      <c r="BO650" t="s">
        <v>412</v>
      </c>
      <c r="BP650">
        <v>0</v>
      </c>
      <c r="BQ650" t="s">
        <v>1816</v>
      </c>
      <c r="BR650" t="s">
        <v>4048</v>
      </c>
      <c r="BS650" t="s">
        <v>9</v>
      </c>
      <c r="BT650" t="s">
        <v>9</v>
      </c>
      <c r="BU650" t="s">
        <v>38</v>
      </c>
      <c r="BV650" t="s">
        <v>4049</v>
      </c>
      <c r="BW650" t="s">
        <v>4009</v>
      </c>
      <c r="BX650" t="s">
        <v>4044</v>
      </c>
      <c r="BY650" t="s">
        <v>4045</v>
      </c>
      <c r="BZ650" t="s">
        <v>40</v>
      </c>
      <c r="CB650" t="s">
        <v>1152</v>
      </c>
      <c r="CE650" t="s">
        <v>1153</v>
      </c>
      <c r="CF650">
        <v>264</v>
      </c>
      <c r="CG650" t="s">
        <v>672</v>
      </c>
      <c r="CI650" t="s">
        <v>9569</v>
      </c>
      <c r="CJ650">
        <v>112</v>
      </c>
      <c r="CK650" t="s">
        <v>45</v>
      </c>
      <c r="CL650" s="1">
        <v>42235</v>
      </c>
      <c r="CO650" t="s">
        <v>4050</v>
      </c>
      <c r="CQ650">
        <v>1</v>
      </c>
      <c r="CR650" s="8"/>
      <c r="CS650">
        <v>3</v>
      </c>
      <c r="CU650" s="8">
        <v>13708.25</v>
      </c>
      <c r="CV650">
        <v>3</v>
      </c>
      <c r="CX650" t="s">
        <v>9599</v>
      </c>
      <c r="CY650">
        <v>5</v>
      </c>
    </row>
    <row r="651" spans="1:103" x14ac:dyDescent="0.35">
      <c r="A651" t="s">
        <v>3004</v>
      </c>
      <c r="B651" s="19" t="s">
        <v>9600</v>
      </c>
      <c r="C651" t="s">
        <v>9</v>
      </c>
      <c r="D651">
        <v>100</v>
      </c>
      <c r="E651">
        <v>55</v>
      </c>
      <c r="F651" t="s">
        <v>9600</v>
      </c>
      <c r="G651">
        <v>1428</v>
      </c>
      <c r="H651" t="s">
        <v>148</v>
      </c>
      <c r="I651">
        <v>50</v>
      </c>
      <c r="J651" t="s">
        <v>1805</v>
      </c>
      <c r="K651" t="s">
        <v>3006</v>
      </c>
      <c r="L651" s="1"/>
      <c r="M651" s="1">
        <v>42235</v>
      </c>
      <c r="N651" s="1">
        <v>42090</v>
      </c>
      <c r="O651" t="s">
        <v>13</v>
      </c>
      <c r="P651" s="1"/>
      <c r="Q651" t="s">
        <v>1047</v>
      </c>
      <c r="R651" t="s">
        <v>9</v>
      </c>
      <c r="S651" t="s">
        <v>9601</v>
      </c>
      <c r="T651" t="s">
        <v>13</v>
      </c>
      <c r="U651" t="s">
        <v>150</v>
      </c>
      <c r="X651" s="8">
        <v>42</v>
      </c>
      <c r="Y651" s="8">
        <v>23</v>
      </c>
      <c r="Z651" s="8">
        <v>54</v>
      </c>
      <c r="AA651" s="8">
        <v>12329.51</v>
      </c>
      <c r="AB651" t="s">
        <v>151</v>
      </c>
      <c r="AC651" t="s">
        <v>151</v>
      </c>
      <c r="AD651" t="s">
        <v>438</v>
      </c>
      <c r="AE651" t="s">
        <v>1805</v>
      </c>
      <c r="AF651" t="s">
        <v>20</v>
      </c>
      <c r="AH651" t="s">
        <v>282</v>
      </c>
      <c r="AI651" t="s">
        <v>283</v>
      </c>
      <c r="AJ651" t="s">
        <v>100</v>
      </c>
      <c r="AK651" t="s">
        <v>153</v>
      </c>
      <c r="AL651" s="2">
        <v>42090.587766203702</v>
      </c>
      <c r="AM651" t="s">
        <v>3009</v>
      </c>
      <c r="AN651" t="s">
        <v>3010</v>
      </c>
      <c r="AO651">
        <v>1</v>
      </c>
      <c r="AP651" t="s">
        <v>2935</v>
      </c>
      <c r="AQ651" t="s">
        <v>311</v>
      </c>
      <c r="AR651">
        <v>50</v>
      </c>
      <c r="AT651" t="s">
        <v>2936</v>
      </c>
      <c r="AU651" t="s">
        <v>2935</v>
      </c>
      <c r="AV651" t="s">
        <v>104</v>
      </c>
      <c r="AW651" s="8">
        <v>11450</v>
      </c>
      <c r="AX651" s="8">
        <v>11450</v>
      </c>
      <c r="AY651" s="8">
        <v>12329.51</v>
      </c>
      <c r="BB651" t="s">
        <v>3013</v>
      </c>
      <c r="BE651">
        <v>37</v>
      </c>
      <c r="BF651" t="s">
        <v>9</v>
      </c>
      <c r="BG651" t="s">
        <v>3014</v>
      </c>
      <c r="BH651" t="s">
        <v>9602</v>
      </c>
      <c r="BI651">
        <v>269.52</v>
      </c>
      <c r="BJ651">
        <v>609.99</v>
      </c>
      <c r="BK651" t="s">
        <v>9603</v>
      </c>
      <c r="BL651">
        <v>8690.2800000000007</v>
      </c>
      <c r="BM651">
        <v>11450</v>
      </c>
      <c r="BN651">
        <v>12329.51</v>
      </c>
      <c r="BO651" t="s">
        <v>158</v>
      </c>
      <c r="BP651">
        <v>0</v>
      </c>
      <c r="BQ651" t="s">
        <v>1816</v>
      </c>
      <c r="BR651" t="s">
        <v>3017</v>
      </c>
      <c r="BS651" t="s">
        <v>69</v>
      </c>
      <c r="BT651" t="s">
        <v>9</v>
      </c>
      <c r="BU651" t="s">
        <v>38</v>
      </c>
      <c r="BV651" t="s">
        <v>3018</v>
      </c>
      <c r="BW651" t="s">
        <v>3009</v>
      </c>
      <c r="BX651" t="s">
        <v>3019</v>
      </c>
      <c r="BY651" t="s">
        <v>3010</v>
      </c>
      <c r="BZ651" t="s">
        <v>72</v>
      </c>
      <c r="CB651" t="s">
        <v>3020</v>
      </c>
      <c r="CC651" t="s">
        <v>3021</v>
      </c>
      <c r="CD651" t="s">
        <v>574</v>
      </c>
      <c r="CE651" t="s">
        <v>456</v>
      </c>
      <c r="CF651">
        <v>234</v>
      </c>
      <c r="CG651" t="s">
        <v>165</v>
      </c>
      <c r="CI651" t="s">
        <v>9600</v>
      </c>
      <c r="CJ651">
        <v>119</v>
      </c>
      <c r="CK651" t="s">
        <v>45</v>
      </c>
      <c r="CL651" s="1">
        <v>42235</v>
      </c>
      <c r="CM651" t="s">
        <v>3022</v>
      </c>
      <c r="CO651" t="s">
        <v>3021</v>
      </c>
      <c r="CP651" t="s">
        <v>3021</v>
      </c>
      <c r="CQ651">
        <v>1</v>
      </c>
      <c r="CR651" s="8"/>
      <c r="CS651">
        <v>3</v>
      </c>
      <c r="CU651" s="8">
        <v>11450</v>
      </c>
      <c r="CV651">
        <v>2</v>
      </c>
      <c r="CX651" t="s">
        <v>9604</v>
      </c>
    </row>
    <row r="652" spans="1:103" x14ac:dyDescent="0.35">
      <c r="A652" t="s">
        <v>7946</v>
      </c>
      <c r="B652" s="19" t="s">
        <v>7947</v>
      </c>
      <c r="C652" t="s">
        <v>9</v>
      </c>
      <c r="D652">
        <v>100</v>
      </c>
      <c r="E652">
        <v>120</v>
      </c>
      <c r="F652" t="s">
        <v>7947</v>
      </c>
      <c r="G652">
        <v>1192</v>
      </c>
      <c r="H652" t="s">
        <v>50</v>
      </c>
      <c r="I652">
        <v>120</v>
      </c>
      <c r="J652" t="s">
        <v>11</v>
      </c>
      <c r="K652" t="s">
        <v>7948</v>
      </c>
      <c r="L652" s="1"/>
      <c r="M652" s="1">
        <v>42236</v>
      </c>
      <c r="N652" s="1">
        <v>42067</v>
      </c>
      <c r="O652" t="s">
        <v>13</v>
      </c>
      <c r="P652" s="1">
        <v>42074</v>
      </c>
      <c r="Q652" t="s">
        <v>14</v>
      </c>
      <c r="R652" t="s">
        <v>9</v>
      </c>
      <c r="S652" t="s">
        <v>7949</v>
      </c>
      <c r="T652" t="s">
        <v>13</v>
      </c>
      <c r="U652" t="s">
        <v>53</v>
      </c>
      <c r="X652" s="8">
        <v>41</v>
      </c>
      <c r="Y652" s="8">
        <v>21</v>
      </c>
      <c r="Z652" s="8">
        <v>30.95</v>
      </c>
      <c r="AA652" s="8">
        <v>28373.4</v>
      </c>
      <c r="AB652" t="s">
        <v>54</v>
      </c>
      <c r="AC652" t="s">
        <v>55</v>
      </c>
      <c r="AD652" t="s">
        <v>438</v>
      </c>
      <c r="AE652" t="s">
        <v>11</v>
      </c>
      <c r="AF652" t="s">
        <v>20</v>
      </c>
      <c r="AG652" t="s">
        <v>5368</v>
      </c>
      <c r="AH652" t="s">
        <v>5432</v>
      </c>
      <c r="AI652" t="s">
        <v>2197</v>
      </c>
      <c r="AJ652" t="s">
        <v>80</v>
      </c>
      <c r="AK652" t="s">
        <v>81</v>
      </c>
      <c r="AL652" s="2">
        <v>42067.618946759256</v>
      </c>
      <c r="AM652" t="s">
        <v>7950</v>
      </c>
      <c r="AN652" t="s">
        <v>7950</v>
      </c>
      <c r="AO652">
        <v>4</v>
      </c>
      <c r="AP652" t="s">
        <v>859</v>
      </c>
      <c r="AQ652" t="s">
        <v>860</v>
      </c>
      <c r="AR652">
        <v>60</v>
      </c>
      <c r="AT652" t="s">
        <v>3684</v>
      </c>
      <c r="AU652" t="s">
        <v>859</v>
      </c>
      <c r="AV652" t="s">
        <v>83</v>
      </c>
      <c r="AW652" s="8">
        <v>26280</v>
      </c>
      <c r="AX652" s="8">
        <v>26280</v>
      </c>
      <c r="AY652" s="8">
        <v>28373.4</v>
      </c>
      <c r="BA652" t="s">
        <v>7951</v>
      </c>
      <c r="BB652" t="s">
        <v>2033</v>
      </c>
      <c r="BC652" t="s">
        <v>7952</v>
      </c>
      <c r="BE652">
        <v>53</v>
      </c>
      <c r="BF652" t="s">
        <v>9</v>
      </c>
      <c r="BG652" t="s">
        <v>7953</v>
      </c>
      <c r="BO652" t="s">
        <v>67</v>
      </c>
      <c r="BP652">
        <v>0</v>
      </c>
      <c r="BQ652" t="s">
        <v>36</v>
      </c>
      <c r="BR652" t="s">
        <v>7954</v>
      </c>
      <c r="BS652" t="s">
        <v>69</v>
      </c>
      <c r="BV652" t="s">
        <v>7955</v>
      </c>
      <c r="BW652" t="s">
        <v>7950</v>
      </c>
      <c r="BX652" t="s">
        <v>5368</v>
      </c>
      <c r="BY652" t="s">
        <v>7956</v>
      </c>
      <c r="BZ652" t="s">
        <v>40</v>
      </c>
      <c r="CC652" t="s">
        <v>7957</v>
      </c>
      <c r="CD652" t="s">
        <v>164</v>
      </c>
      <c r="CE652" t="s">
        <v>7958</v>
      </c>
      <c r="CF652">
        <v>219</v>
      </c>
      <c r="CG652" t="s">
        <v>74</v>
      </c>
      <c r="CI652" t="s">
        <v>7947</v>
      </c>
      <c r="CJ652">
        <v>32</v>
      </c>
      <c r="CK652" t="s">
        <v>45</v>
      </c>
      <c r="CL652" s="1">
        <v>42236</v>
      </c>
      <c r="CM652" t="s">
        <v>7951</v>
      </c>
      <c r="CN652" t="s">
        <v>7959</v>
      </c>
      <c r="CO652" t="s">
        <v>7960</v>
      </c>
      <c r="CP652" t="s">
        <v>7957</v>
      </c>
      <c r="CQ652">
        <v>2</v>
      </c>
      <c r="CR652" s="8">
        <v>31798.799999999999</v>
      </c>
      <c r="CS652">
        <v>2</v>
      </c>
      <c r="CU652" s="8">
        <v>26280</v>
      </c>
      <c r="CV652">
        <v>4</v>
      </c>
      <c r="CX652" t="s">
        <v>7961</v>
      </c>
      <c r="CY652">
        <v>7</v>
      </c>
    </row>
    <row r="653" spans="1:103" x14ac:dyDescent="0.35">
      <c r="A653" t="s">
        <v>7962</v>
      </c>
      <c r="B653" s="19" t="s">
        <v>7947</v>
      </c>
      <c r="C653" t="s">
        <v>9</v>
      </c>
      <c r="D653">
        <v>100</v>
      </c>
      <c r="E653">
        <v>120</v>
      </c>
      <c r="F653" t="s">
        <v>7947</v>
      </c>
      <c r="G653">
        <v>700</v>
      </c>
      <c r="H653" t="s">
        <v>50</v>
      </c>
      <c r="I653">
        <v>120</v>
      </c>
      <c r="J653" t="s">
        <v>11</v>
      </c>
      <c r="K653" t="s">
        <v>7963</v>
      </c>
      <c r="L653" s="1"/>
      <c r="M653" s="1">
        <v>42235</v>
      </c>
      <c r="N653" s="1">
        <v>41961</v>
      </c>
      <c r="O653" t="s">
        <v>13</v>
      </c>
      <c r="P653" s="1">
        <v>41990</v>
      </c>
      <c r="Q653" t="s">
        <v>202</v>
      </c>
      <c r="R653" t="s">
        <v>9</v>
      </c>
      <c r="S653" t="s">
        <v>7949</v>
      </c>
      <c r="T653" t="s">
        <v>13</v>
      </c>
      <c r="U653" t="s">
        <v>53</v>
      </c>
      <c r="X653" s="8">
        <v>41</v>
      </c>
      <c r="Y653" s="8">
        <v>21</v>
      </c>
      <c r="Z653" s="8">
        <v>30.95</v>
      </c>
      <c r="AA653" s="8">
        <v>28373.4</v>
      </c>
      <c r="AB653" t="s">
        <v>54</v>
      </c>
      <c r="AC653" t="s">
        <v>55</v>
      </c>
      <c r="AD653" t="s">
        <v>438</v>
      </c>
      <c r="AE653" t="s">
        <v>11</v>
      </c>
      <c r="AF653" t="s">
        <v>20</v>
      </c>
      <c r="AG653" t="s">
        <v>728</v>
      </c>
      <c r="AH653" t="s">
        <v>363</v>
      </c>
      <c r="AI653" t="s">
        <v>347</v>
      </c>
      <c r="AJ653" t="s">
        <v>100</v>
      </c>
      <c r="AK653" t="s">
        <v>101</v>
      </c>
      <c r="AL653" s="2">
        <v>41961.7187962963</v>
      </c>
      <c r="AM653" t="s">
        <v>3392</v>
      </c>
      <c r="AN653" t="s">
        <v>7964</v>
      </c>
      <c r="AO653">
        <v>5</v>
      </c>
      <c r="AP653" t="s">
        <v>859</v>
      </c>
      <c r="AQ653" t="s">
        <v>860</v>
      </c>
      <c r="AR653">
        <v>60</v>
      </c>
      <c r="AT653" t="s">
        <v>3684</v>
      </c>
      <c r="AU653" t="s">
        <v>859</v>
      </c>
      <c r="AV653" t="s">
        <v>104</v>
      </c>
      <c r="AW653" s="8">
        <v>26280</v>
      </c>
      <c r="AX653" s="8">
        <v>26280</v>
      </c>
      <c r="AY653" s="8">
        <v>28373.4</v>
      </c>
      <c r="BB653" t="s">
        <v>1828</v>
      </c>
      <c r="BE653">
        <v>53</v>
      </c>
      <c r="BF653" t="s">
        <v>9</v>
      </c>
      <c r="BG653" t="s">
        <v>7965</v>
      </c>
      <c r="BO653" t="s">
        <v>67</v>
      </c>
      <c r="BP653">
        <v>0</v>
      </c>
      <c r="BQ653" t="s">
        <v>36</v>
      </c>
      <c r="BR653" t="s">
        <v>3523</v>
      </c>
      <c r="BS653" t="s">
        <v>69</v>
      </c>
      <c r="BV653" t="s">
        <v>7966</v>
      </c>
      <c r="BW653" t="s">
        <v>7964</v>
      </c>
      <c r="BX653" t="s">
        <v>7967</v>
      </c>
      <c r="BY653" t="s">
        <v>7964</v>
      </c>
      <c r="BZ653" t="s">
        <v>72</v>
      </c>
      <c r="CB653" t="s">
        <v>2763</v>
      </c>
      <c r="CD653" t="s">
        <v>164</v>
      </c>
      <c r="CE653" t="s">
        <v>294</v>
      </c>
      <c r="CF653">
        <v>219</v>
      </c>
      <c r="CG653" t="s">
        <v>74</v>
      </c>
      <c r="CI653" t="s">
        <v>7947</v>
      </c>
      <c r="CJ653">
        <v>32</v>
      </c>
      <c r="CK653" t="s">
        <v>45</v>
      </c>
      <c r="CL653" s="1">
        <v>42235</v>
      </c>
      <c r="CM653" t="s">
        <v>7968</v>
      </c>
      <c r="CN653" t="s">
        <v>7969</v>
      </c>
      <c r="CO653" t="s">
        <v>7970</v>
      </c>
      <c r="CQ653">
        <v>3</v>
      </c>
      <c r="CR653" s="8">
        <v>31798.799999999999</v>
      </c>
      <c r="CS653">
        <v>0</v>
      </c>
      <c r="CU653" s="8">
        <v>26280</v>
      </c>
      <c r="CV653">
        <v>4</v>
      </c>
      <c r="CX653" t="s">
        <v>7971</v>
      </c>
      <c r="CY653">
        <v>7</v>
      </c>
    </row>
    <row r="654" spans="1:103" x14ac:dyDescent="0.35">
      <c r="A654" t="s">
        <v>7972</v>
      </c>
      <c r="B654" s="19" t="s">
        <v>7947</v>
      </c>
      <c r="C654" t="s">
        <v>9</v>
      </c>
      <c r="D654">
        <v>100</v>
      </c>
      <c r="E654">
        <v>120</v>
      </c>
      <c r="F654" t="s">
        <v>7947</v>
      </c>
      <c r="G654">
        <v>940</v>
      </c>
      <c r="H654" t="s">
        <v>50</v>
      </c>
      <c r="I654">
        <v>120</v>
      </c>
      <c r="J654" t="s">
        <v>11</v>
      </c>
      <c r="K654" t="s">
        <v>7973</v>
      </c>
      <c r="L654" s="1"/>
      <c r="M654" s="1">
        <v>42237</v>
      </c>
      <c r="N654" s="1">
        <v>42032</v>
      </c>
      <c r="O654" t="s">
        <v>13</v>
      </c>
      <c r="P654" s="1">
        <v>42040</v>
      </c>
      <c r="Q654" t="s">
        <v>436</v>
      </c>
      <c r="R654" t="s">
        <v>9</v>
      </c>
      <c r="S654" t="s">
        <v>7949</v>
      </c>
      <c r="T654" t="s">
        <v>13</v>
      </c>
      <c r="U654" t="s">
        <v>53</v>
      </c>
      <c r="X654" s="8">
        <v>41</v>
      </c>
      <c r="Y654" s="8">
        <v>21</v>
      </c>
      <c r="Z654" s="8">
        <v>30.95</v>
      </c>
      <c r="AA654" s="8">
        <v>29123.360000000001</v>
      </c>
      <c r="AB654" t="s">
        <v>54</v>
      </c>
      <c r="AC654" t="s">
        <v>55</v>
      </c>
      <c r="AD654" t="s">
        <v>438</v>
      </c>
      <c r="AE654" t="s">
        <v>11</v>
      </c>
      <c r="AF654" t="s">
        <v>20</v>
      </c>
      <c r="AG654" t="s">
        <v>5031</v>
      </c>
      <c r="AH654" t="s">
        <v>4837</v>
      </c>
      <c r="AI654" t="s">
        <v>716</v>
      </c>
      <c r="AJ654" t="s">
        <v>23</v>
      </c>
      <c r="AK654" t="s">
        <v>135</v>
      </c>
      <c r="AL654" s="2">
        <v>42032.559687499997</v>
      </c>
      <c r="AM654" t="s">
        <v>7974</v>
      </c>
      <c r="AN654" t="s">
        <v>7974</v>
      </c>
      <c r="AO654">
        <v>5</v>
      </c>
      <c r="AP654" t="s">
        <v>859</v>
      </c>
      <c r="AQ654" t="s">
        <v>860</v>
      </c>
      <c r="AR654">
        <v>60</v>
      </c>
      <c r="AT654" t="s">
        <v>3684</v>
      </c>
      <c r="AU654" t="s">
        <v>859</v>
      </c>
      <c r="AV654" t="s">
        <v>29</v>
      </c>
      <c r="AW654" s="8">
        <v>26899.8</v>
      </c>
      <c r="AX654" s="8">
        <v>26899.8</v>
      </c>
      <c r="AY654" s="8">
        <v>29123.360000000001</v>
      </c>
      <c r="BA654" t="s">
        <v>7975</v>
      </c>
      <c r="BB654" t="s">
        <v>485</v>
      </c>
      <c r="BC654" t="s">
        <v>6029</v>
      </c>
      <c r="BE654">
        <v>53</v>
      </c>
      <c r="BF654" t="s">
        <v>9</v>
      </c>
      <c r="BG654" t="s">
        <v>7976</v>
      </c>
      <c r="BO654" t="s">
        <v>67</v>
      </c>
      <c r="BP654">
        <v>0</v>
      </c>
      <c r="BQ654" t="s">
        <v>36</v>
      </c>
      <c r="BR654" t="s">
        <v>7977</v>
      </c>
      <c r="BS654" t="s">
        <v>69</v>
      </c>
      <c r="BT654" t="s">
        <v>9</v>
      </c>
      <c r="BU654" t="s">
        <v>38</v>
      </c>
      <c r="BV654" t="s">
        <v>7978</v>
      </c>
      <c r="BW654" t="s">
        <v>7974</v>
      </c>
      <c r="BX654" t="s">
        <v>5031</v>
      </c>
      <c r="BY654" t="s">
        <v>7974</v>
      </c>
      <c r="BZ654" t="s">
        <v>40</v>
      </c>
      <c r="CE654" t="s">
        <v>1124</v>
      </c>
      <c r="CF654">
        <v>219</v>
      </c>
      <c r="CG654" t="s">
        <v>74</v>
      </c>
      <c r="CI654" t="s">
        <v>7947</v>
      </c>
      <c r="CJ654">
        <v>32</v>
      </c>
      <c r="CK654" t="s">
        <v>45</v>
      </c>
      <c r="CL654" s="1">
        <v>42237</v>
      </c>
      <c r="CM654" t="s">
        <v>7975</v>
      </c>
      <c r="CO654" t="s">
        <v>7979</v>
      </c>
      <c r="CQ654">
        <v>2</v>
      </c>
      <c r="CR654" s="8">
        <v>31798.799999999999</v>
      </c>
      <c r="CS654">
        <v>1</v>
      </c>
      <c r="CU654" s="8">
        <v>26899.8</v>
      </c>
      <c r="CV654">
        <v>4</v>
      </c>
      <c r="CX654" t="s">
        <v>7980</v>
      </c>
      <c r="CY654">
        <v>7</v>
      </c>
    </row>
    <row r="655" spans="1:103" x14ac:dyDescent="0.35">
      <c r="A655" t="s">
        <v>7981</v>
      </c>
      <c r="B655" s="19" t="s">
        <v>7947</v>
      </c>
      <c r="C655" t="s">
        <v>9</v>
      </c>
      <c r="D655">
        <v>100</v>
      </c>
      <c r="E655">
        <v>120</v>
      </c>
      <c r="F655" t="s">
        <v>7947</v>
      </c>
      <c r="G655">
        <v>699</v>
      </c>
      <c r="H655" t="s">
        <v>148</v>
      </c>
      <c r="I655">
        <v>120</v>
      </c>
      <c r="J655" t="s">
        <v>11</v>
      </c>
      <c r="K655" t="s">
        <v>7982</v>
      </c>
      <c r="L655" s="1"/>
      <c r="M655" s="1">
        <v>42235</v>
      </c>
      <c r="N655" s="1">
        <v>41961</v>
      </c>
      <c r="O655" t="s">
        <v>13</v>
      </c>
      <c r="P655" s="1">
        <v>42013</v>
      </c>
      <c r="Q655" t="s">
        <v>436</v>
      </c>
      <c r="R655" t="s">
        <v>9</v>
      </c>
      <c r="S655" t="s">
        <v>7949</v>
      </c>
      <c r="T655" t="s">
        <v>13</v>
      </c>
      <c r="U655" t="s">
        <v>203</v>
      </c>
      <c r="X655" s="8">
        <v>42.5</v>
      </c>
      <c r="Y655" s="8">
        <v>22.5</v>
      </c>
      <c r="Z655" s="8">
        <v>30.95</v>
      </c>
      <c r="AA655" s="8">
        <v>32282.45</v>
      </c>
      <c r="AB655" t="s">
        <v>2860</v>
      </c>
      <c r="AC655" t="s">
        <v>1706</v>
      </c>
      <c r="AD655" t="s">
        <v>438</v>
      </c>
      <c r="AE655" t="s">
        <v>11</v>
      </c>
      <c r="AF655" t="s">
        <v>20</v>
      </c>
      <c r="AG655" t="s">
        <v>7983</v>
      </c>
      <c r="AH655" t="s">
        <v>363</v>
      </c>
      <c r="AI655" t="s">
        <v>347</v>
      </c>
      <c r="AJ655" t="s">
        <v>100</v>
      </c>
      <c r="AK655" t="s">
        <v>7984</v>
      </c>
      <c r="AL655" s="2">
        <v>41961.716840277775</v>
      </c>
      <c r="AM655" t="s">
        <v>7985</v>
      </c>
      <c r="AN655" t="s">
        <v>7986</v>
      </c>
      <c r="AO655">
        <v>5</v>
      </c>
      <c r="AP655" t="s">
        <v>7987</v>
      </c>
      <c r="AR655">
        <v>60</v>
      </c>
      <c r="AT655" t="s">
        <v>3684</v>
      </c>
      <c r="AU655" t="s">
        <v>7987</v>
      </c>
      <c r="AV655" t="s">
        <v>104</v>
      </c>
      <c r="AW655" s="8">
        <v>29880</v>
      </c>
      <c r="AX655" s="8">
        <v>29880</v>
      </c>
      <c r="AY655" s="8">
        <v>32282.45</v>
      </c>
      <c r="BB655" t="s">
        <v>4922</v>
      </c>
      <c r="BE655">
        <v>53</v>
      </c>
      <c r="BF655" t="s">
        <v>69</v>
      </c>
      <c r="BG655" t="s">
        <v>7988</v>
      </c>
      <c r="BO655" t="s">
        <v>653</v>
      </c>
      <c r="BP655">
        <v>0</v>
      </c>
      <c r="BQ655" t="s">
        <v>7989</v>
      </c>
      <c r="BR655" t="s">
        <v>7990</v>
      </c>
      <c r="BS655" t="s">
        <v>69</v>
      </c>
      <c r="BV655" t="s">
        <v>7991</v>
      </c>
      <c r="BW655" t="s">
        <v>7985</v>
      </c>
      <c r="BX655" t="s">
        <v>7992</v>
      </c>
      <c r="BY655" t="s">
        <v>7986</v>
      </c>
      <c r="BZ655" t="s">
        <v>72</v>
      </c>
      <c r="CB655" t="s">
        <v>7993</v>
      </c>
      <c r="CE655" t="s">
        <v>7994</v>
      </c>
      <c r="CF655">
        <v>249</v>
      </c>
      <c r="CG655" t="s">
        <v>672</v>
      </c>
      <c r="CH655" t="s">
        <v>7981</v>
      </c>
      <c r="CI655" t="s">
        <v>7947</v>
      </c>
      <c r="CJ655">
        <v>32</v>
      </c>
      <c r="CK655" t="s">
        <v>45</v>
      </c>
      <c r="CL655" s="1">
        <v>42235</v>
      </c>
      <c r="CM655" t="s">
        <v>7995</v>
      </c>
      <c r="CN655" t="s">
        <v>7996</v>
      </c>
      <c r="CO655" t="s">
        <v>7997</v>
      </c>
      <c r="CQ655">
        <v>3</v>
      </c>
      <c r="CR655" s="8">
        <v>36154.800000000003</v>
      </c>
      <c r="CS655">
        <v>1</v>
      </c>
      <c r="CT655" t="s">
        <v>9</v>
      </c>
      <c r="CU655" s="8">
        <v>29880</v>
      </c>
      <c r="CV655">
        <v>4</v>
      </c>
      <c r="CX655" t="s">
        <v>7998</v>
      </c>
      <c r="CY655">
        <v>7</v>
      </c>
    </row>
    <row r="656" spans="1:103" x14ac:dyDescent="0.35">
      <c r="A656" t="s">
        <v>7999</v>
      </c>
      <c r="B656" s="19" t="s">
        <v>7947</v>
      </c>
      <c r="C656" t="s">
        <v>9</v>
      </c>
      <c r="D656">
        <v>100</v>
      </c>
      <c r="E656">
        <v>120</v>
      </c>
      <c r="F656" t="s">
        <v>7947</v>
      </c>
      <c r="G656">
        <v>175</v>
      </c>
      <c r="H656" t="s">
        <v>50</v>
      </c>
      <c r="I656">
        <v>120</v>
      </c>
      <c r="J656" t="s">
        <v>11</v>
      </c>
      <c r="K656" t="s">
        <v>8000</v>
      </c>
      <c r="L656" s="1"/>
      <c r="M656" s="1">
        <v>42238</v>
      </c>
      <c r="N656" s="1">
        <v>41872</v>
      </c>
      <c r="O656" t="s">
        <v>13</v>
      </c>
      <c r="P656" s="1"/>
      <c r="Q656" t="s">
        <v>436</v>
      </c>
      <c r="R656" t="s">
        <v>9</v>
      </c>
      <c r="S656" t="s">
        <v>7949</v>
      </c>
      <c r="T656" t="s">
        <v>13</v>
      </c>
      <c r="U656" t="s">
        <v>53</v>
      </c>
      <c r="V656" t="s">
        <v>8001</v>
      </c>
      <c r="X656" s="8">
        <v>41</v>
      </c>
      <c r="Y656" s="8">
        <v>21</v>
      </c>
      <c r="Z656" s="8">
        <v>30.95</v>
      </c>
      <c r="AA656" s="8">
        <v>28373.4</v>
      </c>
      <c r="AB656" t="s">
        <v>54</v>
      </c>
      <c r="AC656" t="s">
        <v>55</v>
      </c>
      <c r="AD656" t="s">
        <v>438</v>
      </c>
      <c r="AE656" t="s">
        <v>11</v>
      </c>
      <c r="AF656" t="s">
        <v>20</v>
      </c>
      <c r="AG656" t="s">
        <v>8002</v>
      </c>
      <c r="AH656" t="s">
        <v>1303</v>
      </c>
      <c r="AI656" t="s">
        <v>58</v>
      </c>
      <c r="AJ656" t="s">
        <v>59</v>
      </c>
      <c r="AK656" t="s">
        <v>60</v>
      </c>
      <c r="AL656" s="2">
        <v>41872.76971064815</v>
      </c>
      <c r="AM656" t="s">
        <v>8003</v>
      </c>
      <c r="AN656" t="s">
        <v>8003</v>
      </c>
      <c r="AO656">
        <v>5</v>
      </c>
      <c r="AP656" t="s">
        <v>859</v>
      </c>
      <c r="AQ656" t="s">
        <v>860</v>
      </c>
      <c r="AR656">
        <v>60</v>
      </c>
      <c r="AT656" t="s">
        <v>3684</v>
      </c>
      <c r="AU656" t="s">
        <v>859</v>
      </c>
      <c r="AV656" t="s">
        <v>62</v>
      </c>
      <c r="AW656" s="8">
        <v>26280</v>
      </c>
      <c r="AX656" s="8">
        <v>26280</v>
      </c>
      <c r="AY656" s="8">
        <v>28373.4</v>
      </c>
      <c r="AZ656" t="s">
        <v>210</v>
      </c>
      <c r="BA656" t="s">
        <v>8004</v>
      </c>
      <c r="BB656" t="s">
        <v>106</v>
      </c>
      <c r="BC656" t="s">
        <v>8005</v>
      </c>
      <c r="BE656">
        <v>53</v>
      </c>
      <c r="BF656" t="s">
        <v>9</v>
      </c>
      <c r="BG656" t="s">
        <v>8006</v>
      </c>
      <c r="BO656" t="s">
        <v>67</v>
      </c>
      <c r="BP656">
        <v>0</v>
      </c>
      <c r="BQ656" t="s">
        <v>36</v>
      </c>
      <c r="BR656" t="s">
        <v>6259</v>
      </c>
      <c r="BS656" t="s">
        <v>9</v>
      </c>
      <c r="BV656" t="s">
        <v>8007</v>
      </c>
      <c r="BW656" t="s">
        <v>8003</v>
      </c>
      <c r="BX656" t="s">
        <v>8008</v>
      </c>
      <c r="BY656" t="s">
        <v>8003</v>
      </c>
      <c r="BZ656" t="s">
        <v>72</v>
      </c>
      <c r="CB656" t="s">
        <v>8009</v>
      </c>
      <c r="CD656" t="s">
        <v>164</v>
      </c>
      <c r="CE656" t="s">
        <v>294</v>
      </c>
      <c r="CF656">
        <v>219</v>
      </c>
      <c r="CG656" t="s">
        <v>74</v>
      </c>
      <c r="CI656" t="s">
        <v>7947</v>
      </c>
      <c r="CJ656">
        <v>32</v>
      </c>
      <c r="CK656" t="s">
        <v>45</v>
      </c>
      <c r="CL656" s="1">
        <v>42238</v>
      </c>
      <c r="CM656" t="s">
        <v>8004</v>
      </c>
      <c r="CN656" t="s">
        <v>8010</v>
      </c>
      <c r="CO656" t="s">
        <v>8011</v>
      </c>
      <c r="CQ656">
        <v>3</v>
      </c>
      <c r="CR656" s="8">
        <v>31798.799999999999</v>
      </c>
      <c r="CS656">
        <v>1</v>
      </c>
      <c r="CU656" s="8">
        <v>26280</v>
      </c>
      <c r="CV656">
        <v>4</v>
      </c>
      <c r="CX656" t="s">
        <v>8012</v>
      </c>
      <c r="CY656">
        <v>7</v>
      </c>
    </row>
    <row r="657" spans="1:103" x14ac:dyDescent="0.35">
      <c r="A657" t="s">
        <v>8013</v>
      </c>
      <c r="B657" s="19" t="s">
        <v>7947</v>
      </c>
      <c r="C657" t="s">
        <v>9</v>
      </c>
      <c r="D657">
        <v>96.84</v>
      </c>
      <c r="E657">
        <v>120</v>
      </c>
      <c r="F657" t="s">
        <v>7947</v>
      </c>
      <c r="G657">
        <v>2153</v>
      </c>
      <c r="H657" t="s">
        <v>10</v>
      </c>
      <c r="I657">
        <v>120</v>
      </c>
      <c r="J657" t="s">
        <v>11</v>
      </c>
      <c r="K657" t="s">
        <v>8014</v>
      </c>
      <c r="L657" s="1"/>
      <c r="M657" s="1">
        <v>42237</v>
      </c>
      <c r="N657" s="1">
        <v>42173</v>
      </c>
      <c r="O657" t="s">
        <v>13</v>
      </c>
      <c r="P657" s="1">
        <v>42180</v>
      </c>
      <c r="Q657" t="s">
        <v>14</v>
      </c>
      <c r="R657" t="s">
        <v>9</v>
      </c>
      <c r="S657" t="s">
        <v>7949</v>
      </c>
      <c r="T657" t="s">
        <v>13</v>
      </c>
      <c r="U657" t="s">
        <v>657</v>
      </c>
      <c r="X657" s="8">
        <v>35</v>
      </c>
      <c r="Y657" s="8">
        <v>19</v>
      </c>
      <c r="Z657" s="8">
        <v>30.95</v>
      </c>
      <c r="AA657" s="8">
        <v>26527.34</v>
      </c>
      <c r="AB657" t="s">
        <v>18</v>
      </c>
      <c r="AC657" t="s">
        <v>18</v>
      </c>
      <c r="AD657" t="s">
        <v>438</v>
      </c>
      <c r="AE657" t="s">
        <v>11</v>
      </c>
      <c r="AF657" t="s">
        <v>20</v>
      </c>
      <c r="AG657" t="s">
        <v>8015</v>
      </c>
      <c r="AH657" t="s">
        <v>2644</v>
      </c>
      <c r="AI657" t="s">
        <v>762</v>
      </c>
      <c r="AJ657" t="s">
        <v>23</v>
      </c>
      <c r="AK657" t="s">
        <v>24</v>
      </c>
      <c r="AL657" s="2">
        <v>42173.476145833331</v>
      </c>
      <c r="AM657" t="s">
        <v>8016</v>
      </c>
      <c r="AN657" t="s">
        <v>8017</v>
      </c>
      <c r="AO657">
        <v>3</v>
      </c>
      <c r="AP657" t="s">
        <v>859</v>
      </c>
      <c r="AQ657" t="s">
        <v>860</v>
      </c>
      <c r="AR657">
        <v>60</v>
      </c>
      <c r="AT657" t="s">
        <v>3684</v>
      </c>
      <c r="AU657" t="s">
        <v>859</v>
      </c>
      <c r="AV657" t="s">
        <v>29</v>
      </c>
      <c r="AW657" s="8">
        <v>25315.8</v>
      </c>
      <c r="AX657" s="8">
        <v>25315.8</v>
      </c>
      <c r="AY657" s="8">
        <v>27392.3</v>
      </c>
      <c r="BA657" t="s">
        <v>8018</v>
      </c>
      <c r="BB657" t="s">
        <v>106</v>
      </c>
      <c r="BC657" t="s">
        <v>8019</v>
      </c>
      <c r="BE657">
        <v>53</v>
      </c>
      <c r="BF657" t="s">
        <v>9</v>
      </c>
      <c r="BG657" t="s">
        <v>8020</v>
      </c>
      <c r="BO657" t="s">
        <v>35</v>
      </c>
      <c r="BP657">
        <v>864.96</v>
      </c>
      <c r="BQ657" t="s">
        <v>36</v>
      </c>
      <c r="BR657" t="s">
        <v>8021</v>
      </c>
      <c r="BS657" t="s">
        <v>9</v>
      </c>
      <c r="BT657" t="s">
        <v>9</v>
      </c>
      <c r="BU657" t="s">
        <v>38</v>
      </c>
      <c r="BV657" t="s">
        <v>8022</v>
      </c>
      <c r="BW657" t="s">
        <v>8017</v>
      </c>
      <c r="BX657" t="s">
        <v>8023</v>
      </c>
      <c r="BY657" t="s">
        <v>8017</v>
      </c>
      <c r="BZ657" t="s">
        <v>40</v>
      </c>
      <c r="CB657" t="s">
        <v>8024</v>
      </c>
      <c r="CC657" t="s">
        <v>8025</v>
      </c>
      <c r="CD657" t="s">
        <v>254</v>
      </c>
      <c r="CE657" t="s">
        <v>608</v>
      </c>
      <c r="CF657">
        <v>199</v>
      </c>
      <c r="CG657" t="s">
        <v>44</v>
      </c>
      <c r="CI657" t="s">
        <v>7947</v>
      </c>
      <c r="CJ657">
        <v>32</v>
      </c>
      <c r="CK657" t="s">
        <v>45</v>
      </c>
      <c r="CL657" s="1">
        <v>42237</v>
      </c>
      <c r="CM657" t="s">
        <v>8018</v>
      </c>
      <c r="CO657" t="s">
        <v>8026</v>
      </c>
      <c r="CP657" t="s">
        <v>8025</v>
      </c>
      <c r="CQ657">
        <v>1</v>
      </c>
      <c r="CR657" s="8"/>
      <c r="CS657">
        <v>2</v>
      </c>
      <c r="CU657" s="8">
        <v>25315.8</v>
      </c>
      <c r="CV657">
        <v>4</v>
      </c>
      <c r="CX657" t="s">
        <v>8027</v>
      </c>
      <c r="CY657">
        <v>7</v>
      </c>
    </row>
    <row r="658" spans="1:103" x14ac:dyDescent="0.35">
      <c r="A658" t="s">
        <v>8028</v>
      </c>
      <c r="B658" s="19" t="s">
        <v>8029</v>
      </c>
      <c r="C658" t="s">
        <v>69</v>
      </c>
      <c r="E658">
        <v>150</v>
      </c>
      <c r="F658" t="s">
        <v>8029</v>
      </c>
      <c r="G658">
        <v>1600</v>
      </c>
      <c r="H658" t="s">
        <v>50</v>
      </c>
      <c r="I658">
        <v>150</v>
      </c>
      <c r="J658" t="s">
        <v>1433</v>
      </c>
      <c r="K658" t="s">
        <v>8030</v>
      </c>
      <c r="L658" s="1">
        <v>42181</v>
      </c>
      <c r="M658" s="1">
        <v>42235</v>
      </c>
      <c r="N658" s="1">
        <v>42109</v>
      </c>
      <c r="O658" t="s">
        <v>1455</v>
      </c>
      <c r="P658" s="1">
        <v>42123</v>
      </c>
      <c r="Q658" t="s">
        <v>758</v>
      </c>
      <c r="S658" t="s">
        <v>8031</v>
      </c>
      <c r="T658" t="s">
        <v>1455</v>
      </c>
      <c r="X658" s="8">
        <v>58.52</v>
      </c>
      <c r="Y658" s="8">
        <v>18.989999999999998</v>
      </c>
      <c r="Z658" s="8">
        <v>40</v>
      </c>
      <c r="AD658" t="s">
        <v>1436</v>
      </c>
      <c r="AE658" t="s">
        <v>1433</v>
      </c>
      <c r="AF658" t="s">
        <v>177</v>
      </c>
      <c r="AH658" t="s">
        <v>1344</v>
      </c>
      <c r="AI658" t="s">
        <v>527</v>
      </c>
      <c r="AJ658" t="s">
        <v>100</v>
      </c>
      <c r="AK658" t="s">
        <v>659</v>
      </c>
      <c r="AL658" s="2">
        <v>42109.496365740742</v>
      </c>
      <c r="AM658" t="s">
        <v>8032</v>
      </c>
      <c r="AO658">
        <v>0</v>
      </c>
      <c r="AP658" t="s">
        <v>1440</v>
      </c>
      <c r="AU658" t="s">
        <v>1440</v>
      </c>
      <c r="AV658" t="s">
        <v>104</v>
      </c>
      <c r="AW658" s="8">
        <v>41850</v>
      </c>
      <c r="AX658" s="8"/>
      <c r="AY658" s="8"/>
      <c r="BA658" t="s">
        <v>1712</v>
      </c>
      <c r="BB658" t="s">
        <v>32</v>
      </c>
      <c r="BC658" t="s">
        <v>1713</v>
      </c>
      <c r="BF658" t="s">
        <v>69</v>
      </c>
      <c r="BG658" t="s">
        <v>8033</v>
      </c>
      <c r="BQ658" t="s">
        <v>1444</v>
      </c>
      <c r="BR658" t="s">
        <v>8034</v>
      </c>
      <c r="BS658" t="s">
        <v>69</v>
      </c>
      <c r="BV658" t="s">
        <v>8035</v>
      </c>
      <c r="BW658" t="s">
        <v>8032</v>
      </c>
      <c r="BX658" t="s">
        <v>2351</v>
      </c>
      <c r="BY658" t="s">
        <v>8036</v>
      </c>
      <c r="BZ658" t="s">
        <v>40</v>
      </c>
      <c r="CB658" t="s">
        <v>2064</v>
      </c>
      <c r="CE658" t="s">
        <v>112</v>
      </c>
      <c r="CF658">
        <v>279</v>
      </c>
      <c r="CG658" t="s">
        <v>320</v>
      </c>
      <c r="CH658" t="s">
        <v>1449</v>
      </c>
      <c r="CI658" t="s">
        <v>8029</v>
      </c>
      <c r="CJ658">
        <v>306</v>
      </c>
      <c r="CK658" t="s">
        <v>1450</v>
      </c>
      <c r="CL658" s="1">
        <v>42235</v>
      </c>
      <c r="CM658" t="s">
        <v>1712</v>
      </c>
      <c r="CQ658">
        <v>0</v>
      </c>
      <c r="CR658" s="8"/>
      <c r="CS658">
        <v>1</v>
      </c>
      <c r="CU658" s="8">
        <v>41850</v>
      </c>
      <c r="CV658"/>
      <c r="CX658" t="s">
        <v>8037</v>
      </c>
    </row>
    <row r="659" spans="1:103" x14ac:dyDescent="0.35">
      <c r="A659" t="s">
        <v>8028</v>
      </c>
      <c r="B659" s="19" t="s">
        <v>8029</v>
      </c>
      <c r="C659" t="s">
        <v>69</v>
      </c>
      <c r="E659">
        <v>150</v>
      </c>
      <c r="F659" t="s">
        <v>8029</v>
      </c>
      <c r="G659">
        <v>1602</v>
      </c>
      <c r="H659" t="s">
        <v>50</v>
      </c>
      <c r="I659">
        <v>150</v>
      </c>
      <c r="J659" t="s">
        <v>1433</v>
      </c>
      <c r="K659" t="s">
        <v>8030</v>
      </c>
      <c r="L659" s="1">
        <v>42181</v>
      </c>
      <c r="M659" s="1">
        <v>42236</v>
      </c>
      <c r="N659" s="1">
        <v>42109</v>
      </c>
      <c r="O659" t="s">
        <v>1455</v>
      </c>
      <c r="P659" s="1">
        <v>42123</v>
      </c>
      <c r="Q659" t="s">
        <v>758</v>
      </c>
      <c r="S659" t="s">
        <v>8031</v>
      </c>
      <c r="T659" t="s">
        <v>1455</v>
      </c>
      <c r="X659" s="8">
        <v>58.52</v>
      </c>
      <c r="Y659" s="8">
        <v>18.989999999999998</v>
      </c>
      <c r="Z659" s="8">
        <v>40</v>
      </c>
      <c r="AD659" t="s">
        <v>1436</v>
      </c>
      <c r="AE659" t="s">
        <v>1433</v>
      </c>
      <c r="AF659" t="s">
        <v>177</v>
      </c>
      <c r="AH659" t="s">
        <v>1344</v>
      </c>
      <c r="AI659" t="s">
        <v>527</v>
      </c>
      <c r="AJ659" t="s">
        <v>80</v>
      </c>
      <c r="AK659" t="s">
        <v>677</v>
      </c>
      <c r="AL659" s="2">
        <v>42109.497858796298</v>
      </c>
      <c r="AM659" t="s">
        <v>8032</v>
      </c>
      <c r="AO659">
        <v>0</v>
      </c>
      <c r="AP659" t="s">
        <v>1440</v>
      </c>
      <c r="AU659" t="s">
        <v>1440</v>
      </c>
      <c r="AV659" t="s">
        <v>83</v>
      </c>
      <c r="AW659" s="8">
        <v>41850</v>
      </c>
      <c r="AX659" s="8"/>
      <c r="AY659" s="8"/>
      <c r="BA659" t="s">
        <v>1712</v>
      </c>
      <c r="BB659" t="s">
        <v>32</v>
      </c>
      <c r="BC659" t="s">
        <v>1713</v>
      </c>
      <c r="BF659" t="s">
        <v>69</v>
      </c>
      <c r="BG659" t="s">
        <v>8033</v>
      </c>
      <c r="BQ659" t="s">
        <v>1444</v>
      </c>
      <c r="BR659" t="s">
        <v>8034</v>
      </c>
      <c r="BS659" t="s">
        <v>69</v>
      </c>
      <c r="BV659" t="s">
        <v>8035</v>
      </c>
      <c r="BW659" t="s">
        <v>8032</v>
      </c>
      <c r="BX659" t="s">
        <v>2351</v>
      </c>
      <c r="BY659" t="s">
        <v>8036</v>
      </c>
      <c r="BZ659" t="s">
        <v>40</v>
      </c>
      <c r="CB659" t="s">
        <v>2064</v>
      </c>
      <c r="CE659" t="s">
        <v>112</v>
      </c>
      <c r="CF659">
        <v>279</v>
      </c>
      <c r="CG659" t="s">
        <v>320</v>
      </c>
      <c r="CH659" t="s">
        <v>1449</v>
      </c>
      <c r="CI659" t="s">
        <v>8029</v>
      </c>
      <c r="CJ659">
        <v>306</v>
      </c>
      <c r="CK659" t="s">
        <v>1450</v>
      </c>
      <c r="CL659" s="1">
        <v>42236</v>
      </c>
      <c r="CM659" t="s">
        <v>1712</v>
      </c>
      <c r="CQ659">
        <v>0</v>
      </c>
      <c r="CR659" s="8"/>
      <c r="CS659">
        <v>1</v>
      </c>
      <c r="CU659" s="8">
        <v>41850</v>
      </c>
      <c r="CV659"/>
      <c r="CX659" t="s">
        <v>8038</v>
      </c>
    </row>
    <row r="660" spans="1:103" x14ac:dyDescent="0.35">
      <c r="A660" t="s">
        <v>8028</v>
      </c>
      <c r="B660" s="19" t="s">
        <v>8029</v>
      </c>
      <c r="C660" t="s">
        <v>69</v>
      </c>
      <c r="E660">
        <v>150</v>
      </c>
      <c r="F660" t="s">
        <v>8029</v>
      </c>
      <c r="G660">
        <v>1603</v>
      </c>
      <c r="H660" t="s">
        <v>50</v>
      </c>
      <c r="I660">
        <v>150</v>
      </c>
      <c r="J660" t="s">
        <v>1433</v>
      </c>
      <c r="K660" t="s">
        <v>8030</v>
      </c>
      <c r="L660" s="1">
        <v>42181</v>
      </c>
      <c r="M660" s="1">
        <v>42237</v>
      </c>
      <c r="N660" s="1">
        <v>42109</v>
      </c>
      <c r="O660" t="s">
        <v>1455</v>
      </c>
      <c r="P660" s="1">
        <v>42123</v>
      </c>
      <c r="Q660" t="s">
        <v>758</v>
      </c>
      <c r="S660" t="s">
        <v>8031</v>
      </c>
      <c r="T660" t="s">
        <v>1455</v>
      </c>
      <c r="X660" s="8">
        <v>58.52</v>
      </c>
      <c r="Y660" s="8">
        <v>18.989999999999998</v>
      </c>
      <c r="Z660" s="8">
        <v>40</v>
      </c>
      <c r="AD660" t="s">
        <v>1436</v>
      </c>
      <c r="AE660" t="s">
        <v>1433</v>
      </c>
      <c r="AF660" t="s">
        <v>177</v>
      </c>
      <c r="AH660" t="s">
        <v>1344</v>
      </c>
      <c r="AI660" t="s">
        <v>527</v>
      </c>
      <c r="AJ660" t="s">
        <v>23</v>
      </c>
      <c r="AK660" t="s">
        <v>680</v>
      </c>
      <c r="AL660" s="2">
        <v>42109.499710648146</v>
      </c>
      <c r="AM660" t="s">
        <v>8032</v>
      </c>
      <c r="AO660">
        <v>0</v>
      </c>
      <c r="AP660" t="s">
        <v>1440</v>
      </c>
      <c r="AU660" t="s">
        <v>1440</v>
      </c>
      <c r="AV660" t="s">
        <v>29</v>
      </c>
      <c r="AW660" s="8">
        <v>41850</v>
      </c>
      <c r="AX660" s="8"/>
      <c r="AY660" s="8"/>
      <c r="BA660" t="s">
        <v>1712</v>
      </c>
      <c r="BB660" t="s">
        <v>32</v>
      </c>
      <c r="BC660" t="s">
        <v>1713</v>
      </c>
      <c r="BF660" t="s">
        <v>69</v>
      </c>
      <c r="BG660" t="s">
        <v>8033</v>
      </c>
      <c r="BQ660" t="s">
        <v>1444</v>
      </c>
      <c r="BR660" t="s">
        <v>8034</v>
      </c>
      <c r="BS660" t="s">
        <v>9</v>
      </c>
      <c r="BV660" t="s">
        <v>8035</v>
      </c>
      <c r="BW660" t="s">
        <v>8032</v>
      </c>
      <c r="BX660" t="s">
        <v>2351</v>
      </c>
      <c r="BY660" t="s">
        <v>8036</v>
      </c>
      <c r="BZ660" t="s">
        <v>40</v>
      </c>
      <c r="CB660" t="s">
        <v>2064</v>
      </c>
      <c r="CE660" t="s">
        <v>112</v>
      </c>
      <c r="CF660">
        <v>279</v>
      </c>
      <c r="CG660" t="s">
        <v>320</v>
      </c>
      <c r="CH660" t="s">
        <v>1449</v>
      </c>
      <c r="CI660" t="s">
        <v>8029</v>
      </c>
      <c r="CJ660">
        <v>306</v>
      </c>
      <c r="CK660" t="s">
        <v>1450</v>
      </c>
      <c r="CL660" s="1">
        <v>42237</v>
      </c>
      <c r="CM660" t="s">
        <v>1712</v>
      </c>
      <c r="CQ660">
        <v>0</v>
      </c>
      <c r="CR660" s="8"/>
      <c r="CS660">
        <v>1</v>
      </c>
      <c r="CU660" s="8">
        <v>41850</v>
      </c>
      <c r="CV660"/>
      <c r="CX660" t="s">
        <v>8039</v>
      </c>
    </row>
    <row r="661" spans="1:103" x14ac:dyDescent="0.35">
      <c r="A661" t="s">
        <v>5565</v>
      </c>
      <c r="B661" s="19" t="s">
        <v>8029</v>
      </c>
      <c r="C661" t="s">
        <v>69</v>
      </c>
      <c r="D661">
        <v>6.61</v>
      </c>
      <c r="E661">
        <v>120</v>
      </c>
      <c r="F661" t="s">
        <v>8029</v>
      </c>
      <c r="G661">
        <v>1377</v>
      </c>
      <c r="H661" t="s">
        <v>50</v>
      </c>
      <c r="I661">
        <v>120</v>
      </c>
      <c r="J661" t="s">
        <v>1433</v>
      </c>
      <c r="K661" t="s">
        <v>2887</v>
      </c>
      <c r="L661" s="1">
        <v>42087</v>
      </c>
      <c r="M661" s="1">
        <v>42238</v>
      </c>
      <c r="N661" s="1">
        <v>42087</v>
      </c>
      <c r="O661" t="s">
        <v>990</v>
      </c>
      <c r="P661" s="1"/>
      <c r="Q661" t="s">
        <v>758</v>
      </c>
      <c r="R661" t="s">
        <v>9</v>
      </c>
      <c r="S661" t="s">
        <v>8031</v>
      </c>
      <c r="T661" t="s">
        <v>1414</v>
      </c>
      <c r="X661" s="8">
        <v>58.52</v>
      </c>
      <c r="Y661" s="8">
        <v>18.989999999999998</v>
      </c>
      <c r="Z661" s="8">
        <v>40</v>
      </c>
      <c r="AA661" s="8">
        <v>2544</v>
      </c>
      <c r="AD661" t="s">
        <v>1436</v>
      </c>
      <c r="AE661" t="s">
        <v>1433</v>
      </c>
      <c r="AF661" t="s">
        <v>177</v>
      </c>
      <c r="AH661" t="s">
        <v>1774</v>
      </c>
      <c r="AI661" t="s">
        <v>283</v>
      </c>
      <c r="AJ661" t="s">
        <v>59</v>
      </c>
      <c r="AK661" t="s">
        <v>683</v>
      </c>
      <c r="AL661" s="2">
        <v>42087.55709490741</v>
      </c>
      <c r="AM661" t="s">
        <v>8040</v>
      </c>
      <c r="AN661" t="s">
        <v>5567</v>
      </c>
      <c r="AO661">
        <v>2</v>
      </c>
      <c r="AP661" t="s">
        <v>1440</v>
      </c>
      <c r="AU661" t="s">
        <v>1440</v>
      </c>
      <c r="AV661" t="s">
        <v>62</v>
      </c>
      <c r="AW661" s="8">
        <v>35880</v>
      </c>
      <c r="AX661" s="8">
        <v>35880</v>
      </c>
      <c r="AY661" s="8">
        <v>38503.32</v>
      </c>
      <c r="BA661" t="s">
        <v>5568</v>
      </c>
      <c r="BB661" t="s">
        <v>511</v>
      </c>
      <c r="BC661" t="s">
        <v>2891</v>
      </c>
      <c r="BF661" t="s">
        <v>69</v>
      </c>
      <c r="BG661" t="s">
        <v>7293</v>
      </c>
      <c r="BP661">
        <v>35959.32</v>
      </c>
      <c r="BQ661" t="s">
        <v>1444</v>
      </c>
      <c r="BR661" t="s">
        <v>5569</v>
      </c>
      <c r="BS661" t="s">
        <v>9</v>
      </c>
      <c r="BV661" t="s">
        <v>7294</v>
      </c>
      <c r="BW661" t="s">
        <v>8040</v>
      </c>
      <c r="BX661" t="s">
        <v>3106</v>
      </c>
      <c r="BY661" t="s">
        <v>5567</v>
      </c>
      <c r="BZ661" t="s">
        <v>40</v>
      </c>
      <c r="CB661" t="s">
        <v>5312</v>
      </c>
      <c r="CE661" t="s">
        <v>3790</v>
      </c>
      <c r="CF661">
        <v>279</v>
      </c>
      <c r="CG661" t="s">
        <v>320</v>
      </c>
      <c r="CH661" t="s">
        <v>1449</v>
      </c>
      <c r="CI661" t="s">
        <v>8029</v>
      </c>
      <c r="CJ661">
        <v>306</v>
      </c>
      <c r="CK661" t="s">
        <v>1450</v>
      </c>
      <c r="CL661" s="1">
        <v>42238</v>
      </c>
      <c r="CM661" t="s">
        <v>5568</v>
      </c>
      <c r="CQ661">
        <v>1</v>
      </c>
      <c r="CR661" s="8"/>
      <c r="CS661">
        <v>1</v>
      </c>
      <c r="CU661" s="8">
        <v>35880</v>
      </c>
      <c r="CV661"/>
      <c r="CX661" t="s">
        <v>8041</v>
      </c>
    </row>
    <row r="662" spans="1:103" x14ac:dyDescent="0.35">
      <c r="A662" t="s">
        <v>1095</v>
      </c>
      <c r="B662" s="19" t="s">
        <v>8029</v>
      </c>
      <c r="C662" t="s">
        <v>9</v>
      </c>
      <c r="D662">
        <v>100</v>
      </c>
      <c r="E662">
        <v>50</v>
      </c>
      <c r="F662" t="s">
        <v>8029</v>
      </c>
      <c r="G662">
        <v>1685</v>
      </c>
      <c r="H662" t="s">
        <v>148</v>
      </c>
      <c r="I662">
        <v>50</v>
      </c>
      <c r="J662" t="s">
        <v>1433</v>
      </c>
      <c r="K662" t="s">
        <v>1096</v>
      </c>
      <c r="L662" s="1"/>
      <c r="M662" s="1">
        <v>42235</v>
      </c>
      <c r="N662" s="1">
        <v>42118</v>
      </c>
      <c r="O662" t="s">
        <v>13</v>
      </c>
      <c r="P662" s="1"/>
      <c r="Q662" t="s">
        <v>758</v>
      </c>
      <c r="S662" t="s">
        <v>8031</v>
      </c>
      <c r="T662" t="s">
        <v>13</v>
      </c>
      <c r="U662" t="s">
        <v>226</v>
      </c>
      <c r="X662" s="8">
        <v>54.29</v>
      </c>
      <c r="Y662" s="8">
        <v>23.22</v>
      </c>
      <c r="Z662" s="8">
        <v>40</v>
      </c>
      <c r="AA662" s="8">
        <v>2522.8200000000002</v>
      </c>
      <c r="AB662" t="s">
        <v>2412</v>
      </c>
      <c r="AC662" t="s">
        <v>2412</v>
      </c>
      <c r="AD662" t="s">
        <v>1436</v>
      </c>
      <c r="AE662" t="s">
        <v>1433</v>
      </c>
      <c r="AF662" t="s">
        <v>177</v>
      </c>
      <c r="AH662" t="s">
        <v>6507</v>
      </c>
      <c r="AI662" t="s">
        <v>564</v>
      </c>
      <c r="AJ662" t="s">
        <v>100</v>
      </c>
      <c r="AK662" t="s">
        <v>2414</v>
      </c>
      <c r="AL662" s="2">
        <v>42118.549942129626</v>
      </c>
      <c r="AO662">
        <v>2</v>
      </c>
      <c r="AP662" t="s">
        <v>1471</v>
      </c>
      <c r="AU662" t="s">
        <v>1472</v>
      </c>
      <c r="AV662" t="s">
        <v>104</v>
      </c>
      <c r="AW662" s="8">
        <v>17976.830000000002</v>
      </c>
      <c r="AX662" s="8">
        <v>2277.0700000000002</v>
      </c>
      <c r="AY662" s="8">
        <v>2522.8200000000002</v>
      </c>
      <c r="BA662" t="s">
        <v>1100</v>
      </c>
      <c r="BB662" t="s">
        <v>32</v>
      </c>
      <c r="BC662" t="s">
        <v>1101</v>
      </c>
      <c r="BF662" t="s">
        <v>69</v>
      </c>
      <c r="BG662" t="s">
        <v>1102</v>
      </c>
      <c r="BO662" t="s">
        <v>2860</v>
      </c>
      <c r="BP662">
        <v>0</v>
      </c>
      <c r="BQ662" t="s">
        <v>1476</v>
      </c>
      <c r="BR662" t="s">
        <v>1103</v>
      </c>
      <c r="BS662" t="s">
        <v>9</v>
      </c>
      <c r="BT662" t="s">
        <v>9</v>
      </c>
      <c r="BU662" t="s">
        <v>38</v>
      </c>
      <c r="BV662" t="s">
        <v>1104</v>
      </c>
      <c r="BX662" t="s">
        <v>1105</v>
      </c>
      <c r="BY662" t="s">
        <v>1106</v>
      </c>
      <c r="BZ662" t="s">
        <v>72</v>
      </c>
      <c r="CA662" t="s">
        <v>1107</v>
      </c>
      <c r="CB662" t="s">
        <v>1108</v>
      </c>
      <c r="CE662" t="s">
        <v>91</v>
      </c>
      <c r="CF662">
        <v>349</v>
      </c>
      <c r="CG662" t="s">
        <v>449</v>
      </c>
      <c r="CI662" t="s">
        <v>8029</v>
      </c>
      <c r="CJ662">
        <v>306</v>
      </c>
      <c r="CK662" t="s">
        <v>1450</v>
      </c>
      <c r="CL662" s="1">
        <v>42235</v>
      </c>
      <c r="CM662" t="s">
        <v>1100</v>
      </c>
      <c r="CQ662">
        <v>1</v>
      </c>
      <c r="CR662" s="8"/>
      <c r="CS662">
        <v>1</v>
      </c>
      <c r="CU662" s="8">
        <v>17976.830000000002</v>
      </c>
      <c r="CV662"/>
      <c r="CX662" t="s">
        <v>8042</v>
      </c>
    </row>
    <row r="663" spans="1:103" x14ac:dyDescent="0.35">
      <c r="A663" t="s">
        <v>3948</v>
      </c>
      <c r="B663" s="19" t="s">
        <v>8043</v>
      </c>
      <c r="C663" t="s">
        <v>9</v>
      </c>
      <c r="D663">
        <v>100</v>
      </c>
      <c r="E663">
        <v>75</v>
      </c>
      <c r="F663" t="s">
        <v>8043</v>
      </c>
      <c r="G663">
        <v>743</v>
      </c>
      <c r="H663" t="s">
        <v>50</v>
      </c>
      <c r="I663">
        <v>75</v>
      </c>
      <c r="J663" t="s">
        <v>11</v>
      </c>
      <c r="K663" t="s">
        <v>3949</v>
      </c>
      <c r="L663" s="1"/>
      <c r="M663" s="1">
        <v>42236</v>
      </c>
      <c r="N663" s="1">
        <v>41975</v>
      </c>
      <c r="O663" t="s">
        <v>13</v>
      </c>
      <c r="P663" s="1">
        <v>41982</v>
      </c>
      <c r="Q663" t="s">
        <v>202</v>
      </c>
      <c r="R663" t="s">
        <v>9</v>
      </c>
      <c r="S663" t="s">
        <v>8044</v>
      </c>
      <c r="T663" t="s">
        <v>13</v>
      </c>
      <c r="U663" t="s">
        <v>53</v>
      </c>
      <c r="X663" s="8">
        <v>43</v>
      </c>
      <c r="Y663" s="8">
        <v>21</v>
      </c>
      <c r="Z663" s="8">
        <v>38.299999999999997</v>
      </c>
      <c r="AA663" s="8">
        <v>21066.53</v>
      </c>
      <c r="AB663" t="s">
        <v>54</v>
      </c>
      <c r="AC663" t="s">
        <v>303</v>
      </c>
      <c r="AD663" t="s">
        <v>19</v>
      </c>
      <c r="AE663" t="s">
        <v>11</v>
      </c>
      <c r="AF663" t="s">
        <v>20</v>
      </c>
      <c r="AG663" t="s">
        <v>8045</v>
      </c>
      <c r="AH663" t="s">
        <v>3951</v>
      </c>
      <c r="AI663" t="s">
        <v>1067</v>
      </c>
      <c r="AJ663" t="s">
        <v>80</v>
      </c>
      <c r="AK663" t="s">
        <v>822</v>
      </c>
      <c r="AL663" s="2">
        <v>41975.698287037034</v>
      </c>
      <c r="AM663" t="s">
        <v>8046</v>
      </c>
      <c r="AN663" t="s">
        <v>3953</v>
      </c>
      <c r="AO663">
        <v>6</v>
      </c>
      <c r="AP663" t="s">
        <v>859</v>
      </c>
      <c r="AQ663" t="s">
        <v>860</v>
      </c>
      <c r="AR663">
        <v>60</v>
      </c>
      <c r="AT663" t="s">
        <v>884</v>
      </c>
      <c r="AU663" t="s">
        <v>859</v>
      </c>
      <c r="AV663" t="s">
        <v>83</v>
      </c>
      <c r="AW663" s="8">
        <v>19449.75</v>
      </c>
      <c r="AX663" s="8">
        <v>19449.75</v>
      </c>
      <c r="AY663" s="8">
        <v>21066.53</v>
      </c>
      <c r="BA663" t="s">
        <v>3954</v>
      </c>
      <c r="BB663" t="s">
        <v>1813</v>
      </c>
      <c r="BC663" t="s">
        <v>1998</v>
      </c>
      <c r="BD663">
        <v>1.4</v>
      </c>
      <c r="BE663">
        <v>50</v>
      </c>
      <c r="BF663" t="s">
        <v>9</v>
      </c>
      <c r="BG663" t="s">
        <v>3955</v>
      </c>
      <c r="BH663" t="s">
        <v>8047</v>
      </c>
      <c r="BO663" t="s">
        <v>828</v>
      </c>
      <c r="BP663">
        <v>0</v>
      </c>
      <c r="BQ663" t="s">
        <v>36</v>
      </c>
      <c r="BR663" t="s">
        <v>3956</v>
      </c>
      <c r="BS663" t="s">
        <v>69</v>
      </c>
      <c r="BT663" t="s">
        <v>9</v>
      </c>
      <c r="BU663" t="s">
        <v>38</v>
      </c>
      <c r="BV663" t="s">
        <v>3957</v>
      </c>
      <c r="BW663" t="s">
        <v>3953</v>
      </c>
      <c r="BX663" t="s">
        <v>3958</v>
      </c>
      <c r="BY663" t="s">
        <v>3953</v>
      </c>
      <c r="BZ663" t="s">
        <v>40</v>
      </c>
      <c r="CB663" t="s">
        <v>3959</v>
      </c>
      <c r="CC663" t="s">
        <v>3960</v>
      </c>
      <c r="CD663" t="s">
        <v>574</v>
      </c>
      <c r="CE663" t="s">
        <v>338</v>
      </c>
      <c r="CF663">
        <v>249</v>
      </c>
      <c r="CG663" t="s">
        <v>74</v>
      </c>
      <c r="CI663" t="s">
        <v>8043</v>
      </c>
      <c r="CJ663">
        <v>41</v>
      </c>
      <c r="CK663" t="s">
        <v>45</v>
      </c>
      <c r="CL663" s="1">
        <v>42236</v>
      </c>
      <c r="CM663" t="s">
        <v>3954</v>
      </c>
      <c r="CO663" t="s">
        <v>8048</v>
      </c>
      <c r="CP663" t="s">
        <v>3960</v>
      </c>
      <c r="CQ663">
        <v>3</v>
      </c>
      <c r="CR663" s="8">
        <v>22596.75</v>
      </c>
      <c r="CS663">
        <v>2</v>
      </c>
      <c r="CU663" s="8">
        <v>19449.75</v>
      </c>
      <c r="CV663">
        <v>3</v>
      </c>
      <c r="CX663" t="s">
        <v>8049</v>
      </c>
      <c r="CY663">
        <v>6.5</v>
      </c>
    </row>
    <row r="664" spans="1:103" x14ac:dyDescent="0.35">
      <c r="A664" t="s">
        <v>8050</v>
      </c>
      <c r="B664" s="19" t="s">
        <v>8043</v>
      </c>
      <c r="C664" t="s">
        <v>9</v>
      </c>
      <c r="D664">
        <v>103.58</v>
      </c>
      <c r="E664">
        <v>75</v>
      </c>
      <c r="F664" t="s">
        <v>8043</v>
      </c>
      <c r="G664">
        <v>3</v>
      </c>
      <c r="H664" t="s">
        <v>10</v>
      </c>
      <c r="I664">
        <v>75</v>
      </c>
      <c r="J664" t="s">
        <v>11</v>
      </c>
      <c r="K664" t="s">
        <v>8051</v>
      </c>
      <c r="L664" s="1"/>
      <c r="M664" s="1">
        <v>42237</v>
      </c>
      <c r="N664" s="1">
        <v>41870</v>
      </c>
      <c r="O664" t="s">
        <v>13</v>
      </c>
      <c r="P664" s="1">
        <v>41904</v>
      </c>
      <c r="Q664" t="s">
        <v>202</v>
      </c>
      <c r="R664" t="s">
        <v>9</v>
      </c>
      <c r="S664" t="s">
        <v>8044</v>
      </c>
      <c r="T664" t="s">
        <v>13</v>
      </c>
      <c r="U664" t="s">
        <v>203</v>
      </c>
      <c r="V664" t="s">
        <v>3864</v>
      </c>
      <c r="X664" s="8">
        <v>36</v>
      </c>
      <c r="Y664" s="8">
        <v>20</v>
      </c>
      <c r="Z664" s="8">
        <v>38.299999999999997</v>
      </c>
      <c r="AA664" s="8">
        <v>19897.330000000002</v>
      </c>
      <c r="AB664" t="s">
        <v>18</v>
      </c>
      <c r="AC664" t="s">
        <v>777</v>
      </c>
      <c r="AD664" t="s">
        <v>19</v>
      </c>
      <c r="AE664" t="s">
        <v>11</v>
      </c>
      <c r="AF664" t="s">
        <v>20</v>
      </c>
      <c r="AG664" t="s">
        <v>3864</v>
      </c>
      <c r="AH664" t="s">
        <v>57</v>
      </c>
      <c r="AI664" t="s">
        <v>58</v>
      </c>
      <c r="AJ664" t="s">
        <v>23</v>
      </c>
      <c r="AK664" t="s">
        <v>2013</v>
      </c>
      <c r="AL664" s="2">
        <v>41870.630023148151</v>
      </c>
      <c r="AM664" t="s">
        <v>8052</v>
      </c>
      <c r="AN664" t="s">
        <v>8052</v>
      </c>
      <c r="AO664">
        <v>6</v>
      </c>
      <c r="AP664" t="s">
        <v>859</v>
      </c>
      <c r="AQ664" t="s">
        <v>860</v>
      </c>
      <c r="AR664">
        <v>60</v>
      </c>
      <c r="AT664" t="s">
        <v>884</v>
      </c>
      <c r="AU664" t="s">
        <v>859</v>
      </c>
      <c r="AV664" t="s">
        <v>29</v>
      </c>
      <c r="AW664" s="8">
        <v>17743.150000000001</v>
      </c>
      <c r="AX664" s="8">
        <v>17743.150000000001</v>
      </c>
      <c r="AY664" s="8">
        <v>19209.87</v>
      </c>
      <c r="AZ664" t="s">
        <v>30</v>
      </c>
      <c r="BA664" t="s">
        <v>8053</v>
      </c>
      <c r="BB664" t="s">
        <v>8054</v>
      </c>
      <c r="BC664" t="s">
        <v>8055</v>
      </c>
      <c r="BD664">
        <v>1.4</v>
      </c>
      <c r="BE664">
        <v>50</v>
      </c>
      <c r="BF664" t="s">
        <v>9</v>
      </c>
      <c r="BG664" t="s">
        <v>8056</v>
      </c>
      <c r="BO664" t="s">
        <v>2021</v>
      </c>
      <c r="BP664">
        <v>-687.46</v>
      </c>
      <c r="BQ664" t="s">
        <v>36</v>
      </c>
      <c r="BR664" t="s">
        <v>2822</v>
      </c>
      <c r="BS664" t="s">
        <v>9</v>
      </c>
      <c r="BT664" t="s">
        <v>69</v>
      </c>
      <c r="BU664" t="s">
        <v>38</v>
      </c>
      <c r="BV664" t="s">
        <v>8057</v>
      </c>
      <c r="BW664" t="s">
        <v>8052</v>
      </c>
      <c r="BX664" t="s">
        <v>3864</v>
      </c>
      <c r="BY664" t="s">
        <v>8052</v>
      </c>
      <c r="BZ664" t="s">
        <v>40</v>
      </c>
      <c r="CB664" t="s">
        <v>8058</v>
      </c>
      <c r="CC664" t="s">
        <v>8059</v>
      </c>
      <c r="CE664" t="s">
        <v>338</v>
      </c>
      <c r="CF664">
        <v>229</v>
      </c>
      <c r="CG664" t="s">
        <v>44</v>
      </c>
      <c r="CI664" t="s">
        <v>8043</v>
      </c>
      <c r="CJ664">
        <v>41</v>
      </c>
      <c r="CK664" t="s">
        <v>45</v>
      </c>
      <c r="CL664" s="1">
        <v>42237</v>
      </c>
      <c r="CM664" t="s">
        <v>8053</v>
      </c>
      <c r="CN664" t="s">
        <v>8060</v>
      </c>
      <c r="CO664" t="s">
        <v>8061</v>
      </c>
      <c r="CQ664">
        <v>3</v>
      </c>
      <c r="CR664" s="8">
        <v>20781.75</v>
      </c>
      <c r="CS664">
        <v>1</v>
      </c>
      <c r="CU664" s="8">
        <v>17743.150000000001</v>
      </c>
      <c r="CV664">
        <v>3</v>
      </c>
      <c r="CX664" t="s">
        <v>8062</v>
      </c>
      <c r="CY664">
        <v>6.5</v>
      </c>
    </row>
    <row r="665" spans="1:103" x14ac:dyDescent="0.35">
      <c r="A665" t="s">
        <v>8063</v>
      </c>
      <c r="B665" s="19" t="s">
        <v>8043</v>
      </c>
      <c r="C665" t="s">
        <v>9</v>
      </c>
      <c r="D665">
        <v>100</v>
      </c>
      <c r="E665">
        <v>75</v>
      </c>
      <c r="F665" t="s">
        <v>8043</v>
      </c>
      <c r="G665">
        <v>4</v>
      </c>
      <c r="H665" t="s">
        <v>50</v>
      </c>
      <c r="I665">
        <v>75</v>
      </c>
      <c r="J665" t="s">
        <v>11</v>
      </c>
      <c r="K665" t="s">
        <v>8064</v>
      </c>
      <c r="L665" s="1"/>
      <c r="M665" s="1">
        <v>42237</v>
      </c>
      <c r="N665" s="1">
        <v>41870</v>
      </c>
      <c r="O665" t="s">
        <v>13</v>
      </c>
      <c r="P665" s="1">
        <v>41918</v>
      </c>
      <c r="Q665" t="s">
        <v>202</v>
      </c>
      <c r="R665" t="s">
        <v>9</v>
      </c>
      <c r="S665" t="s">
        <v>8044</v>
      </c>
      <c r="T665" t="s">
        <v>13</v>
      </c>
      <c r="U665" t="s">
        <v>53</v>
      </c>
      <c r="V665" t="s">
        <v>8065</v>
      </c>
      <c r="X665" s="8">
        <v>43</v>
      </c>
      <c r="Y665" s="8">
        <v>21</v>
      </c>
      <c r="Z665" s="8">
        <v>38.299999999999997</v>
      </c>
      <c r="AA665" s="8">
        <v>21129.02</v>
      </c>
      <c r="AB665" t="s">
        <v>54</v>
      </c>
      <c r="AC665" t="s">
        <v>303</v>
      </c>
      <c r="AD665" t="s">
        <v>19</v>
      </c>
      <c r="AE665" t="s">
        <v>11</v>
      </c>
      <c r="AF665" t="s">
        <v>20</v>
      </c>
      <c r="AG665" t="s">
        <v>8065</v>
      </c>
      <c r="AH665" t="s">
        <v>57</v>
      </c>
      <c r="AI665" t="s">
        <v>58</v>
      </c>
      <c r="AJ665" t="s">
        <v>23</v>
      </c>
      <c r="AK665" t="s">
        <v>2045</v>
      </c>
      <c r="AL665" s="2">
        <v>41870.630462962959</v>
      </c>
      <c r="AM665" t="s">
        <v>8066</v>
      </c>
      <c r="AN665" t="s">
        <v>8066</v>
      </c>
      <c r="AO665">
        <v>6</v>
      </c>
      <c r="AP665" t="s">
        <v>859</v>
      </c>
      <c r="AQ665" t="s">
        <v>860</v>
      </c>
      <c r="AR665">
        <v>60</v>
      </c>
      <c r="AT665" t="s">
        <v>884</v>
      </c>
      <c r="AU665" t="s">
        <v>859</v>
      </c>
      <c r="AV665" t="s">
        <v>29</v>
      </c>
      <c r="AW665" s="8">
        <v>19501.400000000001</v>
      </c>
      <c r="AX665" s="8">
        <v>19501.400000000001</v>
      </c>
      <c r="AY665" s="8">
        <v>21129.02</v>
      </c>
      <c r="AZ665" t="s">
        <v>210</v>
      </c>
      <c r="BA665" t="s">
        <v>8067</v>
      </c>
      <c r="BB665" t="s">
        <v>8068</v>
      </c>
      <c r="BC665" t="s">
        <v>8069</v>
      </c>
      <c r="BD665">
        <v>1.4</v>
      </c>
      <c r="BE665">
        <v>50</v>
      </c>
      <c r="BF665" t="s">
        <v>9</v>
      </c>
      <c r="BG665" t="s">
        <v>8070</v>
      </c>
      <c r="BO665" t="s">
        <v>828</v>
      </c>
      <c r="BP665">
        <v>0</v>
      </c>
      <c r="BQ665" t="s">
        <v>36</v>
      </c>
      <c r="BR665" t="s">
        <v>8071</v>
      </c>
      <c r="BS665" t="s">
        <v>69</v>
      </c>
      <c r="BT665" t="s">
        <v>9</v>
      </c>
      <c r="BU665" t="s">
        <v>38</v>
      </c>
      <c r="BV665" t="s">
        <v>8072</v>
      </c>
      <c r="BW665" t="s">
        <v>8066</v>
      </c>
      <c r="BX665" t="s">
        <v>8065</v>
      </c>
      <c r="BY665" t="s">
        <v>8066</v>
      </c>
      <c r="BZ665" t="s">
        <v>72</v>
      </c>
      <c r="CB665" t="s">
        <v>8073</v>
      </c>
      <c r="CC665" t="s">
        <v>8074</v>
      </c>
      <c r="CE665" t="s">
        <v>112</v>
      </c>
      <c r="CF665">
        <v>249</v>
      </c>
      <c r="CG665" t="s">
        <v>74</v>
      </c>
      <c r="CI665" t="s">
        <v>8043</v>
      </c>
      <c r="CJ665">
        <v>41</v>
      </c>
      <c r="CK665" t="s">
        <v>45</v>
      </c>
      <c r="CL665" s="1">
        <v>42237</v>
      </c>
      <c r="CM665" t="s">
        <v>8067</v>
      </c>
      <c r="CN665" t="s">
        <v>8075</v>
      </c>
      <c r="CO665" t="s">
        <v>8076</v>
      </c>
      <c r="CQ665">
        <v>3</v>
      </c>
      <c r="CR665" s="8">
        <v>22596.75</v>
      </c>
      <c r="CS665">
        <v>1</v>
      </c>
      <c r="CU665" s="8">
        <v>19501.400000000001</v>
      </c>
      <c r="CV665">
        <v>3</v>
      </c>
      <c r="CX665" t="s">
        <v>8077</v>
      </c>
      <c r="CY665">
        <v>6.5</v>
      </c>
    </row>
    <row r="666" spans="1:103" x14ac:dyDescent="0.35">
      <c r="A666" t="s">
        <v>8078</v>
      </c>
      <c r="B666" s="19" t="s">
        <v>8043</v>
      </c>
      <c r="C666" t="s">
        <v>9</v>
      </c>
      <c r="D666">
        <v>100</v>
      </c>
      <c r="E666">
        <v>75</v>
      </c>
      <c r="F666" t="s">
        <v>8043</v>
      </c>
      <c r="G666">
        <v>1593</v>
      </c>
      <c r="H666" t="s">
        <v>50</v>
      </c>
      <c r="I666">
        <v>75</v>
      </c>
      <c r="J666" t="s">
        <v>11</v>
      </c>
      <c r="K666" t="s">
        <v>8079</v>
      </c>
      <c r="L666" s="1"/>
      <c r="M666" s="1">
        <v>42238</v>
      </c>
      <c r="N666" s="1">
        <v>42108</v>
      </c>
      <c r="O666" t="s">
        <v>13</v>
      </c>
      <c r="P666" s="1"/>
      <c r="Q666" t="s">
        <v>173</v>
      </c>
      <c r="R666" t="s">
        <v>9</v>
      </c>
      <c r="S666" t="s">
        <v>8044</v>
      </c>
      <c r="T666" t="s">
        <v>13</v>
      </c>
      <c r="U666" t="s">
        <v>53</v>
      </c>
      <c r="X666" s="8">
        <v>43</v>
      </c>
      <c r="Y666" s="8">
        <v>21</v>
      </c>
      <c r="Z666" s="8">
        <v>38.299999999999997</v>
      </c>
      <c r="AA666" s="8">
        <v>20504.05</v>
      </c>
      <c r="AB666" t="s">
        <v>54</v>
      </c>
      <c r="AC666" t="s">
        <v>303</v>
      </c>
      <c r="AD666" t="s">
        <v>19</v>
      </c>
      <c r="AE666" t="s">
        <v>11</v>
      </c>
      <c r="AF666" t="s">
        <v>20</v>
      </c>
      <c r="AG666" t="s">
        <v>8080</v>
      </c>
      <c r="AH666" t="s">
        <v>526</v>
      </c>
      <c r="AI666" t="s">
        <v>527</v>
      </c>
      <c r="AJ666" t="s">
        <v>59</v>
      </c>
      <c r="AK666" t="s">
        <v>2030</v>
      </c>
      <c r="AL666" s="2">
        <v>42108.705208333333</v>
      </c>
      <c r="AM666" t="s">
        <v>8081</v>
      </c>
      <c r="AN666" t="s">
        <v>8081</v>
      </c>
      <c r="AO666">
        <v>3</v>
      </c>
      <c r="AP666" t="s">
        <v>859</v>
      </c>
      <c r="AQ666" t="s">
        <v>860</v>
      </c>
      <c r="AR666">
        <v>60</v>
      </c>
      <c r="AT666" t="s">
        <v>884</v>
      </c>
      <c r="AU666" t="s">
        <v>859</v>
      </c>
      <c r="AV666" t="s">
        <v>62</v>
      </c>
      <c r="AW666" s="8">
        <v>18984.900000000001</v>
      </c>
      <c r="AX666" s="8">
        <v>18984.900000000001</v>
      </c>
      <c r="AY666" s="8">
        <v>20504.05</v>
      </c>
      <c r="BA666" t="s">
        <v>8082</v>
      </c>
      <c r="BB666" t="s">
        <v>32</v>
      </c>
      <c r="BC666" t="s">
        <v>8083</v>
      </c>
      <c r="BD666">
        <v>1.4</v>
      </c>
      <c r="BE666">
        <v>50</v>
      </c>
      <c r="BF666" t="s">
        <v>69</v>
      </c>
      <c r="BG666" t="s">
        <v>8084</v>
      </c>
      <c r="BH666" t="s">
        <v>8085</v>
      </c>
      <c r="BO666" t="s">
        <v>828</v>
      </c>
      <c r="BP666">
        <v>0</v>
      </c>
      <c r="BQ666" t="s">
        <v>36</v>
      </c>
      <c r="BR666" t="s">
        <v>8086</v>
      </c>
      <c r="BS666" t="s">
        <v>9</v>
      </c>
      <c r="BT666" t="s">
        <v>9</v>
      </c>
      <c r="BU666" t="s">
        <v>38</v>
      </c>
      <c r="BV666" t="s">
        <v>749</v>
      </c>
      <c r="BW666" t="s">
        <v>8081</v>
      </c>
      <c r="BX666" t="s">
        <v>8087</v>
      </c>
      <c r="BY666" t="s">
        <v>8081</v>
      </c>
      <c r="BZ666" t="s">
        <v>72</v>
      </c>
      <c r="CA666" t="s">
        <v>8088</v>
      </c>
      <c r="CB666" t="s">
        <v>8089</v>
      </c>
      <c r="CC666" t="s">
        <v>8090</v>
      </c>
      <c r="CE666" t="s">
        <v>473</v>
      </c>
      <c r="CF666">
        <v>249</v>
      </c>
      <c r="CG666" t="s">
        <v>74</v>
      </c>
      <c r="CI666" t="s">
        <v>8043</v>
      </c>
      <c r="CJ666">
        <v>41</v>
      </c>
      <c r="CK666" t="s">
        <v>45</v>
      </c>
      <c r="CL666" s="1">
        <v>42238</v>
      </c>
      <c r="CM666" t="s">
        <v>8082</v>
      </c>
      <c r="CO666" t="s">
        <v>8091</v>
      </c>
      <c r="CP666" t="s">
        <v>8090</v>
      </c>
      <c r="CQ666">
        <v>2</v>
      </c>
      <c r="CR666" s="8"/>
      <c r="CS666">
        <v>3</v>
      </c>
      <c r="CU666" s="8">
        <v>18984.900000000001</v>
      </c>
      <c r="CV666">
        <v>3</v>
      </c>
      <c r="CX666" t="s">
        <v>8092</v>
      </c>
      <c r="CY666">
        <v>6.5</v>
      </c>
    </row>
    <row r="667" spans="1:103" x14ac:dyDescent="0.35">
      <c r="A667" t="s">
        <v>8093</v>
      </c>
      <c r="B667" s="19" t="s">
        <v>8043</v>
      </c>
      <c r="C667" t="s">
        <v>9</v>
      </c>
      <c r="D667">
        <v>99.23</v>
      </c>
      <c r="E667">
        <v>75</v>
      </c>
      <c r="F667" t="s">
        <v>8043</v>
      </c>
      <c r="G667">
        <v>2</v>
      </c>
      <c r="H667" t="s">
        <v>148</v>
      </c>
      <c r="I667">
        <v>75</v>
      </c>
      <c r="J667" t="s">
        <v>11</v>
      </c>
      <c r="K667" t="s">
        <v>8094</v>
      </c>
      <c r="L667" s="1"/>
      <c r="M667" s="1">
        <v>42235</v>
      </c>
      <c r="N667" s="1">
        <v>41870</v>
      </c>
      <c r="O667" t="s">
        <v>13</v>
      </c>
      <c r="P667" s="1"/>
      <c r="Q667" t="s">
        <v>14</v>
      </c>
      <c r="R667" t="s">
        <v>9</v>
      </c>
      <c r="S667" t="s">
        <v>8044</v>
      </c>
      <c r="T667" t="s">
        <v>13</v>
      </c>
      <c r="U667" t="s">
        <v>302</v>
      </c>
      <c r="V667" t="s">
        <v>8095</v>
      </c>
      <c r="X667" s="8">
        <v>45</v>
      </c>
      <c r="Y667" s="8">
        <v>23</v>
      </c>
      <c r="Z667" s="8">
        <v>38.299999999999997</v>
      </c>
      <c r="AA667" s="8">
        <v>23858.5</v>
      </c>
      <c r="AB667" t="s">
        <v>151</v>
      </c>
      <c r="AC667" t="s">
        <v>664</v>
      </c>
      <c r="AD667" t="s">
        <v>19</v>
      </c>
      <c r="AE667" t="s">
        <v>11</v>
      </c>
      <c r="AF667" t="s">
        <v>20</v>
      </c>
      <c r="AG667" t="s">
        <v>8096</v>
      </c>
      <c r="AH667" t="s">
        <v>57</v>
      </c>
      <c r="AI667" t="s">
        <v>58</v>
      </c>
      <c r="AJ667" t="s">
        <v>100</v>
      </c>
      <c r="AK667" t="s">
        <v>763</v>
      </c>
      <c r="AL667" s="2">
        <v>41870.62909722222</v>
      </c>
      <c r="AM667" t="s">
        <v>8097</v>
      </c>
      <c r="AN667" t="s">
        <v>8097</v>
      </c>
      <c r="AO667">
        <v>7</v>
      </c>
      <c r="AP667" t="s">
        <v>859</v>
      </c>
      <c r="AQ667" t="s">
        <v>860</v>
      </c>
      <c r="AR667">
        <v>60</v>
      </c>
      <c r="AT667" t="s">
        <v>884</v>
      </c>
      <c r="AU667" t="s">
        <v>859</v>
      </c>
      <c r="AV667" t="s">
        <v>104</v>
      </c>
      <c r="AW667" s="8">
        <v>22241.54</v>
      </c>
      <c r="AX667" s="8">
        <v>22241.54</v>
      </c>
      <c r="AY667" s="8">
        <v>24042.94</v>
      </c>
      <c r="AZ667" t="s">
        <v>30</v>
      </c>
      <c r="BA667" t="s">
        <v>8098</v>
      </c>
      <c r="BB667" t="s">
        <v>8099</v>
      </c>
      <c r="BC667" t="s">
        <v>8100</v>
      </c>
      <c r="BD667">
        <v>1.4</v>
      </c>
      <c r="BE667">
        <v>50</v>
      </c>
      <c r="BF667" t="s">
        <v>69</v>
      </c>
      <c r="BG667" t="s">
        <v>8101</v>
      </c>
      <c r="BO667" t="s">
        <v>768</v>
      </c>
      <c r="BP667">
        <v>184.44</v>
      </c>
      <c r="BQ667" t="s">
        <v>36</v>
      </c>
      <c r="BR667" t="s">
        <v>3072</v>
      </c>
      <c r="BS667" t="s">
        <v>9</v>
      </c>
      <c r="BT667" t="s">
        <v>9</v>
      </c>
      <c r="BU667" t="s">
        <v>38</v>
      </c>
      <c r="BV667" t="s">
        <v>8102</v>
      </c>
      <c r="BW667" t="s">
        <v>8103</v>
      </c>
      <c r="BX667" t="s">
        <v>8095</v>
      </c>
      <c r="BY667" t="s">
        <v>8103</v>
      </c>
      <c r="BZ667" t="s">
        <v>40</v>
      </c>
      <c r="CB667" t="s">
        <v>8104</v>
      </c>
      <c r="CC667" t="s">
        <v>8105</v>
      </c>
      <c r="CE667" t="s">
        <v>73</v>
      </c>
      <c r="CF667">
        <v>289</v>
      </c>
      <c r="CG667" t="s">
        <v>165</v>
      </c>
      <c r="CI667" t="s">
        <v>8043</v>
      </c>
      <c r="CJ667">
        <v>41</v>
      </c>
      <c r="CK667" t="s">
        <v>45</v>
      </c>
      <c r="CL667" s="1">
        <v>42235</v>
      </c>
      <c r="CM667" t="s">
        <v>8098</v>
      </c>
      <c r="CN667" t="s">
        <v>8106</v>
      </c>
      <c r="CO667" t="s">
        <v>8107</v>
      </c>
      <c r="CP667" t="s">
        <v>8105</v>
      </c>
      <c r="CQ667">
        <v>3</v>
      </c>
      <c r="CR667" s="8">
        <v>26226.75</v>
      </c>
      <c r="CS667">
        <v>2</v>
      </c>
      <c r="CU667" s="8">
        <v>22241.54</v>
      </c>
      <c r="CV667">
        <v>3</v>
      </c>
      <c r="CX667" t="s">
        <v>8108</v>
      </c>
      <c r="CY667">
        <v>6.5</v>
      </c>
    </row>
    <row r="668" spans="1:103" x14ac:dyDescent="0.35">
      <c r="A668" t="s">
        <v>8109</v>
      </c>
      <c r="B668" s="19" t="s">
        <v>8110</v>
      </c>
      <c r="C668" t="s">
        <v>69</v>
      </c>
      <c r="E668">
        <v>10</v>
      </c>
      <c r="F668" t="s">
        <v>8110</v>
      </c>
      <c r="G668">
        <v>2056</v>
      </c>
      <c r="I668">
        <v>10</v>
      </c>
      <c r="J668" t="s">
        <v>1433</v>
      </c>
      <c r="K668" t="s">
        <v>8111</v>
      </c>
      <c r="L668" s="1">
        <v>42166</v>
      </c>
      <c r="M668" s="1">
        <v>42235</v>
      </c>
      <c r="N668" s="1">
        <v>42166</v>
      </c>
      <c r="O668" t="s">
        <v>1455</v>
      </c>
      <c r="P668" s="1"/>
      <c r="Q668" t="s">
        <v>758</v>
      </c>
      <c r="R668" t="s">
        <v>9</v>
      </c>
      <c r="S668" t="s">
        <v>8112</v>
      </c>
      <c r="T668" t="s">
        <v>3166</v>
      </c>
      <c r="AA668" s="8">
        <v>0</v>
      </c>
      <c r="AB668" t="s">
        <v>2412</v>
      </c>
      <c r="AC668" t="s">
        <v>2412</v>
      </c>
      <c r="AD668" t="s">
        <v>1436</v>
      </c>
      <c r="AE668" t="s">
        <v>1433</v>
      </c>
      <c r="AF668" t="s">
        <v>177</v>
      </c>
      <c r="AG668" t="s">
        <v>8113</v>
      </c>
      <c r="AH668" t="s">
        <v>1738</v>
      </c>
      <c r="AI668" t="s">
        <v>1661</v>
      </c>
      <c r="AJ668" t="s">
        <v>100</v>
      </c>
      <c r="AK668" t="s">
        <v>2414</v>
      </c>
      <c r="AL668" s="2">
        <v>42166.632025462961</v>
      </c>
      <c r="AO668">
        <v>1</v>
      </c>
      <c r="AP668" t="s">
        <v>1471</v>
      </c>
      <c r="AU668" t="s">
        <v>1471</v>
      </c>
      <c r="AV668" t="s">
        <v>104</v>
      </c>
      <c r="AW668" s="8">
        <v>3490</v>
      </c>
      <c r="AX668" s="8">
        <v>0</v>
      </c>
      <c r="AY668" s="8">
        <v>0</v>
      </c>
      <c r="BB668" t="s">
        <v>32</v>
      </c>
      <c r="BF668" t="s">
        <v>69</v>
      </c>
      <c r="BG668" t="s">
        <v>8114</v>
      </c>
      <c r="BO668" t="s">
        <v>2860</v>
      </c>
      <c r="BQ668" t="s">
        <v>1476</v>
      </c>
      <c r="BR668" t="s">
        <v>8115</v>
      </c>
      <c r="BS668" t="s">
        <v>69</v>
      </c>
      <c r="BT668" t="s">
        <v>9</v>
      </c>
      <c r="BU668" t="s">
        <v>38</v>
      </c>
      <c r="BV668" t="s">
        <v>8116</v>
      </c>
      <c r="BX668" t="s">
        <v>8117</v>
      </c>
      <c r="BY668" t="s">
        <v>8118</v>
      </c>
      <c r="BZ668" t="s">
        <v>40</v>
      </c>
      <c r="CB668" t="s">
        <v>8119</v>
      </c>
      <c r="CE668" t="s">
        <v>556</v>
      </c>
      <c r="CF668">
        <v>349</v>
      </c>
      <c r="CG668" t="s">
        <v>44</v>
      </c>
      <c r="CH668" t="s">
        <v>8120</v>
      </c>
      <c r="CI668" t="s">
        <v>8110</v>
      </c>
      <c r="CJ668">
        <v>305</v>
      </c>
      <c r="CK668" t="s">
        <v>1450</v>
      </c>
      <c r="CL668" s="1">
        <v>42235</v>
      </c>
      <c r="CM668" t="s">
        <v>8121</v>
      </c>
      <c r="CO668" t="s">
        <v>8122</v>
      </c>
      <c r="CQ668">
        <v>1</v>
      </c>
      <c r="CR668" s="8"/>
      <c r="CS668">
        <v>1</v>
      </c>
      <c r="CU668" s="8">
        <v>3490</v>
      </c>
      <c r="CV668"/>
      <c r="CX668" t="s">
        <v>8123</v>
      </c>
    </row>
    <row r="669" spans="1:103" x14ac:dyDescent="0.35">
      <c r="A669" t="s">
        <v>8124</v>
      </c>
      <c r="B669" s="19" t="s">
        <v>8110</v>
      </c>
      <c r="C669" t="s">
        <v>69</v>
      </c>
      <c r="E669">
        <v>10</v>
      </c>
      <c r="F669" t="s">
        <v>8110</v>
      </c>
      <c r="G669">
        <v>2052</v>
      </c>
      <c r="H669" t="s">
        <v>148</v>
      </c>
      <c r="I669">
        <v>10</v>
      </c>
      <c r="J669" t="s">
        <v>1433</v>
      </c>
      <c r="K669" t="s">
        <v>8125</v>
      </c>
      <c r="L669" s="1"/>
      <c r="M669" s="1">
        <v>42235</v>
      </c>
      <c r="N669" s="1">
        <v>42166</v>
      </c>
      <c r="O669" t="s">
        <v>13</v>
      </c>
      <c r="P669" s="1"/>
      <c r="Q669" t="s">
        <v>758</v>
      </c>
      <c r="R669" t="s">
        <v>9</v>
      </c>
      <c r="S669" t="s">
        <v>8112</v>
      </c>
      <c r="T669" t="s">
        <v>13</v>
      </c>
      <c r="U669" t="s">
        <v>657</v>
      </c>
      <c r="X669" s="8">
        <v>54.29</v>
      </c>
      <c r="Y669" s="8">
        <v>23.22</v>
      </c>
      <c r="Z669" s="8">
        <v>40</v>
      </c>
      <c r="AA669" s="8">
        <v>0</v>
      </c>
      <c r="AB669" t="s">
        <v>2412</v>
      </c>
      <c r="AC669" t="s">
        <v>2412</v>
      </c>
      <c r="AD669" t="s">
        <v>1436</v>
      </c>
      <c r="AE669" t="s">
        <v>1433</v>
      </c>
      <c r="AF669" t="s">
        <v>177</v>
      </c>
      <c r="AH669" t="s">
        <v>1738</v>
      </c>
      <c r="AI669" t="s">
        <v>1661</v>
      </c>
      <c r="AJ669" t="s">
        <v>100</v>
      </c>
      <c r="AK669" t="s">
        <v>2414</v>
      </c>
      <c r="AL669" s="2">
        <v>42166.6174537037</v>
      </c>
      <c r="AO669">
        <v>1</v>
      </c>
      <c r="AP669" t="s">
        <v>8126</v>
      </c>
      <c r="AU669" t="s">
        <v>8126</v>
      </c>
      <c r="AV669" t="s">
        <v>104</v>
      </c>
      <c r="AW669" s="8"/>
      <c r="AX669" s="8">
        <v>0</v>
      </c>
      <c r="AY669" s="8">
        <v>0</v>
      </c>
      <c r="BA669" t="s">
        <v>8127</v>
      </c>
      <c r="BB669" t="s">
        <v>64</v>
      </c>
      <c r="BC669" t="s">
        <v>8128</v>
      </c>
      <c r="BF669" t="s">
        <v>69</v>
      </c>
      <c r="BG669" t="s">
        <v>8129</v>
      </c>
      <c r="BO669" t="s">
        <v>8130</v>
      </c>
      <c r="BQ669" t="s">
        <v>8131</v>
      </c>
      <c r="BR669" t="s">
        <v>8132</v>
      </c>
      <c r="BS669" t="s">
        <v>69</v>
      </c>
      <c r="BV669" t="s">
        <v>8133</v>
      </c>
      <c r="BX669" t="s">
        <v>8134</v>
      </c>
      <c r="BY669" t="s">
        <v>8135</v>
      </c>
      <c r="BZ669" t="s">
        <v>40</v>
      </c>
      <c r="CB669" t="s">
        <v>8136</v>
      </c>
      <c r="CC669" t="s">
        <v>8137</v>
      </c>
      <c r="CD669" t="s">
        <v>164</v>
      </c>
      <c r="CE669" t="s">
        <v>43</v>
      </c>
      <c r="CF669">
        <v>349</v>
      </c>
      <c r="CG669" t="s">
        <v>44</v>
      </c>
      <c r="CH669" t="s">
        <v>8138</v>
      </c>
      <c r="CI669" t="s">
        <v>8110</v>
      </c>
      <c r="CJ669">
        <v>305</v>
      </c>
      <c r="CK669" t="s">
        <v>1450</v>
      </c>
      <c r="CL669" s="1">
        <v>42235</v>
      </c>
      <c r="CM669" t="s">
        <v>8127</v>
      </c>
      <c r="CQ669">
        <v>1</v>
      </c>
      <c r="CR669" s="8"/>
      <c r="CS669">
        <v>1</v>
      </c>
      <c r="CU669" s="8">
        <v>3490</v>
      </c>
      <c r="CV669"/>
      <c r="CX669" t="s">
        <v>8139</v>
      </c>
    </row>
    <row r="670" spans="1:103" x14ac:dyDescent="0.35">
      <c r="A670" t="s">
        <v>8140</v>
      </c>
      <c r="B670" s="19" t="s">
        <v>8110</v>
      </c>
      <c r="C670" t="s">
        <v>69</v>
      </c>
      <c r="E670">
        <v>8</v>
      </c>
      <c r="F670" t="s">
        <v>8110</v>
      </c>
      <c r="G670">
        <v>2053</v>
      </c>
      <c r="H670" t="s">
        <v>148</v>
      </c>
      <c r="I670">
        <v>8</v>
      </c>
      <c r="J670" t="s">
        <v>1433</v>
      </c>
      <c r="K670" t="s">
        <v>8141</v>
      </c>
      <c r="L670" s="1"/>
      <c r="M670" s="1">
        <v>42235</v>
      </c>
      <c r="N670" s="1">
        <v>42166</v>
      </c>
      <c r="O670" t="s">
        <v>13</v>
      </c>
      <c r="P670" s="1"/>
      <c r="Q670" t="s">
        <v>758</v>
      </c>
      <c r="R670" t="s">
        <v>9</v>
      </c>
      <c r="S670" t="s">
        <v>8112</v>
      </c>
      <c r="T670" t="s">
        <v>13</v>
      </c>
      <c r="U670" t="s">
        <v>657</v>
      </c>
      <c r="AA670" s="8">
        <v>0</v>
      </c>
      <c r="AB670" t="s">
        <v>2412</v>
      </c>
      <c r="AC670" t="s">
        <v>2412</v>
      </c>
      <c r="AD670" t="s">
        <v>1436</v>
      </c>
      <c r="AE670" t="s">
        <v>1433</v>
      </c>
      <c r="AF670" t="s">
        <v>177</v>
      </c>
      <c r="AG670" t="s">
        <v>5250</v>
      </c>
      <c r="AH670" t="s">
        <v>1738</v>
      </c>
      <c r="AI670" t="s">
        <v>1661</v>
      </c>
      <c r="AJ670" t="s">
        <v>100</v>
      </c>
      <c r="AK670" t="s">
        <v>2414</v>
      </c>
      <c r="AL670" s="2">
        <v>42166.621157407404</v>
      </c>
      <c r="AO670">
        <v>1</v>
      </c>
      <c r="AP670" t="s">
        <v>1471</v>
      </c>
      <c r="AU670" t="s">
        <v>1471</v>
      </c>
      <c r="AV670" t="s">
        <v>104</v>
      </c>
      <c r="AW670" s="8"/>
      <c r="AX670" s="8">
        <v>0</v>
      </c>
      <c r="AY670" s="8">
        <v>0</v>
      </c>
      <c r="BA670" t="s">
        <v>8142</v>
      </c>
      <c r="BB670" t="s">
        <v>8143</v>
      </c>
      <c r="BC670" t="s">
        <v>8144</v>
      </c>
      <c r="BF670" t="s">
        <v>69</v>
      </c>
      <c r="BG670" t="s">
        <v>8145</v>
      </c>
      <c r="BO670" t="s">
        <v>2860</v>
      </c>
      <c r="BQ670" t="s">
        <v>1476</v>
      </c>
      <c r="BR670" t="s">
        <v>8146</v>
      </c>
      <c r="BS670" t="s">
        <v>69</v>
      </c>
      <c r="BT670" t="s">
        <v>9</v>
      </c>
      <c r="BU670" t="s">
        <v>38</v>
      </c>
      <c r="BV670" t="s">
        <v>8147</v>
      </c>
      <c r="BX670" t="s">
        <v>8148</v>
      </c>
      <c r="BY670" t="s">
        <v>8149</v>
      </c>
      <c r="BZ670" t="s">
        <v>72</v>
      </c>
      <c r="CB670" t="s">
        <v>8150</v>
      </c>
      <c r="CC670" t="s">
        <v>8151</v>
      </c>
      <c r="CD670" t="s">
        <v>254</v>
      </c>
      <c r="CE670" t="s">
        <v>338</v>
      </c>
      <c r="CG670" t="s">
        <v>44</v>
      </c>
      <c r="CH670" t="s">
        <v>8120</v>
      </c>
      <c r="CI670" t="s">
        <v>8110</v>
      </c>
      <c r="CJ670">
        <v>305</v>
      </c>
      <c r="CK670" t="s">
        <v>1450</v>
      </c>
      <c r="CL670" s="1">
        <v>42235</v>
      </c>
      <c r="CM670" t="s">
        <v>8142</v>
      </c>
      <c r="CO670" t="s">
        <v>8152</v>
      </c>
      <c r="CQ670">
        <v>1</v>
      </c>
      <c r="CR670" s="8">
        <v>0</v>
      </c>
      <c r="CS670">
        <v>1</v>
      </c>
      <c r="CU670" s="8"/>
      <c r="CV670"/>
      <c r="CX670" t="s">
        <v>8153</v>
      </c>
    </row>
    <row r="671" spans="1:103" x14ac:dyDescent="0.35">
      <c r="A671" t="s">
        <v>8154</v>
      </c>
      <c r="B671" s="19" t="s">
        <v>8110</v>
      </c>
      <c r="C671" t="s">
        <v>9</v>
      </c>
      <c r="D671">
        <v>100</v>
      </c>
      <c r="E671">
        <v>11</v>
      </c>
      <c r="F671" t="s">
        <v>8110</v>
      </c>
      <c r="G671">
        <v>2347</v>
      </c>
      <c r="H671" t="s">
        <v>148</v>
      </c>
      <c r="I671">
        <v>11</v>
      </c>
      <c r="J671" t="s">
        <v>1433</v>
      </c>
      <c r="K671" t="s">
        <v>8155</v>
      </c>
      <c r="L671" s="1"/>
      <c r="M671" s="1">
        <v>42235</v>
      </c>
      <c r="N671" s="1">
        <v>42198</v>
      </c>
      <c r="O671" t="s">
        <v>13</v>
      </c>
      <c r="P671" s="1"/>
      <c r="Q671" t="s">
        <v>14</v>
      </c>
      <c r="R671" t="s">
        <v>9</v>
      </c>
      <c r="S671" t="s">
        <v>8112</v>
      </c>
      <c r="T671" t="s">
        <v>13</v>
      </c>
      <c r="U671" t="s">
        <v>150</v>
      </c>
      <c r="AA671" s="8">
        <v>4172.8500000000004</v>
      </c>
      <c r="AB671" t="s">
        <v>2412</v>
      </c>
      <c r="AC671" t="s">
        <v>2412</v>
      </c>
      <c r="AD671" t="s">
        <v>1436</v>
      </c>
      <c r="AE671" t="s">
        <v>1433</v>
      </c>
      <c r="AF671" t="s">
        <v>177</v>
      </c>
      <c r="AH671" t="s">
        <v>6546</v>
      </c>
      <c r="AI671" t="s">
        <v>1416</v>
      </c>
      <c r="AJ671" t="s">
        <v>100</v>
      </c>
      <c r="AK671" t="s">
        <v>2414</v>
      </c>
      <c r="AL671" s="2">
        <v>42198.498368055552</v>
      </c>
      <c r="AN671" t="s">
        <v>8156</v>
      </c>
      <c r="AO671">
        <v>2</v>
      </c>
      <c r="AP671" t="s">
        <v>1471</v>
      </c>
      <c r="AU671" t="s">
        <v>1472</v>
      </c>
      <c r="AV671" t="s">
        <v>104</v>
      </c>
      <c r="AW671" s="8">
        <v>3869.99</v>
      </c>
      <c r="AX671" s="8">
        <v>3869.99</v>
      </c>
      <c r="AY671" s="8">
        <v>4172.8500000000004</v>
      </c>
      <c r="BA671" t="s">
        <v>8157</v>
      </c>
      <c r="BB671" t="s">
        <v>3985</v>
      </c>
      <c r="BC671" t="s">
        <v>8158</v>
      </c>
      <c r="BF671" t="s">
        <v>69</v>
      </c>
      <c r="BG671" t="s">
        <v>8159</v>
      </c>
      <c r="BO671" t="s">
        <v>2860</v>
      </c>
      <c r="BP671">
        <v>0</v>
      </c>
      <c r="BQ671" t="s">
        <v>1476</v>
      </c>
      <c r="BR671" t="s">
        <v>8160</v>
      </c>
      <c r="BS671" t="s">
        <v>9</v>
      </c>
      <c r="BT671" t="s">
        <v>9</v>
      </c>
      <c r="BU671" t="s">
        <v>38</v>
      </c>
      <c r="BV671" t="s">
        <v>8161</v>
      </c>
      <c r="BX671" t="s">
        <v>8162</v>
      </c>
      <c r="BY671" t="s">
        <v>8156</v>
      </c>
      <c r="BZ671" t="s">
        <v>72</v>
      </c>
      <c r="CA671" t="s">
        <v>8163</v>
      </c>
      <c r="CB671" t="s">
        <v>4497</v>
      </c>
      <c r="CC671" t="s">
        <v>8164</v>
      </c>
      <c r="CE671" t="s">
        <v>43</v>
      </c>
      <c r="CF671">
        <v>349</v>
      </c>
      <c r="CG671" t="s">
        <v>44</v>
      </c>
      <c r="CI671" t="s">
        <v>8110</v>
      </c>
      <c r="CJ671">
        <v>305</v>
      </c>
      <c r="CK671" t="s">
        <v>1450</v>
      </c>
      <c r="CL671" s="1">
        <v>42235</v>
      </c>
      <c r="CM671" t="s">
        <v>8157</v>
      </c>
      <c r="CO671" t="s">
        <v>8164</v>
      </c>
      <c r="CP671" t="s">
        <v>8164</v>
      </c>
      <c r="CQ671">
        <v>1</v>
      </c>
      <c r="CR671" s="8"/>
      <c r="CS671">
        <v>1</v>
      </c>
      <c r="CU671" s="8">
        <v>3869.99</v>
      </c>
      <c r="CV671"/>
      <c r="CX671" t="s">
        <v>8165</v>
      </c>
    </row>
    <row r="672" spans="1:103" x14ac:dyDescent="0.35">
      <c r="A672" t="s">
        <v>8166</v>
      </c>
      <c r="B672" s="19" t="s">
        <v>8110</v>
      </c>
      <c r="C672" t="s">
        <v>69</v>
      </c>
      <c r="E672">
        <v>8</v>
      </c>
      <c r="F672" t="s">
        <v>8110</v>
      </c>
      <c r="G672">
        <v>2054</v>
      </c>
      <c r="I672">
        <v>8</v>
      </c>
      <c r="J672" t="s">
        <v>1433</v>
      </c>
      <c r="K672" t="s">
        <v>8167</v>
      </c>
      <c r="L672" s="1">
        <v>42166</v>
      </c>
      <c r="M672" s="1">
        <v>42235</v>
      </c>
      <c r="N672" s="1">
        <v>42166</v>
      </c>
      <c r="O672" t="s">
        <v>990</v>
      </c>
      <c r="P672" s="1"/>
      <c r="Q672" t="s">
        <v>758</v>
      </c>
      <c r="R672" t="s">
        <v>9</v>
      </c>
      <c r="S672" t="s">
        <v>8112</v>
      </c>
      <c r="T672" t="s">
        <v>3166</v>
      </c>
      <c r="AA672" s="8">
        <v>0</v>
      </c>
      <c r="AB672" t="s">
        <v>2412</v>
      </c>
      <c r="AC672" t="s">
        <v>2412</v>
      </c>
      <c r="AD672" t="s">
        <v>1436</v>
      </c>
      <c r="AE672" t="s">
        <v>1433</v>
      </c>
      <c r="AF672" t="s">
        <v>177</v>
      </c>
      <c r="AH672" t="s">
        <v>1738</v>
      </c>
      <c r="AI672" t="s">
        <v>1661</v>
      </c>
      <c r="AJ672" t="s">
        <v>100</v>
      </c>
      <c r="AK672" t="s">
        <v>2414</v>
      </c>
      <c r="AL672" s="2">
        <v>42166.625810185185</v>
      </c>
      <c r="AO672">
        <v>1</v>
      </c>
      <c r="AP672" t="s">
        <v>1471</v>
      </c>
      <c r="AU672" t="s">
        <v>1471</v>
      </c>
      <c r="AV672" t="s">
        <v>104</v>
      </c>
      <c r="AW672" s="8"/>
      <c r="AX672" s="8">
        <v>0</v>
      </c>
      <c r="AY672" s="8">
        <v>0</v>
      </c>
      <c r="BA672" t="s">
        <v>8168</v>
      </c>
      <c r="BB672" t="s">
        <v>1968</v>
      </c>
      <c r="BC672" t="s">
        <v>8169</v>
      </c>
      <c r="BF672" t="s">
        <v>69</v>
      </c>
      <c r="BG672" t="s">
        <v>8170</v>
      </c>
      <c r="BO672" t="s">
        <v>2860</v>
      </c>
      <c r="BQ672" t="s">
        <v>1476</v>
      </c>
      <c r="BR672" t="s">
        <v>8171</v>
      </c>
      <c r="BS672" t="s">
        <v>69</v>
      </c>
      <c r="BT672" t="s">
        <v>9</v>
      </c>
      <c r="BU672" t="s">
        <v>38</v>
      </c>
      <c r="BV672" t="s">
        <v>8172</v>
      </c>
      <c r="BX672" t="s">
        <v>8173</v>
      </c>
      <c r="BY672" t="s">
        <v>8174</v>
      </c>
      <c r="BZ672" t="s">
        <v>40</v>
      </c>
      <c r="CB672" t="s">
        <v>8175</v>
      </c>
      <c r="CC672" t="s">
        <v>8176</v>
      </c>
      <c r="CE672" t="s">
        <v>493</v>
      </c>
      <c r="CG672" t="s">
        <v>44</v>
      </c>
      <c r="CH672" t="s">
        <v>8120</v>
      </c>
      <c r="CI672" t="s">
        <v>8110</v>
      </c>
      <c r="CJ672">
        <v>305</v>
      </c>
      <c r="CK672" t="s">
        <v>1450</v>
      </c>
      <c r="CL672" s="1">
        <v>42235</v>
      </c>
      <c r="CM672" t="s">
        <v>8168</v>
      </c>
      <c r="CQ672">
        <v>1</v>
      </c>
      <c r="CR672" s="8">
        <v>0</v>
      </c>
      <c r="CS672">
        <v>1</v>
      </c>
      <c r="CU672" s="8"/>
      <c r="CV672"/>
      <c r="CX672" t="s">
        <v>8177</v>
      </c>
    </row>
    <row r="673" spans="1:103" x14ac:dyDescent="0.35">
      <c r="A673" t="s">
        <v>3004</v>
      </c>
      <c r="B673" s="19" t="s">
        <v>10372</v>
      </c>
      <c r="C673" t="s">
        <v>9</v>
      </c>
      <c r="D673">
        <v>100</v>
      </c>
      <c r="E673">
        <v>55</v>
      </c>
      <c r="F673" t="s">
        <v>10372</v>
      </c>
      <c r="G673">
        <v>1427</v>
      </c>
      <c r="H673" t="s">
        <v>148</v>
      </c>
      <c r="I673">
        <v>45</v>
      </c>
      <c r="J673" t="s">
        <v>1805</v>
      </c>
      <c r="K673" t="s">
        <v>3006</v>
      </c>
      <c r="L673" s="1"/>
      <c r="M673" s="1">
        <v>42235</v>
      </c>
      <c r="N673" s="1">
        <v>42090</v>
      </c>
      <c r="O673" t="s">
        <v>13</v>
      </c>
      <c r="P673" s="1"/>
      <c r="Q673" t="s">
        <v>1047</v>
      </c>
      <c r="R673" t="s">
        <v>9</v>
      </c>
      <c r="S673" t="s">
        <v>10373</v>
      </c>
      <c r="T673" t="s">
        <v>13</v>
      </c>
      <c r="U673" t="s">
        <v>16</v>
      </c>
      <c r="X673" s="8">
        <v>42</v>
      </c>
      <c r="Y673" s="8">
        <v>23</v>
      </c>
      <c r="Z673" s="8">
        <v>54</v>
      </c>
      <c r="AA673" s="8">
        <v>11581.14</v>
      </c>
      <c r="AB673" t="s">
        <v>654</v>
      </c>
      <c r="AC673" t="s">
        <v>1558</v>
      </c>
      <c r="AD673" t="s">
        <v>438</v>
      </c>
      <c r="AE673" t="s">
        <v>1805</v>
      </c>
      <c r="AF673" t="s">
        <v>20</v>
      </c>
      <c r="AH673" t="s">
        <v>282</v>
      </c>
      <c r="AI673" t="s">
        <v>283</v>
      </c>
      <c r="AJ673" t="s">
        <v>100</v>
      </c>
      <c r="AK673" t="s">
        <v>1560</v>
      </c>
      <c r="AL673" s="2">
        <v>42090.587060185186</v>
      </c>
      <c r="AM673" t="s">
        <v>3009</v>
      </c>
      <c r="AN673" t="s">
        <v>3010</v>
      </c>
      <c r="AO673">
        <v>1</v>
      </c>
      <c r="AP673" t="s">
        <v>3253</v>
      </c>
      <c r="AQ673" t="s">
        <v>311</v>
      </c>
      <c r="AR673">
        <v>50</v>
      </c>
      <c r="AT673" t="s">
        <v>3254</v>
      </c>
      <c r="AU673" t="s">
        <v>3253</v>
      </c>
      <c r="AV673" t="s">
        <v>104</v>
      </c>
      <c r="AW673" s="8">
        <v>10755</v>
      </c>
      <c r="AX673" s="8">
        <v>10755</v>
      </c>
      <c r="AY673" s="8">
        <v>11581.14</v>
      </c>
      <c r="BB673" t="s">
        <v>3013</v>
      </c>
      <c r="BD673">
        <v>1</v>
      </c>
      <c r="BE673">
        <v>35</v>
      </c>
      <c r="BF673" t="s">
        <v>9</v>
      </c>
      <c r="BG673" t="s">
        <v>3014</v>
      </c>
      <c r="BH673" t="s">
        <v>10374</v>
      </c>
      <c r="BI673">
        <v>253.17</v>
      </c>
      <c r="BJ673">
        <v>572.97</v>
      </c>
      <c r="BK673" t="s">
        <v>10375</v>
      </c>
      <c r="BL673">
        <v>2895.29</v>
      </c>
      <c r="BM673">
        <v>10755</v>
      </c>
      <c r="BN673">
        <v>11581.14</v>
      </c>
      <c r="BO673" t="s">
        <v>412</v>
      </c>
      <c r="BP673">
        <v>0</v>
      </c>
      <c r="BQ673" t="s">
        <v>1816</v>
      </c>
      <c r="BR673" t="s">
        <v>3017</v>
      </c>
      <c r="BS673" t="s">
        <v>69</v>
      </c>
      <c r="BT673" t="s">
        <v>9</v>
      </c>
      <c r="BU673" t="s">
        <v>38</v>
      </c>
      <c r="BV673" t="s">
        <v>3018</v>
      </c>
      <c r="BW673" t="s">
        <v>3009</v>
      </c>
      <c r="BX673" t="s">
        <v>3019</v>
      </c>
      <c r="BY673" t="s">
        <v>3010</v>
      </c>
      <c r="BZ673" t="s">
        <v>72</v>
      </c>
      <c r="CB673" t="s">
        <v>3020</v>
      </c>
      <c r="CC673" t="s">
        <v>3021</v>
      </c>
      <c r="CD673" t="s">
        <v>574</v>
      </c>
      <c r="CE673" t="s">
        <v>456</v>
      </c>
      <c r="CF673">
        <v>234</v>
      </c>
      <c r="CG673" t="s">
        <v>672</v>
      </c>
      <c r="CI673" t="s">
        <v>10372</v>
      </c>
      <c r="CJ673">
        <v>120</v>
      </c>
      <c r="CK673" t="s">
        <v>45</v>
      </c>
      <c r="CL673" s="1">
        <v>42235</v>
      </c>
      <c r="CM673" t="s">
        <v>3022</v>
      </c>
      <c r="CO673" t="s">
        <v>3021</v>
      </c>
      <c r="CP673" t="s">
        <v>3021</v>
      </c>
      <c r="CQ673">
        <v>1</v>
      </c>
      <c r="CR673" s="8"/>
      <c r="CS673">
        <v>2</v>
      </c>
      <c r="CU673" s="8">
        <v>10755</v>
      </c>
      <c r="CV673">
        <v>3</v>
      </c>
      <c r="CX673" t="s">
        <v>10376</v>
      </c>
      <c r="CY673">
        <v>6</v>
      </c>
    </row>
    <row r="674" spans="1:103" x14ac:dyDescent="0.35">
      <c r="A674" t="s">
        <v>8751</v>
      </c>
      <c r="B674" s="19" t="s">
        <v>8721</v>
      </c>
      <c r="C674" t="s">
        <v>9</v>
      </c>
      <c r="D674">
        <v>100</v>
      </c>
      <c r="E674">
        <v>12</v>
      </c>
      <c r="F674" t="s">
        <v>8721</v>
      </c>
      <c r="G674">
        <v>1452</v>
      </c>
      <c r="H674" t="s">
        <v>10</v>
      </c>
      <c r="I674">
        <v>12</v>
      </c>
      <c r="J674" t="s">
        <v>1805</v>
      </c>
      <c r="K674" t="s">
        <v>8752</v>
      </c>
      <c r="L674" s="1"/>
      <c r="M674" s="1">
        <v>42236</v>
      </c>
      <c r="N674" s="1">
        <v>42094</v>
      </c>
      <c r="O674" t="s">
        <v>13</v>
      </c>
      <c r="P674" s="1">
        <v>42104</v>
      </c>
      <c r="Q674" t="s">
        <v>1359</v>
      </c>
      <c r="R674" t="s">
        <v>9</v>
      </c>
      <c r="S674" t="s">
        <v>8723</v>
      </c>
      <c r="T674" t="s">
        <v>13</v>
      </c>
      <c r="U674" t="s">
        <v>53</v>
      </c>
      <c r="X674" s="8">
        <v>36</v>
      </c>
      <c r="Y674" s="8">
        <v>20</v>
      </c>
      <c r="Z674" s="8">
        <v>70</v>
      </c>
      <c r="AA674" s="8">
        <v>3487.38</v>
      </c>
      <c r="AB674" t="s">
        <v>18</v>
      </c>
      <c r="AC674" t="s">
        <v>777</v>
      </c>
      <c r="AD674" t="s">
        <v>655</v>
      </c>
      <c r="AE674" t="s">
        <v>1805</v>
      </c>
      <c r="AF674" t="s">
        <v>20</v>
      </c>
      <c r="AG674" t="s">
        <v>8753</v>
      </c>
      <c r="AH674" t="s">
        <v>3147</v>
      </c>
      <c r="AI674" t="s">
        <v>507</v>
      </c>
      <c r="AJ674" t="s">
        <v>80</v>
      </c>
      <c r="AK674" t="s">
        <v>2089</v>
      </c>
      <c r="AL674" s="2">
        <v>42094.583425925928</v>
      </c>
      <c r="AM674" t="s">
        <v>8754</v>
      </c>
      <c r="AN674" t="s">
        <v>8755</v>
      </c>
      <c r="AO674">
        <v>3</v>
      </c>
      <c r="AP674" t="s">
        <v>7840</v>
      </c>
      <c r="AQ674" t="s">
        <v>818</v>
      </c>
      <c r="AR674">
        <v>25</v>
      </c>
      <c r="AT674" t="s">
        <v>7841</v>
      </c>
      <c r="AU674" t="s">
        <v>7840</v>
      </c>
      <c r="AV674" t="s">
        <v>83</v>
      </c>
      <c r="AW674" s="8">
        <v>3231.96</v>
      </c>
      <c r="AX674" s="8">
        <v>3231.96</v>
      </c>
      <c r="AY674" s="8">
        <v>3487.38</v>
      </c>
      <c r="BA674" t="s">
        <v>8756</v>
      </c>
      <c r="BB674" t="s">
        <v>485</v>
      </c>
      <c r="BC674" t="s">
        <v>6029</v>
      </c>
      <c r="BD674">
        <v>1</v>
      </c>
      <c r="BE674">
        <v>15</v>
      </c>
      <c r="BF674" t="s">
        <v>9</v>
      </c>
      <c r="BG674" t="s">
        <v>8757</v>
      </c>
      <c r="BO674" t="s">
        <v>2021</v>
      </c>
      <c r="BP674">
        <v>0</v>
      </c>
      <c r="BQ674" t="s">
        <v>1816</v>
      </c>
      <c r="BR674" t="s">
        <v>8758</v>
      </c>
      <c r="BS674" t="s">
        <v>9</v>
      </c>
      <c r="BT674" t="s">
        <v>9</v>
      </c>
      <c r="BU674" t="s">
        <v>38</v>
      </c>
      <c r="BV674" t="s">
        <v>8759</v>
      </c>
      <c r="BW674" t="s">
        <v>8754</v>
      </c>
      <c r="BX674" t="s">
        <v>2525</v>
      </c>
      <c r="BY674" t="s">
        <v>8755</v>
      </c>
      <c r="BZ674" t="s">
        <v>72</v>
      </c>
      <c r="CB674" t="s">
        <v>238</v>
      </c>
      <c r="CC674" t="s">
        <v>8760</v>
      </c>
      <c r="CE674" t="s">
        <v>73</v>
      </c>
      <c r="CF674">
        <v>259</v>
      </c>
      <c r="CG674" t="s">
        <v>44</v>
      </c>
      <c r="CI674" t="s">
        <v>8721</v>
      </c>
      <c r="CJ674">
        <v>125</v>
      </c>
      <c r="CK674" t="s">
        <v>45</v>
      </c>
      <c r="CL674" s="1">
        <v>42236</v>
      </c>
      <c r="CM674" t="s">
        <v>8756</v>
      </c>
      <c r="CO674" t="s">
        <v>8761</v>
      </c>
      <c r="CP674" t="s">
        <v>8760</v>
      </c>
      <c r="CQ674">
        <v>2</v>
      </c>
      <c r="CR674" s="8"/>
      <c r="CS674">
        <v>1</v>
      </c>
      <c r="CU674" s="8">
        <v>3231.96</v>
      </c>
      <c r="CV674">
        <v>1</v>
      </c>
      <c r="CX674" t="s">
        <v>8762</v>
      </c>
      <c r="CY674">
        <v>5</v>
      </c>
    </row>
    <row r="675" spans="1:103" x14ac:dyDescent="0.35">
      <c r="A675" t="s">
        <v>8751</v>
      </c>
      <c r="B675" s="19" t="s">
        <v>8721</v>
      </c>
      <c r="C675" t="s">
        <v>9</v>
      </c>
      <c r="D675">
        <v>100</v>
      </c>
      <c r="E675">
        <v>12</v>
      </c>
      <c r="F675" t="s">
        <v>8721</v>
      </c>
      <c r="G675">
        <v>1453</v>
      </c>
      <c r="H675" t="s">
        <v>10</v>
      </c>
      <c r="I675">
        <v>12</v>
      </c>
      <c r="J675" t="s">
        <v>1805</v>
      </c>
      <c r="K675" t="s">
        <v>8752</v>
      </c>
      <c r="L675" s="1"/>
      <c r="M675" s="1">
        <v>42237</v>
      </c>
      <c r="N675" s="1">
        <v>42094</v>
      </c>
      <c r="O675" t="s">
        <v>13</v>
      </c>
      <c r="P675" s="1">
        <v>42104</v>
      </c>
      <c r="Q675" t="s">
        <v>1359</v>
      </c>
      <c r="R675" t="s">
        <v>9</v>
      </c>
      <c r="S675" t="s">
        <v>8723</v>
      </c>
      <c r="T675" t="s">
        <v>13</v>
      </c>
      <c r="U675" t="s">
        <v>53</v>
      </c>
      <c r="X675" s="8">
        <v>36</v>
      </c>
      <c r="Y675" s="8">
        <v>20</v>
      </c>
      <c r="Z675" s="8">
        <v>70</v>
      </c>
      <c r="AA675" s="8">
        <v>3487.38</v>
      </c>
      <c r="AB675" t="s">
        <v>18</v>
      </c>
      <c r="AC675" t="s">
        <v>777</v>
      </c>
      <c r="AD675" t="s">
        <v>655</v>
      </c>
      <c r="AE675" t="s">
        <v>1805</v>
      </c>
      <c r="AF675" t="s">
        <v>20</v>
      </c>
      <c r="AG675" t="s">
        <v>8753</v>
      </c>
      <c r="AH675" t="s">
        <v>3147</v>
      </c>
      <c r="AI675" t="s">
        <v>507</v>
      </c>
      <c r="AJ675" t="s">
        <v>23</v>
      </c>
      <c r="AK675" t="s">
        <v>2013</v>
      </c>
      <c r="AL675" s="2">
        <v>42094.58488425926</v>
      </c>
      <c r="AM675" t="s">
        <v>8754</v>
      </c>
      <c r="AN675" t="s">
        <v>8755</v>
      </c>
      <c r="AO675">
        <v>3</v>
      </c>
      <c r="AP675" t="s">
        <v>7840</v>
      </c>
      <c r="AQ675" t="s">
        <v>818</v>
      </c>
      <c r="AR675">
        <v>25</v>
      </c>
      <c r="AT675" t="s">
        <v>7841</v>
      </c>
      <c r="AU675" t="s">
        <v>7840</v>
      </c>
      <c r="AV675" t="s">
        <v>29</v>
      </c>
      <c r="AW675" s="8">
        <v>3231.96</v>
      </c>
      <c r="AX675" s="8">
        <v>3231.96</v>
      </c>
      <c r="AY675" s="8">
        <v>3487.38</v>
      </c>
      <c r="BA675" t="s">
        <v>8756</v>
      </c>
      <c r="BB675" t="s">
        <v>485</v>
      </c>
      <c r="BC675" t="s">
        <v>6029</v>
      </c>
      <c r="BD675">
        <v>1</v>
      </c>
      <c r="BE675">
        <v>15</v>
      </c>
      <c r="BF675" t="s">
        <v>9</v>
      </c>
      <c r="BG675" t="s">
        <v>8757</v>
      </c>
      <c r="BO675" t="s">
        <v>2021</v>
      </c>
      <c r="BP675">
        <v>0</v>
      </c>
      <c r="BQ675" t="s">
        <v>1816</v>
      </c>
      <c r="BR675" t="s">
        <v>8758</v>
      </c>
      <c r="BS675" t="s">
        <v>9</v>
      </c>
      <c r="BT675" t="s">
        <v>9</v>
      </c>
      <c r="BU675" t="s">
        <v>38</v>
      </c>
      <c r="BV675" t="s">
        <v>8759</v>
      </c>
      <c r="BW675" t="s">
        <v>8754</v>
      </c>
      <c r="BX675" t="s">
        <v>2525</v>
      </c>
      <c r="BY675" t="s">
        <v>8755</v>
      </c>
      <c r="BZ675" t="s">
        <v>72</v>
      </c>
      <c r="CB675" t="s">
        <v>238</v>
      </c>
      <c r="CC675" t="s">
        <v>8760</v>
      </c>
      <c r="CE675" t="s">
        <v>73</v>
      </c>
      <c r="CF675">
        <v>259</v>
      </c>
      <c r="CG675" t="s">
        <v>44</v>
      </c>
      <c r="CI675" t="s">
        <v>8721</v>
      </c>
      <c r="CJ675">
        <v>125</v>
      </c>
      <c r="CK675" t="s">
        <v>45</v>
      </c>
      <c r="CL675" s="1">
        <v>42237</v>
      </c>
      <c r="CM675" t="s">
        <v>8756</v>
      </c>
      <c r="CO675" t="s">
        <v>8761</v>
      </c>
      <c r="CP675" t="s">
        <v>8760</v>
      </c>
      <c r="CQ675">
        <v>2</v>
      </c>
      <c r="CR675" s="8"/>
      <c r="CS675">
        <v>1</v>
      </c>
      <c r="CU675" s="8">
        <v>3231.96</v>
      </c>
      <c r="CV675">
        <v>1</v>
      </c>
      <c r="CX675" t="s">
        <v>8763</v>
      </c>
      <c r="CY675">
        <v>5</v>
      </c>
    </row>
    <row r="676" spans="1:103" x14ac:dyDescent="0.35">
      <c r="A676" t="s">
        <v>4513</v>
      </c>
      <c r="B676" s="19" t="s">
        <v>4421</v>
      </c>
      <c r="C676" t="s">
        <v>9</v>
      </c>
      <c r="D676">
        <v>100</v>
      </c>
      <c r="E676">
        <v>24</v>
      </c>
      <c r="F676" t="s">
        <v>4421</v>
      </c>
      <c r="G676">
        <v>1514</v>
      </c>
      <c r="H676" t="s">
        <v>10</v>
      </c>
      <c r="I676">
        <v>24</v>
      </c>
      <c r="J676" t="s">
        <v>1805</v>
      </c>
      <c r="K676" t="s">
        <v>4514</v>
      </c>
      <c r="L676" s="1"/>
      <c r="M676" s="1">
        <v>42237</v>
      </c>
      <c r="N676" s="1">
        <v>42101</v>
      </c>
      <c r="O676" t="s">
        <v>13</v>
      </c>
      <c r="P676" s="1"/>
      <c r="Q676" t="s">
        <v>1047</v>
      </c>
      <c r="R676" t="s">
        <v>9</v>
      </c>
      <c r="S676" t="s">
        <v>4423</v>
      </c>
      <c r="T676" t="s">
        <v>13</v>
      </c>
      <c r="U676" t="s">
        <v>53</v>
      </c>
      <c r="X676" s="8">
        <v>34</v>
      </c>
      <c r="Y676" s="8">
        <v>20</v>
      </c>
      <c r="Z676" s="8">
        <v>41</v>
      </c>
      <c r="AA676" s="8">
        <v>5041.24</v>
      </c>
      <c r="AB676" t="s">
        <v>611</v>
      </c>
      <c r="AC676" t="s">
        <v>189</v>
      </c>
      <c r="AD676" t="s">
        <v>438</v>
      </c>
      <c r="AE676" t="s">
        <v>1805</v>
      </c>
      <c r="AF676" t="s">
        <v>20</v>
      </c>
      <c r="AG676" t="s">
        <v>4515</v>
      </c>
      <c r="AH676" t="s">
        <v>4516</v>
      </c>
      <c r="AI676" t="s">
        <v>180</v>
      </c>
      <c r="AJ676" t="s">
        <v>23</v>
      </c>
      <c r="AK676" t="s">
        <v>4517</v>
      </c>
      <c r="AL676" s="2">
        <v>42101.515868055554</v>
      </c>
      <c r="AM676" t="s">
        <v>4518</v>
      </c>
      <c r="AN676" t="s">
        <v>4518</v>
      </c>
      <c r="AO676">
        <v>2</v>
      </c>
      <c r="AP676" t="s">
        <v>2015</v>
      </c>
      <c r="AQ676" t="s">
        <v>27</v>
      </c>
      <c r="AR676">
        <v>40</v>
      </c>
      <c r="AT676" t="s">
        <v>2016</v>
      </c>
      <c r="AU676" t="s">
        <v>2015</v>
      </c>
      <c r="AV676" t="s">
        <v>29</v>
      </c>
      <c r="AW676" s="8">
        <v>4659.96</v>
      </c>
      <c r="AX676" s="8">
        <v>4659.96</v>
      </c>
      <c r="AY676" s="8">
        <v>5041.24</v>
      </c>
      <c r="BB676" t="s">
        <v>1328</v>
      </c>
      <c r="BE676">
        <v>28</v>
      </c>
      <c r="BF676" t="s">
        <v>9</v>
      </c>
      <c r="BG676" t="s">
        <v>4519</v>
      </c>
      <c r="BI676">
        <v>116.32</v>
      </c>
      <c r="BJ676">
        <v>238.92</v>
      </c>
      <c r="BK676" t="s">
        <v>4520</v>
      </c>
      <c r="BL676">
        <v>4891.24</v>
      </c>
      <c r="BM676">
        <v>4536</v>
      </c>
      <c r="BN676">
        <v>4891.24</v>
      </c>
      <c r="BO676" t="s">
        <v>325</v>
      </c>
      <c r="BP676">
        <v>0</v>
      </c>
      <c r="BQ676" t="s">
        <v>1816</v>
      </c>
      <c r="BR676" t="s">
        <v>4521</v>
      </c>
      <c r="BS676" t="s">
        <v>69</v>
      </c>
      <c r="BT676" t="s">
        <v>9</v>
      </c>
      <c r="BU676" t="s">
        <v>38</v>
      </c>
      <c r="BV676" t="s">
        <v>4522</v>
      </c>
      <c r="BW676" t="s">
        <v>4518</v>
      </c>
      <c r="BX676" t="s">
        <v>4523</v>
      </c>
      <c r="BY676" t="s">
        <v>4518</v>
      </c>
      <c r="BZ676" t="s">
        <v>40</v>
      </c>
      <c r="CC676" t="s">
        <v>4524</v>
      </c>
      <c r="CE676" t="s">
        <v>2005</v>
      </c>
      <c r="CF676">
        <v>184</v>
      </c>
      <c r="CG676" t="s">
        <v>449</v>
      </c>
      <c r="CI676" t="s">
        <v>4421</v>
      </c>
      <c r="CJ676">
        <v>124</v>
      </c>
      <c r="CK676" t="s">
        <v>45</v>
      </c>
      <c r="CL676" s="1">
        <v>42237</v>
      </c>
      <c r="CM676" t="s">
        <v>4525</v>
      </c>
      <c r="CO676" t="s">
        <v>4526</v>
      </c>
      <c r="CP676" t="s">
        <v>4524</v>
      </c>
      <c r="CQ676">
        <v>1</v>
      </c>
      <c r="CR676" s="8"/>
      <c r="CS676">
        <v>2</v>
      </c>
      <c r="CU676" s="8">
        <v>4659.96</v>
      </c>
      <c r="CV676">
        <v>3</v>
      </c>
      <c r="CX676" t="s">
        <v>4527</v>
      </c>
    </row>
    <row r="677" spans="1:103" x14ac:dyDescent="0.35">
      <c r="A677" t="s">
        <v>5935</v>
      </c>
      <c r="B677" s="19" t="s">
        <v>5920</v>
      </c>
      <c r="C677" t="s">
        <v>9</v>
      </c>
      <c r="D677">
        <v>100</v>
      </c>
      <c r="E677">
        <v>75</v>
      </c>
      <c r="F677" t="s">
        <v>5920</v>
      </c>
      <c r="G677">
        <v>1512</v>
      </c>
      <c r="H677" t="s">
        <v>50</v>
      </c>
      <c r="I677">
        <v>66</v>
      </c>
      <c r="J677" t="s">
        <v>1805</v>
      </c>
      <c r="K677" t="s">
        <v>5936</v>
      </c>
      <c r="L677" s="1"/>
      <c r="M677" s="1">
        <v>42235</v>
      </c>
      <c r="N677" s="1">
        <v>42101</v>
      </c>
      <c r="O677" t="s">
        <v>13</v>
      </c>
      <c r="P677" s="1"/>
      <c r="Q677" t="s">
        <v>1047</v>
      </c>
      <c r="R677" t="s">
        <v>9</v>
      </c>
      <c r="S677" t="s">
        <v>5922</v>
      </c>
      <c r="T677" t="s">
        <v>13</v>
      </c>
      <c r="U677" t="s">
        <v>16</v>
      </c>
      <c r="X677" s="8">
        <v>28</v>
      </c>
      <c r="Y677" s="8">
        <v>21</v>
      </c>
      <c r="Z677" s="8">
        <v>41</v>
      </c>
      <c r="AA677" s="8">
        <v>14901.61</v>
      </c>
      <c r="AB677" t="s">
        <v>55</v>
      </c>
      <c r="AC677" t="s">
        <v>303</v>
      </c>
      <c r="AD677" t="s">
        <v>438</v>
      </c>
      <c r="AE677" t="s">
        <v>1805</v>
      </c>
      <c r="AF677" t="s">
        <v>20</v>
      </c>
      <c r="AG677" t="s">
        <v>5937</v>
      </c>
      <c r="AH677" t="s">
        <v>4516</v>
      </c>
      <c r="AI677" t="s">
        <v>180</v>
      </c>
      <c r="AJ677" t="s">
        <v>100</v>
      </c>
      <c r="AK677" t="s">
        <v>2073</v>
      </c>
      <c r="AL677" s="2">
        <v>42101.507824074077</v>
      </c>
      <c r="AM677" t="s">
        <v>5938</v>
      </c>
      <c r="AN677" t="s">
        <v>5938</v>
      </c>
      <c r="AO677">
        <v>2</v>
      </c>
      <c r="AP677" t="s">
        <v>3730</v>
      </c>
      <c r="AQ677" t="s">
        <v>702</v>
      </c>
      <c r="AR677">
        <v>60</v>
      </c>
      <c r="AT677" t="s">
        <v>5925</v>
      </c>
      <c r="AU677" t="s">
        <v>3730</v>
      </c>
      <c r="AV677" t="s">
        <v>104</v>
      </c>
      <c r="AW677" s="8">
        <v>13585</v>
      </c>
      <c r="AX677" s="8">
        <v>13794</v>
      </c>
      <c r="AY677" s="8">
        <v>14901.61</v>
      </c>
      <c r="BB677" t="s">
        <v>5939</v>
      </c>
      <c r="BD677">
        <v>1.2</v>
      </c>
      <c r="BE677">
        <v>62</v>
      </c>
      <c r="BF677" t="s">
        <v>69</v>
      </c>
      <c r="BG677" t="s">
        <v>5940</v>
      </c>
      <c r="BI677">
        <v>386.02</v>
      </c>
      <c r="BJ677">
        <v>704.81</v>
      </c>
      <c r="BK677" t="s">
        <v>5941</v>
      </c>
      <c r="BL677">
        <v>8805.5</v>
      </c>
      <c r="BM677">
        <v>13585</v>
      </c>
      <c r="BN677">
        <v>14675.83</v>
      </c>
      <c r="BO677" t="s">
        <v>828</v>
      </c>
      <c r="BP677">
        <v>0</v>
      </c>
      <c r="BQ677" t="s">
        <v>1816</v>
      </c>
      <c r="BR677" t="s">
        <v>5942</v>
      </c>
      <c r="BS677" t="s">
        <v>9</v>
      </c>
      <c r="BT677" t="s">
        <v>9</v>
      </c>
      <c r="BU677" t="s">
        <v>38</v>
      </c>
      <c r="BV677" t="s">
        <v>317</v>
      </c>
      <c r="BW677" t="s">
        <v>5938</v>
      </c>
      <c r="BX677" t="s">
        <v>5943</v>
      </c>
      <c r="BY677" t="s">
        <v>5938</v>
      </c>
      <c r="BZ677" t="s">
        <v>40</v>
      </c>
      <c r="CC677" t="s">
        <v>5944</v>
      </c>
      <c r="CE677" t="s">
        <v>589</v>
      </c>
      <c r="CF677">
        <v>209</v>
      </c>
      <c r="CG677" t="s">
        <v>1501</v>
      </c>
      <c r="CI677" t="s">
        <v>5920</v>
      </c>
      <c r="CJ677">
        <v>117</v>
      </c>
      <c r="CK677" t="s">
        <v>45</v>
      </c>
      <c r="CL677" s="1">
        <v>42235</v>
      </c>
      <c r="CM677" t="s">
        <v>5945</v>
      </c>
      <c r="CO677" t="s">
        <v>5946</v>
      </c>
      <c r="CP677" t="s">
        <v>5944</v>
      </c>
      <c r="CQ677">
        <v>2</v>
      </c>
      <c r="CR677" s="8">
        <v>252.89</v>
      </c>
      <c r="CS677">
        <v>2</v>
      </c>
      <c r="CU677" s="8">
        <v>13585</v>
      </c>
      <c r="CV677">
        <v>1</v>
      </c>
      <c r="CX677" t="s">
        <v>5947</v>
      </c>
      <c r="CY677">
        <v>6.6</v>
      </c>
    </row>
    <row r="678" spans="1:103" x14ac:dyDescent="0.35">
      <c r="A678" t="s">
        <v>6995</v>
      </c>
      <c r="B678" s="19" t="s">
        <v>6978</v>
      </c>
      <c r="C678" t="s">
        <v>9</v>
      </c>
      <c r="D678">
        <v>100</v>
      </c>
      <c r="E678">
        <v>225</v>
      </c>
      <c r="F678" t="s">
        <v>6978</v>
      </c>
      <c r="G678">
        <v>1515</v>
      </c>
      <c r="H678" t="s">
        <v>50</v>
      </c>
      <c r="I678">
        <v>170</v>
      </c>
      <c r="J678" t="s">
        <v>1805</v>
      </c>
      <c r="K678" t="s">
        <v>6996</v>
      </c>
      <c r="L678" s="1"/>
      <c r="M678" s="1">
        <v>42237</v>
      </c>
      <c r="N678" s="1">
        <v>42101</v>
      </c>
      <c r="O678" t="s">
        <v>13</v>
      </c>
      <c r="P678" s="1"/>
      <c r="Q678" t="s">
        <v>1047</v>
      </c>
      <c r="R678" t="s">
        <v>9</v>
      </c>
      <c r="S678" t="s">
        <v>6980</v>
      </c>
      <c r="T678" t="s">
        <v>13</v>
      </c>
      <c r="U678" t="s">
        <v>302</v>
      </c>
      <c r="X678" s="8">
        <v>37</v>
      </c>
      <c r="Y678" s="8">
        <v>22</v>
      </c>
      <c r="Z678" s="8">
        <v>13.95</v>
      </c>
      <c r="AA678" s="8">
        <v>33033.75</v>
      </c>
      <c r="AB678" t="s">
        <v>54</v>
      </c>
      <c r="AC678" t="s">
        <v>697</v>
      </c>
      <c r="AD678" t="s">
        <v>760</v>
      </c>
      <c r="AE678" t="s">
        <v>1805</v>
      </c>
      <c r="AF678" t="s">
        <v>20</v>
      </c>
      <c r="AG678" t="s">
        <v>6997</v>
      </c>
      <c r="AH678" t="s">
        <v>4516</v>
      </c>
      <c r="AI678" t="s">
        <v>180</v>
      </c>
      <c r="AJ678" t="s">
        <v>23</v>
      </c>
      <c r="AK678" t="s">
        <v>135</v>
      </c>
      <c r="AL678" s="2">
        <v>42101.519317129627</v>
      </c>
      <c r="AM678" t="s">
        <v>6998</v>
      </c>
      <c r="AN678" t="s">
        <v>6999</v>
      </c>
      <c r="AO678">
        <v>3</v>
      </c>
      <c r="AP678" t="s">
        <v>7000</v>
      </c>
      <c r="AR678">
        <v>60</v>
      </c>
      <c r="AS678" s="6" t="s">
        <v>7001</v>
      </c>
      <c r="AT678" t="s">
        <v>5735</v>
      </c>
      <c r="AU678" t="s">
        <v>7000</v>
      </c>
      <c r="AV678" t="s">
        <v>29</v>
      </c>
      <c r="AW678" s="8">
        <v>19690</v>
      </c>
      <c r="AX678" s="8">
        <v>30430</v>
      </c>
      <c r="AY678" s="8">
        <v>33033.75</v>
      </c>
      <c r="BA678" t="s">
        <v>7002</v>
      </c>
      <c r="BB678" t="s">
        <v>32</v>
      </c>
      <c r="BC678" t="s">
        <v>7003</v>
      </c>
      <c r="BD678">
        <v>1.6</v>
      </c>
      <c r="BE678">
        <v>49</v>
      </c>
      <c r="BF678" t="s">
        <v>69</v>
      </c>
      <c r="BG678" t="s">
        <v>7004</v>
      </c>
      <c r="BI678">
        <v>694.62</v>
      </c>
      <c r="BJ678">
        <v>982.94</v>
      </c>
      <c r="BK678" t="s">
        <v>7005</v>
      </c>
      <c r="BL678">
        <v>21367.56</v>
      </c>
      <c r="BM678">
        <v>19690</v>
      </c>
      <c r="BN678">
        <v>21367.56</v>
      </c>
      <c r="BO678" t="s">
        <v>697</v>
      </c>
      <c r="BP678">
        <v>0</v>
      </c>
      <c r="BQ678" t="s">
        <v>7006</v>
      </c>
      <c r="BR678" t="s">
        <v>7007</v>
      </c>
      <c r="BS678" t="s">
        <v>69</v>
      </c>
      <c r="BV678" t="s">
        <v>7008</v>
      </c>
      <c r="BW678" t="s">
        <v>6998</v>
      </c>
      <c r="BX678" t="s">
        <v>7009</v>
      </c>
      <c r="BY678" t="s">
        <v>6999</v>
      </c>
      <c r="BZ678" t="s">
        <v>40</v>
      </c>
      <c r="CB678" t="s">
        <v>7010</v>
      </c>
      <c r="CC678" t="s">
        <v>7011</v>
      </c>
      <c r="CE678" t="s">
        <v>608</v>
      </c>
      <c r="CF678">
        <v>179</v>
      </c>
      <c r="CG678" t="s">
        <v>710</v>
      </c>
      <c r="CH678" t="s">
        <v>7012</v>
      </c>
      <c r="CI678" t="s">
        <v>6978</v>
      </c>
      <c r="CJ678">
        <v>126</v>
      </c>
      <c r="CK678" t="s">
        <v>45</v>
      </c>
      <c r="CL678" s="1">
        <v>42237</v>
      </c>
      <c r="CM678" t="s">
        <v>7002</v>
      </c>
      <c r="CO678" t="s">
        <v>7013</v>
      </c>
      <c r="CP678" t="s">
        <v>7011</v>
      </c>
      <c r="CQ678">
        <v>3</v>
      </c>
      <c r="CR678" s="8">
        <v>12995.4</v>
      </c>
      <c r="CS678">
        <v>2</v>
      </c>
      <c r="CT678" t="s">
        <v>9</v>
      </c>
      <c r="CU678" s="8">
        <v>19690</v>
      </c>
      <c r="CV678">
        <v>2</v>
      </c>
      <c r="CX678" t="s">
        <v>7014</v>
      </c>
      <c r="CY678">
        <v>7.2</v>
      </c>
    </row>
    <row r="679" spans="1:103" x14ac:dyDescent="0.35">
      <c r="A679" t="s">
        <v>7563</v>
      </c>
      <c r="B679" s="19" t="s">
        <v>7547</v>
      </c>
      <c r="C679" t="s">
        <v>9</v>
      </c>
      <c r="D679">
        <v>100</v>
      </c>
      <c r="E679">
        <v>55</v>
      </c>
      <c r="F679" t="s">
        <v>7547</v>
      </c>
      <c r="G679">
        <v>1513</v>
      </c>
      <c r="H679" t="s">
        <v>50</v>
      </c>
      <c r="I679">
        <v>50</v>
      </c>
      <c r="J679" t="s">
        <v>1805</v>
      </c>
      <c r="K679" t="s">
        <v>7564</v>
      </c>
      <c r="L679" s="1"/>
      <c r="M679" s="1">
        <v>42236</v>
      </c>
      <c r="N679" s="1">
        <v>42101</v>
      </c>
      <c r="O679" t="s">
        <v>13</v>
      </c>
      <c r="P679" s="1"/>
      <c r="Q679" t="s">
        <v>1047</v>
      </c>
      <c r="R679" t="s">
        <v>9</v>
      </c>
      <c r="S679" t="s">
        <v>7549</v>
      </c>
      <c r="T679" t="s">
        <v>13</v>
      </c>
      <c r="U679" t="s">
        <v>1267</v>
      </c>
      <c r="X679" s="8">
        <v>40</v>
      </c>
      <c r="Y679" s="8">
        <v>22</v>
      </c>
      <c r="Z679" s="8">
        <v>45</v>
      </c>
      <c r="AA679" s="8">
        <v>13187.24</v>
      </c>
      <c r="AB679" t="s">
        <v>55</v>
      </c>
      <c r="AC679" t="s">
        <v>55</v>
      </c>
      <c r="AD679" t="s">
        <v>19</v>
      </c>
      <c r="AE679" t="s">
        <v>1805</v>
      </c>
      <c r="AF679" t="s">
        <v>20</v>
      </c>
      <c r="AH679" t="s">
        <v>4516</v>
      </c>
      <c r="AI679" t="s">
        <v>180</v>
      </c>
      <c r="AJ679" t="s">
        <v>80</v>
      </c>
      <c r="AK679" t="s">
        <v>81</v>
      </c>
      <c r="AL679" s="2">
        <v>42101.509710648148</v>
      </c>
      <c r="AM679" t="s">
        <v>7565</v>
      </c>
      <c r="AN679" t="s">
        <v>7566</v>
      </c>
      <c r="AO679">
        <v>2</v>
      </c>
      <c r="AP679" t="s">
        <v>4011</v>
      </c>
      <c r="AQ679" t="s">
        <v>27</v>
      </c>
      <c r="AR679">
        <v>40</v>
      </c>
      <c r="AT679" t="s">
        <v>4012</v>
      </c>
      <c r="AU679" t="s">
        <v>4011</v>
      </c>
      <c r="AV679" t="s">
        <v>83</v>
      </c>
      <c r="AW679" s="8">
        <v>12203.3</v>
      </c>
      <c r="AX679" s="8">
        <v>12203.3</v>
      </c>
      <c r="AY679" s="8">
        <v>13187.24</v>
      </c>
      <c r="BA679" t="s">
        <v>7567</v>
      </c>
      <c r="BB679" t="s">
        <v>7568</v>
      </c>
      <c r="BC679" t="s">
        <v>7569</v>
      </c>
      <c r="BD679">
        <v>1.5</v>
      </c>
      <c r="BE679">
        <v>26</v>
      </c>
      <c r="BF679" t="s">
        <v>9</v>
      </c>
      <c r="BG679" t="s">
        <v>7570</v>
      </c>
      <c r="BI679">
        <v>330.75</v>
      </c>
      <c r="BJ679">
        <v>631.5</v>
      </c>
      <c r="BK679" t="s">
        <v>7571</v>
      </c>
      <c r="BL679">
        <v>7837.35</v>
      </c>
      <c r="BM679">
        <v>12100</v>
      </c>
      <c r="BN679">
        <v>13062.25</v>
      </c>
      <c r="BO679" t="s">
        <v>67</v>
      </c>
      <c r="BP679">
        <v>0</v>
      </c>
      <c r="BQ679" t="s">
        <v>1816</v>
      </c>
      <c r="BR679" t="s">
        <v>7572</v>
      </c>
      <c r="BS679" t="s">
        <v>9</v>
      </c>
      <c r="BT679" t="s">
        <v>9</v>
      </c>
      <c r="BU679" t="s">
        <v>38</v>
      </c>
      <c r="BV679" t="s">
        <v>5654</v>
      </c>
      <c r="BW679" t="s">
        <v>7565</v>
      </c>
      <c r="BX679" t="s">
        <v>7573</v>
      </c>
      <c r="BY679" t="s">
        <v>7566</v>
      </c>
      <c r="BZ679" t="s">
        <v>40</v>
      </c>
      <c r="CA679" t="s">
        <v>7574</v>
      </c>
      <c r="CE679" t="s">
        <v>589</v>
      </c>
      <c r="CF679">
        <v>234</v>
      </c>
      <c r="CG679" t="s">
        <v>1501</v>
      </c>
      <c r="CI679" t="s">
        <v>7547</v>
      </c>
      <c r="CJ679">
        <v>106</v>
      </c>
      <c r="CK679" t="s">
        <v>45</v>
      </c>
      <c r="CL679" s="1">
        <v>42236</v>
      </c>
      <c r="CM679" t="s">
        <v>7567</v>
      </c>
      <c r="CQ679">
        <v>1</v>
      </c>
      <c r="CR679" s="8"/>
      <c r="CS679">
        <v>2</v>
      </c>
      <c r="CU679" s="8">
        <v>12203.3</v>
      </c>
      <c r="CV679">
        <v>2</v>
      </c>
      <c r="CX679" t="s">
        <v>7575</v>
      </c>
      <c r="CY679">
        <v>6</v>
      </c>
    </row>
    <row r="680" spans="1:103" x14ac:dyDescent="0.35">
      <c r="A680" t="s">
        <v>8276</v>
      </c>
      <c r="B680" s="19" t="s">
        <v>8277</v>
      </c>
      <c r="C680" t="s">
        <v>69</v>
      </c>
      <c r="D680">
        <v>68.34</v>
      </c>
      <c r="E680">
        <v>150</v>
      </c>
      <c r="F680" t="s">
        <v>8277</v>
      </c>
      <c r="G680">
        <v>572</v>
      </c>
      <c r="H680" t="s">
        <v>50</v>
      </c>
      <c r="I680">
        <v>135</v>
      </c>
      <c r="J680" t="s">
        <v>11</v>
      </c>
      <c r="K680" t="s">
        <v>8278</v>
      </c>
      <c r="L680" s="1"/>
      <c r="M680" s="1">
        <v>42236</v>
      </c>
      <c r="N680" s="1">
        <v>41922</v>
      </c>
      <c r="O680" t="s">
        <v>13</v>
      </c>
      <c r="P680" s="1">
        <v>41940</v>
      </c>
      <c r="Q680" t="s">
        <v>14</v>
      </c>
      <c r="R680" t="s">
        <v>9</v>
      </c>
      <c r="S680" t="s">
        <v>8279</v>
      </c>
      <c r="T680" t="s">
        <v>13</v>
      </c>
      <c r="U680" t="s">
        <v>1267</v>
      </c>
      <c r="X680" s="8">
        <v>43</v>
      </c>
      <c r="Y680" s="8">
        <v>21</v>
      </c>
      <c r="Z680" s="8">
        <v>33.479999999999997</v>
      </c>
      <c r="AA680" s="8">
        <v>29583.15</v>
      </c>
      <c r="AB680" t="s">
        <v>54</v>
      </c>
      <c r="AC680" t="s">
        <v>55</v>
      </c>
      <c r="AD680" t="s">
        <v>19</v>
      </c>
      <c r="AE680" t="s">
        <v>11</v>
      </c>
      <c r="AF680" t="s">
        <v>20</v>
      </c>
      <c r="AH680" t="s">
        <v>8280</v>
      </c>
      <c r="AI680" t="s">
        <v>481</v>
      </c>
      <c r="AJ680" t="s">
        <v>80</v>
      </c>
      <c r="AK680" t="s">
        <v>81</v>
      </c>
      <c r="AL680" s="2">
        <v>41922.582453703704</v>
      </c>
      <c r="AN680" t="s">
        <v>8281</v>
      </c>
      <c r="AO680">
        <v>8</v>
      </c>
      <c r="AP680" t="s">
        <v>310</v>
      </c>
      <c r="AQ680" t="s">
        <v>311</v>
      </c>
      <c r="AR680">
        <v>70</v>
      </c>
      <c r="AT680" t="s">
        <v>2119</v>
      </c>
      <c r="AU680" t="s">
        <v>310</v>
      </c>
      <c r="AV680" t="s">
        <v>83</v>
      </c>
      <c r="AW680" s="8">
        <v>39602.410000000003</v>
      </c>
      <c r="AX680" s="8">
        <v>39602.410000000003</v>
      </c>
      <c r="AY680" s="8">
        <v>43285.68</v>
      </c>
      <c r="BA680" t="s">
        <v>6664</v>
      </c>
      <c r="BB680" t="s">
        <v>84</v>
      </c>
      <c r="BC680" t="s">
        <v>4808</v>
      </c>
      <c r="BD680">
        <v>1.3</v>
      </c>
      <c r="BE680">
        <v>58</v>
      </c>
      <c r="BF680" t="s">
        <v>9</v>
      </c>
      <c r="BG680" t="s">
        <v>8282</v>
      </c>
      <c r="BO680" t="s">
        <v>67</v>
      </c>
      <c r="BP680">
        <v>13702.53</v>
      </c>
      <c r="BQ680" t="s">
        <v>36</v>
      </c>
      <c r="BR680" t="s">
        <v>8283</v>
      </c>
      <c r="BS680" t="s">
        <v>69</v>
      </c>
      <c r="BT680" t="s">
        <v>9</v>
      </c>
      <c r="BU680" t="s">
        <v>38</v>
      </c>
      <c r="BV680" t="s">
        <v>8284</v>
      </c>
      <c r="BW680" t="s">
        <v>8281</v>
      </c>
      <c r="BX680" t="s">
        <v>8285</v>
      </c>
      <c r="BY680" t="s">
        <v>8281</v>
      </c>
      <c r="BZ680" t="s">
        <v>40</v>
      </c>
      <c r="CB680" t="s">
        <v>8286</v>
      </c>
      <c r="CC680" t="s">
        <v>8287</v>
      </c>
      <c r="CE680" t="s">
        <v>43</v>
      </c>
      <c r="CF680">
        <v>249</v>
      </c>
      <c r="CG680" t="s">
        <v>74</v>
      </c>
      <c r="CI680" t="s">
        <v>8277</v>
      </c>
      <c r="CJ680">
        <v>42</v>
      </c>
      <c r="CK680" t="s">
        <v>45</v>
      </c>
      <c r="CL680" s="1">
        <v>42236</v>
      </c>
      <c r="CM680" t="s">
        <v>6664</v>
      </c>
      <c r="CN680" t="s">
        <v>8288</v>
      </c>
      <c r="CO680" t="s">
        <v>8287</v>
      </c>
      <c r="CP680" t="s">
        <v>8287</v>
      </c>
      <c r="CQ680">
        <v>4</v>
      </c>
      <c r="CR680" s="8">
        <v>40674.15</v>
      </c>
      <c r="CS680">
        <v>9</v>
      </c>
      <c r="CU680" s="8">
        <v>39602.410000000003</v>
      </c>
      <c r="CV680">
        <v>4</v>
      </c>
      <c r="CX680" t="s">
        <v>8289</v>
      </c>
      <c r="CY680">
        <v>7.2</v>
      </c>
    </row>
    <row r="681" spans="1:103" x14ac:dyDescent="0.35">
      <c r="A681" t="s">
        <v>8290</v>
      </c>
      <c r="B681" s="19" t="s">
        <v>8277</v>
      </c>
      <c r="C681" t="s">
        <v>69</v>
      </c>
      <c r="D681">
        <v>68.540000000000006</v>
      </c>
      <c r="E681">
        <v>150</v>
      </c>
      <c r="F681" t="s">
        <v>8277</v>
      </c>
      <c r="G681">
        <v>545</v>
      </c>
      <c r="H681" t="s">
        <v>10</v>
      </c>
      <c r="I681">
        <v>140</v>
      </c>
      <c r="J681" t="s">
        <v>11</v>
      </c>
      <c r="K681" t="s">
        <v>8291</v>
      </c>
      <c r="L681" s="1">
        <v>41975</v>
      </c>
      <c r="M681" s="1">
        <v>42238</v>
      </c>
      <c r="N681" s="1">
        <v>41918</v>
      </c>
      <c r="O681" t="s">
        <v>990</v>
      </c>
      <c r="P681" s="1">
        <v>41967</v>
      </c>
      <c r="Q681" t="s">
        <v>52</v>
      </c>
      <c r="R681" t="s">
        <v>9</v>
      </c>
      <c r="S681" t="s">
        <v>8279</v>
      </c>
      <c r="T681" t="s">
        <v>4191</v>
      </c>
      <c r="U681" t="s">
        <v>53</v>
      </c>
      <c r="X681" s="8">
        <v>36</v>
      </c>
      <c r="Y681" s="8">
        <v>20</v>
      </c>
      <c r="Z681" s="8">
        <v>33.479999999999997</v>
      </c>
      <c r="AA681" s="8">
        <v>24148.45</v>
      </c>
      <c r="AB681" t="s">
        <v>18</v>
      </c>
      <c r="AC681" t="s">
        <v>18</v>
      </c>
      <c r="AD681" t="s">
        <v>19</v>
      </c>
      <c r="AE681" t="s">
        <v>11</v>
      </c>
      <c r="AF681" t="s">
        <v>20</v>
      </c>
      <c r="AG681" t="s">
        <v>8292</v>
      </c>
      <c r="AH681" t="s">
        <v>881</v>
      </c>
      <c r="AI681" t="s">
        <v>481</v>
      </c>
      <c r="AJ681" t="s">
        <v>59</v>
      </c>
      <c r="AK681" t="s">
        <v>120</v>
      </c>
      <c r="AL681" s="2">
        <v>41918.706724537034</v>
      </c>
      <c r="AM681" t="s">
        <v>8293</v>
      </c>
      <c r="AN681" t="s">
        <v>8293</v>
      </c>
      <c r="AO681">
        <v>8</v>
      </c>
      <c r="AP681" t="s">
        <v>310</v>
      </c>
      <c r="AQ681" t="s">
        <v>311</v>
      </c>
      <c r="AR681">
        <v>70</v>
      </c>
      <c r="AT681" t="s">
        <v>2119</v>
      </c>
      <c r="AU681" t="s">
        <v>310</v>
      </c>
      <c r="AV681" t="s">
        <v>62</v>
      </c>
      <c r="AW681" s="8">
        <v>32576.5</v>
      </c>
      <c r="AX681" s="8">
        <v>32576.5</v>
      </c>
      <c r="AY681" s="8">
        <v>35232.050000000003</v>
      </c>
      <c r="BA681" t="s">
        <v>8294</v>
      </c>
      <c r="BB681" t="s">
        <v>32</v>
      </c>
      <c r="BC681" t="s">
        <v>8295</v>
      </c>
      <c r="BD681">
        <v>1.3</v>
      </c>
      <c r="BE681">
        <v>58</v>
      </c>
      <c r="BF681" t="s">
        <v>9</v>
      </c>
      <c r="BG681" t="s">
        <v>8296</v>
      </c>
      <c r="BO681" t="s">
        <v>35</v>
      </c>
      <c r="BP681">
        <v>11083.6</v>
      </c>
      <c r="BQ681" t="s">
        <v>36</v>
      </c>
      <c r="BR681" t="s">
        <v>8297</v>
      </c>
      <c r="BS681" t="s">
        <v>9</v>
      </c>
      <c r="BT681" t="s">
        <v>9</v>
      </c>
      <c r="BU681" t="s">
        <v>38</v>
      </c>
      <c r="BV681" t="s">
        <v>8298</v>
      </c>
      <c r="BW681" t="s">
        <v>8299</v>
      </c>
      <c r="BX681" t="s">
        <v>8300</v>
      </c>
      <c r="BY681" t="s">
        <v>8299</v>
      </c>
      <c r="BZ681" t="s">
        <v>40</v>
      </c>
      <c r="CB681" t="s">
        <v>8301</v>
      </c>
      <c r="CE681" t="s">
        <v>273</v>
      </c>
      <c r="CF681">
        <v>229</v>
      </c>
      <c r="CG681" t="s">
        <v>44</v>
      </c>
      <c r="CI681" t="s">
        <v>8277</v>
      </c>
      <c r="CJ681">
        <v>42</v>
      </c>
      <c r="CK681" t="s">
        <v>45</v>
      </c>
      <c r="CL681" s="1">
        <v>42238</v>
      </c>
      <c r="CM681" t="s">
        <v>8294</v>
      </c>
      <c r="CO681" t="s">
        <v>8302</v>
      </c>
      <c r="CQ681">
        <v>4</v>
      </c>
      <c r="CR681" s="8">
        <v>38792.6</v>
      </c>
      <c r="CS681">
        <v>4</v>
      </c>
      <c r="CU681" s="8">
        <v>32576.5</v>
      </c>
      <c r="CV681">
        <v>4</v>
      </c>
      <c r="CX681" t="s">
        <v>8303</v>
      </c>
      <c r="CY681">
        <v>7.2</v>
      </c>
    </row>
    <row r="682" spans="1:103" x14ac:dyDescent="0.35">
      <c r="A682" t="s">
        <v>8304</v>
      </c>
      <c r="B682" s="19" t="s">
        <v>8277</v>
      </c>
      <c r="C682" t="s">
        <v>9</v>
      </c>
      <c r="D682">
        <v>100</v>
      </c>
      <c r="E682">
        <v>150</v>
      </c>
      <c r="F682" t="s">
        <v>8277</v>
      </c>
      <c r="G682">
        <v>574</v>
      </c>
      <c r="H682" t="s">
        <v>50</v>
      </c>
      <c r="I682">
        <v>100</v>
      </c>
      <c r="J682" t="s">
        <v>11</v>
      </c>
      <c r="K682" t="s">
        <v>8305</v>
      </c>
      <c r="L682" s="1"/>
      <c r="M682" s="1">
        <v>42235</v>
      </c>
      <c r="N682" s="1">
        <v>41971</v>
      </c>
      <c r="O682" t="s">
        <v>13</v>
      </c>
      <c r="P682" s="1">
        <v>41985</v>
      </c>
      <c r="Q682" t="s">
        <v>52</v>
      </c>
      <c r="R682" t="s">
        <v>9</v>
      </c>
      <c r="S682" t="s">
        <v>8279</v>
      </c>
      <c r="T682" t="s">
        <v>13</v>
      </c>
      <c r="U682" t="s">
        <v>16</v>
      </c>
      <c r="X682" s="8">
        <v>43</v>
      </c>
      <c r="Y682" s="8">
        <v>21</v>
      </c>
      <c r="Z682" s="8">
        <v>33.479999999999997</v>
      </c>
      <c r="AA682" s="8">
        <v>28110.58</v>
      </c>
      <c r="AB682" t="s">
        <v>54</v>
      </c>
      <c r="AC682" t="s">
        <v>55</v>
      </c>
      <c r="AD682" t="s">
        <v>19</v>
      </c>
      <c r="AE682" t="s">
        <v>11</v>
      </c>
      <c r="AF682" t="s">
        <v>20</v>
      </c>
      <c r="AG682" t="s">
        <v>8306</v>
      </c>
      <c r="AH682" t="s">
        <v>8280</v>
      </c>
      <c r="AI682" t="s">
        <v>481</v>
      </c>
      <c r="AJ682" t="s">
        <v>100</v>
      </c>
      <c r="AK682" t="s">
        <v>101</v>
      </c>
      <c r="AL682" s="2">
        <v>41922.666504629633</v>
      </c>
      <c r="AM682" t="s">
        <v>102</v>
      </c>
      <c r="AO682">
        <v>6</v>
      </c>
      <c r="AP682" t="s">
        <v>310</v>
      </c>
      <c r="AQ682" t="s">
        <v>311</v>
      </c>
      <c r="AR682">
        <v>70</v>
      </c>
      <c r="AT682" t="s">
        <v>2119</v>
      </c>
      <c r="AU682" t="s">
        <v>310</v>
      </c>
      <c r="AV682" t="s">
        <v>104</v>
      </c>
      <c r="AW682" s="8">
        <v>25933</v>
      </c>
      <c r="AX682" s="8">
        <v>25933</v>
      </c>
      <c r="AY682" s="8">
        <v>28110.58</v>
      </c>
      <c r="BA682" t="s">
        <v>8307</v>
      </c>
      <c r="BB682" t="s">
        <v>247</v>
      </c>
      <c r="BC682" t="s">
        <v>8308</v>
      </c>
      <c r="BD682">
        <v>1.3</v>
      </c>
      <c r="BE682">
        <v>58</v>
      </c>
      <c r="BF682" t="s">
        <v>9</v>
      </c>
      <c r="BG682" t="s">
        <v>8309</v>
      </c>
      <c r="BO682" t="s">
        <v>67</v>
      </c>
      <c r="BP682">
        <v>0</v>
      </c>
      <c r="BQ682" t="s">
        <v>36</v>
      </c>
      <c r="BR682" t="s">
        <v>5447</v>
      </c>
      <c r="BS682" t="s">
        <v>9</v>
      </c>
      <c r="BT682" t="s">
        <v>9</v>
      </c>
      <c r="BU682" t="s">
        <v>38</v>
      </c>
      <c r="BV682" t="s">
        <v>8310</v>
      </c>
      <c r="BW682" t="s">
        <v>102</v>
      </c>
      <c r="BX682" t="s">
        <v>4091</v>
      </c>
      <c r="BY682" t="s">
        <v>8311</v>
      </c>
      <c r="BZ682" t="s">
        <v>72</v>
      </c>
      <c r="CC682" t="s">
        <v>8312</v>
      </c>
      <c r="CE682" t="s">
        <v>91</v>
      </c>
      <c r="CF682">
        <v>249</v>
      </c>
      <c r="CG682" t="s">
        <v>74</v>
      </c>
      <c r="CI682" t="s">
        <v>8277</v>
      </c>
      <c r="CJ682">
        <v>42</v>
      </c>
      <c r="CK682" t="s">
        <v>45</v>
      </c>
      <c r="CL682" s="1">
        <v>42235</v>
      </c>
      <c r="CM682" t="s">
        <v>8307</v>
      </c>
      <c r="CN682" t="s">
        <v>8313</v>
      </c>
      <c r="CO682" t="s">
        <v>8314</v>
      </c>
      <c r="CP682" t="s">
        <v>8312</v>
      </c>
      <c r="CQ682">
        <v>3</v>
      </c>
      <c r="CR682" s="8">
        <v>30129</v>
      </c>
      <c r="CS682">
        <v>2</v>
      </c>
      <c r="CU682" s="8">
        <v>25933</v>
      </c>
      <c r="CV682">
        <v>4</v>
      </c>
      <c r="CX682" t="s">
        <v>8315</v>
      </c>
      <c r="CY682">
        <v>7.2</v>
      </c>
    </row>
    <row r="683" spans="1:103" x14ac:dyDescent="0.35">
      <c r="A683" t="s">
        <v>8316</v>
      </c>
      <c r="B683" s="19" t="s">
        <v>8277</v>
      </c>
      <c r="C683" t="s">
        <v>9</v>
      </c>
      <c r="D683">
        <v>100</v>
      </c>
      <c r="E683">
        <v>150</v>
      </c>
      <c r="F683" t="s">
        <v>8277</v>
      </c>
      <c r="G683">
        <v>543</v>
      </c>
      <c r="H683" t="s">
        <v>148</v>
      </c>
      <c r="I683">
        <v>100</v>
      </c>
      <c r="J683" t="s">
        <v>11</v>
      </c>
      <c r="K683" t="s">
        <v>8317</v>
      </c>
      <c r="L683" s="1"/>
      <c r="M683" s="1">
        <v>42235</v>
      </c>
      <c r="N683" s="1">
        <v>41918</v>
      </c>
      <c r="O683" t="s">
        <v>13</v>
      </c>
      <c r="P683" s="1"/>
      <c r="Q683" t="s">
        <v>52</v>
      </c>
      <c r="R683" t="s">
        <v>9</v>
      </c>
      <c r="S683" t="s">
        <v>8279</v>
      </c>
      <c r="T683" t="s">
        <v>13</v>
      </c>
      <c r="U683" t="s">
        <v>53</v>
      </c>
      <c r="X683" s="8">
        <v>45</v>
      </c>
      <c r="Y683" s="8">
        <v>23</v>
      </c>
      <c r="Z683" s="8">
        <v>33.479999999999997</v>
      </c>
      <c r="AA683" s="8">
        <v>31453.84</v>
      </c>
      <c r="AB683" t="s">
        <v>151</v>
      </c>
      <c r="AC683" t="s">
        <v>151</v>
      </c>
      <c r="AD683" t="s">
        <v>19</v>
      </c>
      <c r="AE683" t="s">
        <v>11</v>
      </c>
      <c r="AF683" t="s">
        <v>20</v>
      </c>
      <c r="AG683" t="s">
        <v>8318</v>
      </c>
      <c r="AH683" t="s">
        <v>881</v>
      </c>
      <c r="AI683" t="s">
        <v>481</v>
      </c>
      <c r="AJ683" t="s">
        <v>100</v>
      </c>
      <c r="AK683" t="s">
        <v>153</v>
      </c>
      <c r="AL683" s="2">
        <v>41918.609282407408</v>
      </c>
      <c r="AM683" t="s">
        <v>8319</v>
      </c>
      <c r="AN683" t="s">
        <v>8319</v>
      </c>
      <c r="AO683">
        <v>6</v>
      </c>
      <c r="AP683" t="s">
        <v>310</v>
      </c>
      <c r="AQ683" t="s">
        <v>311</v>
      </c>
      <c r="AR683">
        <v>70</v>
      </c>
      <c r="AT683" t="s">
        <v>2119</v>
      </c>
      <c r="AU683" t="s">
        <v>310</v>
      </c>
      <c r="AV683" t="s">
        <v>104</v>
      </c>
      <c r="AW683" s="8">
        <v>29106.6</v>
      </c>
      <c r="AX683" s="8">
        <v>29106.6</v>
      </c>
      <c r="AY683" s="8">
        <v>31453.84</v>
      </c>
      <c r="BA683" t="s">
        <v>8320</v>
      </c>
      <c r="BB683" t="s">
        <v>8321</v>
      </c>
      <c r="BC683" t="s">
        <v>8322</v>
      </c>
      <c r="BD683">
        <v>1.3</v>
      </c>
      <c r="BE683">
        <v>58</v>
      </c>
      <c r="BF683" t="s">
        <v>9</v>
      </c>
      <c r="BG683" t="s">
        <v>8323</v>
      </c>
      <c r="BO683" t="s">
        <v>158</v>
      </c>
      <c r="BP683">
        <v>0</v>
      </c>
      <c r="BQ683" t="s">
        <v>36</v>
      </c>
      <c r="BR683" t="s">
        <v>5068</v>
      </c>
      <c r="BS683" t="s">
        <v>69</v>
      </c>
      <c r="BT683" t="s">
        <v>9</v>
      </c>
      <c r="BU683" t="s">
        <v>38</v>
      </c>
      <c r="BV683" t="s">
        <v>8324</v>
      </c>
      <c r="BW683" t="s">
        <v>8319</v>
      </c>
      <c r="BX683" t="s">
        <v>8318</v>
      </c>
      <c r="BY683" t="s">
        <v>8319</v>
      </c>
      <c r="BZ683" t="s">
        <v>40</v>
      </c>
      <c r="CE683" t="s">
        <v>493</v>
      </c>
      <c r="CF683">
        <v>289</v>
      </c>
      <c r="CG683" t="s">
        <v>165</v>
      </c>
      <c r="CI683" t="s">
        <v>8277</v>
      </c>
      <c r="CJ683">
        <v>42</v>
      </c>
      <c r="CK683" t="s">
        <v>45</v>
      </c>
      <c r="CL683" s="1">
        <v>42235</v>
      </c>
      <c r="CM683" t="s">
        <v>8320</v>
      </c>
      <c r="CO683" t="s">
        <v>8325</v>
      </c>
      <c r="CQ683">
        <v>3</v>
      </c>
      <c r="CR683" s="8">
        <v>34969</v>
      </c>
      <c r="CS683">
        <v>3</v>
      </c>
      <c r="CU683" s="8">
        <v>29106.6</v>
      </c>
      <c r="CV683">
        <v>4</v>
      </c>
      <c r="CX683" t="s">
        <v>8326</v>
      </c>
      <c r="CY683">
        <v>7.2</v>
      </c>
    </row>
    <row r="684" spans="1:103" x14ac:dyDescent="0.35">
      <c r="A684" t="s">
        <v>8327</v>
      </c>
      <c r="B684" s="19" t="s">
        <v>8277</v>
      </c>
      <c r="C684" t="s">
        <v>9</v>
      </c>
      <c r="D684">
        <v>100</v>
      </c>
      <c r="E684">
        <v>150</v>
      </c>
      <c r="F684" t="s">
        <v>8277</v>
      </c>
      <c r="G684">
        <v>546</v>
      </c>
      <c r="H684" t="s">
        <v>50</v>
      </c>
      <c r="I684">
        <v>150</v>
      </c>
      <c r="J684" t="s">
        <v>11</v>
      </c>
      <c r="K684" t="s">
        <v>8328</v>
      </c>
      <c r="L684" s="1"/>
      <c r="M684" s="1">
        <v>42238</v>
      </c>
      <c r="N684" s="1">
        <v>41918</v>
      </c>
      <c r="O684" t="s">
        <v>13</v>
      </c>
      <c r="P684" s="1">
        <v>41925</v>
      </c>
      <c r="Q684" t="s">
        <v>52</v>
      </c>
      <c r="R684" t="s">
        <v>9</v>
      </c>
      <c r="S684" t="s">
        <v>8279</v>
      </c>
      <c r="T684" t="s">
        <v>13</v>
      </c>
      <c r="U684" t="s">
        <v>226</v>
      </c>
      <c r="X684" s="8">
        <v>43</v>
      </c>
      <c r="Y684" s="8">
        <v>21</v>
      </c>
      <c r="Z684" s="8">
        <v>33.479999999999997</v>
      </c>
      <c r="AA684" s="8">
        <v>41290.92</v>
      </c>
      <c r="AB684" t="s">
        <v>54</v>
      </c>
      <c r="AC684" t="s">
        <v>55</v>
      </c>
      <c r="AD684" t="s">
        <v>19</v>
      </c>
      <c r="AE684" t="s">
        <v>11</v>
      </c>
      <c r="AF684" t="s">
        <v>20</v>
      </c>
      <c r="AG684" t="s">
        <v>8329</v>
      </c>
      <c r="AH684" t="s">
        <v>881</v>
      </c>
      <c r="AI684" t="s">
        <v>481</v>
      </c>
      <c r="AJ684" t="s">
        <v>59</v>
      </c>
      <c r="AK684" t="s">
        <v>60</v>
      </c>
      <c r="AL684" s="2">
        <v>41918.707349537035</v>
      </c>
      <c r="AM684" t="s">
        <v>8330</v>
      </c>
      <c r="AN684" t="s">
        <v>8330</v>
      </c>
      <c r="AO684">
        <v>7</v>
      </c>
      <c r="AP684" t="s">
        <v>310</v>
      </c>
      <c r="AQ684" t="s">
        <v>311</v>
      </c>
      <c r="AR684">
        <v>70</v>
      </c>
      <c r="AT684" t="s">
        <v>2119</v>
      </c>
      <c r="AU684" t="s">
        <v>310</v>
      </c>
      <c r="AV684" t="s">
        <v>62</v>
      </c>
      <c r="AW684" s="8">
        <v>38176.400000000001</v>
      </c>
      <c r="AX684" s="8">
        <v>38176.400000000001</v>
      </c>
      <c r="AY684" s="8">
        <v>41290.92</v>
      </c>
      <c r="BA684" t="s">
        <v>8331</v>
      </c>
      <c r="BB684" t="s">
        <v>8332</v>
      </c>
      <c r="BC684" t="s">
        <v>8333</v>
      </c>
      <c r="BD684">
        <v>1.3</v>
      </c>
      <c r="BE684">
        <v>58</v>
      </c>
      <c r="BF684" t="s">
        <v>9</v>
      </c>
      <c r="BG684" t="s">
        <v>8334</v>
      </c>
      <c r="BO684" t="s">
        <v>67</v>
      </c>
      <c r="BP684">
        <v>0</v>
      </c>
      <c r="BQ684" t="s">
        <v>36</v>
      </c>
      <c r="BR684" t="s">
        <v>8335</v>
      </c>
      <c r="BS684" t="s">
        <v>69</v>
      </c>
      <c r="BT684" t="s">
        <v>9</v>
      </c>
      <c r="BU684" t="s">
        <v>38</v>
      </c>
      <c r="BV684" t="s">
        <v>8336</v>
      </c>
      <c r="BW684" t="s">
        <v>8337</v>
      </c>
      <c r="BX684" t="s">
        <v>8329</v>
      </c>
      <c r="BY684" t="s">
        <v>8337</v>
      </c>
      <c r="BZ684" t="s">
        <v>40</v>
      </c>
      <c r="CE684" t="s">
        <v>2098</v>
      </c>
      <c r="CF684">
        <v>249</v>
      </c>
      <c r="CG684" t="s">
        <v>74</v>
      </c>
      <c r="CI684" t="s">
        <v>8277</v>
      </c>
      <c r="CJ684">
        <v>42</v>
      </c>
      <c r="CK684" t="s">
        <v>45</v>
      </c>
      <c r="CL684" s="1">
        <v>42238</v>
      </c>
      <c r="CM684" t="s">
        <v>8331</v>
      </c>
      <c r="CO684" t="s">
        <v>8338</v>
      </c>
      <c r="CQ684">
        <v>4</v>
      </c>
      <c r="CR684" s="8">
        <v>45193.5</v>
      </c>
      <c r="CS684">
        <v>2</v>
      </c>
      <c r="CU684" s="8">
        <v>38176.400000000001</v>
      </c>
      <c r="CV684">
        <v>4</v>
      </c>
      <c r="CX684" t="s">
        <v>8339</v>
      </c>
      <c r="CY684">
        <v>7.2</v>
      </c>
    </row>
    <row r="685" spans="1:103" x14ac:dyDescent="0.35">
      <c r="A685" t="s">
        <v>8340</v>
      </c>
      <c r="B685" s="19" t="s">
        <v>8277</v>
      </c>
      <c r="C685" t="s">
        <v>9</v>
      </c>
      <c r="D685">
        <v>100</v>
      </c>
      <c r="E685">
        <v>150</v>
      </c>
      <c r="F685" t="s">
        <v>8277</v>
      </c>
      <c r="G685">
        <v>659</v>
      </c>
      <c r="H685" t="s">
        <v>50</v>
      </c>
      <c r="I685">
        <v>100</v>
      </c>
      <c r="J685" t="s">
        <v>11</v>
      </c>
      <c r="K685" t="s">
        <v>8341</v>
      </c>
      <c r="L685" s="1"/>
      <c r="M685" s="1">
        <v>42237</v>
      </c>
      <c r="N685" s="1">
        <v>41953</v>
      </c>
      <c r="O685" t="s">
        <v>13</v>
      </c>
      <c r="P685" s="1">
        <v>41960</v>
      </c>
      <c r="Q685" t="s">
        <v>436</v>
      </c>
      <c r="R685" t="s">
        <v>9</v>
      </c>
      <c r="S685" t="s">
        <v>8279</v>
      </c>
      <c r="T685" t="s">
        <v>13</v>
      </c>
      <c r="U685" t="s">
        <v>53</v>
      </c>
      <c r="V685" t="s">
        <v>8342</v>
      </c>
      <c r="X685" s="8">
        <v>43</v>
      </c>
      <c r="Y685" s="8">
        <v>21</v>
      </c>
      <c r="Z685" s="8">
        <v>33.479999999999997</v>
      </c>
      <c r="AA685" s="8">
        <v>27110.639999999999</v>
      </c>
      <c r="AB685" t="s">
        <v>54</v>
      </c>
      <c r="AC685" t="s">
        <v>55</v>
      </c>
      <c r="AD685" t="s">
        <v>19</v>
      </c>
      <c r="AE685" t="s">
        <v>11</v>
      </c>
      <c r="AF685" t="s">
        <v>20</v>
      </c>
      <c r="AG685" t="s">
        <v>8343</v>
      </c>
      <c r="AH685" t="s">
        <v>1161</v>
      </c>
      <c r="AI685" t="s">
        <v>1162</v>
      </c>
      <c r="AJ685" t="s">
        <v>23</v>
      </c>
      <c r="AK685" t="s">
        <v>135</v>
      </c>
      <c r="AL685" s="2">
        <v>41953.695150462961</v>
      </c>
      <c r="AM685" t="s">
        <v>8344</v>
      </c>
      <c r="AN685" t="s">
        <v>8344</v>
      </c>
      <c r="AO685">
        <v>6</v>
      </c>
      <c r="AP685" t="s">
        <v>310</v>
      </c>
      <c r="AQ685" t="s">
        <v>311</v>
      </c>
      <c r="AR685">
        <v>70</v>
      </c>
      <c r="AT685" t="s">
        <v>2119</v>
      </c>
      <c r="AU685" t="s">
        <v>310</v>
      </c>
      <c r="AV685" t="s">
        <v>29</v>
      </c>
      <c r="AW685" s="8">
        <v>25106.6</v>
      </c>
      <c r="AX685" s="8">
        <v>25106.6</v>
      </c>
      <c r="AY685" s="8">
        <v>27110.639999999999</v>
      </c>
      <c r="AZ685" t="s">
        <v>30</v>
      </c>
      <c r="BA685" t="s">
        <v>8345</v>
      </c>
      <c r="BB685" t="s">
        <v>32</v>
      </c>
      <c r="BC685" t="s">
        <v>8346</v>
      </c>
      <c r="BD685">
        <v>1.3</v>
      </c>
      <c r="BE685">
        <v>58</v>
      </c>
      <c r="BF685" t="s">
        <v>69</v>
      </c>
      <c r="BG685" t="s">
        <v>8347</v>
      </c>
      <c r="BO685" t="s">
        <v>67</v>
      </c>
      <c r="BP685">
        <v>0</v>
      </c>
      <c r="BQ685" t="s">
        <v>36</v>
      </c>
      <c r="BR685" t="s">
        <v>8348</v>
      </c>
      <c r="BS685" t="s">
        <v>9</v>
      </c>
      <c r="BT685" t="s">
        <v>9</v>
      </c>
      <c r="BU685" t="s">
        <v>38</v>
      </c>
      <c r="BV685" t="s">
        <v>8349</v>
      </c>
      <c r="BW685" t="s">
        <v>8344</v>
      </c>
      <c r="BX685" t="s">
        <v>8342</v>
      </c>
      <c r="BY685" t="s">
        <v>8344</v>
      </c>
      <c r="BZ685" t="s">
        <v>40</v>
      </c>
      <c r="CB685" t="s">
        <v>8350</v>
      </c>
      <c r="CD685" t="s">
        <v>6806</v>
      </c>
      <c r="CE685" t="s">
        <v>112</v>
      </c>
      <c r="CF685">
        <v>249</v>
      </c>
      <c r="CG685" t="s">
        <v>74</v>
      </c>
      <c r="CI685" t="s">
        <v>8277</v>
      </c>
      <c r="CJ685">
        <v>42</v>
      </c>
      <c r="CK685" t="s">
        <v>45</v>
      </c>
      <c r="CL685" s="1">
        <v>42237</v>
      </c>
      <c r="CM685" t="s">
        <v>8345</v>
      </c>
      <c r="CN685" t="s">
        <v>8351</v>
      </c>
      <c r="CO685" t="s">
        <v>8352</v>
      </c>
      <c r="CQ685">
        <v>3</v>
      </c>
      <c r="CR685" s="8">
        <v>30129</v>
      </c>
      <c r="CS685">
        <v>1</v>
      </c>
      <c r="CU685" s="8">
        <v>25106.6</v>
      </c>
      <c r="CV685">
        <v>4</v>
      </c>
      <c r="CX685" t="s">
        <v>8353</v>
      </c>
      <c r="CY685">
        <v>7.2</v>
      </c>
    </row>
    <row r="686" spans="1:103" x14ac:dyDescent="0.35">
      <c r="A686" t="s">
        <v>8354</v>
      </c>
      <c r="B686" s="19" t="s">
        <v>8355</v>
      </c>
      <c r="C686" t="s">
        <v>9</v>
      </c>
      <c r="D686">
        <v>100</v>
      </c>
      <c r="E686">
        <v>100</v>
      </c>
      <c r="F686" t="s">
        <v>8355</v>
      </c>
      <c r="G686">
        <v>374</v>
      </c>
      <c r="H686" t="s">
        <v>50</v>
      </c>
      <c r="I686">
        <v>100</v>
      </c>
      <c r="J686" t="s">
        <v>11</v>
      </c>
      <c r="K686" t="s">
        <v>8356</v>
      </c>
      <c r="L686" s="1"/>
      <c r="M686" s="1">
        <v>42236</v>
      </c>
      <c r="N686" s="1">
        <v>41886</v>
      </c>
      <c r="O686" t="s">
        <v>13</v>
      </c>
      <c r="P686" s="1">
        <v>41893</v>
      </c>
      <c r="Q686" t="s">
        <v>202</v>
      </c>
      <c r="R686" t="s">
        <v>9</v>
      </c>
      <c r="S686" t="s">
        <v>8357</v>
      </c>
      <c r="T686" t="s">
        <v>13</v>
      </c>
      <c r="U686" t="s">
        <v>16</v>
      </c>
      <c r="V686" t="s">
        <v>5720</v>
      </c>
      <c r="X686" s="8">
        <v>44</v>
      </c>
      <c r="Y686" s="8">
        <v>22</v>
      </c>
      <c r="Z686" s="8">
        <v>46.25</v>
      </c>
      <c r="AA686" s="8">
        <v>22535.4</v>
      </c>
      <c r="AB686" t="s">
        <v>54</v>
      </c>
      <c r="AC686" t="s">
        <v>303</v>
      </c>
      <c r="AD686" t="s">
        <v>3360</v>
      </c>
      <c r="AE686" t="s">
        <v>11</v>
      </c>
      <c r="AF686" t="s">
        <v>20</v>
      </c>
      <c r="AG686" t="s">
        <v>5720</v>
      </c>
      <c r="AH686" t="s">
        <v>8358</v>
      </c>
      <c r="AI686" t="s">
        <v>119</v>
      </c>
      <c r="AJ686" t="s">
        <v>80</v>
      </c>
      <c r="AK686" t="s">
        <v>822</v>
      </c>
      <c r="AL686" s="2">
        <v>41886.769305555557</v>
      </c>
      <c r="AM686" t="s">
        <v>8359</v>
      </c>
      <c r="AN686" t="s">
        <v>8359</v>
      </c>
      <c r="AO686">
        <v>8</v>
      </c>
      <c r="AP686" t="s">
        <v>701</v>
      </c>
      <c r="AQ686" t="s">
        <v>702</v>
      </c>
      <c r="AR686">
        <v>59</v>
      </c>
      <c r="AT686" t="s">
        <v>3331</v>
      </c>
      <c r="AU686" t="s">
        <v>701</v>
      </c>
      <c r="AV686" t="s">
        <v>83</v>
      </c>
      <c r="AW686" s="8">
        <v>20920.66</v>
      </c>
      <c r="AX686" s="8">
        <v>20920.66</v>
      </c>
      <c r="AY686" s="8">
        <v>22535.4</v>
      </c>
      <c r="AZ686" t="s">
        <v>210</v>
      </c>
      <c r="BA686" t="s">
        <v>8360</v>
      </c>
      <c r="BB686" t="s">
        <v>8361</v>
      </c>
      <c r="BC686" t="s">
        <v>8362</v>
      </c>
      <c r="BD686">
        <v>1.35</v>
      </c>
      <c r="BE686">
        <v>42</v>
      </c>
      <c r="BF686" t="s">
        <v>69</v>
      </c>
      <c r="BG686" t="s">
        <v>8363</v>
      </c>
      <c r="BO686" t="s">
        <v>828</v>
      </c>
      <c r="BP686">
        <v>0</v>
      </c>
      <c r="BQ686" t="s">
        <v>36</v>
      </c>
      <c r="BR686" t="s">
        <v>8215</v>
      </c>
      <c r="BS686" t="s">
        <v>9</v>
      </c>
      <c r="BT686" t="s">
        <v>9</v>
      </c>
      <c r="BU686" t="s">
        <v>38</v>
      </c>
      <c r="BV686" t="s">
        <v>8364</v>
      </c>
      <c r="BW686" t="s">
        <v>8359</v>
      </c>
      <c r="BX686" t="s">
        <v>5720</v>
      </c>
      <c r="BY686" t="s">
        <v>8359</v>
      </c>
      <c r="BZ686" t="s">
        <v>72</v>
      </c>
      <c r="CA686" t="s">
        <v>8365</v>
      </c>
      <c r="CB686" t="s">
        <v>6480</v>
      </c>
      <c r="CE686" t="s">
        <v>112</v>
      </c>
      <c r="CF686">
        <v>209</v>
      </c>
      <c r="CG686" t="s">
        <v>74</v>
      </c>
      <c r="CI686" t="s">
        <v>8355</v>
      </c>
      <c r="CJ686">
        <v>15</v>
      </c>
      <c r="CK686" t="s">
        <v>45</v>
      </c>
      <c r="CL686" s="1">
        <v>42236</v>
      </c>
      <c r="CM686" t="s">
        <v>8360</v>
      </c>
      <c r="CN686" t="s">
        <v>8366</v>
      </c>
      <c r="CO686" t="s">
        <v>5727</v>
      </c>
      <c r="CP686" t="s">
        <v>5727</v>
      </c>
      <c r="CQ686">
        <v>3</v>
      </c>
      <c r="CR686" s="8">
        <v>25289</v>
      </c>
      <c r="CS686">
        <v>2</v>
      </c>
      <c r="CU686" s="8">
        <v>20920.66</v>
      </c>
      <c r="CV686">
        <v>3</v>
      </c>
      <c r="CX686" t="s">
        <v>8367</v>
      </c>
      <c r="CY686">
        <v>7.5</v>
      </c>
    </row>
    <row r="687" spans="1:103" x14ac:dyDescent="0.35">
      <c r="A687" t="s">
        <v>8368</v>
      </c>
      <c r="B687" s="19" t="s">
        <v>8355</v>
      </c>
      <c r="C687" t="s">
        <v>9</v>
      </c>
      <c r="D687">
        <v>100</v>
      </c>
      <c r="E687">
        <v>100</v>
      </c>
      <c r="F687" t="s">
        <v>8355</v>
      </c>
      <c r="G687">
        <v>159</v>
      </c>
      <c r="H687" t="s">
        <v>10</v>
      </c>
      <c r="I687">
        <v>100</v>
      </c>
      <c r="J687" t="s">
        <v>11</v>
      </c>
      <c r="K687" t="s">
        <v>8369</v>
      </c>
      <c r="L687" s="1"/>
      <c r="M687" s="1">
        <v>42238</v>
      </c>
      <c r="N687" s="1">
        <v>41872</v>
      </c>
      <c r="O687" t="s">
        <v>13</v>
      </c>
      <c r="P687" s="1"/>
      <c r="Q687" t="s">
        <v>758</v>
      </c>
      <c r="R687" t="s">
        <v>9</v>
      </c>
      <c r="S687" t="s">
        <v>8357</v>
      </c>
      <c r="T687" t="s">
        <v>13</v>
      </c>
      <c r="U687" t="s">
        <v>652</v>
      </c>
      <c r="X687" s="8">
        <v>37</v>
      </c>
      <c r="Y687" s="8">
        <v>20</v>
      </c>
      <c r="Z687" s="8">
        <v>46.25</v>
      </c>
      <c r="AA687" s="8">
        <v>20977.43</v>
      </c>
      <c r="AB687" t="s">
        <v>18</v>
      </c>
      <c r="AC687" t="s">
        <v>777</v>
      </c>
      <c r="AD687" t="s">
        <v>3360</v>
      </c>
      <c r="AE687" t="s">
        <v>11</v>
      </c>
      <c r="AF687" t="s">
        <v>20</v>
      </c>
      <c r="AG687" t="s">
        <v>8370</v>
      </c>
      <c r="AH687" t="s">
        <v>1303</v>
      </c>
      <c r="AI687" t="s">
        <v>58</v>
      </c>
      <c r="AJ687" t="s">
        <v>59</v>
      </c>
      <c r="AK687" t="s">
        <v>3312</v>
      </c>
      <c r="AL687" s="2">
        <v>41872.497476851851</v>
      </c>
      <c r="AO687">
        <v>7</v>
      </c>
      <c r="AP687" t="s">
        <v>701</v>
      </c>
      <c r="AQ687" t="s">
        <v>702</v>
      </c>
      <c r="AR687">
        <v>59</v>
      </c>
      <c r="AT687" t="s">
        <v>3331</v>
      </c>
      <c r="AU687" t="s">
        <v>701</v>
      </c>
      <c r="AV687" t="s">
        <v>62</v>
      </c>
      <c r="AW687" s="8">
        <v>19416.5</v>
      </c>
      <c r="AX687" s="8">
        <v>19416.5</v>
      </c>
      <c r="AY687" s="8">
        <v>20977.43</v>
      </c>
      <c r="BA687" t="s">
        <v>8371</v>
      </c>
      <c r="BB687" t="s">
        <v>8372</v>
      </c>
      <c r="BC687" t="s">
        <v>8373</v>
      </c>
      <c r="BD687">
        <v>1.35</v>
      </c>
      <c r="BE687">
        <v>42</v>
      </c>
      <c r="BF687" t="s">
        <v>69</v>
      </c>
      <c r="BG687" t="s">
        <v>8374</v>
      </c>
      <c r="BO687" t="s">
        <v>2021</v>
      </c>
      <c r="BP687">
        <v>0</v>
      </c>
      <c r="BQ687" t="s">
        <v>36</v>
      </c>
      <c r="BR687" t="s">
        <v>8375</v>
      </c>
      <c r="BS687" t="s">
        <v>69</v>
      </c>
      <c r="BT687" t="s">
        <v>9</v>
      </c>
      <c r="BU687" t="s">
        <v>38</v>
      </c>
      <c r="BV687" t="s">
        <v>8376</v>
      </c>
      <c r="BX687" t="s">
        <v>2265</v>
      </c>
      <c r="BY687" t="s">
        <v>8377</v>
      </c>
      <c r="BZ687" t="s">
        <v>40</v>
      </c>
      <c r="CA687" t="s">
        <v>8378</v>
      </c>
      <c r="CB687" t="s">
        <v>8379</v>
      </c>
      <c r="CC687" t="s">
        <v>8380</v>
      </c>
      <c r="CD687" t="s">
        <v>374</v>
      </c>
      <c r="CE687" t="s">
        <v>129</v>
      </c>
      <c r="CF687">
        <v>189</v>
      </c>
      <c r="CG687" t="s">
        <v>44</v>
      </c>
      <c r="CI687" t="s">
        <v>8355</v>
      </c>
      <c r="CJ687">
        <v>15</v>
      </c>
      <c r="CK687" t="s">
        <v>45</v>
      </c>
      <c r="CL687" s="1">
        <v>42238</v>
      </c>
      <c r="CM687" t="s">
        <v>8371</v>
      </c>
      <c r="CN687" t="s">
        <v>8381</v>
      </c>
      <c r="CO687" t="s">
        <v>8382</v>
      </c>
      <c r="CQ687">
        <v>4</v>
      </c>
      <c r="CR687" s="8">
        <v>22869</v>
      </c>
      <c r="CS687">
        <v>1</v>
      </c>
      <c r="CU687" s="8">
        <v>19416.5</v>
      </c>
      <c r="CV687">
        <v>3</v>
      </c>
      <c r="CX687" t="s">
        <v>8383</v>
      </c>
      <c r="CY687">
        <v>7.5</v>
      </c>
    </row>
    <row r="688" spans="1:103" x14ac:dyDescent="0.35">
      <c r="A688" t="s">
        <v>8384</v>
      </c>
      <c r="B688" s="19" t="s">
        <v>8355</v>
      </c>
      <c r="C688" t="s">
        <v>9</v>
      </c>
      <c r="D688">
        <v>99.79</v>
      </c>
      <c r="E688">
        <v>100</v>
      </c>
      <c r="F688" t="s">
        <v>8355</v>
      </c>
      <c r="G688">
        <v>565</v>
      </c>
      <c r="H688" t="s">
        <v>50</v>
      </c>
      <c r="I688">
        <v>100</v>
      </c>
      <c r="J688" t="s">
        <v>11</v>
      </c>
      <c r="K688" t="s">
        <v>8385</v>
      </c>
      <c r="L688" s="1"/>
      <c r="M688" s="1">
        <v>42235</v>
      </c>
      <c r="N688" s="1">
        <v>41921</v>
      </c>
      <c r="O688" t="s">
        <v>13</v>
      </c>
      <c r="P688" s="1">
        <v>41960</v>
      </c>
      <c r="Q688" t="s">
        <v>202</v>
      </c>
      <c r="R688" t="s">
        <v>9</v>
      </c>
      <c r="S688" t="s">
        <v>8357</v>
      </c>
      <c r="T688" t="s">
        <v>13</v>
      </c>
      <c r="U688" t="s">
        <v>16</v>
      </c>
      <c r="X688" s="8">
        <v>44</v>
      </c>
      <c r="Y688" s="8">
        <v>22</v>
      </c>
      <c r="Z688" s="8">
        <v>46.25</v>
      </c>
      <c r="AA688" s="8">
        <v>23760.32</v>
      </c>
      <c r="AB688" t="s">
        <v>54</v>
      </c>
      <c r="AC688" t="s">
        <v>303</v>
      </c>
      <c r="AD688" t="s">
        <v>3360</v>
      </c>
      <c r="AE688" t="s">
        <v>11</v>
      </c>
      <c r="AF688" t="s">
        <v>20</v>
      </c>
      <c r="AG688" t="s">
        <v>8386</v>
      </c>
      <c r="AH688" t="s">
        <v>480</v>
      </c>
      <c r="AI688" t="s">
        <v>481</v>
      </c>
      <c r="AJ688" t="s">
        <v>100</v>
      </c>
      <c r="AK688" t="s">
        <v>2073</v>
      </c>
      <c r="AL688" s="2">
        <v>41921.584039351852</v>
      </c>
      <c r="AM688" t="s">
        <v>8387</v>
      </c>
      <c r="AN688" t="s">
        <v>8387</v>
      </c>
      <c r="AO688">
        <v>8</v>
      </c>
      <c r="AP688" t="s">
        <v>701</v>
      </c>
      <c r="AQ688" t="s">
        <v>702</v>
      </c>
      <c r="AR688">
        <v>59</v>
      </c>
      <c r="AT688" t="s">
        <v>3331</v>
      </c>
      <c r="AU688" t="s">
        <v>701</v>
      </c>
      <c r="AV688" t="s">
        <v>104</v>
      </c>
      <c r="AW688" s="8">
        <v>21974.32</v>
      </c>
      <c r="AX688" s="8">
        <v>21974.32</v>
      </c>
      <c r="AY688" s="8">
        <v>23810.32</v>
      </c>
      <c r="BA688" t="s">
        <v>8388</v>
      </c>
      <c r="BB688" t="s">
        <v>4922</v>
      </c>
      <c r="BC688" t="s">
        <v>8389</v>
      </c>
      <c r="BD688">
        <v>1.35</v>
      </c>
      <c r="BE688">
        <v>42</v>
      </c>
      <c r="BF688" t="s">
        <v>9</v>
      </c>
      <c r="BG688" t="s">
        <v>8390</v>
      </c>
      <c r="BO688" t="s">
        <v>828</v>
      </c>
      <c r="BP688">
        <v>50</v>
      </c>
      <c r="BQ688" t="s">
        <v>36</v>
      </c>
      <c r="BR688" t="s">
        <v>4469</v>
      </c>
      <c r="BS688" t="s">
        <v>9</v>
      </c>
      <c r="BT688" t="s">
        <v>69</v>
      </c>
      <c r="BU688" t="s">
        <v>38</v>
      </c>
      <c r="BV688" t="s">
        <v>8391</v>
      </c>
      <c r="BW688" t="s">
        <v>8387</v>
      </c>
      <c r="BX688" t="s">
        <v>8386</v>
      </c>
      <c r="BY688" t="s">
        <v>8387</v>
      </c>
      <c r="BZ688" t="s">
        <v>40</v>
      </c>
      <c r="CB688" t="s">
        <v>4154</v>
      </c>
      <c r="CE688" t="s">
        <v>2005</v>
      </c>
      <c r="CF688">
        <v>209</v>
      </c>
      <c r="CG688" t="s">
        <v>74</v>
      </c>
      <c r="CI688" t="s">
        <v>8355</v>
      </c>
      <c r="CJ688">
        <v>15</v>
      </c>
      <c r="CK688" t="s">
        <v>45</v>
      </c>
      <c r="CL688" s="1">
        <v>42235</v>
      </c>
      <c r="CM688" t="s">
        <v>8388</v>
      </c>
      <c r="CN688" t="s">
        <v>8392</v>
      </c>
      <c r="CO688" t="s">
        <v>8393</v>
      </c>
      <c r="CQ688">
        <v>4</v>
      </c>
      <c r="CR688" s="8">
        <v>25289</v>
      </c>
      <c r="CS688">
        <v>2</v>
      </c>
      <c r="CU688" s="8">
        <v>21974.32</v>
      </c>
      <c r="CV688">
        <v>3</v>
      </c>
      <c r="CX688" t="s">
        <v>8394</v>
      </c>
      <c r="CY688">
        <v>7.5</v>
      </c>
    </row>
    <row r="689" spans="1:103" x14ac:dyDescent="0.35">
      <c r="A689" t="s">
        <v>8395</v>
      </c>
      <c r="B689" s="19" t="s">
        <v>8355</v>
      </c>
      <c r="C689" t="s">
        <v>9</v>
      </c>
      <c r="D689">
        <v>100</v>
      </c>
      <c r="E689">
        <v>100</v>
      </c>
      <c r="F689" t="s">
        <v>8355</v>
      </c>
      <c r="G689">
        <v>156</v>
      </c>
      <c r="H689" t="s">
        <v>148</v>
      </c>
      <c r="I689">
        <v>100</v>
      </c>
      <c r="J689" t="s">
        <v>11</v>
      </c>
      <c r="K689" t="s">
        <v>8396</v>
      </c>
      <c r="L689" s="1"/>
      <c r="M689" s="1">
        <v>42235</v>
      </c>
      <c r="N689" s="1">
        <v>41872</v>
      </c>
      <c r="O689" t="s">
        <v>13</v>
      </c>
      <c r="P689" s="1">
        <v>41879</v>
      </c>
      <c r="Q689" t="s">
        <v>758</v>
      </c>
      <c r="R689" t="s">
        <v>9</v>
      </c>
      <c r="S689" t="s">
        <v>8357</v>
      </c>
      <c r="T689" t="s">
        <v>13</v>
      </c>
      <c r="U689" t="s">
        <v>652</v>
      </c>
      <c r="X689" s="8">
        <v>47.5</v>
      </c>
      <c r="Y689" s="8">
        <v>25</v>
      </c>
      <c r="Z689" s="8">
        <v>46.25</v>
      </c>
      <c r="AA689" s="8">
        <v>26646.639999999999</v>
      </c>
      <c r="AB689" t="s">
        <v>151</v>
      </c>
      <c r="AC689" t="s">
        <v>664</v>
      </c>
      <c r="AD689" t="s">
        <v>3360</v>
      </c>
      <c r="AE689" t="s">
        <v>11</v>
      </c>
      <c r="AF689" t="s">
        <v>20</v>
      </c>
      <c r="AG689" t="s">
        <v>8397</v>
      </c>
      <c r="AH689" t="s">
        <v>1303</v>
      </c>
      <c r="AI689" t="s">
        <v>58</v>
      </c>
      <c r="AJ689" t="s">
        <v>100</v>
      </c>
      <c r="AK689" t="s">
        <v>763</v>
      </c>
      <c r="AL689" s="2">
        <v>41872.495439814818</v>
      </c>
      <c r="AM689" t="s">
        <v>8398</v>
      </c>
      <c r="AN689" t="s">
        <v>8399</v>
      </c>
      <c r="AO689">
        <v>8</v>
      </c>
      <c r="AP689" t="s">
        <v>701</v>
      </c>
      <c r="AQ689" t="s">
        <v>702</v>
      </c>
      <c r="AR689">
        <v>59</v>
      </c>
      <c r="AT689" t="s">
        <v>3331</v>
      </c>
      <c r="AU689" t="s">
        <v>701</v>
      </c>
      <c r="AV689" t="s">
        <v>104</v>
      </c>
      <c r="AW689" s="8">
        <v>24623.1</v>
      </c>
      <c r="AX689" s="8">
        <v>24623.1</v>
      </c>
      <c r="AY689" s="8">
        <v>26646.639999999999</v>
      </c>
      <c r="BA689" t="s">
        <v>8400</v>
      </c>
      <c r="BB689" t="s">
        <v>2875</v>
      </c>
      <c r="BC689" t="s">
        <v>8401</v>
      </c>
      <c r="BD689">
        <v>1.35</v>
      </c>
      <c r="BE689">
        <v>42</v>
      </c>
      <c r="BF689" t="s">
        <v>9</v>
      </c>
      <c r="BG689" t="s">
        <v>8402</v>
      </c>
      <c r="BO689" t="s">
        <v>768</v>
      </c>
      <c r="BP689">
        <v>0</v>
      </c>
      <c r="BQ689" t="s">
        <v>36</v>
      </c>
      <c r="BR689" t="s">
        <v>8403</v>
      </c>
      <c r="BS689" t="s">
        <v>9</v>
      </c>
      <c r="BT689" t="s">
        <v>9</v>
      </c>
      <c r="BU689" t="s">
        <v>38</v>
      </c>
      <c r="BV689" t="s">
        <v>8404</v>
      </c>
      <c r="BW689" t="s">
        <v>8405</v>
      </c>
      <c r="BX689" t="s">
        <v>8406</v>
      </c>
      <c r="BY689" t="s">
        <v>8405</v>
      </c>
      <c r="BZ689" t="s">
        <v>40</v>
      </c>
      <c r="CB689" t="s">
        <v>8407</v>
      </c>
      <c r="CC689" t="s">
        <v>8408</v>
      </c>
      <c r="CD689" t="s">
        <v>2268</v>
      </c>
      <c r="CF689">
        <v>239</v>
      </c>
      <c r="CG689" t="s">
        <v>165</v>
      </c>
      <c r="CI689" t="s">
        <v>8355</v>
      </c>
      <c r="CJ689">
        <v>15</v>
      </c>
      <c r="CK689" t="s">
        <v>45</v>
      </c>
      <c r="CL689" s="1">
        <v>42235</v>
      </c>
      <c r="CM689" t="s">
        <v>8400</v>
      </c>
      <c r="CN689" t="s">
        <v>8381</v>
      </c>
      <c r="CO689" t="s">
        <v>8409</v>
      </c>
      <c r="CP689" t="s">
        <v>8408</v>
      </c>
      <c r="CQ689">
        <v>4</v>
      </c>
      <c r="CR689" s="8">
        <v>28919</v>
      </c>
      <c r="CS689">
        <v>3</v>
      </c>
      <c r="CU689" s="8">
        <v>24623.1</v>
      </c>
      <c r="CV689">
        <v>3</v>
      </c>
      <c r="CX689" t="s">
        <v>8410</v>
      </c>
      <c r="CY689">
        <v>7.5</v>
      </c>
    </row>
    <row r="690" spans="1:103" x14ac:dyDescent="0.35">
      <c r="A690" t="s">
        <v>8395</v>
      </c>
      <c r="B690" s="19" t="s">
        <v>8355</v>
      </c>
      <c r="C690" t="s">
        <v>9</v>
      </c>
      <c r="D690">
        <v>100</v>
      </c>
      <c r="E690">
        <v>100</v>
      </c>
      <c r="F690" t="s">
        <v>8355</v>
      </c>
      <c r="G690">
        <v>157</v>
      </c>
      <c r="H690" t="s">
        <v>10</v>
      </c>
      <c r="I690">
        <v>100</v>
      </c>
      <c r="J690" t="s">
        <v>11</v>
      </c>
      <c r="K690" t="s">
        <v>8396</v>
      </c>
      <c r="L690" s="1"/>
      <c r="M690" s="1">
        <v>42237</v>
      </c>
      <c r="N690" s="1">
        <v>41872</v>
      </c>
      <c r="O690" t="s">
        <v>13</v>
      </c>
      <c r="P690" s="1"/>
      <c r="Q690" t="s">
        <v>758</v>
      </c>
      <c r="R690" t="s">
        <v>9</v>
      </c>
      <c r="S690" t="s">
        <v>8357</v>
      </c>
      <c r="T690" t="s">
        <v>13</v>
      </c>
      <c r="U690" t="s">
        <v>652</v>
      </c>
      <c r="X690" s="8">
        <v>37</v>
      </c>
      <c r="Y690" s="8">
        <v>20</v>
      </c>
      <c r="Z690" s="8">
        <v>46.25</v>
      </c>
      <c r="AA690" s="8">
        <v>21227.41</v>
      </c>
      <c r="AB690" t="s">
        <v>18</v>
      </c>
      <c r="AC690" t="s">
        <v>777</v>
      </c>
      <c r="AD690" t="s">
        <v>3360</v>
      </c>
      <c r="AE690" t="s">
        <v>11</v>
      </c>
      <c r="AF690" t="s">
        <v>20</v>
      </c>
      <c r="AH690" t="s">
        <v>1303</v>
      </c>
      <c r="AI690" t="s">
        <v>58</v>
      </c>
      <c r="AJ690" t="s">
        <v>23</v>
      </c>
      <c r="AK690" t="s">
        <v>2013</v>
      </c>
      <c r="AL690" s="2">
        <v>41872.496493055558</v>
      </c>
      <c r="AM690" t="s">
        <v>8398</v>
      </c>
      <c r="AN690" t="s">
        <v>8399</v>
      </c>
      <c r="AO690">
        <v>7</v>
      </c>
      <c r="AP690" t="s">
        <v>701</v>
      </c>
      <c r="AQ690" t="s">
        <v>702</v>
      </c>
      <c r="AR690">
        <v>59</v>
      </c>
      <c r="AT690" t="s">
        <v>3331</v>
      </c>
      <c r="AU690" t="s">
        <v>701</v>
      </c>
      <c r="AV690" t="s">
        <v>29</v>
      </c>
      <c r="AW690" s="8">
        <v>19623.099999999999</v>
      </c>
      <c r="AX690" s="8">
        <v>19623.099999999999</v>
      </c>
      <c r="AY690" s="8">
        <v>21227.41</v>
      </c>
      <c r="BA690" t="s">
        <v>8400</v>
      </c>
      <c r="BB690" t="s">
        <v>2875</v>
      </c>
      <c r="BC690" t="s">
        <v>8401</v>
      </c>
      <c r="BD690">
        <v>1.35</v>
      </c>
      <c r="BE690">
        <v>42</v>
      </c>
      <c r="BF690" t="s">
        <v>9</v>
      </c>
      <c r="BG690" t="s">
        <v>8402</v>
      </c>
      <c r="BO690" t="s">
        <v>2021</v>
      </c>
      <c r="BP690">
        <v>0</v>
      </c>
      <c r="BQ690" t="s">
        <v>36</v>
      </c>
      <c r="BR690" t="s">
        <v>8403</v>
      </c>
      <c r="BS690" t="s">
        <v>69</v>
      </c>
      <c r="BT690" t="s">
        <v>9</v>
      </c>
      <c r="BU690" t="s">
        <v>38</v>
      </c>
      <c r="BV690" t="s">
        <v>8404</v>
      </c>
      <c r="BW690" t="s">
        <v>8405</v>
      </c>
      <c r="BX690" t="s">
        <v>8406</v>
      </c>
      <c r="BY690" t="s">
        <v>8405</v>
      </c>
      <c r="BZ690" t="s">
        <v>40</v>
      </c>
      <c r="CB690" t="s">
        <v>8407</v>
      </c>
      <c r="CC690" t="s">
        <v>8408</v>
      </c>
      <c r="CD690" t="s">
        <v>2268</v>
      </c>
      <c r="CF690">
        <v>189</v>
      </c>
      <c r="CG690" t="s">
        <v>44</v>
      </c>
      <c r="CI690" t="s">
        <v>8355</v>
      </c>
      <c r="CJ690">
        <v>15</v>
      </c>
      <c r="CK690" t="s">
        <v>45</v>
      </c>
      <c r="CL690" s="1">
        <v>42237</v>
      </c>
      <c r="CM690" t="s">
        <v>8400</v>
      </c>
      <c r="CN690" t="s">
        <v>8381</v>
      </c>
      <c r="CO690" t="s">
        <v>8408</v>
      </c>
      <c r="CP690" t="s">
        <v>8408</v>
      </c>
      <c r="CQ690">
        <v>4</v>
      </c>
      <c r="CR690" s="8">
        <v>22869</v>
      </c>
      <c r="CS690">
        <v>2</v>
      </c>
      <c r="CU690" s="8">
        <v>19623.099999999999</v>
      </c>
      <c r="CV690">
        <v>3</v>
      </c>
      <c r="CX690" t="s">
        <v>8411</v>
      </c>
      <c r="CY690">
        <v>7.5</v>
      </c>
    </row>
    <row r="691" spans="1:103" x14ac:dyDescent="0.35">
      <c r="A691" t="s">
        <v>8395</v>
      </c>
      <c r="B691" s="19" t="s">
        <v>8355</v>
      </c>
      <c r="C691" t="s">
        <v>9</v>
      </c>
      <c r="D691">
        <v>100</v>
      </c>
      <c r="E691">
        <v>100</v>
      </c>
      <c r="F691" t="s">
        <v>8355</v>
      </c>
      <c r="G691">
        <v>158</v>
      </c>
      <c r="H691" t="s">
        <v>50</v>
      </c>
      <c r="I691">
        <v>100</v>
      </c>
      <c r="J691" t="s">
        <v>11</v>
      </c>
      <c r="K691" t="s">
        <v>8396</v>
      </c>
      <c r="L691" s="1"/>
      <c r="M691" s="1">
        <v>42237</v>
      </c>
      <c r="N691" s="1">
        <v>41872</v>
      </c>
      <c r="O691" t="s">
        <v>13</v>
      </c>
      <c r="P691" s="1"/>
      <c r="Q691" t="s">
        <v>758</v>
      </c>
      <c r="R691" t="s">
        <v>9</v>
      </c>
      <c r="S691" t="s">
        <v>8357</v>
      </c>
      <c r="T691" t="s">
        <v>13</v>
      </c>
      <c r="U691" t="s">
        <v>652</v>
      </c>
      <c r="X691" s="8">
        <v>44</v>
      </c>
      <c r="Y691" s="8">
        <v>22</v>
      </c>
      <c r="Z691" s="8">
        <v>46.25</v>
      </c>
      <c r="AA691" s="8">
        <v>23385.34</v>
      </c>
      <c r="AB691" t="s">
        <v>54</v>
      </c>
      <c r="AC691" t="s">
        <v>303</v>
      </c>
      <c r="AD691" t="s">
        <v>3360</v>
      </c>
      <c r="AE691" t="s">
        <v>11</v>
      </c>
      <c r="AF691" t="s">
        <v>20</v>
      </c>
      <c r="AG691" t="s">
        <v>8397</v>
      </c>
      <c r="AH691" t="s">
        <v>1303</v>
      </c>
      <c r="AI691" t="s">
        <v>58</v>
      </c>
      <c r="AJ691" t="s">
        <v>23</v>
      </c>
      <c r="AK691" t="s">
        <v>2045</v>
      </c>
      <c r="AL691" s="2">
        <v>41872.496979166666</v>
      </c>
      <c r="AM691" t="s">
        <v>8398</v>
      </c>
      <c r="AN691" t="s">
        <v>8399</v>
      </c>
      <c r="AO691">
        <v>7</v>
      </c>
      <c r="AP691" t="s">
        <v>701</v>
      </c>
      <c r="AQ691" t="s">
        <v>702</v>
      </c>
      <c r="AR691">
        <v>59</v>
      </c>
      <c r="AT691" t="s">
        <v>3331</v>
      </c>
      <c r="AU691" t="s">
        <v>701</v>
      </c>
      <c r="AV691" t="s">
        <v>29</v>
      </c>
      <c r="AW691" s="8">
        <v>21623.1</v>
      </c>
      <c r="AX691" s="8">
        <v>21623.1</v>
      </c>
      <c r="AY691" s="8">
        <v>23385.34</v>
      </c>
      <c r="BA691" t="s">
        <v>8400</v>
      </c>
      <c r="BB691" t="s">
        <v>2875</v>
      </c>
      <c r="BC691" t="s">
        <v>8401</v>
      </c>
      <c r="BD691">
        <v>1.35</v>
      </c>
      <c r="BE691">
        <v>42</v>
      </c>
      <c r="BF691" t="s">
        <v>9</v>
      </c>
      <c r="BG691" t="s">
        <v>8402</v>
      </c>
      <c r="BO691" t="s">
        <v>828</v>
      </c>
      <c r="BP691">
        <v>0</v>
      </c>
      <c r="BQ691" t="s">
        <v>36</v>
      </c>
      <c r="BR691" t="s">
        <v>8403</v>
      </c>
      <c r="BS691" t="s">
        <v>69</v>
      </c>
      <c r="BT691" t="s">
        <v>9</v>
      </c>
      <c r="BU691" t="s">
        <v>38</v>
      </c>
      <c r="BV691" t="s">
        <v>8404</v>
      </c>
      <c r="BW691" t="s">
        <v>8405</v>
      </c>
      <c r="BX691" t="s">
        <v>8406</v>
      </c>
      <c r="BY691" t="s">
        <v>8405</v>
      </c>
      <c r="BZ691" t="s">
        <v>40</v>
      </c>
      <c r="CB691" t="s">
        <v>8407</v>
      </c>
      <c r="CC691" t="s">
        <v>8408</v>
      </c>
      <c r="CD691" t="s">
        <v>2268</v>
      </c>
      <c r="CF691">
        <v>209</v>
      </c>
      <c r="CG691" t="s">
        <v>74</v>
      </c>
      <c r="CI691" t="s">
        <v>8355</v>
      </c>
      <c r="CJ691">
        <v>15</v>
      </c>
      <c r="CK691" t="s">
        <v>45</v>
      </c>
      <c r="CL691" s="1">
        <v>42237</v>
      </c>
      <c r="CM691" t="s">
        <v>8400</v>
      </c>
      <c r="CN691" t="s">
        <v>8381</v>
      </c>
      <c r="CO691" t="s">
        <v>8409</v>
      </c>
      <c r="CP691" t="s">
        <v>8408</v>
      </c>
      <c r="CQ691">
        <v>4</v>
      </c>
      <c r="CR691" s="8">
        <v>25289</v>
      </c>
      <c r="CS691">
        <v>2</v>
      </c>
      <c r="CU691" s="8">
        <v>21623.1</v>
      </c>
      <c r="CV691">
        <v>3</v>
      </c>
      <c r="CX691" t="s">
        <v>8412</v>
      </c>
      <c r="CY691">
        <v>7.5</v>
      </c>
    </row>
    <row r="692" spans="1:103" x14ac:dyDescent="0.35">
      <c r="A692" t="s">
        <v>8395</v>
      </c>
      <c r="B692" s="19" t="s">
        <v>8355</v>
      </c>
      <c r="C692" t="s">
        <v>9</v>
      </c>
      <c r="D692">
        <v>100</v>
      </c>
      <c r="E692">
        <v>100</v>
      </c>
      <c r="F692" t="s">
        <v>8355</v>
      </c>
      <c r="G692">
        <v>160</v>
      </c>
      <c r="H692" t="s">
        <v>50</v>
      </c>
      <c r="I692">
        <v>100</v>
      </c>
      <c r="J692" t="s">
        <v>11</v>
      </c>
      <c r="K692" t="s">
        <v>8396</v>
      </c>
      <c r="L692" s="1"/>
      <c r="M692" s="1">
        <v>42238</v>
      </c>
      <c r="N692" s="1">
        <v>41872</v>
      </c>
      <c r="O692" t="s">
        <v>13</v>
      </c>
      <c r="P692" s="1"/>
      <c r="Q692" t="s">
        <v>758</v>
      </c>
      <c r="R692" t="s">
        <v>9</v>
      </c>
      <c r="S692" t="s">
        <v>8357</v>
      </c>
      <c r="T692" t="s">
        <v>13</v>
      </c>
      <c r="U692" t="s">
        <v>302</v>
      </c>
      <c r="X692" s="8">
        <v>44</v>
      </c>
      <c r="Y692" s="8">
        <v>22</v>
      </c>
      <c r="Z692" s="8">
        <v>46.25</v>
      </c>
      <c r="AA692" s="8">
        <v>23385.34</v>
      </c>
      <c r="AB692" t="s">
        <v>54</v>
      </c>
      <c r="AC692" t="s">
        <v>303</v>
      </c>
      <c r="AD692" t="s">
        <v>3360</v>
      </c>
      <c r="AE692" t="s">
        <v>11</v>
      </c>
      <c r="AF692" t="s">
        <v>20</v>
      </c>
      <c r="AG692" t="s">
        <v>8397</v>
      </c>
      <c r="AH692" t="s">
        <v>1303</v>
      </c>
      <c r="AI692" t="s">
        <v>58</v>
      </c>
      <c r="AJ692" t="s">
        <v>59</v>
      </c>
      <c r="AK692" t="s">
        <v>2030</v>
      </c>
      <c r="AL692" s="2">
        <v>41872.497719907406</v>
      </c>
      <c r="AM692" t="s">
        <v>8398</v>
      </c>
      <c r="AN692" t="s">
        <v>8399</v>
      </c>
      <c r="AO692">
        <v>7</v>
      </c>
      <c r="AP692" t="s">
        <v>701</v>
      </c>
      <c r="AQ692" t="s">
        <v>702</v>
      </c>
      <c r="AR692">
        <v>59</v>
      </c>
      <c r="AT692" t="s">
        <v>3331</v>
      </c>
      <c r="AU692" t="s">
        <v>701</v>
      </c>
      <c r="AV692" t="s">
        <v>62</v>
      </c>
      <c r="AW692" s="8">
        <v>21623.1</v>
      </c>
      <c r="AX692" s="8">
        <v>21623.1</v>
      </c>
      <c r="AY692" s="8">
        <v>23385.34</v>
      </c>
      <c r="BA692" t="s">
        <v>8400</v>
      </c>
      <c r="BB692" t="s">
        <v>2875</v>
      </c>
      <c r="BC692" t="s">
        <v>8401</v>
      </c>
      <c r="BD692">
        <v>1.35</v>
      </c>
      <c r="BE692">
        <v>42</v>
      </c>
      <c r="BF692" t="s">
        <v>9</v>
      </c>
      <c r="BG692" t="s">
        <v>8402</v>
      </c>
      <c r="BO692" t="s">
        <v>828</v>
      </c>
      <c r="BP692">
        <v>0</v>
      </c>
      <c r="BQ692" t="s">
        <v>36</v>
      </c>
      <c r="BR692" t="s">
        <v>8403</v>
      </c>
      <c r="BS692" t="s">
        <v>69</v>
      </c>
      <c r="BT692" t="s">
        <v>9</v>
      </c>
      <c r="BU692" t="s">
        <v>38</v>
      </c>
      <c r="BV692" t="s">
        <v>8404</v>
      </c>
      <c r="BW692" t="s">
        <v>8405</v>
      </c>
      <c r="BX692" t="s">
        <v>8406</v>
      </c>
      <c r="BY692" t="s">
        <v>8405</v>
      </c>
      <c r="BZ692" t="s">
        <v>40</v>
      </c>
      <c r="CB692" t="s">
        <v>8407</v>
      </c>
      <c r="CC692" t="s">
        <v>8408</v>
      </c>
      <c r="CD692" t="s">
        <v>2268</v>
      </c>
      <c r="CF692">
        <v>209</v>
      </c>
      <c r="CG692" t="s">
        <v>74</v>
      </c>
      <c r="CI692" t="s">
        <v>8355</v>
      </c>
      <c r="CJ692">
        <v>15</v>
      </c>
      <c r="CK692" t="s">
        <v>45</v>
      </c>
      <c r="CL692" s="1">
        <v>42238</v>
      </c>
      <c r="CM692" t="s">
        <v>8400</v>
      </c>
      <c r="CN692" t="s">
        <v>8381</v>
      </c>
      <c r="CO692" t="s">
        <v>8409</v>
      </c>
      <c r="CP692" t="s">
        <v>8408</v>
      </c>
      <c r="CQ692">
        <v>4</v>
      </c>
      <c r="CR692" s="8">
        <v>25289</v>
      </c>
      <c r="CS692">
        <v>2</v>
      </c>
      <c r="CU692" s="8">
        <v>21623.1</v>
      </c>
      <c r="CV692">
        <v>3</v>
      </c>
      <c r="CX692" t="s">
        <v>8413</v>
      </c>
      <c r="CY692">
        <v>7.5</v>
      </c>
    </row>
    <row r="693" spans="1:103" x14ac:dyDescent="0.35">
      <c r="A693" t="s">
        <v>8414</v>
      </c>
      <c r="B693" s="19" t="s">
        <v>8355</v>
      </c>
      <c r="C693" t="s">
        <v>9</v>
      </c>
      <c r="D693">
        <v>100</v>
      </c>
      <c r="E693">
        <v>100</v>
      </c>
      <c r="F693" t="s">
        <v>8355</v>
      </c>
      <c r="G693">
        <v>2148</v>
      </c>
      <c r="H693" t="s">
        <v>10</v>
      </c>
      <c r="I693">
        <v>100</v>
      </c>
      <c r="J693" t="s">
        <v>11</v>
      </c>
      <c r="K693" t="s">
        <v>8415</v>
      </c>
      <c r="L693" s="1">
        <v>42184</v>
      </c>
      <c r="M693" s="1">
        <v>42236</v>
      </c>
      <c r="N693" s="1">
        <v>42173</v>
      </c>
      <c r="O693" t="s">
        <v>990</v>
      </c>
      <c r="P693" s="1">
        <v>42184</v>
      </c>
      <c r="Q693" t="s">
        <v>14</v>
      </c>
      <c r="R693" t="s">
        <v>9</v>
      </c>
      <c r="S693" t="s">
        <v>8357</v>
      </c>
      <c r="T693" t="s">
        <v>1414</v>
      </c>
      <c r="X693" s="8">
        <v>37</v>
      </c>
      <c r="Y693" s="8">
        <v>20</v>
      </c>
      <c r="Z693" s="8">
        <v>46.25</v>
      </c>
      <c r="AA693" s="8">
        <v>21139.91</v>
      </c>
      <c r="AB693" t="s">
        <v>18</v>
      </c>
      <c r="AC693" t="s">
        <v>777</v>
      </c>
      <c r="AD693" t="s">
        <v>3360</v>
      </c>
      <c r="AE693" t="s">
        <v>11</v>
      </c>
      <c r="AF693" t="s">
        <v>20</v>
      </c>
      <c r="AG693" t="s">
        <v>8416</v>
      </c>
      <c r="AH693" t="s">
        <v>2644</v>
      </c>
      <c r="AI693" t="s">
        <v>762</v>
      </c>
      <c r="AJ693" t="s">
        <v>80</v>
      </c>
      <c r="AK693" t="s">
        <v>2089</v>
      </c>
      <c r="AL693" s="2">
        <v>42173.387094907404</v>
      </c>
      <c r="AM693" t="s">
        <v>8417</v>
      </c>
      <c r="AN693" t="s">
        <v>8418</v>
      </c>
      <c r="AO693">
        <v>2</v>
      </c>
      <c r="AP693" t="s">
        <v>701</v>
      </c>
      <c r="AQ693" t="s">
        <v>702</v>
      </c>
      <c r="AR693">
        <v>59</v>
      </c>
      <c r="AT693" t="s">
        <v>3331</v>
      </c>
      <c r="AU693" t="s">
        <v>701</v>
      </c>
      <c r="AV693" t="s">
        <v>83</v>
      </c>
      <c r="AW693" s="8">
        <v>19550.79</v>
      </c>
      <c r="AX693" s="8">
        <v>19550.79</v>
      </c>
      <c r="AY693" s="8">
        <v>21139.91</v>
      </c>
      <c r="BA693" t="s">
        <v>8419</v>
      </c>
      <c r="BB693" t="s">
        <v>2309</v>
      </c>
      <c r="BC693" t="s">
        <v>8420</v>
      </c>
      <c r="BD693">
        <v>1.35</v>
      </c>
      <c r="BE693">
        <v>42</v>
      </c>
      <c r="BF693" t="s">
        <v>69</v>
      </c>
      <c r="BG693" t="s">
        <v>8421</v>
      </c>
      <c r="BO693" t="s">
        <v>2021</v>
      </c>
      <c r="BP693">
        <v>0</v>
      </c>
      <c r="BQ693" t="s">
        <v>36</v>
      </c>
      <c r="BR693" t="s">
        <v>8422</v>
      </c>
      <c r="BS693" t="s">
        <v>9</v>
      </c>
      <c r="BT693" t="s">
        <v>9</v>
      </c>
      <c r="BU693" t="s">
        <v>38</v>
      </c>
      <c r="BV693" t="s">
        <v>8423</v>
      </c>
      <c r="BW693" t="s">
        <v>8417</v>
      </c>
      <c r="BX693" t="s">
        <v>8424</v>
      </c>
      <c r="BY693" t="s">
        <v>8425</v>
      </c>
      <c r="BZ693" t="s">
        <v>40</v>
      </c>
      <c r="CB693" t="s">
        <v>2805</v>
      </c>
      <c r="CC693" t="s">
        <v>8426</v>
      </c>
      <c r="CD693" t="s">
        <v>254</v>
      </c>
      <c r="CE693" t="s">
        <v>129</v>
      </c>
      <c r="CF693">
        <v>189</v>
      </c>
      <c r="CG693" t="s">
        <v>44</v>
      </c>
      <c r="CI693" t="s">
        <v>8355</v>
      </c>
      <c r="CJ693">
        <v>15</v>
      </c>
      <c r="CK693" t="s">
        <v>45</v>
      </c>
      <c r="CL693" s="1">
        <v>42236</v>
      </c>
      <c r="CM693" t="s">
        <v>8419</v>
      </c>
      <c r="CO693" t="s">
        <v>8427</v>
      </c>
      <c r="CP693" t="s">
        <v>8426</v>
      </c>
      <c r="CQ693">
        <v>1</v>
      </c>
      <c r="CR693" s="8"/>
      <c r="CS693">
        <v>1</v>
      </c>
      <c r="CU693" s="8">
        <v>19550.79</v>
      </c>
      <c r="CV693">
        <v>3</v>
      </c>
      <c r="CX693" t="s">
        <v>8428</v>
      </c>
      <c r="CY693">
        <v>7.5</v>
      </c>
    </row>
    <row r="694" spans="1:103" x14ac:dyDescent="0.35">
      <c r="A694" t="s">
        <v>2179</v>
      </c>
      <c r="B694" s="19" t="s">
        <v>8429</v>
      </c>
      <c r="C694" t="s">
        <v>9</v>
      </c>
      <c r="D694">
        <v>100</v>
      </c>
      <c r="E694">
        <v>25</v>
      </c>
      <c r="F694" t="s">
        <v>8429</v>
      </c>
      <c r="G694">
        <v>1648</v>
      </c>
      <c r="H694" t="s">
        <v>224</v>
      </c>
      <c r="I694">
        <v>25</v>
      </c>
      <c r="J694" t="s">
        <v>171</v>
      </c>
      <c r="K694" t="s">
        <v>2180</v>
      </c>
      <c r="L694" s="1"/>
      <c r="M694" s="1">
        <v>42236</v>
      </c>
      <c r="N694" s="1">
        <v>42111</v>
      </c>
      <c r="O694" t="s">
        <v>13</v>
      </c>
      <c r="P694" s="1"/>
      <c r="Q694" t="s">
        <v>173</v>
      </c>
      <c r="R694" t="s">
        <v>9</v>
      </c>
      <c r="S694" t="s">
        <v>8430</v>
      </c>
      <c r="T694" t="s">
        <v>13</v>
      </c>
      <c r="U694" t="s">
        <v>16</v>
      </c>
      <c r="X694" s="8">
        <v>22.5</v>
      </c>
      <c r="Y694" s="8">
        <v>18.75</v>
      </c>
      <c r="Z694" s="8">
        <v>59</v>
      </c>
      <c r="AA694" s="8">
        <v>4009.14</v>
      </c>
      <c r="AB694" t="s">
        <v>227</v>
      </c>
      <c r="AC694" t="s">
        <v>227</v>
      </c>
      <c r="AD694" t="s">
        <v>176</v>
      </c>
      <c r="AE694" t="s">
        <v>171</v>
      </c>
      <c r="AF694" t="s">
        <v>177</v>
      </c>
      <c r="AH694" t="s">
        <v>8431</v>
      </c>
      <c r="AI694" t="s">
        <v>527</v>
      </c>
      <c r="AJ694" t="s">
        <v>80</v>
      </c>
      <c r="AK694" t="s">
        <v>228</v>
      </c>
      <c r="AL694" s="2">
        <v>42111.732361111113</v>
      </c>
      <c r="AM694" t="s">
        <v>2182</v>
      </c>
      <c r="AN694" t="s">
        <v>2182</v>
      </c>
      <c r="AO694">
        <v>2</v>
      </c>
      <c r="AP694" t="s">
        <v>183</v>
      </c>
      <c r="AT694" t="s">
        <v>8432</v>
      </c>
      <c r="AU694" t="s">
        <v>183</v>
      </c>
      <c r="AV694" t="s">
        <v>83</v>
      </c>
      <c r="AW694" s="8">
        <v>3725</v>
      </c>
      <c r="AX694" s="8">
        <v>3725</v>
      </c>
      <c r="AY694" s="8">
        <v>4009.14</v>
      </c>
      <c r="BA694" t="s">
        <v>2183</v>
      </c>
      <c r="BB694" t="s">
        <v>32</v>
      </c>
      <c r="BC694" t="s">
        <v>231</v>
      </c>
      <c r="BE694">
        <v>21</v>
      </c>
      <c r="BF694" t="s">
        <v>69</v>
      </c>
      <c r="BG694" t="s">
        <v>2184</v>
      </c>
      <c r="BO694" t="s">
        <v>233</v>
      </c>
      <c r="BP694">
        <v>0</v>
      </c>
      <c r="BQ694" t="s">
        <v>190</v>
      </c>
      <c r="BR694" t="s">
        <v>2185</v>
      </c>
      <c r="BS694" t="s">
        <v>9</v>
      </c>
      <c r="BV694" t="s">
        <v>2186</v>
      </c>
      <c r="BW694" t="s">
        <v>2182</v>
      </c>
      <c r="BX694" t="s">
        <v>2187</v>
      </c>
      <c r="BY694" t="s">
        <v>2182</v>
      </c>
      <c r="BZ694" t="s">
        <v>72</v>
      </c>
      <c r="CA694" t="s">
        <v>2188</v>
      </c>
      <c r="CB694" t="s">
        <v>2189</v>
      </c>
      <c r="CC694" t="s">
        <v>2190</v>
      </c>
      <c r="CE694" t="s">
        <v>338</v>
      </c>
      <c r="CF694">
        <v>149</v>
      </c>
      <c r="CG694" t="s">
        <v>54</v>
      </c>
      <c r="CH694" t="s">
        <v>196</v>
      </c>
      <c r="CI694" t="s">
        <v>8429</v>
      </c>
      <c r="CJ694">
        <v>214</v>
      </c>
      <c r="CK694" t="s">
        <v>45</v>
      </c>
      <c r="CL694" s="1">
        <v>42236</v>
      </c>
      <c r="CM694" t="s">
        <v>2183</v>
      </c>
      <c r="CO694" t="s">
        <v>2190</v>
      </c>
      <c r="CP694" t="s">
        <v>2190</v>
      </c>
      <c r="CQ694">
        <v>2</v>
      </c>
      <c r="CR694" s="8"/>
      <c r="CS694">
        <v>0</v>
      </c>
      <c r="CU694" s="8">
        <v>3725</v>
      </c>
      <c r="CV694">
        <v>1</v>
      </c>
      <c r="CX694" t="s">
        <v>8433</v>
      </c>
    </row>
    <row r="695" spans="1:103" x14ac:dyDescent="0.35">
      <c r="A695" t="s">
        <v>8434</v>
      </c>
      <c r="B695" s="19" t="s">
        <v>8429</v>
      </c>
      <c r="C695" t="s">
        <v>9</v>
      </c>
      <c r="D695">
        <v>100</v>
      </c>
      <c r="E695">
        <v>26</v>
      </c>
      <c r="F695" t="s">
        <v>8429</v>
      </c>
      <c r="G695">
        <v>1659</v>
      </c>
      <c r="H695" t="s">
        <v>200</v>
      </c>
      <c r="I695">
        <v>26</v>
      </c>
      <c r="J695" t="s">
        <v>171</v>
      </c>
      <c r="K695" t="s">
        <v>8435</v>
      </c>
      <c r="L695" s="1"/>
      <c r="M695" s="1">
        <v>42238</v>
      </c>
      <c r="N695" s="1">
        <v>42115</v>
      </c>
      <c r="O695" t="s">
        <v>13</v>
      </c>
      <c r="P695" s="1"/>
      <c r="Q695" t="s">
        <v>14</v>
      </c>
      <c r="R695" t="s">
        <v>9</v>
      </c>
      <c r="S695" t="s">
        <v>8430</v>
      </c>
      <c r="T695" t="s">
        <v>13</v>
      </c>
      <c r="U695" t="s">
        <v>16</v>
      </c>
      <c r="X695" s="8">
        <v>22.5</v>
      </c>
      <c r="Y695" s="8">
        <v>22.5</v>
      </c>
      <c r="Z695" s="8">
        <v>59</v>
      </c>
      <c r="AA695" s="8">
        <v>4459.8500000000004</v>
      </c>
      <c r="AB695" t="s">
        <v>205</v>
      </c>
      <c r="AC695" t="s">
        <v>205</v>
      </c>
      <c r="AD695" t="s">
        <v>176</v>
      </c>
      <c r="AE695" t="s">
        <v>171</v>
      </c>
      <c r="AF695" t="s">
        <v>177</v>
      </c>
      <c r="AH695" t="s">
        <v>3084</v>
      </c>
      <c r="AI695" t="s">
        <v>564</v>
      </c>
      <c r="AJ695" t="s">
        <v>59</v>
      </c>
      <c r="AK695" t="s">
        <v>645</v>
      </c>
      <c r="AL695" s="2">
        <v>42115.699513888889</v>
      </c>
      <c r="AM695" t="s">
        <v>8436</v>
      </c>
      <c r="AN695" t="s">
        <v>8436</v>
      </c>
      <c r="AO695">
        <v>3</v>
      </c>
      <c r="AP695" t="s">
        <v>183</v>
      </c>
      <c r="AT695" t="s">
        <v>8432</v>
      </c>
      <c r="AU695" t="s">
        <v>183</v>
      </c>
      <c r="AV695" t="s">
        <v>62</v>
      </c>
      <c r="AW695" s="8">
        <v>4134</v>
      </c>
      <c r="AX695" s="8">
        <v>4134</v>
      </c>
      <c r="AY695" s="8">
        <v>4459.8500000000004</v>
      </c>
      <c r="BA695" t="s">
        <v>8437</v>
      </c>
      <c r="BB695" t="s">
        <v>404</v>
      </c>
      <c r="BC695" t="s">
        <v>8438</v>
      </c>
      <c r="BE695">
        <v>21</v>
      </c>
      <c r="BF695" t="s">
        <v>69</v>
      </c>
      <c r="BG695" t="s">
        <v>8439</v>
      </c>
      <c r="BO695" t="s">
        <v>215</v>
      </c>
      <c r="BP695">
        <v>0</v>
      </c>
      <c r="BQ695" t="s">
        <v>190</v>
      </c>
      <c r="BR695" t="s">
        <v>8440</v>
      </c>
      <c r="BS695" t="s">
        <v>9</v>
      </c>
      <c r="BV695" t="s">
        <v>8441</v>
      </c>
      <c r="BW695" t="s">
        <v>8436</v>
      </c>
      <c r="BX695" t="s">
        <v>8442</v>
      </c>
      <c r="BY695" t="s">
        <v>8436</v>
      </c>
      <c r="BZ695" t="s">
        <v>72</v>
      </c>
      <c r="CC695" t="s">
        <v>8443</v>
      </c>
      <c r="CE695" t="s">
        <v>112</v>
      </c>
      <c r="CF695">
        <v>159</v>
      </c>
      <c r="CG695" t="s">
        <v>220</v>
      </c>
      <c r="CH695" t="s">
        <v>196</v>
      </c>
      <c r="CI695" t="s">
        <v>8429</v>
      </c>
      <c r="CJ695">
        <v>214</v>
      </c>
      <c r="CK695" t="s">
        <v>45</v>
      </c>
      <c r="CL695" s="1">
        <v>42238</v>
      </c>
      <c r="CM695" t="s">
        <v>8437</v>
      </c>
      <c r="CO695" t="s">
        <v>8443</v>
      </c>
      <c r="CP695" t="s">
        <v>8443</v>
      </c>
      <c r="CQ695">
        <v>3</v>
      </c>
      <c r="CR695" s="8">
        <v>192.39</v>
      </c>
      <c r="CS695">
        <v>0</v>
      </c>
      <c r="CU695" s="8">
        <v>4134</v>
      </c>
      <c r="CV695">
        <v>1</v>
      </c>
      <c r="CX695" t="s">
        <v>8444</v>
      </c>
    </row>
    <row r="696" spans="1:103" x14ac:dyDescent="0.35">
      <c r="A696" t="s">
        <v>8445</v>
      </c>
      <c r="B696" s="19" t="s">
        <v>8429</v>
      </c>
      <c r="C696" t="s">
        <v>9</v>
      </c>
      <c r="D696">
        <v>100</v>
      </c>
      <c r="E696">
        <v>25</v>
      </c>
      <c r="F696" t="s">
        <v>8429</v>
      </c>
      <c r="G696">
        <v>1523</v>
      </c>
      <c r="H696" t="s">
        <v>200</v>
      </c>
      <c r="I696">
        <v>25</v>
      </c>
      <c r="J696" t="s">
        <v>171</v>
      </c>
      <c r="K696" t="s">
        <v>4765</v>
      </c>
      <c r="L696" s="1"/>
      <c r="M696" s="1">
        <v>42237</v>
      </c>
      <c r="N696" s="1">
        <v>42102</v>
      </c>
      <c r="O696" t="s">
        <v>13</v>
      </c>
      <c r="P696" s="1">
        <v>42109</v>
      </c>
      <c r="Q696" t="s">
        <v>202</v>
      </c>
      <c r="R696" t="s">
        <v>9</v>
      </c>
      <c r="S696" t="s">
        <v>8430</v>
      </c>
      <c r="T696" t="s">
        <v>13</v>
      </c>
      <c r="U696" t="s">
        <v>16</v>
      </c>
      <c r="X696" s="8">
        <v>22.5</v>
      </c>
      <c r="Y696" s="8">
        <v>22.5</v>
      </c>
      <c r="Z696" s="8">
        <v>59</v>
      </c>
      <c r="AA696" s="8">
        <v>4288.32</v>
      </c>
      <c r="AB696" t="s">
        <v>205</v>
      </c>
      <c r="AC696" t="s">
        <v>205</v>
      </c>
      <c r="AD696" t="s">
        <v>176</v>
      </c>
      <c r="AE696" t="s">
        <v>171</v>
      </c>
      <c r="AF696" t="s">
        <v>177</v>
      </c>
      <c r="AH696" t="s">
        <v>179</v>
      </c>
      <c r="AI696" t="s">
        <v>180</v>
      </c>
      <c r="AJ696" t="s">
        <v>23</v>
      </c>
      <c r="AK696" t="s">
        <v>208</v>
      </c>
      <c r="AL696" s="2">
        <v>42102.3908912037</v>
      </c>
      <c r="AM696" t="s">
        <v>8446</v>
      </c>
      <c r="AN696" t="s">
        <v>4767</v>
      </c>
      <c r="AO696">
        <v>2</v>
      </c>
      <c r="AP696" t="s">
        <v>183</v>
      </c>
      <c r="AT696" t="s">
        <v>8432</v>
      </c>
      <c r="AU696" t="s">
        <v>183</v>
      </c>
      <c r="AV696" t="s">
        <v>29</v>
      </c>
      <c r="AW696" s="8">
        <v>3975</v>
      </c>
      <c r="AX696" s="8">
        <v>3975</v>
      </c>
      <c r="AY696" s="8">
        <v>4288.32</v>
      </c>
      <c r="BA696" t="s">
        <v>4769</v>
      </c>
      <c r="BB696" t="s">
        <v>4770</v>
      </c>
      <c r="BC696" t="s">
        <v>4771</v>
      </c>
      <c r="BE696">
        <v>21</v>
      </c>
      <c r="BF696" t="s">
        <v>69</v>
      </c>
      <c r="BG696" t="s">
        <v>4772</v>
      </c>
      <c r="BO696" t="s">
        <v>215</v>
      </c>
      <c r="BP696">
        <v>0</v>
      </c>
      <c r="BQ696" t="s">
        <v>190</v>
      </c>
      <c r="BR696" t="s">
        <v>8447</v>
      </c>
      <c r="BS696" t="s">
        <v>9</v>
      </c>
      <c r="BV696" t="s">
        <v>4774</v>
      </c>
      <c r="BW696" t="s">
        <v>8446</v>
      </c>
      <c r="BX696" t="s">
        <v>1242</v>
      </c>
      <c r="BY696" t="s">
        <v>4767</v>
      </c>
      <c r="BZ696" t="s">
        <v>72</v>
      </c>
      <c r="CB696" t="s">
        <v>4776</v>
      </c>
      <c r="CC696" t="s">
        <v>4775</v>
      </c>
      <c r="CD696" t="s">
        <v>254</v>
      </c>
      <c r="CF696">
        <v>159</v>
      </c>
      <c r="CG696" t="s">
        <v>220</v>
      </c>
      <c r="CH696" t="s">
        <v>196</v>
      </c>
      <c r="CI696" t="s">
        <v>8429</v>
      </c>
      <c r="CJ696">
        <v>214</v>
      </c>
      <c r="CK696" t="s">
        <v>45</v>
      </c>
      <c r="CL696" s="1">
        <v>42237</v>
      </c>
      <c r="CM696" t="s">
        <v>4769</v>
      </c>
      <c r="CO696" t="s">
        <v>4775</v>
      </c>
      <c r="CP696" t="s">
        <v>4775</v>
      </c>
      <c r="CQ696">
        <v>2</v>
      </c>
      <c r="CR696" s="8"/>
      <c r="CS696">
        <v>0</v>
      </c>
      <c r="CU696" s="8">
        <v>3975</v>
      </c>
      <c r="CV696">
        <v>1</v>
      </c>
      <c r="CX696" t="s">
        <v>8448</v>
      </c>
    </row>
    <row r="697" spans="1:103" x14ac:dyDescent="0.35">
      <c r="A697" t="s">
        <v>8449</v>
      </c>
      <c r="B697" s="19" t="s">
        <v>8429</v>
      </c>
      <c r="C697" t="s">
        <v>9</v>
      </c>
      <c r="D697">
        <v>100</v>
      </c>
      <c r="E697">
        <v>27</v>
      </c>
      <c r="F697" t="s">
        <v>8429</v>
      </c>
      <c r="G697">
        <v>2344</v>
      </c>
      <c r="H697" t="s">
        <v>224</v>
      </c>
      <c r="I697">
        <v>27</v>
      </c>
      <c r="J697" t="s">
        <v>171</v>
      </c>
      <c r="K697" t="s">
        <v>8450</v>
      </c>
      <c r="L697" s="1"/>
      <c r="M697" s="1">
        <v>42237</v>
      </c>
      <c r="N697" s="1">
        <v>42195</v>
      </c>
      <c r="O697" t="s">
        <v>13</v>
      </c>
      <c r="P697" s="1">
        <v>42202</v>
      </c>
      <c r="Q697" t="s">
        <v>14</v>
      </c>
      <c r="R697" t="s">
        <v>9</v>
      </c>
      <c r="S697" t="s">
        <v>8430</v>
      </c>
      <c r="T697" t="s">
        <v>13</v>
      </c>
      <c r="U697" t="s">
        <v>652</v>
      </c>
      <c r="X697" s="8">
        <v>22.5</v>
      </c>
      <c r="Y697" s="8">
        <v>18.75</v>
      </c>
      <c r="Z697" s="8">
        <v>59</v>
      </c>
      <c r="AA697" s="8">
        <v>4329.8599999999997</v>
      </c>
      <c r="AB697" t="s">
        <v>227</v>
      </c>
      <c r="AC697" t="s">
        <v>227</v>
      </c>
      <c r="AD697" t="s">
        <v>176</v>
      </c>
      <c r="AE697" t="s">
        <v>171</v>
      </c>
      <c r="AF697" t="s">
        <v>177</v>
      </c>
      <c r="AG697" t="s">
        <v>8451</v>
      </c>
      <c r="AH697" t="s">
        <v>2559</v>
      </c>
      <c r="AI697" t="s">
        <v>262</v>
      </c>
      <c r="AJ697" t="s">
        <v>23</v>
      </c>
      <c r="AK697" t="s">
        <v>593</v>
      </c>
      <c r="AL697" s="2">
        <v>42195.69326388889</v>
      </c>
      <c r="AM697" t="s">
        <v>8452</v>
      </c>
      <c r="AO697">
        <v>1</v>
      </c>
      <c r="AP697" t="s">
        <v>183</v>
      </c>
      <c r="AT697" t="s">
        <v>8432</v>
      </c>
      <c r="AU697" t="s">
        <v>183</v>
      </c>
      <c r="AV697" t="s">
        <v>29</v>
      </c>
      <c r="AW697" s="8">
        <v>4023</v>
      </c>
      <c r="AX697" s="8">
        <v>4023</v>
      </c>
      <c r="AY697" s="8">
        <v>4329.8599999999997</v>
      </c>
      <c r="BA697" t="s">
        <v>8453</v>
      </c>
      <c r="BB697" t="s">
        <v>8454</v>
      </c>
      <c r="BC697" t="s">
        <v>8455</v>
      </c>
      <c r="BE697">
        <v>21</v>
      </c>
      <c r="BF697" t="s">
        <v>69</v>
      </c>
      <c r="BG697" t="s">
        <v>8456</v>
      </c>
      <c r="BO697" t="s">
        <v>233</v>
      </c>
      <c r="BP697">
        <v>0</v>
      </c>
      <c r="BQ697" t="s">
        <v>190</v>
      </c>
      <c r="BR697" t="s">
        <v>8457</v>
      </c>
      <c r="BS697" t="s">
        <v>9</v>
      </c>
      <c r="BV697" t="s">
        <v>8458</v>
      </c>
      <c r="BW697" t="s">
        <v>8452</v>
      </c>
      <c r="BX697" t="s">
        <v>8451</v>
      </c>
      <c r="BY697" t="s">
        <v>8452</v>
      </c>
      <c r="BZ697" t="s">
        <v>40</v>
      </c>
      <c r="CA697" t="s">
        <v>8459</v>
      </c>
      <c r="CB697" t="s">
        <v>2897</v>
      </c>
      <c r="CC697" t="s">
        <v>8460</v>
      </c>
      <c r="CE697" t="s">
        <v>589</v>
      </c>
      <c r="CF697">
        <v>149</v>
      </c>
      <c r="CG697" t="s">
        <v>54</v>
      </c>
      <c r="CH697" t="s">
        <v>196</v>
      </c>
      <c r="CI697" t="s">
        <v>8429</v>
      </c>
      <c r="CJ697">
        <v>214</v>
      </c>
      <c r="CK697" t="s">
        <v>45</v>
      </c>
      <c r="CL697" s="1">
        <v>42237</v>
      </c>
      <c r="CM697" t="s">
        <v>8453</v>
      </c>
      <c r="CO697" t="s">
        <v>8461</v>
      </c>
      <c r="CP697" t="s">
        <v>8460</v>
      </c>
      <c r="CQ697">
        <v>1</v>
      </c>
      <c r="CR697" s="8"/>
      <c r="CS697">
        <v>0</v>
      </c>
      <c r="CU697" s="8">
        <v>4023</v>
      </c>
      <c r="CV697">
        <v>1</v>
      </c>
      <c r="CX697" t="s">
        <v>8462</v>
      </c>
    </row>
    <row r="698" spans="1:103" x14ac:dyDescent="0.35">
      <c r="A698" t="s">
        <v>8463</v>
      </c>
      <c r="B698" s="19" t="s">
        <v>8429</v>
      </c>
      <c r="C698" t="s">
        <v>9</v>
      </c>
      <c r="D698">
        <v>100</v>
      </c>
      <c r="E698">
        <v>25</v>
      </c>
      <c r="F698" t="s">
        <v>8429</v>
      </c>
      <c r="G698">
        <v>1830</v>
      </c>
      <c r="H698" t="s">
        <v>200</v>
      </c>
      <c r="I698">
        <v>25</v>
      </c>
      <c r="J698" t="s">
        <v>171</v>
      </c>
      <c r="K698" t="s">
        <v>8464</v>
      </c>
      <c r="L698" s="1"/>
      <c r="M698" s="1">
        <v>42236</v>
      </c>
      <c r="N698" s="1">
        <v>42143</v>
      </c>
      <c r="O698" t="s">
        <v>13</v>
      </c>
      <c r="P698" s="1"/>
      <c r="Q698" t="s">
        <v>173</v>
      </c>
      <c r="R698" t="s">
        <v>9</v>
      </c>
      <c r="S698" t="s">
        <v>8430</v>
      </c>
      <c r="T698" t="s">
        <v>13</v>
      </c>
      <c r="U698" t="s">
        <v>16</v>
      </c>
      <c r="X698" s="8">
        <v>22.5</v>
      </c>
      <c r="Y698" s="8">
        <v>22.5</v>
      </c>
      <c r="Z698" s="8">
        <v>59</v>
      </c>
      <c r="AA698" s="8">
        <v>4288.32</v>
      </c>
      <c r="AB698" t="s">
        <v>205</v>
      </c>
      <c r="AC698" t="s">
        <v>205</v>
      </c>
      <c r="AD698" t="s">
        <v>176</v>
      </c>
      <c r="AE698" t="s">
        <v>171</v>
      </c>
      <c r="AF698" t="s">
        <v>177</v>
      </c>
      <c r="AH698" t="s">
        <v>5453</v>
      </c>
      <c r="AI698" t="s">
        <v>2118</v>
      </c>
      <c r="AJ698" t="s">
        <v>80</v>
      </c>
      <c r="AK698" t="s">
        <v>619</v>
      </c>
      <c r="AL698" s="2">
        <v>42143.437384259261</v>
      </c>
      <c r="AM698" t="s">
        <v>8465</v>
      </c>
      <c r="AN698" t="s">
        <v>8465</v>
      </c>
      <c r="AO698">
        <v>2</v>
      </c>
      <c r="AP698" t="s">
        <v>183</v>
      </c>
      <c r="AT698" t="s">
        <v>8432</v>
      </c>
      <c r="AU698" t="s">
        <v>183</v>
      </c>
      <c r="AV698" t="s">
        <v>83</v>
      </c>
      <c r="AW698" s="8">
        <v>3975</v>
      </c>
      <c r="AX698" s="8">
        <v>3975</v>
      </c>
      <c r="AY698" s="8">
        <v>4288.32</v>
      </c>
      <c r="BA698" t="s">
        <v>8466</v>
      </c>
      <c r="BB698" t="s">
        <v>1071</v>
      </c>
      <c r="BC698" t="s">
        <v>1072</v>
      </c>
      <c r="BE698">
        <v>21</v>
      </c>
      <c r="BF698" t="s">
        <v>69</v>
      </c>
      <c r="BG698" t="s">
        <v>8467</v>
      </c>
      <c r="BO698" t="s">
        <v>215</v>
      </c>
      <c r="BP698">
        <v>0</v>
      </c>
      <c r="BQ698" t="s">
        <v>190</v>
      </c>
      <c r="BR698" t="s">
        <v>8468</v>
      </c>
      <c r="BS698" t="s">
        <v>9</v>
      </c>
      <c r="BV698" t="s">
        <v>8469</v>
      </c>
      <c r="BW698" t="s">
        <v>8465</v>
      </c>
      <c r="BX698" t="s">
        <v>6299</v>
      </c>
      <c r="BY698" t="s">
        <v>8465</v>
      </c>
      <c r="BZ698" t="s">
        <v>40</v>
      </c>
      <c r="CB698" t="s">
        <v>8470</v>
      </c>
      <c r="CC698" t="s">
        <v>8471</v>
      </c>
      <c r="CD698" t="s">
        <v>574</v>
      </c>
      <c r="CE698" t="s">
        <v>1124</v>
      </c>
      <c r="CF698">
        <v>159</v>
      </c>
      <c r="CG698" t="s">
        <v>220</v>
      </c>
      <c r="CH698" t="s">
        <v>196</v>
      </c>
      <c r="CI698" t="s">
        <v>8429</v>
      </c>
      <c r="CJ698">
        <v>214</v>
      </c>
      <c r="CK698" t="s">
        <v>45</v>
      </c>
      <c r="CL698" s="1">
        <v>42236</v>
      </c>
      <c r="CM698" t="s">
        <v>8466</v>
      </c>
      <c r="CO698" t="s">
        <v>8471</v>
      </c>
      <c r="CP698" t="s">
        <v>8471</v>
      </c>
      <c r="CQ698">
        <v>2</v>
      </c>
      <c r="CR698" s="8"/>
      <c r="CS698">
        <v>1</v>
      </c>
      <c r="CU698" s="8">
        <v>3975</v>
      </c>
      <c r="CV698">
        <v>1</v>
      </c>
      <c r="CX698" t="s">
        <v>8472</v>
      </c>
    </row>
    <row r="699" spans="1:103" x14ac:dyDescent="0.35">
      <c r="A699" t="s">
        <v>8473</v>
      </c>
      <c r="B699" s="19" t="s">
        <v>8429</v>
      </c>
      <c r="C699" t="s">
        <v>9</v>
      </c>
      <c r="D699">
        <v>100</v>
      </c>
      <c r="E699">
        <v>24</v>
      </c>
      <c r="F699" t="s">
        <v>8429</v>
      </c>
      <c r="G699">
        <v>1596</v>
      </c>
      <c r="H699" t="s">
        <v>278</v>
      </c>
      <c r="I699">
        <v>24</v>
      </c>
      <c r="J699" t="s">
        <v>171</v>
      </c>
      <c r="K699" t="s">
        <v>8474</v>
      </c>
      <c r="L699" s="1"/>
      <c r="M699" s="1">
        <v>42235</v>
      </c>
      <c r="N699" s="1">
        <v>42109</v>
      </c>
      <c r="O699" t="s">
        <v>13</v>
      </c>
      <c r="P699" s="1"/>
      <c r="Q699" t="s">
        <v>14</v>
      </c>
      <c r="R699" t="s">
        <v>9</v>
      </c>
      <c r="S699" t="s">
        <v>8430</v>
      </c>
      <c r="T699" t="s">
        <v>13</v>
      </c>
      <c r="U699" t="s">
        <v>16</v>
      </c>
      <c r="X699" s="8">
        <v>30</v>
      </c>
      <c r="Y699" s="8">
        <v>26.25</v>
      </c>
      <c r="Z699" s="8">
        <v>90</v>
      </c>
      <c r="AA699" s="8">
        <v>5137.1499999999996</v>
      </c>
      <c r="AB699" t="s">
        <v>280</v>
      </c>
      <c r="AC699" t="s">
        <v>280</v>
      </c>
      <c r="AD699" t="s">
        <v>176</v>
      </c>
      <c r="AE699" t="s">
        <v>171</v>
      </c>
      <c r="AF699" t="s">
        <v>177</v>
      </c>
      <c r="AH699" t="s">
        <v>1344</v>
      </c>
      <c r="AI699" t="s">
        <v>527</v>
      </c>
      <c r="AJ699" t="s">
        <v>100</v>
      </c>
      <c r="AK699" t="s">
        <v>284</v>
      </c>
      <c r="AL699" s="2">
        <v>42109.431041666663</v>
      </c>
      <c r="AN699" t="s">
        <v>8475</v>
      </c>
      <c r="AO699">
        <v>2</v>
      </c>
      <c r="AP699" t="s">
        <v>183</v>
      </c>
      <c r="AT699" t="s">
        <v>8432</v>
      </c>
      <c r="AU699" t="s">
        <v>183</v>
      </c>
      <c r="AV699" t="s">
        <v>104</v>
      </c>
      <c r="AW699" s="8">
        <v>4776</v>
      </c>
      <c r="AX699" s="8">
        <v>4776</v>
      </c>
      <c r="AY699" s="8">
        <v>5137.1499999999996</v>
      </c>
      <c r="BA699" t="s">
        <v>1663</v>
      </c>
      <c r="BB699" t="s">
        <v>32</v>
      </c>
      <c r="BC699" t="s">
        <v>1664</v>
      </c>
      <c r="BE699">
        <v>21</v>
      </c>
      <c r="BF699" t="s">
        <v>69</v>
      </c>
      <c r="BG699" t="s">
        <v>8476</v>
      </c>
      <c r="BO699" t="s">
        <v>175</v>
      </c>
      <c r="BP699">
        <v>0</v>
      </c>
      <c r="BQ699" t="s">
        <v>190</v>
      </c>
      <c r="BR699" t="s">
        <v>8477</v>
      </c>
      <c r="BS699" t="s">
        <v>9</v>
      </c>
      <c r="BV699" t="s">
        <v>8478</v>
      </c>
      <c r="BW699" t="s">
        <v>8475</v>
      </c>
      <c r="BX699" t="s">
        <v>8479</v>
      </c>
      <c r="BY699" t="s">
        <v>8475</v>
      </c>
      <c r="BZ699" t="s">
        <v>72</v>
      </c>
      <c r="CA699" t="s">
        <v>8480</v>
      </c>
      <c r="CB699" t="s">
        <v>8481</v>
      </c>
      <c r="CC699" t="s">
        <v>8482</v>
      </c>
      <c r="CE699" t="s">
        <v>2098</v>
      </c>
      <c r="CF699">
        <v>199</v>
      </c>
      <c r="CG699" t="s">
        <v>227</v>
      </c>
      <c r="CH699" t="s">
        <v>196</v>
      </c>
      <c r="CI699" t="s">
        <v>8429</v>
      </c>
      <c r="CJ699">
        <v>214</v>
      </c>
      <c r="CK699" t="s">
        <v>45</v>
      </c>
      <c r="CL699" s="1">
        <v>42235</v>
      </c>
      <c r="CM699" t="s">
        <v>1663</v>
      </c>
      <c r="CO699" t="s">
        <v>8482</v>
      </c>
      <c r="CP699" t="s">
        <v>8482</v>
      </c>
      <c r="CQ699">
        <v>2</v>
      </c>
      <c r="CR699" s="8">
        <v>5778.96</v>
      </c>
      <c r="CS699">
        <v>0</v>
      </c>
      <c r="CU699" s="8">
        <v>4776</v>
      </c>
      <c r="CV699">
        <v>1</v>
      </c>
      <c r="CX699" t="s">
        <v>8483</v>
      </c>
    </row>
    <row r="700" spans="1:103" x14ac:dyDescent="0.35">
      <c r="A700" t="s">
        <v>5481</v>
      </c>
      <c r="B700" s="19" t="s">
        <v>8429</v>
      </c>
      <c r="C700" t="s">
        <v>9</v>
      </c>
      <c r="D700">
        <v>100</v>
      </c>
      <c r="E700">
        <v>25</v>
      </c>
      <c r="F700" t="s">
        <v>8429</v>
      </c>
      <c r="G700">
        <v>2401</v>
      </c>
      <c r="H700" t="s">
        <v>200</v>
      </c>
      <c r="I700">
        <v>25</v>
      </c>
      <c r="J700" t="s">
        <v>171</v>
      </c>
      <c r="K700" t="s">
        <v>1009</v>
      </c>
      <c r="L700" s="1"/>
      <c r="M700" s="1">
        <v>42235</v>
      </c>
      <c r="N700" s="1">
        <v>42209</v>
      </c>
      <c r="O700" t="s">
        <v>13</v>
      </c>
      <c r="P700" s="1">
        <v>42216</v>
      </c>
      <c r="R700" t="s">
        <v>9</v>
      </c>
      <c r="S700" t="s">
        <v>8430</v>
      </c>
      <c r="T700" t="s">
        <v>13</v>
      </c>
      <c r="U700" t="s">
        <v>1658</v>
      </c>
      <c r="X700" s="8">
        <v>22.5</v>
      </c>
      <c r="Y700" s="8">
        <v>22.5</v>
      </c>
      <c r="Z700" s="8">
        <v>59</v>
      </c>
      <c r="AA700" s="8">
        <v>4713.38</v>
      </c>
      <c r="AB700" t="s">
        <v>205</v>
      </c>
      <c r="AC700" t="s">
        <v>205</v>
      </c>
      <c r="AD700" t="s">
        <v>176</v>
      </c>
      <c r="AE700" t="s">
        <v>171</v>
      </c>
      <c r="AF700" t="s">
        <v>177</v>
      </c>
      <c r="AG700" t="s">
        <v>1021</v>
      </c>
      <c r="AH700" t="s">
        <v>6445</v>
      </c>
      <c r="AI700" t="s">
        <v>658</v>
      </c>
      <c r="AJ700" t="s">
        <v>100</v>
      </c>
      <c r="AK700" t="s">
        <v>579</v>
      </c>
      <c r="AL700" s="2">
        <v>42209.577569444446</v>
      </c>
      <c r="AN700" t="s">
        <v>1020</v>
      </c>
      <c r="AO700">
        <v>2</v>
      </c>
      <c r="AP700" t="s">
        <v>183</v>
      </c>
      <c r="AT700" t="s">
        <v>8432</v>
      </c>
      <c r="AU700" t="s">
        <v>183</v>
      </c>
      <c r="AV700" t="s">
        <v>104</v>
      </c>
      <c r="AW700" s="8">
        <v>4376</v>
      </c>
      <c r="AX700" s="8">
        <v>4376</v>
      </c>
      <c r="AY700" s="8">
        <v>4713.38</v>
      </c>
      <c r="BA700" t="s">
        <v>5484</v>
      </c>
      <c r="BB700" t="s">
        <v>1071</v>
      </c>
      <c r="BC700" t="s">
        <v>5485</v>
      </c>
      <c r="BE700">
        <v>21</v>
      </c>
      <c r="BF700" t="s">
        <v>9</v>
      </c>
      <c r="BG700" t="s">
        <v>1017</v>
      </c>
      <c r="BO700" t="s">
        <v>215</v>
      </c>
      <c r="BP700">
        <v>0</v>
      </c>
      <c r="BQ700" t="s">
        <v>190</v>
      </c>
      <c r="BR700" t="s">
        <v>5486</v>
      </c>
      <c r="BS700" t="s">
        <v>69</v>
      </c>
      <c r="BV700" t="s">
        <v>1019</v>
      </c>
      <c r="BW700" t="s">
        <v>1020</v>
      </c>
      <c r="BX700" t="s">
        <v>1021</v>
      </c>
      <c r="BY700" t="s">
        <v>1020</v>
      </c>
      <c r="BZ700" t="s">
        <v>40</v>
      </c>
      <c r="CB700" t="s">
        <v>1022</v>
      </c>
      <c r="CE700" t="s">
        <v>1023</v>
      </c>
      <c r="CF700">
        <v>159</v>
      </c>
      <c r="CG700" t="s">
        <v>220</v>
      </c>
      <c r="CH700" t="s">
        <v>196</v>
      </c>
      <c r="CI700" t="s">
        <v>8429</v>
      </c>
      <c r="CJ700">
        <v>214</v>
      </c>
      <c r="CK700" t="s">
        <v>45</v>
      </c>
      <c r="CL700" s="1">
        <v>42235</v>
      </c>
      <c r="CM700" t="s">
        <v>5484</v>
      </c>
      <c r="CO700" t="s">
        <v>5487</v>
      </c>
      <c r="CQ700">
        <v>1</v>
      </c>
      <c r="CR700" s="8"/>
      <c r="CS700">
        <v>5</v>
      </c>
      <c r="CU700" s="8">
        <v>4376</v>
      </c>
      <c r="CV700">
        <v>1</v>
      </c>
      <c r="CX700" t="s">
        <v>8484</v>
      </c>
    </row>
    <row r="701" spans="1:103" x14ac:dyDescent="0.35">
      <c r="A701" t="s">
        <v>8485</v>
      </c>
      <c r="B701" s="19" t="s">
        <v>8486</v>
      </c>
      <c r="C701" t="s">
        <v>9</v>
      </c>
      <c r="D701">
        <v>100</v>
      </c>
      <c r="E701">
        <v>27</v>
      </c>
      <c r="F701" t="s">
        <v>8486</v>
      </c>
      <c r="G701">
        <v>1407</v>
      </c>
      <c r="H701" t="s">
        <v>4255</v>
      </c>
      <c r="I701">
        <v>27</v>
      </c>
      <c r="J701" t="s">
        <v>791</v>
      </c>
      <c r="K701" t="s">
        <v>8487</v>
      </c>
      <c r="L701" s="1"/>
      <c r="M701" s="1">
        <v>42236</v>
      </c>
      <c r="N701" s="1">
        <v>42089</v>
      </c>
      <c r="O701" t="s">
        <v>13</v>
      </c>
      <c r="P701" s="1">
        <v>42089</v>
      </c>
      <c r="Q701" t="s">
        <v>1359</v>
      </c>
      <c r="R701" t="s">
        <v>9</v>
      </c>
      <c r="S701" t="s">
        <v>8488</v>
      </c>
      <c r="T701" t="s">
        <v>13</v>
      </c>
      <c r="U701" t="s">
        <v>53</v>
      </c>
      <c r="X701" s="8">
        <v>28.33</v>
      </c>
      <c r="Y701" s="8">
        <v>23.17</v>
      </c>
      <c r="Z701" s="8">
        <v>45</v>
      </c>
      <c r="AA701" s="8">
        <v>6324.46</v>
      </c>
      <c r="AB701" t="s">
        <v>18</v>
      </c>
      <c r="AC701" t="s">
        <v>18</v>
      </c>
      <c r="AD701" t="s">
        <v>19</v>
      </c>
      <c r="AE701" t="s">
        <v>791</v>
      </c>
      <c r="AF701" t="s">
        <v>177</v>
      </c>
      <c r="AG701" t="s">
        <v>8489</v>
      </c>
      <c r="AH701" t="s">
        <v>698</v>
      </c>
      <c r="AI701" t="s">
        <v>283</v>
      </c>
      <c r="AJ701" t="s">
        <v>80</v>
      </c>
      <c r="AK701" t="s">
        <v>882</v>
      </c>
      <c r="AL701" s="2">
        <v>42089.64738425926</v>
      </c>
      <c r="AM701" t="s">
        <v>8490</v>
      </c>
      <c r="AN701" t="s">
        <v>8490</v>
      </c>
      <c r="AO701">
        <v>3</v>
      </c>
      <c r="AP701" t="s">
        <v>819</v>
      </c>
      <c r="AQ701" t="s">
        <v>4260</v>
      </c>
      <c r="AR701">
        <v>40</v>
      </c>
      <c r="AT701" t="s">
        <v>8491</v>
      </c>
      <c r="AU701" t="s">
        <v>819</v>
      </c>
      <c r="AV701" t="s">
        <v>83</v>
      </c>
      <c r="AW701" s="8">
        <v>5828.94</v>
      </c>
      <c r="AX701" s="8">
        <v>5828.94</v>
      </c>
      <c r="AY701" s="8">
        <v>6324.46</v>
      </c>
      <c r="BA701" t="s">
        <v>8492</v>
      </c>
      <c r="BB701" t="s">
        <v>32</v>
      </c>
      <c r="BC701" t="s">
        <v>8493</v>
      </c>
      <c r="BD701">
        <v>1.5</v>
      </c>
      <c r="BE701">
        <v>25</v>
      </c>
      <c r="BF701" t="s">
        <v>9</v>
      </c>
      <c r="BG701" t="s">
        <v>8494</v>
      </c>
      <c r="BO701" t="s">
        <v>4265</v>
      </c>
      <c r="BP701">
        <v>0</v>
      </c>
      <c r="BQ701" t="s">
        <v>36</v>
      </c>
      <c r="BR701" t="s">
        <v>8495</v>
      </c>
      <c r="BS701" t="s">
        <v>9</v>
      </c>
      <c r="BT701" t="s">
        <v>9</v>
      </c>
      <c r="BU701" t="s">
        <v>38</v>
      </c>
      <c r="BV701" t="s">
        <v>8496</v>
      </c>
      <c r="BW701" t="s">
        <v>8490</v>
      </c>
      <c r="BX701" t="s">
        <v>8497</v>
      </c>
      <c r="BY701" t="s">
        <v>8490</v>
      </c>
      <c r="BZ701" t="s">
        <v>72</v>
      </c>
      <c r="CC701" t="s">
        <v>8498</v>
      </c>
      <c r="CE701" t="s">
        <v>8499</v>
      </c>
      <c r="CF701">
        <v>209</v>
      </c>
      <c r="CG701" t="s">
        <v>429</v>
      </c>
      <c r="CH701" t="s">
        <v>820</v>
      </c>
      <c r="CI701" t="s">
        <v>8486</v>
      </c>
      <c r="CJ701">
        <v>67</v>
      </c>
      <c r="CK701" t="s">
        <v>45</v>
      </c>
      <c r="CL701" s="1">
        <v>42236</v>
      </c>
      <c r="CM701" t="s">
        <v>8492</v>
      </c>
      <c r="CO701" t="s">
        <v>8500</v>
      </c>
      <c r="CP701" t="s">
        <v>8498</v>
      </c>
      <c r="CQ701">
        <v>2</v>
      </c>
      <c r="CR701" s="8"/>
      <c r="CS701">
        <v>1</v>
      </c>
      <c r="CU701" s="8">
        <v>5828.94</v>
      </c>
      <c r="CV701">
        <v>1</v>
      </c>
      <c r="CX701" t="s">
        <v>8501</v>
      </c>
      <c r="CY701">
        <v>6</v>
      </c>
    </row>
    <row r="702" spans="1:103" x14ac:dyDescent="0.35">
      <c r="A702" t="s">
        <v>8502</v>
      </c>
      <c r="B702" s="19" t="s">
        <v>8486</v>
      </c>
      <c r="C702" t="s">
        <v>9</v>
      </c>
      <c r="D702">
        <v>96.63</v>
      </c>
      <c r="E702">
        <v>27</v>
      </c>
      <c r="F702" t="s">
        <v>8486</v>
      </c>
      <c r="G702">
        <v>605</v>
      </c>
      <c r="H702" t="s">
        <v>4255</v>
      </c>
      <c r="I702">
        <v>27</v>
      </c>
      <c r="J702" t="s">
        <v>791</v>
      </c>
      <c r="K702" t="s">
        <v>8503</v>
      </c>
      <c r="L702" s="1"/>
      <c r="M702" s="1">
        <v>42238</v>
      </c>
      <c r="N702" s="1">
        <v>41932</v>
      </c>
      <c r="O702" t="s">
        <v>13</v>
      </c>
      <c r="P702" s="1">
        <v>41939</v>
      </c>
      <c r="Q702" t="s">
        <v>436</v>
      </c>
      <c r="R702" t="s">
        <v>9</v>
      </c>
      <c r="S702" t="s">
        <v>8488</v>
      </c>
      <c r="T702" t="s">
        <v>13</v>
      </c>
      <c r="U702" t="s">
        <v>53</v>
      </c>
      <c r="X702" s="8">
        <v>28.33</v>
      </c>
      <c r="Y702" s="8">
        <v>23.17</v>
      </c>
      <c r="Z702" s="8">
        <v>45</v>
      </c>
      <c r="AA702" s="8">
        <v>6099.47</v>
      </c>
      <c r="AB702" t="s">
        <v>18</v>
      </c>
      <c r="AC702" t="s">
        <v>18</v>
      </c>
      <c r="AD702" t="s">
        <v>19</v>
      </c>
      <c r="AE702" t="s">
        <v>791</v>
      </c>
      <c r="AF702" t="s">
        <v>177</v>
      </c>
      <c r="AG702" t="s">
        <v>8504</v>
      </c>
      <c r="AH702" t="s">
        <v>5593</v>
      </c>
      <c r="AI702" t="s">
        <v>913</v>
      </c>
      <c r="AJ702" t="s">
        <v>59</v>
      </c>
      <c r="AK702" t="s">
        <v>120</v>
      </c>
      <c r="AL702" s="2">
        <v>41932.625104166669</v>
      </c>
      <c r="AM702" t="s">
        <v>8505</v>
      </c>
      <c r="AN702" t="s">
        <v>8505</v>
      </c>
      <c r="AO702">
        <v>6</v>
      </c>
      <c r="AP702" t="s">
        <v>819</v>
      </c>
      <c r="AQ702" t="s">
        <v>4260</v>
      </c>
      <c r="AR702">
        <v>40</v>
      </c>
      <c r="AT702" t="s">
        <v>8491</v>
      </c>
      <c r="AU702" t="s">
        <v>819</v>
      </c>
      <c r="AV702" t="s">
        <v>62</v>
      </c>
      <c r="AW702" s="8">
        <v>5818.61</v>
      </c>
      <c r="AX702" s="8">
        <v>5818.61</v>
      </c>
      <c r="AY702" s="8">
        <v>6311.96</v>
      </c>
      <c r="BA702" t="s">
        <v>8506</v>
      </c>
      <c r="BB702" t="s">
        <v>1742</v>
      </c>
      <c r="BC702" t="s">
        <v>8507</v>
      </c>
      <c r="BD702">
        <v>1.5</v>
      </c>
      <c r="BE702">
        <v>25</v>
      </c>
      <c r="BF702" t="s">
        <v>9</v>
      </c>
      <c r="BG702" t="s">
        <v>8508</v>
      </c>
      <c r="BO702" t="s">
        <v>4265</v>
      </c>
      <c r="BP702">
        <v>212.49</v>
      </c>
      <c r="BQ702" t="s">
        <v>36</v>
      </c>
      <c r="BR702" t="s">
        <v>8509</v>
      </c>
      <c r="BS702" t="s">
        <v>69</v>
      </c>
      <c r="BT702" t="s">
        <v>69</v>
      </c>
      <c r="BU702" t="s">
        <v>38</v>
      </c>
      <c r="BV702" t="s">
        <v>8510</v>
      </c>
      <c r="BW702" t="s">
        <v>8505</v>
      </c>
      <c r="BX702" t="s">
        <v>8511</v>
      </c>
      <c r="BY702" t="s">
        <v>8505</v>
      </c>
      <c r="BZ702" t="s">
        <v>40</v>
      </c>
      <c r="CB702" t="s">
        <v>4636</v>
      </c>
      <c r="CE702" t="s">
        <v>1124</v>
      </c>
      <c r="CF702">
        <v>209</v>
      </c>
      <c r="CG702" t="s">
        <v>429</v>
      </c>
      <c r="CH702" t="s">
        <v>820</v>
      </c>
      <c r="CI702" t="s">
        <v>8486</v>
      </c>
      <c r="CJ702">
        <v>67</v>
      </c>
      <c r="CK702" t="s">
        <v>45</v>
      </c>
      <c r="CL702" s="1">
        <v>42238</v>
      </c>
      <c r="CM702" t="s">
        <v>8506</v>
      </c>
      <c r="CN702" t="s">
        <v>8512</v>
      </c>
      <c r="CO702" t="s">
        <v>8513</v>
      </c>
      <c r="CQ702">
        <v>3</v>
      </c>
      <c r="CR702" s="8">
        <v>6828.03</v>
      </c>
      <c r="CS702">
        <v>1</v>
      </c>
      <c r="CU702" s="8">
        <v>5818.61</v>
      </c>
      <c r="CV702">
        <v>1</v>
      </c>
      <c r="CX702" t="s">
        <v>8514</v>
      </c>
      <c r="CY702">
        <v>6</v>
      </c>
    </row>
    <row r="703" spans="1:103" x14ac:dyDescent="0.35">
      <c r="A703" t="s">
        <v>8502</v>
      </c>
      <c r="B703" s="19" t="s">
        <v>8486</v>
      </c>
      <c r="C703" t="s">
        <v>9</v>
      </c>
      <c r="D703">
        <v>96.74</v>
      </c>
      <c r="E703">
        <v>27</v>
      </c>
      <c r="F703" t="s">
        <v>8486</v>
      </c>
      <c r="G703">
        <v>606</v>
      </c>
      <c r="H703" t="s">
        <v>10</v>
      </c>
      <c r="I703">
        <v>27</v>
      </c>
      <c r="J703" t="s">
        <v>791</v>
      </c>
      <c r="K703" t="s">
        <v>8503</v>
      </c>
      <c r="L703" s="1"/>
      <c r="M703" s="1">
        <v>42238</v>
      </c>
      <c r="N703" s="1">
        <v>41932</v>
      </c>
      <c r="O703" t="s">
        <v>13</v>
      </c>
      <c r="P703" s="1">
        <v>41939</v>
      </c>
      <c r="Q703" t="s">
        <v>436</v>
      </c>
      <c r="R703" t="s">
        <v>9</v>
      </c>
      <c r="S703" t="s">
        <v>8488</v>
      </c>
      <c r="T703" t="s">
        <v>13</v>
      </c>
      <c r="U703" t="s">
        <v>53</v>
      </c>
      <c r="X703" s="8">
        <v>38.15</v>
      </c>
      <c r="Y703" s="8">
        <v>22.85</v>
      </c>
      <c r="Z703" s="8">
        <v>45</v>
      </c>
      <c r="AA703" s="8">
        <v>6669.93</v>
      </c>
      <c r="AB703" t="s">
        <v>814</v>
      </c>
      <c r="AC703" t="s">
        <v>814</v>
      </c>
      <c r="AD703" t="s">
        <v>19</v>
      </c>
      <c r="AE703" t="s">
        <v>791</v>
      </c>
      <c r="AF703" t="s">
        <v>177</v>
      </c>
      <c r="AG703" t="s">
        <v>8504</v>
      </c>
      <c r="AH703" t="s">
        <v>5593</v>
      </c>
      <c r="AI703" t="s">
        <v>913</v>
      </c>
      <c r="AJ703" t="s">
        <v>59</v>
      </c>
      <c r="AK703" t="s">
        <v>1948</v>
      </c>
      <c r="AL703" s="2">
        <v>41932.626875000002</v>
      </c>
      <c r="AM703" t="s">
        <v>8505</v>
      </c>
      <c r="AN703" t="s">
        <v>8505</v>
      </c>
      <c r="AO703">
        <v>6</v>
      </c>
      <c r="AP703" t="s">
        <v>701</v>
      </c>
      <c r="AQ703" t="s">
        <v>702</v>
      </c>
      <c r="AR703">
        <v>40</v>
      </c>
      <c r="AT703" t="s">
        <v>8491</v>
      </c>
      <c r="AU703" t="s">
        <v>5004</v>
      </c>
      <c r="AV703" t="s">
        <v>62</v>
      </c>
      <c r="AW703" s="8">
        <v>6368.94</v>
      </c>
      <c r="AX703" s="8">
        <v>6368.94</v>
      </c>
      <c r="AY703" s="8">
        <v>6894.92</v>
      </c>
      <c r="BA703" t="s">
        <v>8506</v>
      </c>
      <c r="BB703" t="s">
        <v>1742</v>
      </c>
      <c r="BC703" t="s">
        <v>8507</v>
      </c>
      <c r="BD703">
        <v>1.5</v>
      </c>
      <c r="BE703">
        <v>25</v>
      </c>
      <c r="BF703" t="s">
        <v>9</v>
      </c>
      <c r="BG703" t="s">
        <v>8508</v>
      </c>
      <c r="BO703" t="s">
        <v>1901</v>
      </c>
      <c r="BP703">
        <v>224.99</v>
      </c>
      <c r="BQ703" t="s">
        <v>36</v>
      </c>
      <c r="BR703" t="s">
        <v>8509</v>
      </c>
      <c r="BS703" t="s">
        <v>69</v>
      </c>
      <c r="BT703" t="s">
        <v>69</v>
      </c>
      <c r="BU703" t="s">
        <v>38</v>
      </c>
      <c r="BV703" t="s">
        <v>8510</v>
      </c>
      <c r="BW703" t="s">
        <v>8505</v>
      </c>
      <c r="BX703" t="s">
        <v>8511</v>
      </c>
      <c r="BY703" t="s">
        <v>8505</v>
      </c>
      <c r="BZ703" t="s">
        <v>40</v>
      </c>
      <c r="CB703" t="s">
        <v>4636</v>
      </c>
      <c r="CE703" t="s">
        <v>1124</v>
      </c>
      <c r="CF703">
        <v>229</v>
      </c>
      <c r="CG703" t="s">
        <v>304</v>
      </c>
      <c r="CI703" t="s">
        <v>8486</v>
      </c>
      <c r="CJ703">
        <v>67</v>
      </c>
      <c r="CK703" t="s">
        <v>45</v>
      </c>
      <c r="CL703" s="1">
        <v>42238</v>
      </c>
      <c r="CM703" t="s">
        <v>8506</v>
      </c>
      <c r="CN703" t="s">
        <v>8512</v>
      </c>
      <c r="CO703" t="s">
        <v>8513</v>
      </c>
      <c r="CQ703">
        <v>3</v>
      </c>
      <c r="CR703" s="8">
        <v>7481.43</v>
      </c>
      <c r="CS703">
        <v>1</v>
      </c>
      <c r="CU703" s="8">
        <v>6368.94</v>
      </c>
      <c r="CV703">
        <v>1</v>
      </c>
      <c r="CX703" t="s">
        <v>8515</v>
      </c>
      <c r="CY703">
        <v>6</v>
      </c>
    </row>
    <row r="704" spans="1:103" x14ac:dyDescent="0.35">
      <c r="A704" t="s">
        <v>8516</v>
      </c>
      <c r="B704" s="19" t="s">
        <v>8486</v>
      </c>
      <c r="C704" t="s">
        <v>9</v>
      </c>
      <c r="D704">
        <v>100</v>
      </c>
      <c r="E704">
        <v>27</v>
      </c>
      <c r="F704" t="s">
        <v>8486</v>
      </c>
      <c r="G704">
        <v>529</v>
      </c>
      <c r="H704" t="s">
        <v>50</v>
      </c>
      <c r="I704">
        <v>27</v>
      </c>
      <c r="J704" t="s">
        <v>791</v>
      </c>
      <c r="K704" t="s">
        <v>8517</v>
      </c>
      <c r="L704" s="1"/>
      <c r="M704" s="1">
        <v>42235</v>
      </c>
      <c r="N704" s="1">
        <v>41913</v>
      </c>
      <c r="O704" t="s">
        <v>13</v>
      </c>
      <c r="P704" s="1"/>
      <c r="Q704" t="s">
        <v>436</v>
      </c>
      <c r="R704" t="s">
        <v>9</v>
      </c>
      <c r="S704" t="s">
        <v>8488</v>
      </c>
      <c r="T704" t="s">
        <v>13</v>
      </c>
      <c r="U704" t="s">
        <v>53</v>
      </c>
      <c r="X704" s="8">
        <v>48.87</v>
      </c>
      <c r="Y704" s="8">
        <v>26.13</v>
      </c>
      <c r="Z704" s="8">
        <v>45</v>
      </c>
      <c r="AA704" s="8">
        <v>7403.78</v>
      </c>
      <c r="AB704" t="s">
        <v>215</v>
      </c>
      <c r="AC704" t="s">
        <v>830</v>
      </c>
      <c r="AD704" t="s">
        <v>19</v>
      </c>
      <c r="AE704" t="s">
        <v>791</v>
      </c>
      <c r="AF704" t="s">
        <v>177</v>
      </c>
      <c r="AG704" t="s">
        <v>8518</v>
      </c>
      <c r="AH704" t="s">
        <v>3700</v>
      </c>
      <c r="AI704" t="s">
        <v>3572</v>
      </c>
      <c r="AJ704" t="s">
        <v>100</v>
      </c>
      <c r="AK704" t="s">
        <v>1916</v>
      </c>
      <c r="AL704" s="2">
        <v>41913.715624999997</v>
      </c>
      <c r="AM704" t="s">
        <v>8519</v>
      </c>
      <c r="AN704" t="s">
        <v>8519</v>
      </c>
      <c r="AO704">
        <v>6</v>
      </c>
      <c r="AP704" t="s">
        <v>701</v>
      </c>
      <c r="AQ704" t="s">
        <v>702</v>
      </c>
      <c r="AR704">
        <v>40</v>
      </c>
      <c r="AT704" t="s">
        <v>8491</v>
      </c>
      <c r="AU704" t="s">
        <v>5004</v>
      </c>
      <c r="AV704" t="s">
        <v>104</v>
      </c>
      <c r="AW704" s="8">
        <v>6846.96</v>
      </c>
      <c r="AX704" s="8">
        <v>6846.96</v>
      </c>
      <c r="AY704" s="8">
        <v>7403.78</v>
      </c>
      <c r="AZ704" t="s">
        <v>210</v>
      </c>
      <c r="BA704" t="s">
        <v>8520</v>
      </c>
      <c r="BB704" t="s">
        <v>803</v>
      </c>
      <c r="BC704" t="s">
        <v>8521</v>
      </c>
      <c r="BD704">
        <v>1.5</v>
      </c>
      <c r="BE704">
        <v>25</v>
      </c>
      <c r="BF704" t="s">
        <v>9</v>
      </c>
      <c r="BG704" t="s">
        <v>8522</v>
      </c>
      <c r="BO704" t="s">
        <v>828</v>
      </c>
      <c r="BP704">
        <v>0</v>
      </c>
      <c r="BQ704" t="s">
        <v>36</v>
      </c>
      <c r="BR704" t="s">
        <v>8523</v>
      </c>
      <c r="BS704" t="s">
        <v>69</v>
      </c>
      <c r="BT704" t="s">
        <v>9</v>
      </c>
      <c r="BU704" t="s">
        <v>38</v>
      </c>
      <c r="BV704" t="s">
        <v>8524</v>
      </c>
      <c r="BW704" t="s">
        <v>8519</v>
      </c>
      <c r="BX704" t="s">
        <v>8525</v>
      </c>
      <c r="BY704" t="s">
        <v>8519</v>
      </c>
      <c r="BZ704" t="s">
        <v>40</v>
      </c>
      <c r="CB704" t="s">
        <v>8526</v>
      </c>
      <c r="CE704" t="s">
        <v>2098</v>
      </c>
      <c r="CF704">
        <v>249</v>
      </c>
      <c r="CG704" t="s">
        <v>220</v>
      </c>
      <c r="CI704" t="s">
        <v>8486</v>
      </c>
      <c r="CJ704">
        <v>67</v>
      </c>
      <c r="CK704" t="s">
        <v>45</v>
      </c>
      <c r="CL704" s="1">
        <v>42235</v>
      </c>
      <c r="CM704" t="s">
        <v>8520</v>
      </c>
      <c r="CN704" t="s">
        <v>8527</v>
      </c>
      <c r="CO704" t="s">
        <v>8528</v>
      </c>
      <c r="CQ704">
        <v>3</v>
      </c>
      <c r="CR704" s="8">
        <v>8134.83</v>
      </c>
      <c r="CS704">
        <v>1</v>
      </c>
      <c r="CU704" s="8">
        <v>6846.96</v>
      </c>
      <c r="CV704">
        <v>1</v>
      </c>
      <c r="CX704" t="s">
        <v>8529</v>
      </c>
      <c r="CY704">
        <v>6</v>
      </c>
    </row>
    <row r="705" spans="1:103" x14ac:dyDescent="0.35">
      <c r="A705" t="s">
        <v>8516</v>
      </c>
      <c r="B705" s="19" t="s">
        <v>8486</v>
      </c>
      <c r="C705" t="s">
        <v>9</v>
      </c>
      <c r="D705">
        <v>100</v>
      </c>
      <c r="E705">
        <v>27</v>
      </c>
      <c r="F705" t="s">
        <v>8486</v>
      </c>
      <c r="G705">
        <v>531</v>
      </c>
      <c r="H705" t="s">
        <v>4255</v>
      </c>
      <c r="I705">
        <v>27</v>
      </c>
      <c r="J705" t="s">
        <v>791</v>
      </c>
      <c r="K705" t="s">
        <v>8517</v>
      </c>
      <c r="L705" s="1"/>
      <c r="M705" s="1">
        <v>42237</v>
      </c>
      <c r="N705" s="1">
        <v>41913</v>
      </c>
      <c r="O705" t="s">
        <v>13</v>
      </c>
      <c r="P705" s="1"/>
      <c r="Q705" t="s">
        <v>436</v>
      </c>
      <c r="R705" t="s">
        <v>9</v>
      </c>
      <c r="S705" t="s">
        <v>8488</v>
      </c>
      <c r="T705" t="s">
        <v>13</v>
      </c>
      <c r="U705" t="s">
        <v>53</v>
      </c>
      <c r="X705" s="8">
        <v>28.33</v>
      </c>
      <c r="Y705" s="8">
        <v>23.17</v>
      </c>
      <c r="Z705" s="8">
        <v>45</v>
      </c>
      <c r="AA705" s="8">
        <v>6286.96</v>
      </c>
      <c r="AB705" t="s">
        <v>18</v>
      </c>
      <c r="AC705" t="s">
        <v>18</v>
      </c>
      <c r="AD705" t="s">
        <v>19</v>
      </c>
      <c r="AE705" t="s">
        <v>791</v>
      </c>
      <c r="AF705" t="s">
        <v>177</v>
      </c>
      <c r="AH705" t="s">
        <v>3700</v>
      </c>
      <c r="AI705" t="s">
        <v>3572</v>
      </c>
      <c r="AJ705" t="s">
        <v>23</v>
      </c>
      <c r="AK705" t="s">
        <v>24</v>
      </c>
      <c r="AL705" s="2">
        <v>41913.717164351852</v>
      </c>
      <c r="AM705" t="s">
        <v>8519</v>
      </c>
      <c r="AN705" t="s">
        <v>8519</v>
      </c>
      <c r="AO705">
        <v>6</v>
      </c>
      <c r="AP705" t="s">
        <v>819</v>
      </c>
      <c r="AQ705" t="s">
        <v>4260</v>
      </c>
      <c r="AR705">
        <v>40</v>
      </c>
      <c r="AT705" t="s">
        <v>8491</v>
      </c>
      <c r="AU705" t="s">
        <v>819</v>
      </c>
      <c r="AV705" t="s">
        <v>29</v>
      </c>
      <c r="AW705" s="8">
        <v>5797.95</v>
      </c>
      <c r="AX705" s="8">
        <v>5797.95</v>
      </c>
      <c r="AY705" s="8">
        <v>6286.96</v>
      </c>
      <c r="AZ705" t="s">
        <v>210</v>
      </c>
      <c r="BA705" t="s">
        <v>8520</v>
      </c>
      <c r="BB705" t="s">
        <v>803</v>
      </c>
      <c r="BC705" t="s">
        <v>8521</v>
      </c>
      <c r="BD705">
        <v>1.5</v>
      </c>
      <c r="BE705">
        <v>25</v>
      </c>
      <c r="BF705" t="s">
        <v>9</v>
      </c>
      <c r="BG705" t="s">
        <v>8522</v>
      </c>
      <c r="BO705" t="s">
        <v>4265</v>
      </c>
      <c r="BP705">
        <v>0</v>
      </c>
      <c r="BQ705" t="s">
        <v>36</v>
      </c>
      <c r="BR705" t="s">
        <v>8523</v>
      </c>
      <c r="BS705" t="s">
        <v>69</v>
      </c>
      <c r="BT705" t="s">
        <v>9</v>
      </c>
      <c r="BU705" t="s">
        <v>38</v>
      </c>
      <c r="BV705" t="s">
        <v>8524</v>
      </c>
      <c r="BW705" t="s">
        <v>8519</v>
      </c>
      <c r="BX705" t="s">
        <v>8525</v>
      </c>
      <c r="BY705" t="s">
        <v>8519</v>
      </c>
      <c r="BZ705" t="s">
        <v>40</v>
      </c>
      <c r="CB705" t="s">
        <v>8526</v>
      </c>
      <c r="CE705" t="s">
        <v>2098</v>
      </c>
      <c r="CF705">
        <v>209</v>
      </c>
      <c r="CG705" t="s">
        <v>429</v>
      </c>
      <c r="CH705" t="s">
        <v>820</v>
      </c>
      <c r="CI705" t="s">
        <v>8486</v>
      </c>
      <c r="CJ705">
        <v>67</v>
      </c>
      <c r="CK705" t="s">
        <v>45</v>
      </c>
      <c r="CL705" s="1">
        <v>42237</v>
      </c>
      <c r="CM705" t="s">
        <v>8520</v>
      </c>
      <c r="CN705" t="s">
        <v>8527</v>
      </c>
      <c r="CQ705">
        <v>3</v>
      </c>
      <c r="CR705" s="8">
        <v>6828.03</v>
      </c>
      <c r="CS705">
        <v>1</v>
      </c>
      <c r="CU705" s="8">
        <v>5797.95</v>
      </c>
      <c r="CV705">
        <v>1</v>
      </c>
      <c r="CX705" t="s">
        <v>8530</v>
      </c>
      <c r="CY705">
        <v>6</v>
      </c>
    </row>
    <row r="706" spans="1:103" x14ac:dyDescent="0.35">
      <c r="A706" t="s">
        <v>8516</v>
      </c>
      <c r="B706" s="19" t="s">
        <v>8486</v>
      </c>
      <c r="C706" t="s">
        <v>9</v>
      </c>
      <c r="D706">
        <v>100</v>
      </c>
      <c r="E706">
        <v>27</v>
      </c>
      <c r="F706" t="s">
        <v>8486</v>
      </c>
      <c r="G706">
        <v>532</v>
      </c>
      <c r="H706" t="s">
        <v>50</v>
      </c>
      <c r="I706">
        <v>27</v>
      </c>
      <c r="J706" t="s">
        <v>791</v>
      </c>
      <c r="K706" t="s">
        <v>8517</v>
      </c>
      <c r="L706" s="1"/>
      <c r="M706" s="1">
        <v>42238</v>
      </c>
      <c r="N706" s="1">
        <v>41913</v>
      </c>
      <c r="O706" t="s">
        <v>13</v>
      </c>
      <c r="P706" s="1"/>
      <c r="Q706" t="s">
        <v>436</v>
      </c>
      <c r="R706" t="s">
        <v>9</v>
      </c>
      <c r="S706" t="s">
        <v>8488</v>
      </c>
      <c r="T706" t="s">
        <v>13</v>
      </c>
      <c r="U706" t="s">
        <v>53</v>
      </c>
      <c r="X706" s="8">
        <v>48.87</v>
      </c>
      <c r="Y706" s="8">
        <v>26.13</v>
      </c>
      <c r="Z706" s="8">
        <v>45</v>
      </c>
      <c r="AA706" s="8">
        <v>7441.28</v>
      </c>
      <c r="AB706" t="s">
        <v>215</v>
      </c>
      <c r="AC706" t="s">
        <v>830</v>
      </c>
      <c r="AD706" t="s">
        <v>19</v>
      </c>
      <c r="AE706" t="s">
        <v>791</v>
      </c>
      <c r="AF706" t="s">
        <v>177</v>
      </c>
      <c r="AG706" t="s">
        <v>8531</v>
      </c>
      <c r="AH706" t="s">
        <v>3700</v>
      </c>
      <c r="AI706" t="s">
        <v>3572</v>
      </c>
      <c r="AJ706" t="s">
        <v>59</v>
      </c>
      <c r="AK706" t="s">
        <v>3126</v>
      </c>
      <c r="AL706" s="2">
        <v>41913.717407407406</v>
      </c>
      <c r="AM706" t="s">
        <v>8519</v>
      </c>
      <c r="AN706" t="s">
        <v>8519</v>
      </c>
      <c r="AO706">
        <v>6</v>
      </c>
      <c r="AP706" t="s">
        <v>701</v>
      </c>
      <c r="AQ706" t="s">
        <v>702</v>
      </c>
      <c r="AR706">
        <v>40</v>
      </c>
      <c r="AT706" t="s">
        <v>8491</v>
      </c>
      <c r="AU706" t="s">
        <v>5004</v>
      </c>
      <c r="AV706" t="s">
        <v>62</v>
      </c>
      <c r="AW706" s="8">
        <v>6877.95</v>
      </c>
      <c r="AX706" s="8">
        <v>6877.95</v>
      </c>
      <c r="AY706" s="8">
        <v>7441.28</v>
      </c>
      <c r="AZ706" t="s">
        <v>210</v>
      </c>
      <c r="BA706" t="s">
        <v>8520</v>
      </c>
      <c r="BB706" t="s">
        <v>803</v>
      </c>
      <c r="BC706" t="s">
        <v>8521</v>
      </c>
      <c r="BD706">
        <v>1.5</v>
      </c>
      <c r="BE706">
        <v>25</v>
      </c>
      <c r="BF706" t="s">
        <v>9</v>
      </c>
      <c r="BG706" t="s">
        <v>8522</v>
      </c>
      <c r="BO706" t="s">
        <v>828</v>
      </c>
      <c r="BP706">
        <v>0</v>
      </c>
      <c r="BQ706" t="s">
        <v>36</v>
      </c>
      <c r="BR706" t="s">
        <v>8523</v>
      </c>
      <c r="BS706" t="s">
        <v>69</v>
      </c>
      <c r="BT706" t="s">
        <v>9</v>
      </c>
      <c r="BU706" t="s">
        <v>38</v>
      </c>
      <c r="BV706" t="s">
        <v>8524</v>
      </c>
      <c r="BW706" t="s">
        <v>8519</v>
      </c>
      <c r="BX706" t="s">
        <v>8525</v>
      </c>
      <c r="BY706" t="s">
        <v>8519</v>
      </c>
      <c r="BZ706" t="s">
        <v>40</v>
      </c>
      <c r="CB706" t="s">
        <v>8526</v>
      </c>
      <c r="CE706" t="s">
        <v>2098</v>
      </c>
      <c r="CF706">
        <v>249</v>
      </c>
      <c r="CG706" t="s">
        <v>220</v>
      </c>
      <c r="CI706" t="s">
        <v>8486</v>
      </c>
      <c r="CJ706">
        <v>67</v>
      </c>
      <c r="CK706" t="s">
        <v>45</v>
      </c>
      <c r="CL706" s="1">
        <v>42238</v>
      </c>
      <c r="CM706" t="s">
        <v>8520</v>
      </c>
      <c r="CN706" t="s">
        <v>8527</v>
      </c>
      <c r="CO706" t="s">
        <v>8532</v>
      </c>
      <c r="CQ706">
        <v>3</v>
      </c>
      <c r="CR706" s="8">
        <v>8134.83</v>
      </c>
      <c r="CS706">
        <v>1</v>
      </c>
      <c r="CU706" s="8">
        <v>6877.95</v>
      </c>
      <c r="CV706">
        <v>1</v>
      </c>
      <c r="CX706" t="s">
        <v>8533</v>
      </c>
      <c r="CY706">
        <v>6</v>
      </c>
    </row>
    <row r="707" spans="1:103" x14ac:dyDescent="0.35">
      <c r="A707" t="s">
        <v>8516</v>
      </c>
      <c r="B707" s="19" t="s">
        <v>8486</v>
      </c>
      <c r="C707" t="s">
        <v>9</v>
      </c>
      <c r="D707">
        <v>98.42</v>
      </c>
      <c r="E707">
        <v>27</v>
      </c>
      <c r="F707" t="s">
        <v>8486</v>
      </c>
      <c r="G707">
        <v>567</v>
      </c>
      <c r="H707" t="s">
        <v>148</v>
      </c>
      <c r="I707">
        <v>27</v>
      </c>
      <c r="J707" t="s">
        <v>791</v>
      </c>
      <c r="K707" t="s">
        <v>8517</v>
      </c>
      <c r="L707" s="1"/>
      <c r="M707" s="1">
        <v>42235</v>
      </c>
      <c r="N707" s="1">
        <v>41921</v>
      </c>
      <c r="O707" t="s">
        <v>13</v>
      </c>
      <c r="P707" s="1"/>
      <c r="Q707" t="s">
        <v>436</v>
      </c>
      <c r="R707" t="s">
        <v>9</v>
      </c>
      <c r="S707" t="s">
        <v>8488</v>
      </c>
      <c r="T707" t="s">
        <v>13</v>
      </c>
      <c r="U707" t="s">
        <v>53</v>
      </c>
      <c r="X707" s="8">
        <v>45</v>
      </c>
      <c r="Y707" s="8">
        <v>23</v>
      </c>
      <c r="Z707" s="8">
        <v>45</v>
      </c>
      <c r="AA707" s="8">
        <v>8584.36</v>
      </c>
      <c r="AB707" t="s">
        <v>664</v>
      </c>
      <c r="AC707" t="s">
        <v>412</v>
      </c>
      <c r="AD707" t="s">
        <v>19</v>
      </c>
      <c r="AE707" t="s">
        <v>791</v>
      </c>
      <c r="AF707" t="s">
        <v>177</v>
      </c>
      <c r="AG707" t="s">
        <v>8534</v>
      </c>
      <c r="AH707" t="s">
        <v>480</v>
      </c>
      <c r="AI707" t="s">
        <v>481</v>
      </c>
      <c r="AJ707" t="s">
        <v>100</v>
      </c>
      <c r="AK707" t="s">
        <v>416</v>
      </c>
      <c r="AL707" s="2">
        <v>41921.605624999997</v>
      </c>
      <c r="AM707" t="s">
        <v>8519</v>
      </c>
      <c r="AN707" t="s">
        <v>8519</v>
      </c>
      <c r="AO707">
        <v>7</v>
      </c>
      <c r="AP707" t="s">
        <v>5004</v>
      </c>
      <c r="AQ707" t="s">
        <v>702</v>
      </c>
      <c r="AR707">
        <v>40</v>
      </c>
      <c r="AT707" t="s">
        <v>8491</v>
      </c>
      <c r="AU707" t="s">
        <v>5004</v>
      </c>
      <c r="AV707" t="s">
        <v>104</v>
      </c>
      <c r="AW707" s="8">
        <v>8061.25</v>
      </c>
      <c r="AX707" s="8">
        <v>8061.25</v>
      </c>
      <c r="AY707" s="8">
        <v>8721.85</v>
      </c>
      <c r="AZ707" t="s">
        <v>210</v>
      </c>
      <c r="BA707" t="s">
        <v>8520</v>
      </c>
      <c r="BB707" t="s">
        <v>803</v>
      </c>
      <c r="BC707" t="s">
        <v>8521</v>
      </c>
      <c r="BD707">
        <v>1.5</v>
      </c>
      <c r="BE707">
        <v>25</v>
      </c>
      <c r="BF707" t="s">
        <v>9</v>
      </c>
      <c r="BG707" t="s">
        <v>8522</v>
      </c>
      <c r="BO707" t="s">
        <v>423</v>
      </c>
      <c r="BP707">
        <v>137.49</v>
      </c>
      <c r="BQ707" t="s">
        <v>1311</v>
      </c>
      <c r="BR707" t="s">
        <v>8523</v>
      </c>
      <c r="BS707" t="s">
        <v>69</v>
      </c>
      <c r="BT707" t="s">
        <v>69</v>
      </c>
      <c r="BU707" t="s">
        <v>38</v>
      </c>
      <c r="BV707" t="s">
        <v>8524</v>
      </c>
      <c r="BW707" t="s">
        <v>8519</v>
      </c>
      <c r="BX707" t="s">
        <v>8525</v>
      </c>
      <c r="BY707" t="s">
        <v>8519</v>
      </c>
      <c r="BZ707" t="s">
        <v>40</v>
      </c>
      <c r="CB707" t="s">
        <v>8526</v>
      </c>
      <c r="CE707" t="s">
        <v>2098</v>
      </c>
      <c r="CF707">
        <v>289</v>
      </c>
      <c r="CG707" t="s">
        <v>429</v>
      </c>
      <c r="CH707" t="s">
        <v>1316</v>
      </c>
      <c r="CI707" t="s">
        <v>8486</v>
      </c>
      <c r="CJ707">
        <v>67</v>
      </c>
      <c r="CK707" t="s">
        <v>45</v>
      </c>
      <c r="CL707" s="1">
        <v>42235</v>
      </c>
      <c r="CM707" t="s">
        <v>8520</v>
      </c>
      <c r="CN707" t="s">
        <v>8527</v>
      </c>
      <c r="CO707" t="s">
        <v>8535</v>
      </c>
      <c r="CQ707">
        <v>3</v>
      </c>
      <c r="CR707" s="8">
        <v>9441.6299999999992</v>
      </c>
      <c r="CS707">
        <v>2</v>
      </c>
      <c r="CU707" s="8">
        <v>8061.25</v>
      </c>
      <c r="CV707">
        <v>1</v>
      </c>
      <c r="CX707" t="s">
        <v>8536</v>
      </c>
      <c r="CY707">
        <v>6</v>
      </c>
    </row>
    <row r="708" spans="1:103" x14ac:dyDescent="0.35">
      <c r="A708" t="s">
        <v>8537</v>
      </c>
      <c r="B708" s="19" t="s">
        <v>8486</v>
      </c>
      <c r="C708" t="s">
        <v>9</v>
      </c>
      <c r="D708">
        <v>100</v>
      </c>
      <c r="E708">
        <v>27</v>
      </c>
      <c r="F708" t="s">
        <v>8486</v>
      </c>
      <c r="G708">
        <v>497</v>
      </c>
      <c r="H708" t="s">
        <v>50</v>
      </c>
      <c r="I708">
        <v>27</v>
      </c>
      <c r="J708" t="s">
        <v>791</v>
      </c>
      <c r="K708" t="s">
        <v>8538</v>
      </c>
      <c r="L708" s="1"/>
      <c r="M708" s="1">
        <v>42237</v>
      </c>
      <c r="N708" s="1">
        <v>41906</v>
      </c>
      <c r="O708" t="s">
        <v>13</v>
      </c>
      <c r="P708" s="1">
        <v>41913</v>
      </c>
      <c r="Q708" t="s">
        <v>202</v>
      </c>
      <c r="R708" t="s">
        <v>9</v>
      </c>
      <c r="S708" t="s">
        <v>8488</v>
      </c>
      <c r="T708" t="s">
        <v>13</v>
      </c>
      <c r="U708" t="s">
        <v>16</v>
      </c>
      <c r="V708" t="s">
        <v>8539</v>
      </c>
      <c r="X708" s="8">
        <v>48.87</v>
      </c>
      <c r="Y708" s="8">
        <v>26.13</v>
      </c>
      <c r="Z708" s="8">
        <v>45</v>
      </c>
      <c r="AA708" s="8">
        <v>7428.78</v>
      </c>
      <c r="AB708" t="s">
        <v>215</v>
      </c>
      <c r="AC708" t="s">
        <v>830</v>
      </c>
      <c r="AD708" t="s">
        <v>19</v>
      </c>
      <c r="AE708" t="s">
        <v>791</v>
      </c>
      <c r="AF708" t="s">
        <v>177</v>
      </c>
      <c r="AG708" t="s">
        <v>8540</v>
      </c>
      <c r="AH708" t="s">
        <v>306</v>
      </c>
      <c r="AI708" t="s">
        <v>99</v>
      </c>
      <c r="AJ708" t="s">
        <v>23</v>
      </c>
      <c r="AK708" t="s">
        <v>1878</v>
      </c>
      <c r="AL708" s="2">
        <v>41906.607708333337</v>
      </c>
      <c r="AM708" t="s">
        <v>8541</v>
      </c>
      <c r="AN708" t="s">
        <v>8542</v>
      </c>
      <c r="AO708">
        <v>8</v>
      </c>
      <c r="AP708" t="s">
        <v>701</v>
      </c>
      <c r="AQ708" t="s">
        <v>702</v>
      </c>
      <c r="AR708">
        <v>40</v>
      </c>
      <c r="AT708" t="s">
        <v>8491</v>
      </c>
      <c r="AU708" t="s">
        <v>5004</v>
      </c>
      <c r="AV708" t="s">
        <v>29</v>
      </c>
      <c r="AW708" s="8">
        <v>7012.24</v>
      </c>
      <c r="AX708" s="8">
        <v>6867.62</v>
      </c>
      <c r="AY708" s="8">
        <v>7428.78</v>
      </c>
      <c r="AZ708" t="s">
        <v>30</v>
      </c>
      <c r="BA708" t="s">
        <v>8543</v>
      </c>
      <c r="BB708" t="s">
        <v>8544</v>
      </c>
      <c r="BC708" t="s">
        <v>8545</v>
      </c>
      <c r="BD708">
        <v>1.5</v>
      </c>
      <c r="BE708">
        <v>25</v>
      </c>
      <c r="BF708" t="s">
        <v>9</v>
      </c>
      <c r="BG708" t="s">
        <v>8546</v>
      </c>
      <c r="BO708" t="s">
        <v>828</v>
      </c>
      <c r="BP708">
        <v>0</v>
      </c>
      <c r="BQ708" t="s">
        <v>36</v>
      </c>
      <c r="BR708" t="s">
        <v>8547</v>
      </c>
      <c r="BS708" t="s">
        <v>9</v>
      </c>
      <c r="BT708" t="s">
        <v>9</v>
      </c>
      <c r="BU708" t="s">
        <v>38</v>
      </c>
      <c r="BV708" t="s">
        <v>8548</v>
      </c>
      <c r="BW708" t="s">
        <v>8541</v>
      </c>
      <c r="BX708" t="s">
        <v>8549</v>
      </c>
      <c r="BY708" t="s">
        <v>8542</v>
      </c>
      <c r="BZ708" t="s">
        <v>40</v>
      </c>
      <c r="CA708" t="s">
        <v>8550</v>
      </c>
      <c r="CB708" t="s">
        <v>8551</v>
      </c>
      <c r="CD708" t="s">
        <v>164</v>
      </c>
      <c r="CE708" t="s">
        <v>2005</v>
      </c>
      <c r="CF708">
        <v>249</v>
      </c>
      <c r="CG708" t="s">
        <v>220</v>
      </c>
      <c r="CI708" t="s">
        <v>8486</v>
      </c>
      <c r="CJ708">
        <v>67</v>
      </c>
      <c r="CK708" t="s">
        <v>45</v>
      </c>
      <c r="CL708" s="1">
        <v>42237</v>
      </c>
      <c r="CM708" t="s">
        <v>8543</v>
      </c>
      <c r="CN708" t="s">
        <v>8552</v>
      </c>
      <c r="CO708" t="s">
        <v>8553</v>
      </c>
      <c r="CQ708">
        <v>3</v>
      </c>
      <c r="CR708" s="8">
        <v>8134.83</v>
      </c>
      <c r="CS708">
        <v>2</v>
      </c>
      <c r="CU708" s="8">
        <v>7012.24</v>
      </c>
      <c r="CV708">
        <v>1</v>
      </c>
      <c r="CX708" t="s">
        <v>8554</v>
      </c>
      <c r="CY708">
        <v>6</v>
      </c>
    </row>
    <row r="709" spans="1:103" x14ac:dyDescent="0.35">
      <c r="A709" t="s">
        <v>8555</v>
      </c>
      <c r="B709" s="19" t="s">
        <v>8486</v>
      </c>
      <c r="C709" t="s">
        <v>9</v>
      </c>
      <c r="D709">
        <v>100</v>
      </c>
      <c r="E709">
        <v>27</v>
      </c>
      <c r="F709" t="s">
        <v>8486</v>
      </c>
      <c r="G709">
        <v>1030</v>
      </c>
      <c r="H709" t="s">
        <v>10</v>
      </c>
      <c r="I709">
        <v>27</v>
      </c>
      <c r="J709" t="s">
        <v>791</v>
      </c>
      <c r="K709" t="s">
        <v>8556</v>
      </c>
      <c r="L709" s="1"/>
      <c r="M709" s="1">
        <v>42236</v>
      </c>
      <c r="N709" s="1">
        <v>42046</v>
      </c>
      <c r="O709" t="s">
        <v>13</v>
      </c>
      <c r="P709" s="1">
        <v>42053</v>
      </c>
      <c r="Q709" t="s">
        <v>436</v>
      </c>
      <c r="R709" t="s">
        <v>9</v>
      </c>
      <c r="S709" t="s">
        <v>8488</v>
      </c>
      <c r="T709" t="s">
        <v>13</v>
      </c>
      <c r="U709" t="s">
        <v>16</v>
      </c>
      <c r="X709" s="8">
        <v>38.15</v>
      </c>
      <c r="Y709" s="8">
        <v>22.85</v>
      </c>
      <c r="Z709" s="8">
        <v>45</v>
      </c>
      <c r="AA709" s="8">
        <v>6669.94</v>
      </c>
      <c r="AB709" t="s">
        <v>814</v>
      </c>
      <c r="AC709" t="s">
        <v>814</v>
      </c>
      <c r="AD709" t="s">
        <v>19</v>
      </c>
      <c r="AE709" t="s">
        <v>791</v>
      </c>
      <c r="AF709" t="s">
        <v>177</v>
      </c>
      <c r="AH709" t="s">
        <v>6225</v>
      </c>
      <c r="AI709" t="s">
        <v>22</v>
      </c>
      <c r="AJ709" t="s">
        <v>80</v>
      </c>
      <c r="AK709" t="s">
        <v>1895</v>
      </c>
      <c r="AL709" s="2">
        <v>42046.527592592596</v>
      </c>
      <c r="AM709" t="s">
        <v>8557</v>
      </c>
      <c r="AN709" t="s">
        <v>8557</v>
      </c>
      <c r="AO709">
        <v>4</v>
      </c>
      <c r="AP709" t="s">
        <v>701</v>
      </c>
      <c r="AQ709" t="s">
        <v>702</v>
      </c>
      <c r="AR709">
        <v>40</v>
      </c>
      <c r="AT709" t="s">
        <v>8491</v>
      </c>
      <c r="AU709" t="s">
        <v>5004</v>
      </c>
      <c r="AV709" t="s">
        <v>83</v>
      </c>
      <c r="AW709" s="8">
        <v>6183</v>
      </c>
      <c r="AX709" s="8">
        <v>6183</v>
      </c>
      <c r="AY709" s="8">
        <v>6669.94</v>
      </c>
      <c r="BA709" t="s">
        <v>8558</v>
      </c>
      <c r="BB709" t="s">
        <v>32</v>
      </c>
      <c r="BC709" t="s">
        <v>8559</v>
      </c>
      <c r="BD709">
        <v>1.5</v>
      </c>
      <c r="BE709">
        <v>25</v>
      </c>
      <c r="BF709" t="s">
        <v>69</v>
      </c>
      <c r="BG709" t="s">
        <v>8560</v>
      </c>
      <c r="BO709" t="s">
        <v>1901</v>
      </c>
      <c r="BP709">
        <v>0</v>
      </c>
      <c r="BQ709" t="s">
        <v>36</v>
      </c>
      <c r="BR709" t="s">
        <v>8561</v>
      </c>
      <c r="BS709" t="s">
        <v>69</v>
      </c>
      <c r="BV709" t="s">
        <v>8562</v>
      </c>
      <c r="BW709" t="s">
        <v>8557</v>
      </c>
      <c r="BX709" t="s">
        <v>8563</v>
      </c>
      <c r="BY709" t="s">
        <v>8557</v>
      </c>
      <c r="BZ709" t="s">
        <v>40</v>
      </c>
      <c r="CB709" t="s">
        <v>8564</v>
      </c>
      <c r="CE709" t="s">
        <v>43</v>
      </c>
      <c r="CF709">
        <v>229</v>
      </c>
      <c r="CG709" t="s">
        <v>304</v>
      </c>
      <c r="CI709" t="s">
        <v>8486</v>
      </c>
      <c r="CJ709">
        <v>67</v>
      </c>
      <c r="CK709" t="s">
        <v>45</v>
      </c>
      <c r="CL709" s="1">
        <v>42236</v>
      </c>
      <c r="CM709" t="s">
        <v>8558</v>
      </c>
      <c r="CN709" t="s">
        <v>8565</v>
      </c>
      <c r="CQ709">
        <v>2</v>
      </c>
      <c r="CR709" s="8">
        <v>7481.43</v>
      </c>
      <c r="CS709">
        <v>1</v>
      </c>
      <c r="CU709" s="8">
        <v>6183</v>
      </c>
      <c r="CV709">
        <v>1</v>
      </c>
      <c r="CX709" t="s">
        <v>8566</v>
      </c>
      <c r="CY709">
        <v>6</v>
      </c>
    </row>
    <row r="710" spans="1:103" x14ac:dyDescent="0.35">
      <c r="A710" t="s">
        <v>8567</v>
      </c>
      <c r="B710" s="19" t="s">
        <v>8486</v>
      </c>
      <c r="C710" t="s">
        <v>9</v>
      </c>
      <c r="D710">
        <v>100</v>
      </c>
      <c r="E710">
        <v>27</v>
      </c>
      <c r="F710" t="s">
        <v>8486</v>
      </c>
      <c r="G710">
        <v>1439</v>
      </c>
      <c r="H710" t="s">
        <v>10</v>
      </c>
      <c r="I710">
        <v>27</v>
      </c>
      <c r="J710" t="s">
        <v>791</v>
      </c>
      <c r="K710" t="s">
        <v>8568</v>
      </c>
      <c r="L710" s="1"/>
      <c r="M710" s="1">
        <v>42237</v>
      </c>
      <c r="N710" s="1">
        <v>42090</v>
      </c>
      <c r="O710" t="s">
        <v>13</v>
      </c>
      <c r="P710" s="1"/>
      <c r="Q710" t="s">
        <v>173</v>
      </c>
      <c r="R710" t="s">
        <v>9</v>
      </c>
      <c r="S710" t="s">
        <v>8488</v>
      </c>
      <c r="T710" t="s">
        <v>13</v>
      </c>
      <c r="U710" t="s">
        <v>53</v>
      </c>
      <c r="V710" t="s">
        <v>8569</v>
      </c>
      <c r="X710" s="8">
        <v>38.15</v>
      </c>
      <c r="Y710" s="8">
        <v>22.85</v>
      </c>
      <c r="Z710" s="8">
        <v>45</v>
      </c>
      <c r="AA710" s="8">
        <v>6769.93</v>
      </c>
      <c r="AB710" t="s">
        <v>814</v>
      </c>
      <c r="AC710" t="s">
        <v>814</v>
      </c>
      <c r="AD710" t="s">
        <v>19</v>
      </c>
      <c r="AE710" t="s">
        <v>791</v>
      </c>
      <c r="AF710" t="s">
        <v>177</v>
      </c>
      <c r="AG710" t="s">
        <v>8569</v>
      </c>
      <c r="AH710" t="s">
        <v>282</v>
      </c>
      <c r="AI710" t="s">
        <v>283</v>
      </c>
      <c r="AJ710" t="s">
        <v>23</v>
      </c>
      <c r="AK710" t="s">
        <v>1932</v>
      </c>
      <c r="AL710" s="2">
        <v>42090.741956018515</v>
      </c>
      <c r="AM710" t="s">
        <v>8570</v>
      </c>
      <c r="AO710">
        <v>3</v>
      </c>
      <c r="AP710" t="s">
        <v>701</v>
      </c>
      <c r="AQ710" t="s">
        <v>702</v>
      </c>
      <c r="AR710">
        <v>40</v>
      </c>
      <c r="AT710" t="s">
        <v>8491</v>
      </c>
      <c r="AU710" t="s">
        <v>5004</v>
      </c>
      <c r="AV710" t="s">
        <v>29</v>
      </c>
      <c r="AW710" s="8">
        <v>6265.64</v>
      </c>
      <c r="AX710" s="8">
        <v>6265.64</v>
      </c>
      <c r="AY710" s="8">
        <v>6769.93</v>
      </c>
      <c r="AZ710" t="s">
        <v>210</v>
      </c>
      <c r="BA710" t="s">
        <v>8571</v>
      </c>
      <c r="BB710" t="s">
        <v>1742</v>
      </c>
      <c r="BC710" t="s">
        <v>8572</v>
      </c>
      <c r="BD710">
        <v>1.5</v>
      </c>
      <c r="BE710">
        <v>25</v>
      </c>
      <c r="BF710" t="s">
        <v>9</v>
      </c>
      <c r="BG710" t="s">
        <v>8573</v>
      </c>
      <c r="BO710" t="s">
        <v>1901</v>
      </c>
      <c r="BP710">
        <v>0</v>
      </c>
      <c r="BQ710" t="s">
        <v>36</v>
      </c>
      <c r="BR710" t="s">
        <v>8574</v>
      </c>
      <c r="BS710" t="s">
        <v>9</v>
      </c>
      <c r="BT710" t="s">
        <v>9</v>
      </c>
      <c r="BU710" t="s">
        <v>38</v>
      </c>
      <c r="BV710" t="s">
        <v>8575</v>
      </c>
      <c r="BW710" t="s">
        <v>8570</v>
      </c>
      <c r="BX710" t="s">
        <v>8569</v>
      </c>
      <c r="BY710" t="s">
        <v>8570</v>
      </c>
      <c r="BZ710" t="s">
        <v>72</v>
      </c>
      <c r="CB710" t="s">
        <v>2510</v>
      </c>
      <c r="CC710" t="s">
        <v>8576</v>
      </c>
      <c r="CE710" t="s">
        <v>43</v>
      </c>
      <c r="CF710">
        <v>229</v>
      </c>
      <c r="CG710" t="s">
        <v>304</v>
      </c>
      <c r="CI710" t="s">
        <v>8486</v>
      </c>
      <c r="CJ710">
        <v>67</v>
      </c>
      <c r="CK710" t="s">
        <v>45</v>
      </c>
      <c r="CL710" s="1">
        <v>42237</v>
      </c>
      <c r="CM710" t="s">
        <v>8571</v>
      </c>
      <c r="CN710" t="s">
        <v>8577</v>
      </c>
      <c r="CO710" t="s">
        <v>8578</v>
      </c>
      <c r="CQ710">
        <v>2</v>
      </c>
      <c r="CR710" s="8"/>
      <c r="CS710">
        <v>1</v>
      </c>
      <c r="CU710" s="8">
        <v>6265.64</v>
      </c>
      <c r="CV710">
        <v>1</v>
      </c>
      <c r="CX710" t="s">
        <v>8579</v>
      </c>
      <c r="CY710">
        <v>6</v>
      </c>
    </row>
    <row r="711" spans="1:103" x14ac:dyDescent="0.35">
      <c r="A711" t="s">
        <v>8580</v>
      </c>
      <c r="B711" s="19" t="s">
        <v>8486</v>
      </c>
      <c r="C711" t="s">
        <v>69</v>
      </c>
      <c r="D711">
        <v>100</v>
      </c>
      <c r="E711">
        <v>27</v>
      </c>
      <c r="F711" t="s">
        <v>8486</v>
      </c>
      <c r="G711">
        <v>1025</v>
      </c>
      <c r="H711" t="s">
        <v>50</v>
      </c>
      <c r="I711">
        <v>27</v>
      </c>
      <c r="J711" t="s">
        <v>791</v>
      </c>
      <c r="K711" t="s">
        <v>8581</v>
      </c>
      <c r="L711" s="1"/>
      <c r="M711" s="1">
        <v>42236</v>
      </c>
      <c r="N711" s="1">
        <v>42045</v>
      </c>
      <c r="O711" t="s">
        <v>13</v>
      </c>
      <c r="P711" s="1">
        <v>42059</v>
      </c>
      <c r="Q711" t="s">
        <v>436</v>
      </c>
      <c r="R711" t="s">
        <v>9</v>
      </c>
      <c r="S711" t="s">
        <v>8488</v>
      </c>
      <c r="T711" t="s">
        <v>13</v>
      </c>
      <c r="U711" t="s">
        <v>1267</v>
      </c>
      <c r="V711" t="s">
        <v>8582</v>
      </c>
      <c r="X711" s="8">
        <v>48.87</v>
      </c>
      <c r="Y711" s="8">
        <v>26.13</v>
      </c>
      <c r="Z711" s="8">
        <v>45</v>
      </c>
      <c r="AA711" s="8">
        <v>174.99</v>
      </c>
      <c r="AB711" t="s">
        <v>215</v>
      </c>
      <c r="AC711" t="s">
        <v>830</v>
      </c>
      <c r="AD711" t="s">
        <v>19</v>
      </c>
      <c r="AE711" t="s">
        <v>791</v>
      </c>
      <c r="AF711" t="s">
        <v>177</v>
      </c>
      <c r="AG711" t="s">
        <v>2479</v>
      </c>
      <c r="AH711" t="s">
        <v>21</v>
      </c>
      <c r="AI711" t="s">
        <v>22</v>
      </c>
      <c r="AJ711" t="s">
        <v>80</v>
      </c>
      <c r="AK711" t="s">
        <v>1863</v>
      </c>
      <c r="AL711" s="2">
        <v>42045.75885416667</v>
      </c>
      <c r="AM711" t="s">
        <v>8583</v>
      </c>
      <c r="AN711" t="s">
        <v>8583</v>
      </c>
      <c r="AO711">
        <v>7</v>
      </c>
      <c r="AP711" t="s">
        <v>701</v>
      </c>
      <c r="AQ711" t="s">
        <v>702</v>
      </c>
      <c r="AR711">
        <v>40</v>
      </c>
      <c r="AT711" t="s">
        <v>8491</v>
      </c>
      <c r="AU711" t="s">
        <v>5004</v>
      </c>
      <c r="AV711" t="s">
        <v>83</v>
      </c>
      <c r="AW711" s="8">
        <v>6867.62</v>
      </c>
      <c r="AX711" s="8">
        <v>144.62</v>
      </c>
      <c r="AY711" s="8">
        <v>174.99</v>
      </c>
      <c r="AZ711" t="s">
        <v>30</v>
      </c>
      <c r="BA711" t="s">
        <v>8584</v>
      </c>
      <c r="BB711" t="s">
        <v>32</v>
      </c>
      <c r="BC711" t="s">
        <v>8585</v>
      </c>
      <c r="BD711">
        <v>1.5</v>
      </c>
      <c r="BE711">
        <v>25</v>
      </c>
      <c r="BF711" t="s">
        <v>69</v>
      </c>
      <c r="BG711" t="s">
        <v>8586</v>
      </c>
      <c r="BO711" t="s">
        <v>828</v>
      </c>
      <c r="BP711">
        <v>0</v>
      </c>
      <c r="BQ711" t="s">
        <v>36</v>
      </c>
      <c r="BR711" t="s">
        <v>4279</v>
      </c>
      <c r="BS711" t="s">
        <v>69</v>
      </c>
      <c r="BT711" t="s">
        <v>9</v>
      </c>
      <c r="BU711" t="s">
        <v>38</v>
      </c>
      <c r="BV711" t="s">
        <v>8587</v>
      </c>
      <c r="BW711" t="s">
        <v>8583</v>
      </c>
      <c r="BX711" t="s">
        <v>1985</v>
      </c>
      <c r="BY711" t="s">
        <v>8583</v>
      </c>
      <c r="BZ711" t="s">
        <v>40</v>
      </c>
      <c r="CA711" t="s">
        <v>8588</v>
      </c>
      <c r="CB711" t="s">
        <v>8589</v>
      </c>
      <c r="CC711" t="s">
        <v>8590</v>
      </c>
      <c r="CD711" t="s">
        <v>254</v>
      </c>
      <c r="CE711" t="s">
        <v>8591</v>
      </c>
      <c r="CF711">
        <v>249</v>
      </c>
      <c r="CG711" t="s">
        <v>220</v>
      </c>
      <c r="CI711" t="s">
        <v>8486</v>
      </c>
      <c r="CJ711">
        <v>67</v>
      </c>
      <c r="CK711" t="s">
        <v>45</v>
      </c>
      <c r="CL711" s="1">
        <v>42236</v>
      </c>
      <c r="CM711" t="s">
        <v>8584</v>
      </c>
      <c r="CO711" t="s">
        <v>8592</v>
      </c>
      <c r="CP711" t="s">
        <v>8590</v>
      </c>
      <c r="CQ711">
        <v>2</v>
      </c>
      <c r="CR711" s="8">
        <v>0</v>
      </c>
      <c r="CS711">
        <v>2</v>
      </c>
      <c r="CU711" s="8">
        <v>6867.62</v>
      </c>
      <c r="CV711">
        <v>1</v>
      </c>
      <c r="CX711" t="s">
        <v>8593</v>
      </c>
      <c r="CY711">
        <v>6</v>
      </c>
    </row>
    <row r="712" spans="1:103" x14ac:dyDescent="0.35">
      <c r="A712" t="s">
        <v>8594</v>
      </c>
      <c r="B712" s="19" t="s">
        <v>8595</v>
      </c>
      <c r="C712" t="s">
        <v>9</v>
      </c>
      <c r="D712">
        <v>100</v>
      </c>
      <c r="E712">
        <v>150</v>
      </c>
      <c r="F712" t="s">
        <v>8595</v>
      </c>
      <c r="G712">
        <v>1695</v>
      </c>
      <c r="H712" t="s">
        <v>148</v>
      </c>
      <c r="I712">
        <v>150</v>
      </c>
      <c r="J712" t="s">
        <v>1433</v>
      </c>
      <c r="K712" t="s">
        <v>8596</v>
      </c>
      <c r="L712" s="1"/>
      <c r="M712" s="1">
        <v>42235</v>
      </c>
      <c r="N712" s="1">
        <v>42122</v>
      </c>
      <c r="O712" t="s">
        <v>13</v>
      </c>
      <c r="P712" s="1">
        <v>42137</v>
      </c>
      <c r="Q712" t="s">
        <v>758</v>
      </c>
      <c r="R712" t="s">
        <v>9</v>
      </c>
      <c r="S712" t="s">
        <v>8597</v>
      </c>
      <c r="T712" t="s">
        <v>13</v>
      </c>
      <c r="U712" t="s">
        <v>652</v>
      </c>
      <c r="X712" s="8">
        <v>54.29</v>
      </c>
      <c r="Y712" s="8">
        <v>23.22</v>
      </c>
      <c r="Z712" s="8">
        <v>40</v>
      </c>
      <c r="AA712" s="8">
        <v>63343.5</v>
      </c>
      <c r="AB712" t="s">
        <v>2412</v>
      </c>
      <c r="AC712" t="s">
        <v>2412</v>
      </c>
      <c r="AD712" t="s">
        <v>1436</v>
      </c>
      <c r="AE712" t="s">
        <v>1433</v>
      </c>
      <c r="AF712" t="s">
        <v>177</v>
      </c>
      <c r="AH712" t="s">
        <v>5571</v>
      </c>
      <c r="AI712" t="s">
        <v>2674</v>
      </c>
      <c r="AJ712" t="s">
        <v>100</v>
      </c>
      <c r="AK712" t="s">
        <v>2414</v>
      </c>
      <c r="AL712" s="2">
        <v>42122.544849537036</v>
      </c>
      <c r="AM712" t="s">
        <v>8598</v>
      </c>
      <c r="AN712" t="s">
        <v>8598</v>
      </c>
      <c r="AO712">
        <v>1</v>
      </c>
      <c r="AP712" t="s">
        <v>2132</v>
      </c>
      <c r="AU712" t="s">
        <v>1472</v>
      </c>
      <c r="AV712" t="s">
        <v>104</v>
      </c>
      <c r="AW712" s="8">
        <v>52350</v>
      </c>
      <c r="AX712" s="8">
        <v>52350</v>
      </c>
      <c r="AY712" s="8">
        <v>63343.5</v>
      </c>
      <c r="BA712" t="s">
        <v>8599</v>
      </c>
      <c r="BB712" t="s">
        <v>32</v>
      </c>
      <c r="BC712" t="s">
        <v>8600</v>
      </c>
      <c r="BF712" t="s">
        <v>69</v>
      </c>
      <c r="BG712" t="s">
        <v>8601</v>
      </c>
      <c r="BO712" t="s">
        <v>654</v>
      </c>
      <c r="BP712">
        <v>0</v>
      </c>
      <c r="BQ712" t="s">
        <v>2136</v>
      </c>
      <c r="BR712" t="s">
        <v>8602</v>
      </c>
      <c r="BS712" t="s">
        <v>9</v>
      </c>
      <c r="BV712" t="s">
        <v>8603</v>
      </c>
      <c r="BW712" t="s">
        <v>8598</v>
      </c>
      <c r="BX712" t="s">
        <v>8604</v>
      </c>
      <c r="BY712" t="s">
        <v>8598</v>
      </c>
      <c r="BZ712" t="s">
        <v>40</v>
      </c>
      <c r="CB712" t="s">
        <v>642</v>
      </c>
      <c r="CC712" t="s">
        <v>8605</v>
      </c>
      <c r="CE712" t="s">
        <v>112</v>
      </c>
      <c r="CF712">
        <v>349</v>
      </c>
      <c r="CG712" t="s">
        <v>44</v>
      </c>
      <c r="CI712" t="s">
        <v>8595</v>
      </c>
      <c r="CJ712">
        <v>304</v>
      </c>
      <c r="CK712" t="s">
        <v>1450</v>
      </c>
      <c r="CL712" s="1">
        <v>42235</v>
      </c>
      <c r="CM712" t="s">
        <v>8599</v>
      </c>
      <c r="CN712" t="s">
        <v>8606</v>
      </c>
      <c r="CQ712">
        <v>1</v>
      </c>
      <c r="CR712" s="8"/>
      <c r="CS712">
        <v>1</v>
      </c>
      <c r="CU712" s="8">
        <v>52350</v>
      </c>
      <c r="CV712"/>
      <c r="CX712" t="s">
        <v>8607</v>
      </c>
    </row>
    <row r="713" spans="1:103" x14ac:dyDescent="0.35">
      <c r="A713" t="s">
        <v>1141</v>
      </c>
      <c r="B713" s="19" t="s">
        <v>8608</v>
      </c>
      <c r="C713" t="s">
        <v>9</v>
      </c>
      <c r="D713">
        <v>100</v>
      </c>
      <c r="E713">
        <v>180</v>
      </c>
      <c r="F713" t="s">
        <v>8608</v>
      </c>
      <c r="G713">
        <v>42</v>
      </c>
      <c r="H713" t="s">
        <v>50</v>
      </c>
      <c r="I713">
        <v>150</v>
      </c>
      <c r="J713" t="s">
        <v>11</v>
      </c>
      <c r="K713" t="s">
        <v>1143</v>
      </c>
      <c r="L713" s="1">
        <v>41925</v>
      </c>
      <c r="M713" s="1">
        <v>42237</v>
      </c>
      <c r="N713" s="1">
        <v>41870</v>
      </c>
      <c r="O713" t="s">
        <v>990</v>
      </c>
      <c r="P713" s="1"/>
      <c r="Q713" t="s">
        <v>52</v>
      </c>
      <c r="R713" t="s">
        <v>9</v>
      </c>
      <c r="S713" t="s">
        <v>8609</v>
      </c>
      <c r="T713" t="s">
        <v>8610</v>
      </c>
      <c r="X713" s="8">
        <v>43</v>
      </c>
      <c r="Y713" s="8">
        <v>21</v>
      </c>
      <c r="Z713" s="8">
        <v>39.33</v>
      </c>
      <c r="AA713" s="8">
        <v>43309.85</v>
      </c>
      <c r="AB713" t="s">
        <v>274</v>
      </c>
      <c r="AC713" t="s">
        <v>54</v>
      </c>
      <c r="AD713" t="s">
        <v>19</v>
      </c>
      <c r="AE713" t="s">
        <v>11</v>
      </c>
      <c r="AF713" t="s">
        <v>20</v>
      </c>
      <c r="AG713" t="s">
        <v>1151</v>
      </c>
      <c r="AH713" t="s">
        <v>57</v>
      </c>
      <c r="AI713" t="s">
        <v>58</v>
      </c>
      <c r="AJ713" t="s">
        <v>23</v>
      </c>
      <c r="AK713" t="s">
        <v>3453</v>
      </c>
      <c r="AL713" s="2">
        <v>41870.9377662037</v>
      </c>
      <c r="AM713" t="s">
        <v>1146</v>
      </c>
      <c r="AN713" t="s">
        <v>1146</v>
      </c>
      <c r="AO713">
        <v>9</v>
      </c>
      <c r="AP713" t="s">
        <v>310</v>
      </c>
      <c r="AQ713" t="s">
        <v>311</v>
      </c>
      <c r="AR713">
        <v>80</v>
      </c>
      <c r="AT713" t="s">
        <v>312</v>
      </c>
      <c r="AU713" t="s">
        <v>310</v>
      </c>
      <c r="AV713" t="s">
        <v>29</v>
      </c>
      <c r="AW713" s="8">
        <v>37535.94</v>
      </c>
      <c r="AX713" s="8">
        <v>37535.94</v>
      </c>
      <c r="AY713" s="8">
        <v>43309.85</v>
      </c>
      <c r="BB713" t="s">
        <v>511</v>
      </c>
      <c r="BD713">
        <v>1.6</v>
      </c>
      <c r="BE713">
        <v>60</v>
      </c>
      <c r="BF713" t="s">
        <v>9</v>
      </c>
      <c r="BG713" t="s">
        <v>1148</v>
      </c>
      <c r="BO713" t="s">
        <v>304</v>
      </c>
      <c r="BP713">
        <v>0</v>
      </c>
      <c r="BQ713" t="s">
        <v>36</v>
      </c>
      <c r="BR713" t="s">
        <v>1149</v>
      </c>
      <c r="BS713" t="s">
        <v>69</v>
      </c>
      <c r="BT713" t="s">
        <v>9</v>
      </c>
      <c r="BU713" t="s">
        <v>38</v>
      </c>
      <c r="BV713" t="s">
        <v>1150</v>
      </c>
      <c r="BW713" t="s">
        <v>1146</v>
      </c>
      <c r="BX713" t="s">
        <v>1151</v>
      </c>
      <c r="BY713" t="s">
        <v>1146</v>
      </c>
      <c r="BZ713" t="s">
        <v>40</v>
      </c>
      <c r="CB713" t="s">
        <v>1152</v>
      </c>
      <c r="CE713" t="s">
        <v>1153</v>
      </c>
      <c r="CF713">
        <v>249</v>
      </c>
      <c r="CG713" t="s">
        <v>710</v>
      </c>
      <c r="CI713" t="s">
        <v>8608</v>
      </c>
      <c r="CJ713">
        <v>43</v>
      </c>
      <c r="CK713" t="s">
        <v>45</v>
      </c>
      <c r="CL713" s="1">
        <v>42237</v>
      </c>
      <c r="CM713" t="s">
        <v>1154</v>
      </c>
      <c r="CO713" t="s">
        <v>8611</v>
      </c>
      <c r="CQ713">
        <v>4</v>
      </c>
      <c r="CR713" s="8">
        <v>45193.5</v>
      </c>
      <c r="CS713">
        <v>2</v>
      </c>
      <c r="CU713" s="8">
        <v>37535.94</v>
      </c>
      <c r="CV713">
        <v>5</v>
      </c>
      <c r="CX713" t="s">
        <v>8612</v>
      </c>
      <c r="CY713">
        <v>11</v>
      </c>
    </row>
    <row r="714" spans="1:103" x14ac:dyDescent="0.35">
      <c r="A714" t="s">
        <v>8613</v>
      </c>
      <c r="B714" s="19" t="s">
        <v>8608</v>
      </c>
      <c r="C714" t="s">
        <v>9</v>
      </c>
      <c r="D714">
        <v>100</v>
      </c>
      <c r="E714">
        <v>180</v>
      </c>
      <c r="F714" t="s">
        <v>8608</v>
      </c>
      <c r="G714">
        <v>44</v>
      </c>
      <c r="H714" t="s">
        <v>50</v>
      </c>
      <c r="I714">
        <v>160</v>
      </c>
      <c r="J714" t="s">
        <v>11</v>
      </c>
      <c r="K714" t="s">
        <v>8614</v>
      </c>
      <c r="L714" s="1"/>
      <c r="M714" s="1">
        <v>42238</v>
      </c>
      <c r="N714" s="1">
        <v>41870</v>
      </c>
      <c r="O714" t="s">
        <v>13</v>
      </c>
      <c r="P714" s="1"/>
      <c r="Q714" t="s">
        <v>52</v>
      </c>
      <c r="R714" t="s">
        <v>9</v>
      </c>
      <c r="S714" t="s">
        <v>8609</v>
      </c>
      <c r="T714" t="s">
        <v>13</v>
      </c>
      <c r="U714" t="s">
        <v>53</v>
      </c>
      <c r="X714" s="8">
        <v>43</v>
      </c>
      <c r="Y714" s="8">
        <v>21</v>
      </c>
      <c r="Z714" s="8">
        <v>39.33</v>
      </c>
      <c r="AA714" s="8">
        <v>45434.66</v>
      </c>
      <c r="AB714" t="s">
        <v>274</v>
      </c>
      <c r="AC714" t="s">
        <v>54</v>
      </c>
      <c r="AD714" t="s">
        <v>19</v>
      </c>
      <c r="AE714" t="s">
        <v>11</v>
      </c>
      <c r="AF714" t="s">
        <v>20</v>
      </c>
      <c r="AG714" t="s">
        <v>8615</v>
      </c>
      <c r="AH714" t="s">
        <v>57</v>
      </c>
      <c r="AI714" t="s">
        <v>58</v>
      </c>
      <c r="AJ714" t="s">
        <v>59</v>
      </c>
      <c r="AK714" t="s">
        <v>3457</v>
      </c>
      <c r="AL714" s="2">
        <v>41870.93917824074</v>
      </c>
      <c r="AM714" t="s">
        <v>8616</v>
      </c>
      <c r="AN714" t="s">
        <v>8617</v>
      </c>
      <c r="AO714">
        <v>6</v>
      </c>
      <c r="AP714" t="s">
        <v>310</v>
      </c>
      <c r="AQ714" t="s">
        <v>311</v>
      </c>
      <c r="AR714">
        <v>80</v>
      </c>
      <c r="AT714" t="s">
        <v>312</v>
      </c>
      <c r="AU714" t="s">
        <v>310</v>
      </c>
      <c r="AV714" t="s">
        <v>62</v>
      </c>
      <c r="AW714" s="8">
        <v>41906</v>
      </c>
      <c r="AX714" s="8">
        <v>41906</v>
      </c>
      <c r="AY714" s="8">
        <v>45434.66</v>
      </c>
      <c r="BA714" t="s">
        <v>8618</v>
      </c>
      <c r="BB714" t="s">
        <v>8619</v>
      </c>
      <c r="BC714" t="s">
        <v>8620</v>
      </c>
      <c r="BD714">
        <v>1.6</v>
      </c>
      <c r="BE714">
        <v>60</v>
      </c>
      <c r="BF714" t="s">
        <v>9</v>
      </c>
      <c r="BG714" t="s">
        <v>8621</v>
      </c>
      <c r="BO714" t="s">
        <v>304</v>
      </c>
      <c r="BP714">
        <v>0</v>
      </c>
      <c r="BQ714" t="s">
        <v>36</v>
      </c>
      <c r="BR714" t="s">
        <v>3058</v>
      </c>
      <c r="BS714" t="s">
        <v>69</v>
      </c>
      <c r="BT714" t="s">
        <v>9</v>
      </c>
      <c r="BU714" t="s">
        <v>38</v>
      </c>
      <c r="BV714" t="s">
        <v>8622</v>
      </c>
      <c r="BW714" t="s">
        <v>8617</v>
      </c>
      <c r="BX714" t="s">
        <v>2603</v>
      </c>
      <c r="BY714" t="s">
        <v>8617</v>
      </c>
      <c r="BZ714" t="s">
        <v>72</v>
      </c>
      <c r="CB714" t="s">
        <v>2552</v>
      </c>
      <c r="CC714" t="s">
        <v>8623</v>
      </c>
      <c r="CE714" t="s">
        <v>473</v>
      </c>
      <c r="CF714">
        <v>249</v>
      </c>
      <c r="CG714" t="s">
        <v>710</v>
      </c>
      <c r="CI714" t="s">
        <v>8608</v>
      </c>
      <c r="CJ714">
        <v>43</v>
      </c>
      <c r="CK714" t="s">
        <v>45</v>
      </c>
      <c r="CL714" s="1">
        <v>42238</v>
      </c>
      <c r="CM714" t="s">
        <v>8618</v>
      </c>
      <c r="CO714" t="s">
        <v>8624</v>
      </c>
      <c r="CP714" t="s">
        <v>8623</v>
      </c>
      <c r="CQ714">
        <v>3</v>
      </c>
      <c r="CR714" s="8">
        <v>48206.400000000001</v>
      </c>
      <c r="CS714">
        <v>3</v>
      </c>
      <c r="CU714" s="8">
        <v>41906</v>
      </c>
      <c r="CV714">
        <v>5</v>
      </c>
      <c r="CX714" t="s">
        <v>8625</v>
      </c>
      <c r="CY714">
        <v>11</v>
      </c>
    </row>
    <row r="715" spans="1:103" x14ac:dyDescent="0.35">
      <c r="A715" t="s">
        <v>8626</v>
      </c>
      <c r="B715" s="19" t="s">
        <v>8608</v>
      </c>
      <c r="C715" t="s">
        <v>9</v>
      </c>
      <c r="D715">
        <v>100</v>
      </c>
      <c r="E715">
        <v>180</v>
      </c>
      <c r="F715" t="s">
        <v>8608</v>
      </c>
      <c r="G715">
        <v>40</v>
      </c>
      <c r="H715" t="s">
        <v>10</v>
      </c>
      <c r="I715">
        <v>167</v>
      </c>
      <c r="J715" t="s">
        <v>11</v>
      </c>
      <c r="K715" t="s">
        <v>8627</v>
      </c>
      <c r="L715" s="1"/>
      <c r="M715" s="1">
        <v>42236</v>
      </c>
      <c r="N715" s="1">
        <v>41870</v>
      </c>
      <c r="O715" t="s">
        <v>13</v>
      </c>
      <c r="P715" s="1"/>
      <c r="Q715" t="s">
        <v>52</v>
      </c>
      <c r="R715" t="s">
        <v>9</v>
      </c>
      <c r="S715" t="s">
        <v>8609</v>
      </c>
      <c r="T715" t="s">
        <v>13</v>
      </c>
      <c r="U715" t="s">
        <v>203</v>
      </c>
      <c r="X715" s="8">
        <v>36</v>
      </c>
      <c r="Y715" s="8">
        <v>20</v>
      </c>
      <c r="Z715" s="8">
        <v>39.33</v>
      </c>
      <c r="AA715" s="8">
        <v>43235.61</v>
      </c>
      <c r="AB715" t="s">
        <v>611</v>
      </c>
      <c r="AC715" t="s">
        <v>189</v>
      </c>
      <c r="AD715" t="s">
        <v>19</v>
      </c>
      <c r="AE715" t="s">
        <v>11</v>
      </c>
      <c r="AF715" t="s">
        <v>20</v>
      </c>
      <c r="AG715" t="s">
        <v>8628</v>
      </c>
      <c r="AH715" t="s">
        <v>57</v>
      </c>
      <c r="AI715" t="s">
        <v>58</v>
      </c>
      <c r="AJ715" t="s">
        <v>80</v>
      </c>
      <c r="AK715" t="s">
        <v>3885</v>
      </c>
      <c r="AL715" s="2">
        <v>41870.936979166669</v>
      </c>
      <c r="AM715" t="s">
        <v>8629</v>
      </c>
      <c r="AN715" t="s">
        <v>8630</v>
      </c>
      <c r="AO715">
        <v>10</v>
      </c>
      <c r="AP715" t="s">
        <v>310</v>
      </c>
      <c r="AQ715" t="s">
        <v>311</v>
      </c>
      <c r="AR715">
        <v>80</v>
      </c>
      <c r="AT715" t="s">
        <v>312</v>
      </c>
      <c r="AU715" t="s">
        <v>310</v>
      </c>
      <c r="AV715" t="s">
        <v>83</v>
      </c>
      <c r="AW715" s="8">
        <v>40247.019999999997</v>
      </c>
      <c r="AX715" s="8">
        <v>39895.800000000003</v>
      </c>
      <c r="AY715" s="8">
        <v>43235.61</v>
      </c>
      <c r="BB715" t="s">
        <v>399</v>
      </c>
      <c r="BD715">
        <v>1.6</v>
      </c>
      <c r="BE715">
        <v>60</v>
      </c>
      <c r="BF715" t="s">
        <v>9</v>
      </c>
      <c r="BG715" t="s">
        <v>8631</v>
      </c>
      <c r="BO715" t="s">
        <v>325</v>
      </c>
      <c r="BP715">
        <v>0</v>
      </c>
      <c r="BQ715" t="s">
        <v>36</v>
      </c>
      <c r="BR715" t="s">
        <v>2205</v>
      </c>
      <c r="BS715" t="s">
        <v>69</v>
      </c>
      <c r="BT715" t="s">
        <v>69</v>
      </c>
      <c r="BU715" t="s">
        <v>38</v>
      </c>
      <c r="BV715" t="s">
        <v>8632</v>
      </c>
      <c r="BW715" t="s">
        <v>8629</v>
      </c>
      <c r="BX715" t="s">
        <v>8633</v>
      </c>
      <c r="BY715" t="s">
        <v>8629</v>
      </c>
      <c r="BZ715" t="s">
        <v>40</v>
      </c>
      <c r="CB715" t="s">
        <v>4459</v>
      </c>
      <c r="CC715" t="s">
        <v>8634</v>
      </c>
      <c r="CD715" t="s">
        <v>164</v>
      </c>
      <c r="CE715" t="s">
        <v>338</v>
      </c>
      <c r="CF715">
        <v>229</v>
      </c>
      <c r="CG715" t="s">
        <v>449</v>
      </c>
      <c r="CI715" t="s">
        <v>8608</v>
      </c>
      <c r="CJ715">
        <v>43</v>
      </c>
      <c r="CK715" t="s">
        <v>45</v>
      </c>
      <c r="CL715" s="1">
        <v>42236</v>
      </c>
      <c r="CM715" t="s">
        <v>8635</v>
      </c>
      <c r="CN715" t="s">
        <v>8636</v>
      </c>
      <c r="CO715" t="s">
        <v>8637</v>
      </c>
      <c r="CP715" t="s">
        <v>8634</v>
      </c>
      <c r="CQ715">
        <v>5</v>
      </c>
      <c r="CR715" s="8">
        <v>46274.03</v>
      </c>
      <c r="CS715">
        <v>2</v>
      </c>
      <c r="CU715" s="8">
        <v>40247.019999999997</v>
      </c>
      <c r="CV715">
        <v>5</v>
      </c>
      <c r="CX715" t="s">
        <v>8638</v>
      </c>
      <c r="CY715">
        <v>11</v>
      </c>
    </row>
    <row r="716" spans="1:103" x14ac:dyDescent="0.35">
      <c r="A716" t="s">
        <v>8626</v>
      </c>
      <c r="B716" s="19" t="s">
        <v>8608</v>
      </c>
      <c r="C716" t="s">
        <v>9</v>
      </c>
      <c r="D716">
        <v>100</v>
      </c>
      <c r="E716">
        <v>180</v>
      </c>
      <c r="F716" t="s">
        <v>8608</v>
      </c>
      <c r="G716">
        <v>43</v>
      </c>
      <c r="H716" t="s">
        <v>10</v>
      </c>
      <c r="I716">
        <v>167</v>
      </c>
      <c r="J716" t="s">
        <v>11</v>
      </c>
      <c r="K716" t="s">
        <v>8627</v>
      </c>
      <c r="L716" s="1"/>
      <c r="M716" s="1">
        <v>42238</v>
      </c>
      <c r="N716" s="1">
        <v>41870</v>
      </c>
      <c r="O716" t="s">
        <v>13</v>
      </c>
      <c r="P716" s="1"/>
      <c r="Q716" t="s">
        <v>52</v>
      </c>
      <c r="R716" t="s">
        <v>9</v>
      </c>
      <c r="S716" t="s">
        <v>8609</v>
      </c>
      <c r="T716" t="s">
        <v>13</v>
      </c>
      <c r="U716" t="s">
        <v>1267</v>
      </c>
      <c r="X716" s="8">
        <v>36</v>
      </c>
      <c r="Y716" s="8">
        <v>20</v>
      </c>
      <c r="Z716" s="8">
        <v>39.33</v>
      </c>
      <c r="AA716" s="8">
        <v>43235.61</v>
      </c>
      <c r="AB716" t="s">
        <v>611</v>
      </c>
      <c r="AC716" t="s">
        <v>189</v>
      </c>
      <c r="AD716" t="s">
        <v>19</v>
      </c>
      <c r="AE716" t="s">
        <v>11</v>
      </c>
      <c r="AF716" t="s">
        <v>20</v>
      </c>
      <c r="AG716" t="s">
        <v>8628</v>
      </c>
      <c r="AH716" t="s">
        <v>57</v>
      </c>
      <c r="AI716" t="s">
        <v>58</v>
      </c>
      <c r="AJ716" t="s">
        <v>59</v>
      </c>
      <c r="AK716" t="s">
        <v>2905</v>
      </c>
      <c r="AL716" s="2">
        <v>41870.938842592594</v>
      </c>
      <c r="AM716" t="s">
        <v>8629</v>
      </c>
      <c r="AN716" t="s">
        <v>8630</v>
      </c>
      <c r="AO716">
        <v>10</v>
      </c>
      <c r="AP716" t="s">
        <v>310</v>
      </c>
      <c r="AQ716" t="s">
        <v>311</v>
      </c>
      <c r="AR716">
        <v>80</v>
      </c>
      <c r="AT716" t="s">
        <v>312</v>
      </c>
      <c r="AU716" t="s">
        <v>310</v>
      </c>
      <c r="AV716" t="s">
        <v>62</v>
      </c>
      <c r="AW716" s="8">
        <v>40247.019999999997</v>
      </c>
      <c r="AX716" s="8">
        <v>39895.800000000003</v>
      </c>
      <c r="AY716" s="8">
        <v>43235.61</v>
      </c>
      <c r="BB716" t="s">
        <v>399</v>
      </c>
      <c r="BD716">
        <v>1.6</v>
      </c>
      <c r="BE716">
        <v>60</v>
      </c>
      <c r="BF716" t="s">
        <v>9</v>
      </c>
      <c r="BG716" t="s">
        <v>8631</v>
      </c>
      <c r="BO716" t="s">
        <v>325</v>
      </c>
      <c r="BP716">
        <v>0</v>
      </c>
      <c r="BQ716" t="s">
        <v>36</v>
      </c>
      <c r="BR716" t="s">
        <v>2205</v>
      </c>
      <c r="BS716" t="s">
        <v>69</v>
      </c>
      <c r="BT716" t="s">
        <v>69</v>
      </c>
      <c r="BU716" t="s">
        <v>38</v>
      </c>
      <c r="BV716" t="s">
        <v>8632</v>
      </c>
      <c r="BW716" t="s">
        <v>8629</v>
      </c>
      <c r="BX716" t="s">
        <v>8633</v>
      </c>
      <c r="BY716" t="s">
        <v>8629</v>
      </c>
      <c r="BZ716" t="s">
        <v>40</v>
      </c>
      <c r="CB716" t="s">
        <v>4459</v>
      </c>
      <c r="CC716" t="s">
        <v>8634</v>
      </c>
      <c r="CD716" t="s">
        <v>164</v>
      </c>
      <c r="CE716" t="s">
        <v>338</v>
      </c>
      <c r="CF716">
        <v>229</v>
      </c>
      <c r="CG716" t="s">
        <v>449</v>
      </c>
      <c r="CI716" t="s">
        <v>8608</v>
      </c>
      <c r="CJ716">
        <v>43</v>
      </c>
      <c r="CK716" t="s">
        <v>45</v>
      </c>
      <c r="CL716" s="1">
        <v>42238</v>
      </c>
      <c r="CM716" t="s">
        <v>8635</v>
      </c>
      <c r="CO716" t="s">
        <v>8637</v>
      </c>
      <c r="CP716" t="s">
        <v>8634</v>
      </c>
      <c r="CQ716">
        <v>5</v>
      </c>
      <c r="CR716" s="8">
        <v>46274.03</v>
      </c>
      <c r="CS716">
        <v>2</v>
      </c>
      <c r="CU716" s="8">
        <v>40247.019999999997</v>
      </c>
      <c r="CV716">
        <v>5</v>
      </c>
      <c r="CX716" t="s">
        <v>8639</v>
      </c>
      <c r="CY716">
        <v>11</v>
      </c>
    </row>
    <row r="717" spans="1:103" x14ac:dyDescent="0.35">
      <c r="A717" t="s">
        <v>8640</v>
      </c>
      <c r="B717" s="19" t="s">
        <v>8608</v>
      </c>
      <c r="C717" t="s">
        <v>9</v>
      </c>
      <c r="D717">
        <v>100</v>
      </c>
      <c r="E717">
        <v>180</v>
      </c>
      <c r="F717" t="s">
        <v>8608</v>
      </c>
      <c r="G717">
        <v>524</v>
      </c>
      <c r="H717" t="s">
        <v>148</v>
      </c>
      <c r="I717">
        <v>180</v>
      </c>
      <c r="J717" t="s">
        <v>11</v>
      </c>
      <c r="K717" t="s">
        <v>8641</v>
      </c>
      <c r="L717" s="1"/>
      <c r="M717" s="1">
        <v>42235</v>
      </c>
      <c r="N717" s="1">
        <v>41913</v>
      </c>
      <c r="O717" t="s">
        <v>13</v>
      </c>
      <c r="P717" s="1"/>
      <c r="Q717" t="s">
        <v>52</v>
      </c>
      <c r="R717" t="s">
        <v>9</v>
      </c>
      <c r="S717" t="s">
        <v>8609</v>
      </c>
      <c r="T717" t="s">
        <v>13</v>
      </c>
      <c r="U717" t="s">
        <v>302</v>
      </c>
      <c r="X717" s="8">
        <v>45</v>
      </c>
      <c r="Y717" s="8">
        <v>23</v>
      </c>
      <c r="Z717" s="8">
        <v>39.33</v>
      </c>
      <c r="AA717" s="8">
        <v>57360.98</v>
      </c>
      <c r="AB717" t="s">
        <v>654</v>
      </c>
      <c r="AC717" t="s">
        <v>1558</v>
      </c>
      <c r="AD717" t="s">
        <v>19</v>
      </c>
      <c r="AE717" t="s">
        <v>11</v>
      </c>
      <c r="AF717" t="s">
        <v>20</v>
      </c>
      <c r="AG717" t="s">
        <v>8642</v>
      </c>
      <c r="AH717" t="s">
        <v>3700</v>
      </c>
      <c r="AI717" t="s">
        <v>3572</v>
      </c>
      <c r="AJ717" t="s">
        <v>100</v>
      </c>
      <c r="AK717" t="s">
        <v>1560</v>
      </c>
      <c r="AL717" s="2">
        <v>41913.499328703707</v>
      </c>
      <c r="AN717" t="s">
        <v>8643</v>
      </c>
      <c r="AO717">
        <v>8</v>
      </c>
      <c r="AP717" t="s">
        <v>310</v>
      </c>
      <c r="AQ717" t="s">
        <v>311</v>
      </c>
      <c r="AR717">
        <v>80</v>
      </c>
      <c r="AT717" t="s">
        <v>312</v>
      </c>
      <c r="AU717" t="s">
        <v>310</v>
      </c>
      <c r="AV717" t="s">
        <v>104</v>
      </c>
      <c r="AW717" s="8">
        <v>53053</v>
      </c>
      <c r="AX717" s="8">
        <v>53053</v>
      </c>
      <c r="AY717" s="8">
        <v>57360.98</v>
      </c>
      <c r="BA717" t="s">
        <v>8644</v>
      </c>
      <c r="BB717" t="s">
        <v>8645</v>
      </c>
      <c r="BC717" t="s">
        <v>8646</v>
      </c>
      <c r="BD717">
        <v>1.6</v>
      </c>
      <c r="BE717">
        <v>60</v>
      </c>
      <c r="BF717" t="s">
        <v>69</v>
      </c>
      <c r="BG717" t="s">
        <v>8647</v>
      </c>
      <c r="BO717" t="s">
        <v>412</v>
      </c>
      <c r="BP717">
        <v>0</v>
      </c>
      <c r="BQ717" t="s">
        <v>36</v>
      </c>
      <c r="BR717" t="s">
        <v>5360</v>
      </c>
      <c r="BS717" t="s">
        <v>9</v>
      </c>
      <c r="BT717" t="s">
        <v>9</v>
      </c>
      <c r="BU717" t="s">
        <v>38</v>
      </c>
      <c r="BV717" t="s">
        <v>8648</v>
      </c>
      <c r="BW717" t="s">
        <v>8649</v>
      </c>
      <c r="BX717" t="s">
        <v>8650</v>
      </c>
      <c r="BY717" t="s">
        <v>8649</v>
      </c>
      <c r="BZ717" t="s">
        <v>72</v>
      </c>
      <c r="CB717" t="s">
        <v>8651</v>
      </c>
      <c r="CC717" t="s">
        <v>8652</v>
      </c>
      <c r="CE717" t="s">
        <v>294</v>
      </c>
      <c r="CF717">
        <v>289</v>
      </c>
      <c r="CG717" t="s">
        <v>672</v>
      </c>
      <c r="CI717" t="s">
        <v>8608</v>
      </c>
      <c r="CJ717">
        <v>43</v>
      </c>
      <c r="CK717" t="s">
        <v>45</v>
      </c>
      <c r="CL717" s="1">
        <v>42235</v>
      </c>
      <c r="CM717" t="s">
        <v>8644</v>
      </c>
      <c r="CN717" t="s">
        <v>8653</v>
      </c>
      <c r="CO717" t="s">
        <v>8654</v>
      </c>
      <c r="CP717" t="s">
        <v>8652</v>
      </c>
      <c r="CQ717">
        <v>3</v>
      </c>
      <c r="CR717" s="8">
        <v>62944.2</v>
      </c>
      <c r="CS717">
        <v>3</v>
      </c>
      <c r="CU717" s="8">
        <v>53053</v>
      </c>
      <c r="CV717">
        <v>5</v>
      </c>
      <c r="CX717" t="s">
        <v>8655</v>
      </c>
      <c r="CY717">
        <v>11</v>
      </c>
    </row>
    <row r="718" spans="1:103" x14ac:dyDescent="0.35">
      <c r="A718" t="s">
        <v>8656</v>
      </c>
      <c r="B718" s="19" t="s">
        <v>8608</v>
      </c>
      <c r="C718" t="s">
        <v>9</v>
      </c>
      <c r="D718">
        <v>100</v>
      </c>
      <c r="E718">
        <v>180</v>
      </c>
      <c r="F718" t="s">
        <v>8608</v>
      </c>
      <c r="G718">
        <v>39</v>
      </c>
      <c r="H718" t="s">
        <v>50</v>
      </c>
      <c r="I718">
        <v>160</v>
      </c>
      <c r="J718" t="s">
        <v>11</v>
      </c>
      <c r="K718" t="s">
        <v>8657</v>
      </c>
      <c r="L718" s="1"/>
      <c r="M718" s="1">
        <v>42235</v>
      </c>
      <c r="N718" s="1">
        <v>41870</v>
      </c>
      <c r="O718" t="s">
        <v>13</v>
      </c>
      <c r="P718" s="1"/>
      <c r="Q718" t="s">
        <v>52</v>
      </c>
      <c r="R718" t="s">
        <v>9</v>
      </c>
      <c r="S718" t="s">
        <v>8609</v>
      </c>
      <c r="T718" t="s">
        <v>13</v>
      </c>
      <c r="U718" t="s">
        <v>16</v>
      </c>
      <c r="X718" s="8">
        <v>43</v>
      </c>
      <c r="Y718" s="8">
        <v>21</v>
      </c>
      <c r="Z718" s="8">
        <v>39.33</v>
      </c>
      <c r="AA718" s="8">
        <v>44372.22</v>
      </c>
      <c r="AB718" t="s">
        <v>274</v>
      </c>
      <c r="AC718" t="s">
        <v>54</v>
      </c>
      <c r="AD718" t="s">
        <v>19</v>
      </c>
      <c r="AE718" t="s">
        <v>11</v>
      </c>
      <c r="AF718" t="s">
        <v>20</v>
      </c>
      <c r="AG718" t="s">
        <v>2479</v>
      </c>
      <c r="AH718" t="s">
        <v>57</v>
      </c>
      <c r="AI718" t="s">
        <v>58</v>
      </c>
      <c r="AJ718" t="s">
        <v>100</v>
      </c>
      <c r="AK718" t="s">
        <v>3485</v>
      </c>
      <c r="AL718" s="2">
        <v>41870.936608796299</v>
      </c>
      <c r="AM718" t="s">
        <v>8658</v>
      </c>
      <c r="AN718" t="s">
        <v>8659</v>
      </c>
      <c r="AO718">
        <v>6</v>
      </c>
      <c r="AP718" t="s">
        <v>310</v>
      </c>
      <c r="AQ718" t="s">
        <v>311</v>
      </c>
      <c r="AR718">
        <v>80</v>
      </c>
      <c r="AT718" t="s">
        <v>312</v>
      </c>
      <c r="AU718" t="s">
        <v>310</v>
      </c>
      <c r="AV718" t="s">
        <v>104</v>
      </c>
      <c r="AW718" s="8">
        <v>41027.949999999997</v>
      </c>
      <c r="AX718" s="8">
        <v>41027.949999999997</v>
      </c>
      <c r="AY718" s="8">
        <v>44372.22</v>
      </c>
      <c r="BA718" t="s">
        <v>8660</v>
      </c>
      <c r="BB718" t="s">
        <v>7591</v>
      </c>
      <c r="BC718" t="s">
        <v>8661</v>
      </c>
      <c r="BD718">
        <v>1.6</v>
      </c>
      <c r="BE718">
        <v>60</v>
      </c>
      <c r="BF718" t="s">
        <v>9</v>
      </c>
      <c r="BG718" t="s">
        <v>8662</v>
      </c>
      <c r="BO718" t="s">
        <v>304</v>
      </c>
      <c r="BP718">
        <v>0</v>
      </c>
      <c r="BQ718" t="s">
        <v>36</v>
      </c>
      <c r="BR718" t="s">
        <v>8663</v>
      </c>
      <c r="BS718" t="s">
        <v>69</v>
      </c>
      <c r="BT718" t="s">
        <v>9</v>
      </c>
      <c r="BU718" t="s">
        <v>38</v>
      </c>
      <c r="BV718" t="s">
        <v>8664</v>
      </c>
      <c r="BW718" t="s">
        <v>8659</v>
      </c>
      <c r="BX718" t="s">
        <v>2479</v>
      </c>
      <c r="BY718" t="s">
        <v>8658</v>
      </c>
      <c r="BZ718" t="s">
        <v>72</v>
      </c>
      <c r="CC718" t="s">
        <v>8665</v>
      </c>
      <c r="CE718" t="s">
        <v>456</v>
      </c>
      <c r="CF718">
        <v>249</v>
      </c>
      <c r="CG718" t="s">
        <v>710</v>
      </c>
      <c r="CI718" t="s">
        <v>8608</v>
      </c>
      <c r="CJ718">
        <v>43</v>
      </c>
      <c r="CK718" t="s">
        <v>45</v>
      </c>
      <c r="CL718" s="1">
        <v>42235</v>
      </c>
      <c r="CM718" t="s">
        <v>8660</v>
      </c>
      <c r="CN718" t="s">
        <v>8666</v>
      </c>
      <c r="CO718" t="s">
        <v>8667</v>
      </c>
      <c r="CP718" t="s">
        <v>8665</v>
      </c>
      <c r="CQ718">
        <v>3</v>
      </c>
      <c r="CR718" s="8">
        <v>48206.400000000001</v>
      </c>
      <c r="CS718">
        <v>3</v>
      </c>
      <c r="CU718" s="8">
        <v>41027.949999999997</v>
      </c>
      <c r="CV718">
        <v>5</v>
      </c>
      <c r="CX718" t="s">
        <v>8668</v>
      </c>
      <c r="CY718">
        <v>11</v>
      </c>
    </row>
    <row r="719" spans="1:103" x14ac:dyDescent="0.35">
      <c r="A719" t="s">
        <v>8669</v>
      </c>
      <c r="B719" s="19" t="s">
        <v>8608</v>
      </c>
      <c r="C719" t="s">
        <v>9</v>
      </c>
      <c r="D719">
        <v>100</v>
      </c>
      <c r="E719">
        <v>180</v>
      </c>
      <c r="F719" t="s">
        <v>8608</v>
      </c>
      <c r="G719">
        <v>727</v>
      </c>
      <c r="H719" t="s">
        <v>10</v>
      </c>
      <c r="I719">
        <v>150</v>
      </c>
      <c r="J719" t="s">
        <v>11</v>
      </c>
      <c r="K719" t="s">
        <v>8670</v>
      </c>
      <c r="L719" s="1"/>
      <c r="M719" s="1">
        <v>42237</v>
      </c>
      <c r="N719" s="1">
        <v>41970</v>
      </c>
      <c r="O719" t="s">
        <v>13</v>
      </c>
      <c r="P719" s="1">
        <v>41977</v>
      </c>
      <c r="Q719" t="s">
        <v>52</v>
      </c>
      <c r="R719" t="s">
        <v>9</v>
      </c>
      <c r="S719" t="s">
        <v>8609</v>
      </c>
      <c r="T719" t="s">
        <v>13</v>
      </c>
      <c r="U719" t="s">
        <v>226</v>
      </c>
      <c r="X719" s="8">
        <v>36</v>
      </c>
      <c r="Y719" s="8">
        <v>20</v>
      </c>
      <c r="Z719" s="8">
        <v>39.33</v>
      </c>
      <c r="AA719" s="8">
        <v>39812.910000000003</v>
      </c>
      <c r="AB719" t="s">
        <v>611</v>
      </c>
      <c r="AC719" t="s">
        <v>189</v>
      </c>
      <c r="AD719" t="s">
        <v>19</v>
      </c>
      <c r="AE719" t="s">
        <v>11</v>
      </c>
      <c r="AF719" t="s">
        <v>20</v>
      </c>
      <c r="AG719" t="s">
        <v>8671</v>
      </c>
      <c r="AH719" t="s">
        <v>6009</v>
      </c>
      <c r="AI719" t="s">
        <v>1085</v>
      </c>
      <c r="AJ719" t="s">
        <v>23</v>
      </c>
      <c r="AK719" t="s">
        <v>4517</v>
      </c>
      <c r="AL719" s="2">
        <v>41970.647962962961</v>
      </c>
      <c r="AM719" t="s">
        <v>8672</v>
      </c>
      <c r="AN719" t="s">
        <v>8673</v>
      </c>
      <c r="AO719">
        <v>9</v>
      </c>
      <c r="AP719" t="s">
        <v>310</v>
      </c>
      <c r="AQ719" t="s">
        <v>311</v>
      </c>
      <c r="AR719">
        <v>80</v>
      </c>
      <c r="AT719" t="s">
        <v>312</v>
      </c>
      <c r="AU719" t="s">
        <v>310</v>
      </c>
      <c r="AV719" t="s">
        <v>29</v>
      </c>
      <c r="AW719" s="8">
        <v>39153.449999999997</v>
      </c>
      <c r="AX719" s="8">
        <v>36643.26</v>
      </c>
      <c r="AY719" s="8">
        <v>39812.910000000003</v>
      </c>
      <c r="BA719" t="s">
        <v>8674</v>
      </c>
      <c r="BB719" t="s">
        <v>7898</v>
      </c>
      <c r="BC719" t="s">
        <v>8675</v>
      </c>
      <c r="BD719">
        <v>1.6</v>
      </c>
      <c r="BE719">
        <v>60</v>
      </c>
      <c r="BF719" t="s">
        <v>9</v>
      </c>
      <c r="BG719" t="s">
        <v>8676</v>
      </c>
      <c r="BO719" t="s">
        <v>325</v>
      </c>
      <c r="BP719">
        <v>0</v>
      </c>
      <c r="BQ719" t="s">
        <v>36</v>
      </c>
      <c r="BR719" t="s">
        <v>8677</v>
      </c>
      <c r="BS719" t="s">
        <v>9</v>
      </c>
      <c r="BT719" t="s">
        <v>69</v>
      </c>
      <c r="BU719" t="s">
        <v>38</v>
      </c>
      <c r="BV719" t="s">
        <v>8678</v>
      </c>
      <c r="BW719" t="s">
        <v>8672</v>
      </c>
      <c r="BX719" t="s">
        <v>8679</v>
      </c>
      <c r="BY719" t="s">
        <v>8672</v>
      </c>
      <c r="BZ719" t="s">
        <v>72</v>
      </c>
      <c r="CC719" t="s">
        <v>8680</v>
      </c>
      <c r="CE719" t="s">
        <v>129</v>
      </c>
      <c r="CF719">
        <v>229</v>
      </c>
      <c r="CG719" t="s">
        <v>449</v>
      </c>
      <c r="CI719" t="s">
        <v>8608</v>
      </c>
      <c r="CJ719">
        <v>43</v>
      </c>
      <c r="CK719" t="s">
        <v>45</v>
      </c>
      <c r="CL719" s="1">
        <v>42237</v>
      </c>
      <c r="CM719" t="s">
        <v>8674</v>
      </c>
      <c r="CN719" t="s">
        <v>8681</v>
      </c>
      <c r="CO719" t="s">
        <v>8682</v>
      </c>
      <c r="CP719" t="s">
        <v>8680</v>
      </c>
      <c r="CQ719">
        <v>4</v>
      </c>
      <c r="CR719" s="8">
        <v>41563.5</v>
      </c>
      <c r="CS719">
        <v>6</v>
      </c>
      <c r="CU719" s="8">
        <v>39153.449999999997</v>
      </c>
      <c r="CV719">
        <v>5</v>
      </c>
      <c r="CX719" t="s">
        <v>8683</v>
      </c>
      <c r="CY719">
        <v>11</v>
      </c>
    </row>
    <row r="720" spans="1:103" x14ac:dyDescent="0.35">
      <c r="A720" t="s">
        <v>8684</v>
      </c>
      <c r="B720" s="19" t="s">
        <v>8608</v>
      </c>
      <c r="C720" t="s">
        <v>69</v>
      </c>
      <c r="D720">
        <v>91.76</v>
      </c>
      <c r="E720">
        <v>180</v>
      </c>
      <c r="F720" t="s">
        <v>8608</v>
      </c>
      <c r="G720">
        <v>41</v>
      </c>
      <c r="H720" t="s">
        <v>50</v>
      </c>
      <c r="I720">
        <v>175</v>
      </c>
      <c r="J720" t="s">
        <v>11</v>
      </c>
      <c r="K720" t="s">
        <v>8685</v>
      </c>
      <c r="L720" s="1">
        <v>41918</v>
      </c>
      <c r="M720" s="1">
        <v>42236</v>
      </c>
      <c r="N720" s="1">
        <v>41870</v>
      </c>
      <c r="O720" t="s">
        <v>990</v>
      </c>
      <c r="P720" s="1"/>
      <c r="Q720" t="s">
        <v>52</v>
      </c>
      <c r="R720" t="s">
        <v>9</v>
      </c>
      <c r="S720" t="s">
        <v>8609</v>
      </c>
      <c r="T720" t="s">
        <v>8263</v>
      </c>
      <c r="U720" t="s">
        <v>1267</v>
      </c>
      <c r="X720" s="8">
        <v>43</v>
      </c>
      <c r="Y720" s="8">
        <v>21</v>
      </c>
      <c r="Z720" s="8">
        <v>39.33</v>
      </c>
      <c r="AA720" s="8">
        <v>44008.17</v>
      </c>
      <c r="AB720" t="s">
        <v>274</v>
      </c>
      <c r="AC720" t="s">
        <v>54</v>
      </c>
      <c r="AD720" t="s">
        <v>19</v>
      </c>
      <c r="AE720" t="s">
        <v>11</v>
      </c>
      <c r="AF720" t="s">
        <v>20</v>
      </c>
      <c r="AG720" t="s">
        <v>8686</v>
      </c>
      <c r="AH720" t="s">
        <v>57</v>
      </c>
      <c r="AI720" t="s">
        <v>58</v>
      </c>
      <c r="AJ720" t="s">
        <v>80</v>
      </c>
      <c r="AK720" t="s">
        <v>3441</v>
      </c>
      <c r="AL720" s="2">
        <v>41870.937326388892</v>
      </c>
      <c r="AM720" t="s">
        <v>8687</v>
      </c>
      <c r="AN720" t="s">
        <v>8688</v>
      </c>
      <c r="AO720">
        <v>8</v>
      </c>
      <c r="AP720" t="s">
        <v>310</v>
      </c>
      <c r="AQ720" t="s">
        <v>311</v>
      </c>
      <c r="AR720">
        <v>80</v>
      </c>
      <c r="AT720" t="s">
        <v>312</v>
      </c>
      <c r="AU720" t="s">
        <v>310</v>
      </c>
      <c r="AV720" t="s">
        <v>83</v>
      </c>
      <c r="AW720" s="8">
        <v>44401.4</v>
      </c>
      <c r="AX720" s="8">
        <v>44401.4</v>
      </c>
      <c r="AY720" s="8">
        <v>47959.88</v>
      </c>
      <c r="BA720" t="s">
        <v>8689</v>
      </c>
      <c r="BB720" t="s">
        <v>8690</v>
      </c>
      <c r="BC720" t="s">
        <v>8691</v>
      </c>
      <c r="BD720">
        <v>1.6</v>
      </c>
      <c r="BE720">
        <v>60</v>
      </c>
      <c r="BF720" t="s">
        <v>9</v>
      </c>
      <c r="BG720" t="s">
        <v>8692</v>
      </c>
      <c r="BO720" t="s">
        <v>304</v>
      </c>
      <c r="BP720">
        <v>3951.71</v>
      </c>
      <c r="BQ720" t="s">
        <v>36</v>
      </c>
      <c r="BR720" t="s">
        <v>8693</v>
      </c>
      <c r="BS720" t="s">
        <v>9</v>
      </c>
      <c r="BT720" t="s">
        <v>69</v>
      </c>
      <c r="BU720" t="s">
        <v>38</v>
      </c>
      <c r="BV720" t="s">
        <v>8694</v>
      </c>
      <c r="BW720" t="s">
        <v>8687</v>
      </c>
      <c r="BX720" t="s">
        <v>8686</v>
      </c>
      <c r="BY720" t="s">
        <v>8695</v>
      </c>
      <c r="BZ720" t="s">
        <v>72</v>
      </c>
      <c r="CE720" t="s">
        <v>589</v>
      </c>
      <c r="CF720">
        <v>249</v>
      </c>
      <c r="CG720" t="s">
        <v>710</v>
      </c>
      <c r="CI720" t="s">
        <v>8608</v>
      </c>
      <c r="CJ720">
        <v>43</v>
      </c>
      <c r="CK720" t="s">
        <v>45</v>
      </c>
      <c r="CL720" s="1">
        <v>42236</v>
      </c>
      <c r="CM720" t="s">
        <v>8689</v>
      </c>
      <c r="CO720" t="s">
        <v>8696</v>
      </c>
      <c r="CQ720">
        <v>5</v>
      </c>
      <c r="CR720" s="8">
        <v>52725.75</v>
      </c>
      <c r="CS720">
        <v>2</v>
      </c>
      <c r="CU720" s="8">
        <v>44401.4</v>
      </c>
      <c r="CV720">
        <v>5</v>
      </c>
      <c r="CX720" t="s">
        <v>8697</v>
      </c>
      <c r="CY720">
        <v>11</v>
      </c>
    </row>
    <row r="721" spans="1:103" x14ac:dyDescent="0.35">
      <c r="A721" t="s">
        <v>8698</v>
      </c>
      <c r="B721" s="19" t="s">
        <v>8699</v>
      </c>
      <c r="C721" t="s">
        <v>9</v>
      </c>
      <c r="D721">
        <v>100</v>
      </c>
      <c r="E721">
        <v>20</v>
      </c>
      <c r="F721" t="s">
        <v>8699</v>
      </c>
      <c r="G721">
        <v>2126</v>
      </c>
      <c r="H721" t="s">
        <v>148</v>
      </c>
      <c r="I721">
        <v>20</v>
      </c>
      <c r="J721" t="s">
        <v>649</v>
      </c>
      <c r="K721" t="s">
        <v>8700</v>
      </c>
      <c r="L721" s="1"/>
      <c r="M721" s="1">
        <v>42235</v>
      </c>
      <c r="N721" s="1">
        <v>42172</v>
      </c>
      <c r="O721" t="s">
        <v>13</v>
      </c>
      <c r="P721" s="1"/>
      <c r="Q721" t="s">
        <v>758</v>
      </c>
      <c r="R721" t="s">
        <v>9</v>
      </c>
      <c r="S721" t="s">
        <v>8701</v>
      </c>
      <c r="T721" t="s">
        <v>13</v>
      </c>
      <c r="U721" t="s">
        <v>1658</v>
      </c>
      <c r="AA721" s="8">
        <v>2783</v>
      </c>
      <c r="AB721" t="s">
        <v>653</v>
      </c>
      <c r="AC721" t="s">
        <v>654</v>
      </c>
      <c r="AD721" t="s">
        <v>655</v>
      </c>
      <c r="AE721" t="s">
        <v>649</v>
      </c>
      <c r="AF721" t="s">
        <v>656</v>
      </c>
      <c r="AH721" t="s">
        <v>761</v>
      </c>
      <c r="AI721" t="s">
        <v>762</v>
      </c>
      <c r="AJ721" t="s">
        <v>100</v>
      </c>
      <c r="AK721" t="s">
        <v>659</v>
      </c>
      <c r="AL721" s="2">
        <v>42172.06962962963</v>
      </c>
      <c r="AN721" t="s">
        <v>8702</v>
      </c>
      <c r="AO721">
        <v>1</v>
      </c>
      <c r="AP721" t="s">
        <v>660</v>
      </c>
      <c r="AU721" t="s">
        <v>660</v>
      </c>
      <c r="AV721" t="s">
        <v>104</v>
      </c>
      <c r="AW721" s="8">
        <v>2300</v>
      </c>
      <c r="AX721" s="8">
        <v>2300</v>
      </c>
      <c r="AY721" s="8">
        <v>2783</v>
      </c>
      <c r="BA721" t="s">
        <v>8703</v>
      </c>
      <c r="BB721" t="s">
        <v>8704</v>
      </c>
      <c r="BC721" t="s">
        <v>8705</v>
      </c>
      <c r="BF721" t="s">
        <v>69</v>
      </c>
      <c r="BG721" t="s">
        <v>8706</v>
      </c>
      <c r="BO721" t="s">
        <v>664</v>
      </c>
      <c r="BP721">
        <v>0</v>
      </c>
      <c r="BQ721" t="s">
        <v>665</v>
      </c>
      <c r="BR721" t="s">
        <v>8707</v>
      </c>
      <c r="BS721" t="s">
        <v>69</v>
      </c>
      <c r="BV721" t="s">
        <v>8708</v>
      </c>
      <c r="BX721" t="s">
        <v>8709</v>
      </c>
      <c r="BY721" t="s">
        <v>8702</v>
      </c>
      <c r="BZ721" t="s">
        <v>40</v>
      </c>
      <c r="CB721" t="s">
        <v>8710</v>
      </c>
      <c r="CC721" t="s">
        <v>8711</v>
      </c>
      <c r="CD721" t="s">
        <v>164</v>
      </c>
      <c r="CE721" t="s">
        <v>2005</v>
      </c>
      <c r="CF721">
        <v>115</v>
      </c>
      <c r="CG721" t="s">
        <v>672</v>
      </c>
      <c r="CH721" t="s">
        <v>649</v>
      </c>
      <c r="CI721" t="s">
        <v>8699</v>
      </c>
      <c r="CJ721">
        <v>503</v>
      </c>
      <c r="CK721" t="s">
        <v>45</v>
      </c>
      <c r="CL721" s="1">
        <v>42235</v>
      </c>
      <c r="CM721" t="s">
        <v>8703</v>
      </c>
      <c r="CO721" t="s">
        <v>8711</v>
      </c>
      <c r="CP721" t="s">
        <v>8711</v>
      </c>
      <c r="CQ721">
        <v>1</v>
      </c>
      <c r="CR721" s="8">
        <v>2783</v>
      </c>
      <c r="CS721">
        <v>0</v>
      </c>
      <c r="CT721" t="s">
        <v>9</v>
      </c>
      <c r="CU721" s="8">
        <v>2300</v>
      </c>
      <c r="CV721"/>
      <c r="CX721" t="s">
        <v>8712</v>
      </c>
    </row>
    <row r="722" spans="1:103" x14ac:dyDescent="0.35">
      <c r="A722" t="s">
        <v>8698</v>
      </c>
      <c r="B722" s="19" t="s">
        <v>8699</v>
      </c>
      <c r="C722" t="s">
        <v>9</v>
      </c>
      <c r="D722">
        <v>100</v>
      </c>
      <c r="E722">
        <v>20</v>
      </c>
      <c r="F722" t="s">
        <v>8699</v>
      </c>
      <c r="G722">
        <v>2127</v>
      </c>
      <c r="H722" t="s">
        <v>50</v>
      </c>
      <c r="I722">
        <v>20</v>
      </c>
      <c r="J722" t="s">
        <v>649</v>
      </c>
      <c r="K722" t="s">
        <v>8700</v>
      </c>
      <c r="L722" s="1"/>
      <c r="M722" s="1">
        <v>42235</v>
      </c>
      <c r="N722" s="1">
        <v>42172</v>
      </c>
      <c r="O722" t="s">
        <v>13</v>
      </c>
      <c r="P722" s="1"/>
      <c r="Q722" t="s">
        <v>758</v>
      </c>
      <c r="R722" t="s">
        <v>9</v>
      </c>
      <c r="S722" t="s">
        <v>8701</v>
      </c>
      <c r="T722" t="s">
        <v>13</v>
      </c>
      <c r="U722" t="s">
        <v>1658</v>
      </c>
      <c r="AA722" s="8">
        <v>2783</v>
      </c>
      <c r="AB722" t="s">
        <v>54</v>
      </c>
      <c r="AC722" t="s">
        <v>55</v>
      </c>
      <c r="AD722" t="s">
        <v>655</v>
      </c>
      <c r="AE722" t="s">
        <v>649</v>
      </c>
      <c r="AF722" t="s">
        <v>656</v>
      </c>
      <c r="AH722" t="s">
        <v>761</v>
      </c>
      <c r="AI722" t="s">
        <v>762</v>
      </c>
      <c r="AJ722" t="s">
        <v>100</v>
      </c>
      <c r="AK722" t="s">
        <v>659</v>
      </c>
      <c r="AL722" s="2">
        <v>42172.069965277777</v>
      </c>
      <c r="AN722" t="s">
        <v>8702</v>
      </c>
      <c r="AO722">
        <v>1</v>
      </c>
      <c r="AP722" t="s">
        <v>660</v>
      </c>
      <c r="AU722" t="s">
        <v>660</v>
      </c>
      <c r="AV722" t="s">
        <v>104</v>
      </c>
      <c r="AW722" s="8">
        <v>2300</v>
      </c>
      <c r="AX722" s="8">
        <v>2300</v>
      </c>
      <c r="AY722" s="8">
        <v>2783</v>
      </c>
      <c r="BA722" t="s">
        <v>8703</v>
      </c>
      <c r="BB722" t="s">
        <v>8704</v>
      </c>
      <c r="BC722" t="s">
        <v>8705</v>
      </c>
      <c r="BF722" t="s">
        <v>69</v>
      </c>
      <c r="BG722" t="s">
        <v>8706</v>
      </c>
      <c r="BO722" t="s">
        <v>67</v>
      </c>
      <c r="BP722">
        <v>0</v>
      </c>
      <c r="BQ722" t="s">
        <v>665</v>
      </c>
      <c r="BR722" t="s">
        <v>8707</v>
      </c>
      <c r="BS722" t="s">
        <v>69</v>
      </c>
      <c r="BV722" t="s">
        <v>8708</v>
      </c>
      <c r="BX722" t="s">
        <v>8709</v>
      </c>
      <c r="BY722" t="s">
        <v>8702</v>
      </c>
      <c r="BZ722" t="s">
        <v>40</v>
      </c>
      <c r="CB722" t="s">
        <v>8710</v>
      </c>
      <c r="CC722" t="s">
        <v>8711</v>
      </c>
      <c r="CD722" t="s">
        <v>164</v>
      </c>
      <c r="CE722" t="s">
        <v>2005</v>
      </c>
      <c r="CF722">
        <v>115</v>
      </c>
      <c r="CG722" t="s">
        <v>675</v>
      </c>
      <c r="CH722" t="s">
        <v>649</v>
      </c>
      <c r="CI722" t="s">
        <v>8699</v>
      </c>
      <c r="CJ722">
        <v>503</v>
      </c>
      <c r="CK722" t="s">
        <v>45</v>
      </c>
      <c r="CL722" s="1">
        <v>42235</v>
      </c>
      <c r="CM722" t="s">
        <v>8703</v>
      </c>
      <c r="CO722" t="s">
        <v>8711</v>
      </c>
      <c r="CP722" t="s">
        <v>8711</v>
      </c>
      <c r="CQ722">
        <v>1</v>
      </c>
      <c r="CR722" s="8">
        <v>2783</v>
      </c>
      <c r="CS722">
        <v>0</v>
      </c>
      <c r="CT722" t="s">
        <v>9</v>
      </c>
      <c r="CU722" s="8">
        <v>2300</v>
      </c>
      <c r="CV722"/>
      <c r="CX722" t="s">
        <v>8713</v>
      </c>
    </row>
    <row r="723" spans="1:103" x14ac:dyDescent="0.35">
      <c r="A723" t="s">
        <v>8698</v>
      </c>
      <c r="B723" s="19" t="s">
        <v>8699</v>
      </c>
      <c r="C723" t="s">
        <v>9</v>
      </c>
      <c r="D723">
        <v>100</v>
      </c>
      <c r="E723">
        <v>20</v>
      </c>
      <c r="F723" t="s">
        <v>8699</v>
      </c>
      <c r="G723">
        <v>2128</v>
      </c>
      <c r="H723" t="s">
        <v>10</v>
      </c>
      <c r="I723">
        <v>20</v>
      </c>
      <c r="J723" t="s">
        <v>649</v>
      </c>
      <c r="K723" t="s">
        <v>8700</v>
      </c>
      <c r="L723" s="1"/>
      <c r="M723" s="1">
        <v>42236</v>
      </c>
      <c r="N723" s="1">
        <v>42172</v>
      </c>
      <c r="O723" t="s">
        <v>13</v>
      </c>
      <c r="P723" s="1"/>
      <c r="Q723" t="s">
        <v>758</v>
      </c>
      <c r="R723" t="s">
        <v>9</v>
      </c>
      <c r="S723" t="s">
        <v>8701</v>
      </c>
      <c r="T723" t="s">
        <v>13</v>
      </c>
      <c r="U723" t="s">
        <v>1658</v>
      </c>
      <c r="AA723" s="8">
        <v>2783</v>
      </c>
      <c r="AB723" t="s">
        <v>189</v>
      </c>
      <c r="AC723" t="s">
        <v>18</v>
      </c>
      <c r="AD723" t="s">
        <v>655</v>
      </c>
      <c r="AE723" t="s">
        <v>649</v>
      </c>
      <c r="AF723" t="s">
        <v>656</v>
      </c>
      <c r="AH723" t="s">
        <v>761</v>
      </c>
      <c r="AI723" t="s">
        <v>762</v>
      </c>
      <c r="AJ723" t="s">
        <v>80</v>
      </c>
      <c r="AK723" t="s">
        <v>677</v>
      </c>
      <c r="AL723" s="2">
        <v>42172.070393518516</v>
      </c>
      <c r="AN723" t="s">
        <v>8702</v>
      </c>
      <c r="AO723">
        <v>1</v>
      </c>
      <c r="AP723" t="s">
        <v>660</v>
      </c>
      <c r="AU723" t="s">
        <v>660</v>
      </c>
      <c r="AV723" t="s">
        <v>83</v>
      </c>
      <c r="AW723" s="8">
        <v>2300</v>
      </c>
      <c r="AX723" s="8">
        <v>2300</v>
      </c>
      <c r="AY723" s="8">
        <v>2783</v>
      </c>
      <c r="BA723" t="s">
        <v>8703</v>
      </c>
      <c r="BB723" t="s">
        <v>8704</v>
      </c>
      <c r="BC723" t="s">
        <v>8705</v>
      </c>
      <c r="BF723" t="s">
        <v>69</v>
      </c>
      <c r="BG723" t="s">
        <v>8706</v>
      </c>
      <c r="BO723" t="s">
        <v>35</v>
      </c>
      <c r="BP723">
        <v>0</v>
      </c>
      <c r="BQ723" t="s">
        <v>665</v>
      </c>
      <c r="BR723" t="s">
        <v>8707</v>
      </c>
      <c r="BS723" t="s">
        <v>69</v>
      </c>
      <c r="BV723" t="s">
        <v>8708</v>
      </c>
      <c r="BX723" t="s">
        <v>8709</v>
      </c>
      <c r="BY723" t="s">
        <v>8702</v>
      </c>
      <c r="BZ723" t="s">
        <v>40</v>
      </c>
      <c r="CB723" t="s">
        <v>8710</v>
      </c>
      <c r="CC723" t="s">
        <v>8711</v>
      </c>
      <c r="CD723" t="s">
        <v>164</v>
      </c>
      <c r="CE723" t="s">
        <v>2005</v>
      </c>
      <c r="CF723">
        <v>115</v>
      </c>
      <c r="CG723" t="s">
        <v>259</v>
      </c>
      <c r="CH723" t="s">
        <v>649</v>
      </c>
      <c r="CI723" t="s">
        <v>8699</v>
      </c>
      <c r="CJ723">
        <v>503</v>
      </c>
      <c r="CK723" t="s">
        <v>45</v>
      </c>
      <c r="CL723" s="1">
        <v>42236</v>
      </c>
      <c r="CM723" t="s">
        <v>8703</v>
      </c>
      <c r="CO723" t="s">
        <v>8711</v>
      </c>
      <c r="CP723" t="s">
        <v>8711</v>
      </c>
      <c r="CQ723">
        <v>1</v>
      </c>
      <c r="CR723" s="8">
        <v>2783</v>
      </c>
      <c r="CS723">
        <v>0</v>
      </c>
      <c r="CT723" t="s">
        <v>9</v>
      </c>
      <c r="CU723" s="8">
        <v>2300</v>
      </c>
      <c r="CV723"/>
      <c r="CX723" t="s">
        <v>8714</v>
      </c>
    </row>
    <row r="724" spans="1:103" x14ac:dyDescent="0.35">
      <c r="A724" t="s">
        <v>8698</v>
      </c>
      <c r="B724" s="19" t="s">
        <v>8699</v>
      </c>
      <c r="C724" t="s">
        <v>9</v>
      </c>
      <c r="D724">
        <v>100</v>
      </c>
      <c r="E724">
        <v>20</v>
      </c>
      <c r="F724" t="s">
        <v>8699</v>
      </c>
      <c r="G724">
        <v>2129</v>
      </c>
      <c r="H724" t="s">
        <v>50</v>
      </c>
      <c r="I724">
        <v>20</v>
      </c>
      <c r="J724" t="s">
        <v>649</v>
      </c>
      <c r="K724" t="s">
        <v>8700</v>
      </c>
      <c r="L724" s="1"/>
      <c r="M724" s="1">
        <v>42236</v>
      </c>
      <c r="N724" s="1">
        <v>42172</v>
      </c>
      <c r="O724" t="s">
        <v>13</v>
      </c>
      <c r="P724" s="1"/>
      <c r="Q724" t="s">
        <v>758</v>
      </c>
      <c r="R724" t="s">
        <v>9</v>
      </c>
      <c r="S724" t="s">
        <v>8701</v>
      </c>
      <c r="T724" t="s">
        <v>13</v>
      </c>
      <c r="U724" t="s">
        <v>1658</v>
      </c>
      <c r="AA724" s="8">
        <v>2783</v>
      </c>
      <c r="AB724" t="s">
        <v>54</v>
      </c>
      <c r="AC724" t="s">
        <v>55</v>
      </c>
      <c r="AD724" t="s">
        <v>655</v>
      </c>
      <c r="AE724" t="s">
        <v>649</v>
      </c>
      <c r="AF724" t="s">
        <v>656</v>
      </c>
      <c r="AH724" t="s">
        <v>761</v>
      </c>
      <c r="AI724" t="s">
        <v>762</v>
      </c>
      <c r="AJ724" t="s">
        <v>80</v>
      </c>
      <c r="AK724" t="s">
        <v>677</v>
      </c>
      <c r="AL724" s="2">
        <v>42172.070821759262</v>
      </c>
      <c r="AN724" t="s">
        <v>8702</v>
      </c>
      <c r="AO724">
        <v>1</v>
      </c>
      <c r="AP724" t="s">
        <v>660</v>
      </c>
      <c r="AU724" t="s">
        <v>660</v>
      </c>
      <c r="AV724" t="s">
        <v>83</v>
      </c>
      <c r="AW724" s="8">
        <v>2300</v>
      </c>
      <c r="AX724" s="8">
        <v>2300</v>
      </c>
      <c r="AY724" s="8">
        <v>2783</v>
      </c>
      <c r="BA724" t="s">
        <v>8703</v>
      </c>
      <c r="BB724" t="s">
        <v>8704</v>
      </c>
      <c r="BC724" t="s">
        <v>8705</v>
      </c>
      <c r="BF724" t="s">
        <v>69</v>
      </c>
      <c r="BG724" t="s">
        <v>8706</v>
      </c>
      <c r="BO724" t="s">
        <v>67</v>
      </c>
      <c r="BP724">
        <v>0</v>
      </c>
      <c r="BQ724" t="s">
        <v>665</v>
      </c>
      <c r="BR724" t="s">
        <v>8707</v>
      </c>
      <c r="BS724" t="s">
        <v>69</v>
      </c>
      <c r="BV724" t="s">
        <v>8708</v>
      </c>
      <c r="BX724" t="s">
        <v>8709</v>
      </c>
      <c r="BY724" t="s">
        <v>8702</v>
      </c>
      <c r="BZ724" t="s">
        <v>40</v>
      </c>
      <c r="CB724" t="s">
        <v>8710</v>
      </c>
      <c r="CC724" t="s">
        <v>8711</v>
      </c>
      <c r="CD724" t="s">
        <v>164</v>
      </c>
      <c r="CE724" t="s">
        <v>2005</v>
      </c>
      <c r="CF724">
        <v>115</v>
      </c>
      <c r="CG724" t="s">
        <v>675</v>
      </c>
      <c r="CH724" t="s">
        <v>649</v>
      </c>
      <c r="CI724" t="s">
        <v>8699</v>
      </c>
      <c r="CJ724">
        <v>503</v>
      </c>
      <c r="CK724" t="s">
        <v>45</v>
      </c>
      <c r="CL724" s="1">
        <v>42236</v>
      </c>
      <c r="CM724" t="s">
        <v>8703</v>
      </c>
      <c r="CO724" t="s">
        <v>8711</v>
      </c>
      <c r="CP724" t="s">
        <v>8711</v>
      </c>
      <c r="CQ724">
        <v>1</v>
      </c>
      <c r="CR724" s="8">
        <v>2783</v>
      </c>
      <c r="CS724">
        <v>0</v>
      </c>
      <c r="CT724" t="s">
        <v>9</v>
      </c>
      <c r="CU724" s="8">
        <v>2300</v>
      </c>
      <c r="CV724"/>
      <c r="CX724" t="s">
        <v>8715</v>
      </c>
    </row>
    <row r="725" spans="1:103" x14ac:dyDescent="0.35">
      <c r="A725" t="s">
        <v>8698</v>
      </c>
      <c r="B725" s="19" t="s">
        <v>8699</v>
      </c>
      <c r="C725" t="s">
        <v>9</v>
      </c>
      <c r="D725">
        <v>100</v>
      </c>
      <c r="E725">
        <v>20</v>
      </c>
      <c r="F725" t="s">
        <v>8699</v>
      </c>
      <c r="G725">
        <v>2130</v>
      </c>
      <c r="H725" t="s">
        <v>10</v>
      </c>
      <c r="I725">
        <v>20</v>
      </c>
      <c r="J725" t="s">
        <v>649</v>
      </c>
      <c r="K725" t="s">
        <v>8700</v>
      </c>
      <c r="L725" s="1"/>
      <c r="M725" s="1">
        <v>42237</v>
      </c>
      <c r="N725" s="1">
        <v>42172</v>
      </c>
      <c r="O725" t="s">
        <v>13</v>
      </c>
      <c r="P725" s="1"/>
      <c r="Q725" t="s">
        <v>758</v>
      </c>
      <c r="R725" t="s">
        <v>9</v>
      </c>
      <c r="S725" t="s">
        <v>8701</v>
      </c>
      <c r="T725" t="s">
        <v>13</v>
      </c>
      <c r="U725" t="s">
        <v>1658</v>
      </c>
      <c r="AA725" s="8">
        <v>2783</v>
      </c>
      <c r="AB725" t="s">
        <v>189</v>
      </c>
      <c r="AC725" t="s">
        <v>18</v>
      </c>
      <c r="AD725" t="s">
        <v>655</v>
      </c>
      <c r="AE725" t="s">
        <v>649</v>
      </c>
      <c r="AF725" t="s">
        <v>656</v>
      </c>
      <c r="AH725" t="s">
        <v>761</v>
      </c>
      <c r="AI725" t="s">
        <v>762</v>
      </c>
      <c r="AJ725" t="s">
        <v>23</v>
      </c>
      <c r="AK725" t="s">
        <v>680</v>
      </c>
      <c r="AL725" s="2">
        <v>42172.071099537039</v>
      </c>
      <c r="AN725" t="s">
        <v>8702</v>
      </c>
      <c r="AO725">
        <v>1</v>
      </c>
      <c r="AP725" t="s">
        <v>660</v>
      </c>
      <c r="AU725" t="s">
        <v>660</v>
      </c>
      <c r="AV725" t="s">
        <v>29</v>
      </c>
      <c r="AW725" s="8">
        <v>2300</v>
      </c>
      <c r="AX725" s="8">
        <v>2300</v>
      </c>
      <c r="AY725" s="8">
        <v>2783</v>
      </c>
      <c r="BA725" t="s">
        <v>8703</v>
      </c>
      <c r="BB725" t="s">
        <v>8704</v>
      </c>
      <c r="BC725" t="s">
        <v>8705</v>
      </c>
      <c r="BF725" t="s">
        <v>69</v>
      </c>
      <c r="BG725" t="s">
        <v>8706</v>
      </c>
      <c r="BO725" t="s">
        <v>35</v>
      </c>
      <c r="BP725">
        <v>0</v>
      </c>
      <c r="BQ725" t="s">
        <v>665</v>
      </c>
      <c r="BR725" t="s">
        <v>8707</v>
      </c>
      <c r="BS725" t="s">
        <v>69</v>
      </c>
      <c r="BV725" t="s">
        <v>8708</v>
      </c>
      <c r="BX725" t="s">
        <v>8709</v>
      </c>
      <c r="BY725" t="s">
        <v>8702</v>
      </c>
      <c r="BZ725" t="s">
        <v>40</v>
      </c>
      <c r="CB725" t="s">
        <v>8710</v>
      </c>
      <c r="CC725" t="s">
        <v>8711</v>
      </c>
      <c r="CD725" t="s">
        <v>164</v>
      </c>
      <c r="CE725" t="s">
        <v>2005</v>
      </c>
      <c r="CF725">
        <v>115</v>
      </c>
      <c r="CG725" t="s">
        <v>259</v>
      </c>
      <c r="CH725" t="s">
        <v>649</v>
      </c>
      <c r="CI725" t="s">
        <v>8699</v>
      </c>
      <c r="CJ725">
        <v>503</v>
      </c>
      <c r="CK725" t="s">
        <v>45</v>
      </c>
      <c r="CL725" s="1">
        <v>42237</v>
      </c>
      <c r="CM725" t="s">
        <v>8703</v>
      </c>
      <c r="CO725" t="s">
        <v>8711</v>
      </c>
      <c r="CP725" t="s">
        <v>8711</v>
      </c>
      <c r="CQ725">
        <v>1</v>
      </c>
      <c r="CR725" s="8">
        <v>2783</v>
      </c>
      <c r="CS725">
        <v>0</v>
      </c>
      <c r="CT725" t="s">
        <v>9</v>
      </c>
      <c r="CU725" s="8">
        <v>2300</v>
      </c>
      <c r="CV725"/>
      <c r="CX725" t="s">
        <v>8716</v>
      </c>
    </row>
    <row r="726" spans="1:103" x14ac:dyDescent="0.35">
      <c r="A726" t="s">
        <v>8698</v>
      </c>
      <c r="B726" s="19" t="s">
        <v>8699</v>
      </c>
      <c r="C726" t="s">
        <v>9</v>
      </c>
      <c r="D726">
        <v>100</v>
      </c>
      <c r="E726">
        <v>20</v>
      </c>
      <c r="F726" t="s">
        <v>8699</v>
      </c>
      <c r="G726">
        <v>2131</v>
      </c>
      <c r="H726" t="s">
        <v>50</v>
      </c>
      <c r="I726">
        <v>20</v>
      </c>
      <c r="J726" t="s">
        <v>649</v>
      </c>
      <c r="K726" t="s">
        <v>8700</v>
      </c>
      <c r="L726" s="1"/>
      <c r="M726" s="1">
        <v>42237</v>
      </c>
      <c r="N726" s="1">
        <v>42172</v>
      </c>
      <c r="O726" t="s">
        <v>13</v>
      </c>
      <c r="P726" s="1"/>
      <c r="Q726" t="s">
        <v>758</v>
      </c>
      <c r="R726" t="s">
        <v>9</v>
      </c>
      <c r="S726" t="s">
        <v>8701</v>
      </c>
      <c r="T726" t="s">
        <v>13</v>
      </c>
      <c r="U726" t="s">
        <v>1658</v>
      </c>
      <c r="AA726" s="8">
        <v>2783</v>
      </c>
      <c r="AB726" t="s">
        <v>54</v>
      </c>
      <c r="AC726" t="s">
        <v>55</v>
      </c>
      <c r="AD726" t="s">
        <v>655</v>
      </c>
      <c r="AE726" t="s">
        <v>649</v>
      </c>
      <c r="AF726" t="s">
        <v>656</v>
      </c>
      <c r="AH726" t="s">
        <v>761</v>
      </c>
      <c r="AI726" t="s">
        <v>762</v>
      </c>
      <c r="AJ726" t="s">
        <v>23</v>
      </c>
      <c r="AK726" t="s">
        <v>680</v>
      </c>
      <c r="AL726" s="2">
        <v>42172.071412037039</v>
      </c>
      <c r="AN726" t="s">
        <v>8702</v>
      </c>
      <c r="AO726">
        <v>1</v>
      </c>
      <c r="AP726" t="s">
        <v>660</v>
      </c>
      <c r="AU726" t="s">
        <v>660</v>
      </c>
      <c r="AV726" t="s">
        <v>29</v>
      </c>
      <c r="AW726" s="8">
        <v>2300</v>
      </c>
      <c r="AX726" s="8">
        <v>2300</v>
      </c>
      <c r="AY726" s="8">
        <v>2783</v>
      </c>
      <c r="BA726" t="s">
        <v>8703</v>
      </c>
      <c r="BB726" t="s">
        <v>8704</v>
      </c>
      <c r="BC726" t="s">
        <v>8705</v>
      </c>
      <c r="BF726" t="s">
        <v>69</v>
      </c>
      <c r="BG726" t="s">
        <v>8706</v>
      </c>
      <c r="BO726" t="s">
        <v>67</v>
      </c>
      <c r="BP726">
        <v>0</v>
      </c>
      <c r="BQ726" t="s">
        <v>665</v>
      </c>
      <c r="BR726" t="s">
        <v>8707</v>
      </c>
      <c r="BS726" t="s">
        <v>69</v>
      </c>
      <c r="BV726" t="s">
        <v>8708</v>
      </c>
      <c r="BX726" t="s">
        <v>8709</v>
      </c>
      <c r="BY726" t="s">
        <v>8702</v>
      </c>
      <c r="BZ726" t="s">
        <v>40</v>
      </c>
      <c r="CB726" t="s">
        <v>8710</v>
      </c>
      <c r="CC726" t="s">
        <v>8711</v>
      </c>
      <c r="CD726" t="s">
        <v>164</v>
      </c>
      <c r="CE726" t="s">
        <v>2005</v>
      </c>
      <c r="CF726">
        <v>115</v>
      </c>
      <c r="CG726" t="s">
        <v>675</v>
      </c>
      <c r="CH726" t="s">
        <v>649</v>
      </c>
      <c r="CI726" t="s">
        <v>8699</v>
      </c>
      <c r="CJ726">
        <v>503</v>
      </c>
      <c r="CK726" t="s">
        <v>45</v>
      </c>
      <c r="CL726" s="1">
        <v>42237</v>
      </c>
      <c r="CM726" t="s">
        <v>8703</v>
      </c>
      <c r="CO726" t="s">
        <v>8711</v>
      </c>
      <c r="CP726" t="s">
        <v>8711</v>
      </c>
      <c r="CQ726">
        <v>1</v>
      </c>
      <c r="CR726" s="8">
        <v>2783</v>
      </c>
      <c r="CS726">
        <v>0</v>
      </c>
      <c r="CT726" t="s">
        <v>9</v>
      </c>
      <c r="CU726" s="8">
        <v>2300</v>
      </c>
      <c r="CV726"/>
      <c r="CX726" t="s">
        <v>8717</v>
      </c>
    </row>
    <row r="727" spans="1:103" x14ac:dyDescent="0.35">
      <c r="A727" t="s">
        <v>8698</v>
      </c>
      <c r="B727" s="19" t="s">
        <v>8699</v>
      </c>
      <c r="C727" t="s">
        <v>9</v>
      </c>
      <c r="D727">
        <v>100</v>
      </c>
      <c r="E727">
        <v>20</v>
      </c>
      <c r="F727" t="s">
        <v>8699</v>
      </c>
      <c r="G727">
        <v>2132</v>
      </c>
      <c r="H727" t="s">
        <v>10</v>
      </c>
      <c r="I727">
        <v>20</v>
      </c>
      <c r="J727" t="s">
        <v>649</v>
      </c>
      <c r="K727" t="s">
        <v>8700</v>
      </c>
      <c r="L727" s="1"/>
      <c r="M727" s="1">
        <v>42238</v>
      </c>
      <c r="N727" s="1">
        <v>42172</v>
      </c>
      <c r="O727" t="s">
        <v>13</v>
      </c>
      <c r="P727" s="1"/>
      <c r="Q727" t="s">
        <v>758</v>
      </c>
      <c r="R727" t="s">
        <v>9</v>
      </c>
      <c r="S727" t="s">
        <v>8701</v>
      </c>
      <c r="T727" t="s">
        <v>13</v>
      </c>
      <c r="U727" t="s">
        <v>1658</v>
      </c>
      <c r="AA727" s="8">
        <v>2783</v>
      </c>
      <c r="AB727" t="s">
        <v>189</v>
      </c>
      <c r="AC727" t="s">
        <v>18</v>
      </c>
      <c r="AD727" t="s">
        <v>655</v>
      </c>
      <c r="AE727" t="s">
        <v>649</v>
      </c>
      <c r="AF727" t="s">
        <v>656</v>
      </c>
      <c r="AH727" t="s">
        <v>761</v>
      </c>
      <c r="AI727" t="s">
        <v>762</v>
      </c>
      <c r="AJ727" t="s">
        <v>59</v>
      </c>
      <c r="AK727" t="s">
        <v>683</v>
      </c>
      <c r="AL727" s="2">
        <v>42172.071666666663</v>
      </c>
      <c r="AN727" t="s">
        <v>8702</v>
      </c>
      <c r="AO727">
        <v>1</v>
      </c>
      <c r="AP727" t="s">
        <v>660</v>
      </c>
      <c r="AU727" t="s">
        <v>660</v>
      </c>
      <c r="AV727" t="s">
        <v>62</v>
      </c>
      <c r="AW727" s="8">
        <v>2300</v>
      </c>
      <c r="AX727" s="8">
        <v>2300</v>
      </c>
      <c r="AY727" s="8">
        <v>2783</v>
      </c>
      <c r="BA727" t="s">
        <v>8703</v>
      </c>
      <c r="BB727" t="s">
        <v>8704</v>
      </c>
      <c r="BC727" t="s">
        <v>8705</v>
      </c>
      <c r="BF727" t="s">
        <v>69</v>
      </c>
      <c r="BG727" t="s">
        <v>8706</v>
      </c>
      <c r="BO727" t="s">
        <v>35</v>
      </c>
      <c r="BP727">
        <v>0</v>
      </c>
      <c r="BQ727" t="s">
        <v>665</v>
      </c>
      <c r="BR727" t="s">
        <v>8707</v>
      </c>
      <c r="BS727" t="s">
        <v>69</v>
      </c>
      <c r="BV727" t="s">
        <v>8708</v>
      </c>
      <c r="BX727" t="s">
        <v>8709</v>
      </c>
      <c r="BY727" t="s">
        <v>8702</v>
      </c>
      <c r="BZ727" t="s">
        <v>40</v>
      </c>
      <c r="CB727" t="s">
        <v>8710</v>
      </c>
      <c r="CC727" t="s">
        <v>8711</v>
      </c>
      <c r="CD727" t="s">
        <v>164</v>
      </c>
      <c r="CE727" t="s">
        <v>2005</v>
      </c>
      <c r="CF727">
        <v>115</v>
      </c>
      <c r="CG727" t="s">
        <v>259</v>
      </c>
      <c r="CH727" t="s">
        <v>649</v>
      </c>
      <c r="CI727" t="s">
        <v>8699</v>
      </c>
      <c r="CJ727">
        <v>503</v>
      </c>
      <c r="CK727" t="s">
        <v>45</v>
      </c>
      <c r="CL727" s="1">
        <v>42238</v>
      </c>
      <c r="CM727" t="s">
        <v>8703</v>
      </c>
      <c r="CO727" t="s">
        <v>8711</v>
      </c>
      <c r="CP727" t="s">
        <v>8711</v>
      </c>
      <c r="CQ727">
        <v>1</v>
      </c>
      <c r="CR727" s="8">
        <v>2783</v>
      </c>
      <c r="CS727">
        <v>0</v>
      </c>
      <c r="CT727" t="s">
        <v>9</v>
      </c>
      <c r="CU727" s="8">
        <v>2300</v>
      </c>
      <c r="CV727"/>
      <c r="CX727" t="s">
        <v>8718</v>
      </c>
    </row>
    <row r="728" spans="1:103" x14ac:dyDescent="0.35">
      <c r="A728" t="s">
        <v>8698</v>
      </c>
      <c r="B728" s="19" t="s">
        <v>8699</v>
      </c>
      <c r="C728" t="s">
        <v>9</v>
      </c>
      <c r="D728">
        <v>100</v>
      </c>
      <c r="E728">
        <v>20</v>
      </c>
      <c r="F728" t="s">
        <v>8699</v>
      </c>
      <c r="G728">
        <v>2133</v>
      </c>
      <c r="H728" t="s">
        <v>50</v>
      </c>
      <c r="I728">
        <v>20</v>
      </c>
      <c r="J728" t="s">
        <v>649</v>
      </c>
      <c r="K728" t="s">
        <v>8700</v>
      </c>
      <c r="L728" s="1"/>
      <c r="M728" s="1">
        <v>42238</v>
      </c>
      <c r="N728" s="1">
        <v>42172</v>
      </c>
      <c r="O728" t="s">
        <v>13</v>
      </c>
      <c r="P728" s="1"/>
      <c r="Q728" t="s">
        <v>758</v>
      </c>
      <c r="R728" t="s">
        <v>9</v>
      </c>
      <c r="S728" t="s">
        <v>8701</v>
      </c>
      <c r="T728" t="s">
        <v>13</v>
      </c>
      <c r="U728" t="s">
        <v>1658</v>
      </c>
      <c r="AA728" s="8">
        <v>2783</v>
      </c>
      <c r="AB728" t="s">
        <v>54</v>
      </c>
      <c r="AC728" t="s">
        <v>55</v>
      </c>
      <c r="AD728" t="s">
        <v>655</v>
      </c>
      <c r="AE728" t="s">
        <v>649</v>
      </c>
      <c r="AF728" t="s">
        <v>656</v>
      </c>
      <c r="AH728" t="s">
        <v>761</v>
      </c>
      <c r="AI728" t="s">
        <v>762</v>
      </c>
      <c r="AJ728" t="s">
        <v>59</v>
      </c>
      <c r="AK728" t="s">
        <v>683</v>
      </c>
      <c r="AL728" s="2">
        <v>42172.071932870371</v>
      </c>
      <c r="AN728" t="s">
        <v>8702</v>
      </c>
      <c r="AO728">
        <v>1</v>
      </c>
      <c r="AP728" t="s">
        <v>660</v>
      </c>
      <c r="AU728" t="s">
        <v>660</v>
      </c>
      <c r="AV728" t="s">
        <v>62</v>
      </c>
      <c r="AW728" s="8">
        <v>2300</v>
      </c>
      <c r="AX728" s="8">
        <v>2300</v>
      </c>
      <c r="AY728" s="8">
        <v>2783</v>
      </c>
      <c r="BA728" t="s">
        <v>8703</v>
      </c>
      <c r="BB728" t="s">
        <v>8704</v>
      </c>
      <c r="BC728" t="s">
        <v>8705</v>
      </c>
      <c r="BF728" t="s">
        <v>69</v>
      </c>
      <c r="BG728" t="s">
        <v>8706</v>
      </c>
      <c r="BO728" t="s">
        <v>67</v>
      </c>
      <c r="BP728">
        <v>0</v>
      </c>
      <c r="BQ728" t="s">
        <v>665</v>
      </c>
      <c r="BR728" t="s">
        <v>8707</v>
      </c>
      <c r="BS728" t="s">
        <v>69</v>
      </c>
      <c r="BV728" t="s">
        <v>8708</v>
      </c>
      <c r="BX728" t="s">
        <v>8709</v>
      </c>
      <c r="BY728" t="s">
        <v>8702</v>
      </c>
      <c r="BZ728" t="s">
        <v>40</v>
      </c>
      <c r="CB728" t="s">
        <v>8710</v>
      </c>
      <c r="CC728" t="s">
        <v>8711</v>
      </c>
      <c r="CD728" t="s">
        <v>164</v>
      </c>
      <c r="CE728" t="s">
        <v>2005</v>
      </c>
      <c r="CF728">
        <v>115</v>
      </c>
      <c r="CG728" t="s">
        <v>675</v>
      </c>
      <c r="CH728" t="s">
        <v>649</v>
      </c>
      <c r="CI728" t="s">
        <v>8699</v>
      </c>
      <c r="CJ728">
        <v>503</v>
      </c>
      <c r="CK728" t="s">
        <v>45</v>
      </c>
      <c r="CL728" s="1">
        <v>42238</v>
      </c>
      <c r="CM728" t="s">
        <v>8703</v>
      </c>
      <c r="CO728" t="s">
        <v>8711</v>
      </c>
      <c r="CP728" t="s">
        <v>8711</v>
      </c>
      <c r="CQ728">
        <v>1</v>
      </c>
      <c r="CR728" s="8">
        <v>2783</v>
      </c>
      <c r="CS728">
        <v>0</v>
      </c>
      <c r="CT728" t="s">
        <v>9</v>
      </c>
      <c r="CU728" s="8">
        <v>2300</v>
      </c>
      <c r="CV728"/>
      <c r="CX728" t="s">
        <v>8719</v>
      </c>
    </row>
    <row r="729" spans="1:103" x14ac:dyDescent="0.35">
      <c r="A729" t="s">
        <v>3004</v>
      </c>
      <c r="B729" s="19" t="s">
        <v>9457</v>
      </c>
      <c r="C729" t="s">
        <v>9</v>
      </c>
      <c r="D729">
        <v>100</v>
      </c>
      <c r="E729">
        <v>90</v>
      </c>
      <c r="F729" t="s">
        <v>9457</v>
      </c>
      <c r="G729">
        <v>1516</v>
      </c>
      <c r="H729" t="s">
        <v>50</v>
      </c>
      <c r="I729">
        <v>75</v>
      </c>
      <c r="J729" t="s">
        <v>1805</v>
      </c>
      <c r="K729" t="s">
        <v>3006</v>
      </c>
      <c r="L729" s="1"/>
      <c r="M729" s="1">
        <v>42236</v>
      </c>
      <c r="N729" s="1">
        <v>42101</v>
      </c>
      <c r="O729" t="s">
        <v>13</v>
      </c>
      <c r="P729" s="1"/>
      <c r="Q729" t="s">
        <v>1047</v>
      </c>
      <c r="R729" t="s">
        <v>9</v>
      </c>
      <c r="S729" t="s">
        <v>9459</v>
      </c>
      <c r="T729" t="s">
        <v>13</v>
      </c>
      <c r="U729" t="s">
        <v>16</v>
      </c>
      <c r="X729" s="8">
        <v>40</v>
      </c>
      <c r="Y729" s="8">
        <v>22</v>
      </c>
      <c r="Z729" s="8">
        <v>55</v>
      </c>
      <c r="AA729" s="8">
        <v>22685.22</v>
      </c>
      <c r="AB729" t="s">
        <v>55</v>
      </c>
      <c r="AC729" t="s">
        <v>303</v>
      </c>
      <c r="AD729" t="s">
        <v>794</v>
      </c>
      <c r="AE729" t="s">
        <v>1805</v>
      </c>
      <c r="AF729" t="s">
        <v>20</v>
      </c>
      <c r="AG729" t="s">
        <v>3008</v>
      </c>
      <c r="AH729" t="s">
        <v>4516</v>
      </c>
      <c r="AI729" t="s">
        <v>180</v>
      </c>
      <c r="AJ729" t="s">
        <v>80</v>
      </c>
      <c r="AK729" t="s">
        <v>822</v>
      </c>
      <c r="AL729" s="2">
        <v>42101.52107638889</v>
      </c>
      <c r="AM729" t="s">
        <v>3009</v>
      </c>
      <c r="AN729" t="s">
        <v>3010</v>
      </c>
      <c r="AO729">
        <v>2</v>
      </c>
      <c r="AP729" t="s">
        <v>3011</v>
      </c>
      <c r="AQ729" t="s">
        <v>860</v>
      </c>
      <c r="AR729">
        <v>50</v>
      </c>
      <c r="AT729" t="s">
        <v>3012</v>
      </c>
      <c r="AU729" t="s">
        <v>3011</v>
      </c>
      <c r="AV729" t="s">
        <v>83</v>
      </c>
      <c r="AW729" s="8">
        <v>21059.29</v>
      </c>
      <c r="AX729" s="8">
        <v>21059.29</v>
      </c>
      <c r="AY729" s="8">
        <v>22685.22</v>
      </c>
      <c r="BB729" t="s">
        <v>3013</v>
      </c>
      <c r="BE729">
        <v>42</v>
      </c>
      <c r="BF729" t="s">
        <v>9</v>
      </c>
      <c r="BG729" t="s">
        <v>3014</v>
      </c>
      <c r="BH729" t="s">
        <v>9472</v>
      </c>
      <c r="BI729">
        <v>479.12</v>
      </c>
      <c r="BJ729">
        <v>1118.6099999999999</v>
      </c>
      <c r="BK729" t="s">
        <v>9473</v>
      </c>
      <c r="BL729">
        <v>13513.64</v>
      </c>
      <c r="BM729">
        <v>20925</v>
      </c>
      <c r="BN729">
        <v>22522.73</v>
      </c>
      <c r="BO729" t="s">
        <v>828</v>
      </c>
      <c r="BP729">
        <v>0</v>
      </c>
      <c r="BQ729" t="s">
        <v>1816</v>
      </c>
      <c r="BR729" t="s">
        <v>3017</v>
      </c>
      <c r="BS729" t="s">
        <v>9</v>
      </c>
      <c r="BT729" t="s">
        <v>9</v>
      </c>
      <c r="BU729" t="s">
        <v>38</v>
      </c>
      <c r="BV729" t="s">
        <v>3018</v>
      </c>
      <c r="BW729" t="s">
        <v>3009</v>
      </c>
      <c r="BX729" t="s">
        <v>3019</v>
      </c>
      <c r="BY729" t="s">
        <v>3010</v>
      </c>
      <c r="BZ729" t="s">
        <v>72</v>
      </c>
      <c r="CB729" t="s">
        <v>3020</v>
      </c>
      <c r="CC729" t="s">
        <v>3021</v>
      </c>
      <c r="CD729" t="s">
        <v>574</v>
      </c>
      <c r="CE729" t="s">
        <v>456</v>
      </c>
      <c r="CF729">
        <v>244</v>
      </c>
      <c r="CG729" t="s">
        <v>1501</v>
      </c>
      <c r="CI729" t="s">
        <v>9457</v>
      </c>
      <c r="CJ729">
        <v>103</v>
      </c>
      <c r="CK729" t="s">
        <v>45</v>
      </c>
      <c r="CL729" s="1">
        <v>42236</v>
      </c>
      <c r="CM729" t="s">
        <v>3022</v>
      </c>
      <c r="CO729" t="s">
        <v>3023</v>
      </c>
      <c r="CP729" t="s">
        <v>3021</v>
      </c>
      <c r="CQ729">
        <v>1</v>
      </c>
      <c r="CR729" s="8"/>
      <c r="CS729">
        <v>4</v>
      </c>
      <c r="CU729" s="8">
        <v>21059.29</v>
      </c>
      <c r="CV729">
        <v>1</v>
      </c>
      <c r="CX729" t="s">
        <v>9474</v>
      </c>
    </row>
    <row r="730" spans="1:103" x14ac:dyDescent="0.35">
      <c r="A730" t="s">
        <v>8220</v>
      </c>
      <c r="B730" s="19" t="s">
        <v>8179</v>
      </c>
      <c r="C730" t="s">
        <v>9</v>
      </c>
      <c r="D730">
        <v>97.31</v>
      </c>
      <c r="E730">
        <v>45</v>
      </c>
      <c r="F730" t="s">
        <v>8179</v>
      </c>
      <c r="G730">
        <v>1532</v>
      </c>
      <c r="H730" t="s">
        <v>50</v>
      </c>
      <c r="I730">
        <v>40</v>
      </c>
      <c r="J730" t="s">
        <v>1805</v>
      </c>
      <c r="K730" t="s">
        <v>8221</v>
      </c>
      <c r="L730" s="1"/>
      <c r="M730" s="1">
        <v>42237</v>
      </c>
      <c r="N730" s="1">
        <v>42102</v>
      </c>
      <c r="O730" t="s">
        <v>13</v>
      </c>
      <c r="P730" s="1"/>
      <c r="Q730" t="s">
        <v>1047</v>
      </c>
      <c r="R730" t="s">
        <v>9</v>
      </c>
      <c r="S730" t="s">
        <v>8181</v>
      </c>
      <c r="T730" t="s">
        <v>13</v>
      </c>
      <c r="U730" t="s">
        <v>16</v>
      </c>
      <c r="X730" s="8">
        <v>28</v>
      </c>
      <c r="Y730" s="8">
        <v>21</v>
      </c>
      <c r="Z730" s="8">
        <v>41</v>
      </c>
      <c r="AA730" s="8">
        <v>9031.2800000000007</v>
      </c>
      <c r="AB730" t="s">
        <v>697</v>
      </c>
      <c r="AC730" t="s">
        <v>54</v>
      </c>
      <c r="AD730" t="s">
        <v>438</v>
      </c>
      <c r="AE730" t="s">
        <v>1805</v>
      </c>
      <c r="AF730" t="s">
        <v>20</v>
      </c>
      <c r="AG730" t="s">
        <v>2617</v>
      </c>
      <c r="AH730" t="s">
        <v>179</v>
      </c>
      <c r="AI730" t="s">
        <v>180</v>
      </c>
      <c r="AJ730" t="s">
        <v>23</v>
      </c>
      <c r="AK730" t="s">
        <v>3453</v>
      </c>
      <c r="AL730" s="2">
        <v>42102.694374999999</v>
      </c>
      <c r="AM730" t="s">
        <v>8222</v>
      </c>
      <c r="AN730" t="s">
        <v>8222</v>
      </c>
      <c r="AO730">
        <v>2</v>
      </c>
      <c r="AP730" t="s">
        <v>2935</v>
      </c>
      <c r="AQ730" t="s">
        <v>311</v>
      </c>
      <c r="AR730">
        <v>40</v>
      </c>
      <c r="AT730" t="s">
        <v>2936</v>
      </c>
      <c r="AU730" t="s">
        <v>2935</v>
      </c>
      <c r="AV730" t="s">
        <v>29</v>
      </c>
      <c r="AW730" s="8">
        <v>8566.6</v>
      </c>
      <c r="AX730" s="8">
        <v>8566.6</v>
      </c>
      <c r="AY730" s="8">
        <v>9281.27</v>
      </c>
      <c r="BA730" t="s">
        <v>8223</v>
      </c>
      <c r="BB730" t="s">
        <v>1898</v>
      </c>
      <c r="BC730" t="s">
        <v>8224</v>
      </c>
      <c r="BD730">
        <v>2</v>
      </c>
      <c r="BE730">
        <v>31</v>
      </c>
      <c r="BF730" t="s">
        <v>9</v>
      </c>
      <c r="BG730" t="s">
        <v>8225</v>
      </c>
      <c r="BI730">
        <v>237.55</v>
      </c>
      <c r="BJ730">
        <v>433.73</v>
      </c>
      <c r="BK730" t="s">
        <v>8226</v>
      </c>
      <c r="BL730">
        <v>5418.77</v>
      </c>
      <c r="BM730">
        <v>8360</v>
      </c>
      <c r="BN730">
        <v>9031.2800000000007</v>
      </c>
      <c r="BO730" t="s">
        <v>304</v>
      </c>
      <c r="BP730">
        <v>249.99</v>
      </c>
      <c r="BQ730" t="s">
        <v>1816</v>
      </c>
      <c r="BR730" t="s">
        <v>8227</v>
      </c>
      <c r="BS730" t="s">
        <v>9</v>
      </c>
      <c r="BT730" t="s">
        <v>69</v>
      </c>
      <c r="BU730" t="s">
        <v>38</v>
      </c>
      <c r="BV730" t="s">
        <v>8228</v>
      </c>
      <c r="BW730" t="s">
        <v>8222</v>
      </c>
      <c r="BX730" t="s">
        <v>8229</v>
      </c>
      <c r="BY730" t="s">
        <v>8222</v>
      </c>
      <c r="BZ730" t="s">
        <v>72</v>
      </c>
      <c r="CB730" t="s">
        <v>219</v>
      </c>
      <c r="CC730" t="s">
        <v>8230</v>
      </c>
      <c r="CE730" t="s">
        <v>112</v>
      </c>
      <c r="CF730">
        <v>204</v>
      </c>
      <c r="CG730" t="s">
        <v>1654</v>
      </c>
      <c r="CI730" t="s">
        <v>8179</v>
      </c>
      <c r="CJ730">
        <v>122</v>
      </c>
      <c r="CK730" t="s">
        <v>45</v>
      </c>
      <c r="CL730" s="1">
        <v>42237</v>
      </c>
      <c r="CM730" t="s">
        <v>8223</v>
      </c>
      <c r="CO730" t="s">
        <v>8231</v>
      </c>
      <c r="CP730" t="s">
        <v>8230</v>
      </c>
      <c r="CQ730">
        <v>1</v>
      </c>
      <c r="CR730" s="8"/>
      <c r="CS730">
        <v>2</v>
      </c>
      <c r="CU730" s="8">
        <v>8566.6</v>
      </c>
      <c r="CV730">
        <v>3</v>
      </c>
      <c r="CX730" t="s">
        <v>8232</v>
      </c>
      <c r="CY730">
        <v>5.5</v>
      </c>
    </row>
    <row r="731" spans="1:103" x14ac:dyDescent="0.35">
      <c r="A731" t="s">
        <v>3037</v>
      </c>
      <c r="B731" s="19" t="s">
        <v>3005</v>
      </c>
      <c r="C731" t="s">
        <v>9</v>
      </c>
      <c r="D731">
        <v>100</v>
      </c>
      <c r="E731">
        <v>36</v>
      </c>
      <c r="F731" t="s">
        <v>3005</v>
      </c>
      <c r="G731">
        <v>1554</v>
      </c>
      <c r="H731" t="s">
        <v>50</v>
      </c>
      <c r="I731">
        <v>36</v>
      </c>
      <c r="J731" t="s">
        <v>1805</v>
      </c>
      <c r="K731" t="s">
        <v>3038</v>
      </c>
      <c r="L731" s="1"/>
      <c r="M731" s="1">
        <v>42237</v>
      </c>
      <c r="N731" s="1">
        <v>42104</v>
      </c>
      <c r="O731" t="s">
        <v>13</v>
      </c>
      <c r="P731" s="1">
        <v>42111</v>
      </c>
      <c r="Q731" t="s">
        <v>1359</v>
      </c>
      <c r="R731" t="s">
        <v>9</v>
      </c>
      <c r="S731" t="s">
        <v>3007</v>
      </c>
      <c r="T731" t="s">
        <v>13</v>
      </c>
      <c r="U731" t="s">
        <v>53</v>
      </c>
      <c r="X731" s="8">
        <v>40</v>
      </c>
      <c r="Y731" s="8">
        <v>22</v>
      </c>
      <c r="Z731" s="8">
        <v>45</v>
      </c>
      <c r="AA731" s="8">
        <v>10112.15</v>
      </c>
      <c r="AB731" t="s">
        <v>55</v>
      </c>
      <c r="AC731" t="s">
        <v>55</v>
      </c>
      <c r="AD731" t="s">
        <v>19</v>
      </c>
      <c r="AE731" t="s">
        <v>1805</v>
      </c>
      <c r="AF731" t="s">
        <v>20</v>
      </c>
      <c r="AH731" t="s">
        <v>382</v>
      </c>
      <c r="AI731" t="s">
        <v>180</v>
      </c>
      <c r="AJ731" t="s">
        <v>23</v>
      </c>
      <c r="AK731" t="s">
        <v>135</v>
      </c>
      <c r="AL731" s="2">
        <v>42104.693472222221</v>
      </c>
      <c r="AM731" t="s">
        <v>3039</v>
      </c>
      <c r="AN731" t="s">
        <v>3039</v>
      </c>
      <c r="AO731">
        <v>3</v>
      </c>
      <c r="AP731" t="s">
        <v>3011</v>
      </c>
      <c r="AQ731" t="s">
        <v>860</v>
      </c>
      <c r="AR731">
        <v>50</v>
      </c>
      <c r="AT731" t="s">
        <v>3012</v>
      </c>
      <c r="AU731" t="s">
        <v>3011</v>
      </c>
      <c r="AV731" t="s">
        <v>29</v>
      </c>
      <c r="AW731" s="8">
        <v>9335.8799999999992</v>
      </c>
      <c r="AX731" s="8">
        <v>9335.8799999999992</v>
      </c>
      <c r="AY731" s="8">
        <v>10112.15</v>
      </c>
      <c r="BA731" t="s">
        <v>3040</v>
      </c>
      <c r="BB731" t="s">
        <v>32</v>
      </c>
      <c r="BC731" t="s">
        <v>3041</v>
      </c>
      <c r="BD731">
        <v>1.3</v>
      </c>
      <c r="BE731">
        <v>38</v>
      </c>
      <c r="BF731" t="s">
        <v>69</v>
      </c>
      <c r="BG731" t="s">
        <v>3042</v>
      </c>
      <c r="BO731" t="s">
        <v>67</v>
      </c>
      <c r="BP731">
        <v>0</v>
      </c>
      <c r="BQ731" t="s">
        <v>1816</v>
      </c>
      <c r="BR731" t="s">
        <v>3043</v>
      </c>
      <c r="BS731" t="s">
        <v>9</v>
      </c>
      <c r="BT731" t="s">
        <v>9</v>
      </c>
      <c r="BU731" t="s">
        <v>38</v>
      </c>
      <c r="BV731" t="s">
        <v>3044</v>
      </c>
      <c r="BW731" t="s">
        <v>3039</v>
      </c>
      <c r="BX731" t="s">
        <v>2828</v>
      </c>
      <c r="BY731" t="s">
        <v>3039</v>
      </c>
      <c r="BZ731" t="s">
        <v>40</v>
      </c>
      <c r="CB731" t="s">
        <v>3045</v>
      </c>
      <c r="CC731" t="s">
        <v>3046</v>
      </c>
      <c r="CE731" t="s">
        <v>112</v>
      </c>
      <c r="CF731">
        <v>249</v>
      </c>
      <c r="CG731" t="s">
        <v>1501</v>
      </c>
      <c r="CI731" t="s">
        <v>3005</v>
      </c>
      <c r="CJ731">
        <v>114</v>
      </c>
      <c r="CK731" t="s">
        <v>45</v>
      </c>
      <c r="CL731" s="1">
        <v>42237</v>
      </c>
      <c r="CM731" t="s">
        <v>3040</v>
      </c>
      <c r="CO731" t="s">
        <v>3046</v>
      </c>
      <c r="CP731" t="s">
        <v>3046</v>
      </c>
      <c r="CQ731">
        <v>1</v>
      </c>
      <c r="CR731" s="8"/>
      <c r="CS731">
        <v>2</v>
      </c>
      <c r="CU731" s="8">
        <v>9335.8799999999992</v>
      </c>
      <c r="CV731">
        <v>2</v>
      </c>
      <c r="CX731" t="s">
        <v>3047</v>
      </c>
      <c r="CY731">
        <v>6.5</v>
      </c>
    </row>
    <row r="732" spans="1:103" x14ac:dyDescent="0.35">
      <c r="A732" t="s">
        <v>3468</v>
      </c>
      <c r="B732" s="19" t="s">
        <v>5920</v>
      </c>
      <c r="C732" t="s">
        <v>9</v>
      </c>
      <c r="D732">
        <v>100</v>
      </c>
      <c r="E732">
        <v>75</v>
      </c>
      <c r="F732" t="s">
        <v>5920</v>
      </c>
      <c r="G732">
        <v>1595</v>
      </c>
      <c r="H732" t="s">
        <v>148</v>
      </c>
      <c r="I732">
        <v>75</v>
      </c>
      <c r="J732" t="s">
        <v>1805</v>
      </c>
      <c r="K732" t="s">
        <v>3469</v>
      </c>
      <c r="L732" s="1"/>
      <c r="M732" s="1">
        <v>42235</v>
      </c>
      <c r="N732" s="1">
        <v>42109</v>
      </c>
      <c r="O732" t="s">
        <v>13</v>
      </c>
      <c r="P732" s="1"/>
      <c r="Q732" t="s">
        <v>1047</v>
      </c>
      <c r="R732" t="s">
        <v>9</v>
      </c>
      <c r="S732" t="s">
        <v>5922</v>
      </c>
      <c r="T732" t="s">
        <v>13</v>
      </c>
      <c r="U732" t="s">
        <v>302</v>
      </c>
      <c r="X732" s="8">
        <v>42</v>
      </c>
      <c r="Y732" s="8">
        <v>23</v>
      </c>
      <c r="Z732" s="8">
        <v>54</v>
      </c>
      <c r="AA732" s="8">
        <v>19739.37</v>
      </c>
      <c r="AB732" t="s">
        <v>151</v>
      </c>
      <c r="AC732" t="s">
        <v>664</v>
      </c>
      <c r="AD732" t="s">
        <v>438</v>
      </c>
      <c r="AE732" t="s">
        <v>1805</v>
      </c>
      <c r="AF732" t="s">
        <v>20</v>
      </c>
      <c r="AG732" t="s">
        <v>5959</v>
      </c>
      <c r="AH732" t="s">
        <v>1344</v>
      </c>
      <c r="AI732" t="s">
        <v>527</v>
      </c>
      <c r="AJ732" t="s">
        <v>100</v>
      </c>
      <c r="AK732" t="s">
        <v>763</v>
      </c>
      <c r="AL732" s="2">
        <v>42109.409189814818</v>
      </c>
      <c r="AM732" t="s">
        <v>3471</v>
      </c>
      <c r="AN732" t="s">
        <v>3471</v>
      </c>
      <c r="AO732">
        <v>2</v>
      </c>
      <c r="AP732" t="s">
        <v>3730</v>
      </c>
      <c r="AQ732" t="s">
        <v>702</v>
      </c>
      <c r="AR732">
        <v>60</v>
      </c>
      <c r="AT732" t="s">
        <v>5925</v>
      </c>
      <c r="AU732" t="s">
        <v>3730</v>
      </c>
      <c r="AV732" t="s">
        <v>104</v>
      </c>
      <c r="AW732" s="8">
        <v>18286.55</v>
      </c>
      <c r="AX732" s="8">
        <v>18286.55</v>
      </c>
      <c r="AY732" s="8">
        <v>19739.37</v>
      </c>
      <c r="BA732" t="s">
        <v>3472</v>
      </c>
      <c r="BB732" t="s">
        <v>2678</v>
      </c>
      <c r="BC732" t="s">
        <v>3473</v>
      </c>
      <c r="BD732">
        <v>1.2</v>
      </c>
      <c r="BE732">
        <v>62</v>
      </c>
      <c r="BF732" t="s">
        <v>9</v>
      </c>
      <c r="BG732" t="s">
        <v>3474</v>
      </c>
      <c r="BI732">
        <v>421.94</v>
      </c>
      <c r="BJ732">
        <v>954.95</v>
      </c>
      <c r="BK732" t="s">
        <v>5960</v>
      </c>
      <c r="BL732">
        <v>11581.13</v>
      </c>
      <c r="BM732">
        <v>17925</v>
      </c>
      <c r="BN732">
        <v>19301.89</v>
      </c>
      <c r="BO732" t="s">
        <v>768</v>
      </c>
      <c r="BP732">
        <v>0</v>
      </c>
      <c r="BQ732" t="s">
        <v>1816</v>
      </c>
      <c r="BR732" t="s">
        <v>3476</v>
      </c>
      <c r="BS732" t="s">
        <v>9</v>
      </c>
      <c r="BT732" t="s">
        <v>9</v>
      </c>
      <c r="BU732" t="s">
        <v>38</v>
      </c>
      <c r="BV732" t="s">
        <v>3477</v>
      </c>
      <c r="BW732" t="s">
        <v>3471</v>
      </c>
      <c r="BX732" t="s">
        <v>2265</v>
      </c>
      <c r="BY732" t="s">
        <v>3471</v>
      </c>
      <c r="BZ732" t="s">
        <v>72</v>
      </c>
      <c r="CA732" t="s">
        <v>3478</v>
      </c>
      <c r="CE732" t="s">
        <v>112</v>
      </c>
      <c r="CF732">
        <v>234</v>
      </c>
      <c r="CG732" t="s">
        <v>165</v>
      </c>
      <c r="CI732" t="s">
        <v>5920</v>
      </c>
      <c r="CJ732">
        <v>117</v>
      </c>
      <c r="CK732" t="s">
        <v>45</v>
      </c>
      <c r="CL732" s="1">
        <v>42235</v>
      </c>
      <c r="CM732" t="s">
        <v>3472</v>
      </c>
      <c r="CN732" t="s">
        <v>3479</v>
      </c>
      <c r="CO732" t="s">
        <v>5961</v>
      </c>
      <c r="CQ732">
        <v>1</v>
      </c>
      <c r="CR732" s="8"/>
      <c r="CS732">
        <v>2</v>
      </c>
      <c r="CU732" s="8">
        <v>18286.55</v>
      </c>
      <c r="CV732">
        <v>1</v>
      </c>
      <c r="CX732" t="s">
        <v>5962</v>
      </c>
      <c r="CY732">
        <v>6.6</v>
      </c>
    </row>
    <row r="733" spans="1:103" x14ac:dyDescent="0.35">
      <c r="A733" t="s">
        <v>1803</v>
      </c>
      <c r="B733" s="19" t="s">
        <v>1804</v>
      </c>
      <c r="C733" t="s">
        <v>69</v>
      </c>
      <c r="D733">
        <v>97.56</v>
      </c>
      <c r="E733">
        <v>50</v>
      </c>
      <c r="F733" t="s">
        <v>1804</v>
      </c>
      <c r="G733">
        <v>1620</v>
      </c>
      <c r="H733" t="s">
        <v>148</v>
      </c>
      <c r="I733">
        <v>41</v>
      </c>
      <c r="J733" t="s">
        <v>1805</v>
      </c>
      <c r="K733" t="s">
        <v>1806</v>
      </c>
      <c r="L733" s="1">
        <v>42179</v>
      </c>
      <c r="M733" s="1">
        <v>42235</v>
      </c>
      <c r="N733" s="1">
        <v>42110</v>
      </c>
      <c r="O733" t="s">
        <v>990</v>
      </c>
      <c r="P733" s="1"/>
      <c r="Q733" t="s">
        <v>1047</v>
      </c>
      <c r="R733" t="s">
        <v>9</v>
      </c>
      <c r="S733" t="s">
        <v>1807</v>
      </c>
      <c r="T733" t="s">
        <v>1808</v>
      </c>
      <c r="U733" t="s">
        <v>53</v>
      </c>
      <c r="X733" s="8">
        <v>45</v>
      </c>
      <c r="Y733" s="8">
        <v>25</v>
      </c>
      <c r="Z733" s="8">
        <v>59</v>
      </c>
      <c r="AA733" s="8">
        <v>12872.72</v>
      </c>
      <c r="AB733" t="s">
        <v>151</v>
      </c>
      <c r="AC733" t="s">
        <v>151</v>
      </c>
      <c r="AD733" t="s">
        <v>19</v>
      </c>
      <c r="AE733" t="s">
        <v>1805</v>
      </c>
      <c r="AF733" t="s">
        <v>20</v>
      </c>
      <c r="AH733" t="s">
        <v>1809</v>
      </c>
      <c r="AI733" t="s">
        <v>527</v>
      </c>
      <c r="AJ733" t="s">
        <v>100</v>
      </c>
      <c r="AK733" t="s">
        <v>153</v>
      </c>
      <c r="AL733" s="2">
        <v>42110.453240740739</v>
      </c>
      <c r="AM733" t="s">
        <v>1810</v>
      </c>
      <c r="AN733" t="s">
        <v>1810</v>
      </c>
      <c r="AO733">
        <v>2</v>
      </c>
      <c r="AP733" t="s">
        <v>1811</v>
      </c>
      <c r="AQ733" t="s">
        <v>824</v>
      </c>
      <c r="AR733">
        <v>50</v>
      </c>
      <c r="AT733" t="s">
        <v>1812</v>
      </c>
      <c r="AU733" t="s">
        <v>1811</v>
      </c>
      <c r="AV733" t="s">
        <v>104</v>
      </c>
      <c r="AW733" s="8">
        <v>11960</v>
      </c>
      <c r="AX733" s="8">
        <v>12259</v>
      </c>
      <c r="AY733" s="8">
        <v>13194.7</v>
      </c>
      <c r="BB733" t="s">
        <v>1813</v>
      </c>
      <c r="BD733">
        <v>1</v>
      </c>
      <c r="BE733">
        <v>37</v>
      </c>
      <c r="BF733" t="s">
        <v>9</v>
      </c>
      <c r="BG733" t="s">
        <v>1814</v>
      </c>
      <c r="BI733">
        <v>273.17</v>
      </c>
      <c r="BJ733">
        <v>639.54999999999995</v>
      </c>
      <c r="BK733" t="s">
        <v>1815</v>
      </c>
      <c r="BL733">
        <v>7723.63</v>
      </c>
      <c r="BM733">
        <v>11960</v>
      </c>
      <c r="BN733">
        <v>12872.72</v>
      </c>
      <c r="BO733" t="s">
        <v>158</v>
      </c>
      <c r="BP733">
        <v>321.98</v>
      </c>
      <c r="BQ733" t="s">
        <v>1816</v>
      </c>
      <c r="BR733" t="s">
        <v>1817</v>
      </c>
      <c r="BS733" t="s">
        <v>9</v>
      </c>
      <c r="BT733" t="s">
        <v>9</v>
      </c>
      <c r="BU733" t="s">
        <v>38</v>
      </c>
      <c r="BV733" t="s">
        <v>1818</v>
      </c>
      <c r="BW733" t="s">
        <v>1810</v>
      </c>
      <c r="BX733" t="s">
        <v>1819</v>
      </c>
      <c r="BY733" t="s">
        <v>1810</v>
      </c>
      <c r="BZ733" t="s">
        <v>40</v>
      </c>
      <c r="CC733" t="s">
        <v>1820</v>
      </c>
      <c r="CE733" t="s">
        <v>43</v>
      </c>
      <c r="CF733">
        <v>299</v>
      </c>
      <c r="CG733" t="s">
        <v>165</v>
      </c>
      <c r="CI733" t="s">
        <v>1804</v>
      </c>
      <c r="CJ733">
        <v>109</v>
      </c>
      <c r="CK733" t="s">
        <v>45</v>
      </c>
      <c r="CL733" s="1">
        <v>42235</v>
      </c>
      <c r="CM733" t="s">
        <v>1821</v>
      </c>
      <c r="CO733" t="s">
        <v>1820</v>
      </c>
      <c r="CP733" t="s">
        <v>1820</v>
      </c>
      <c r="CQ733">
        <v>2</v>
      </c>
      <c r="CR733" s="8">
        <v>361.79</v>
      </c>
      <c r="CS733">
        <v>3</v>
      </c>
      <c r="CU733" s="8">
        <v>11960</v>
      </c>
      <c r="CV733">
        <v>2</v>
      </c>
      <c r="CX733" t="s">
        <v>1822</v>
      </c>
      <c r="CY733">
        <v>6.5</v>
      </c>
    </row>
    <row r="734" spans="1:103" x14ac:dyDescent="0.35">
      <c r="A734" t="s">
        <v>1823</v>
      </c>
      <c r="B734" s="19" t="s">
        <v>1804</v>
      </c>
      <c r="C734" t="s">
        <v>9</v>
      </c>
      <c r="D734">
        <v>100</v>
      </c>
      <c r="E734">
        <v>50</v>
      </c>
      <c r="F734" t="s">
        <v>1804</v>
      </c>
      <c r="G734">
        <v>1630</v>
      </c>
      <c r="H734" t="s">
        <v>50</v>
      </c>
      <c r="I734">
        <v>50</v>
      </c>
      <c r="J734" t="s">
        <v>1805</v>
      </c>
      <c r="K734" t="s">
        <v>1824</v>
      </c>
      <c r="L734" s="1"/>
      <c r="M734" s="1">
        <v>42236</v>
      </c>
      <c r="N734" s="1">
        <v>42110</v>
      </c>
      <c r="O734" t="s">
        <v>13</v>
      </c>
      <c r="P734" s="1"/>
      <c r="Q734" t="s">
        <v>1047</v>
      </c>
      <c r="R734" t="s">
        <v>9</v>
      </c>
      <c r="S734" t="s">
        <v>1807</v>
      </c>
      <c r="T734" t="s">
        <v>13</v>
      </c>
      <c r="U734" t="s">
        <v>203</v>
      </c>
      <c r="X734" s="8">
        <v>40</v>
      </c>
      <c r="Y734" s="8">
        <v>22</v>
      </c>
      <c r="Z734" s="8">
        <v>45</v>
      </c>
      <c r="AA734" s="8">
        <v>14494.83</v>
      </c>
      <c r="AB734" t="s">
        <v>55</v>
      </c>
      <c r="AC734" t="s">
        <v>55</v>
      </c>
      <c r="AD734" t="s">
        <v>19</v>
      </c>
      <c r="AE734" t="s">
        <v>1805</v>
      </c>
      <c r="AF734" t="s">
        <v>20</v>
      </c>
      <c r="AG734" t="s">
        <v>1825</v>
      </c>
      <c r="AH734" t="s">
        <v>1809</v>
      </c>
      <c r="AI734" t="s">
        <v>527</v>
      </c>
      <c r="AJ734" t="s">
        <v>80</v>
      </c>
      <c r="AK734" t="s">
        <v>81</v>
      </c>
      <c r="AL734" s="2">
        <v>42110.74895833333</v>
      </c>
      <c r="AM734" t="s">
        <v>1826</v>
      </c>
      <c r="AN734" t="s">
        <v>1826</v>
      </c>
      <c r="AO734">
        <v>1</v>
      </c>
      <c r="AP734" t="s">
        <v>1811</v>
      </c>
      <c r="AQ734" t="s">
        <v>824</v>
      </c>
      <c r="AR734">
        <v>50</v>
      </c>
      <c r="AT734" t="s">
        <v>1812</v>
      </c>
      <c r="AU734" t="s">
        <v>1811</v>
      </c>
      <c r="AV734" t="s">
        <v>83</v>
      </c>
      <c r="AW734" s="8">
        <v>13450</v>
      </c>
      <c r="AX734" s="8">
        <v>13450</v>
      </c>
      <c r="AY734" s="8">
        <v>14494.83</v>
      </c>
      <c r="BA734" t="s">
        <v>1827</v>
      </c>
      <c r="BB734" t="s">
        <v>1828</v>
      </c>
      <c r="BC734" t="s">
        <v>1829</v>
      </c>
      <c r="BD734">
        <v>1</v>
      </c>
      <c r="BE734">
        <v>37</v>
      </c>
      <c r="BF734" t="s">
        <v>9</v>
      </c>
      <c r="BG734" t="s">
        <v>1830</v>
      </c>
      <c r="BH734" t="s">
        <v>1831</v>
      </c>
      <c r="BI734">
        <v>332.96</v>
      </c>
      <c r="BJ734">
        <v>711.87</v>
      </c>
      <c r="BK734" t="s">
        <v>1832</v>
      </c>
      <c r="BL734">
        <v>14494.83</v>
      </c>
      <c r="BM734">
        <v>13450</v>
      </c>
      <c r="BN734">
        <v>14494.83</v>
      </c>
      <c r="BO734" t="s">
        <v>67</v>
      </c>
      <c r="BP734">
        <v>0</v>
      </c>
      <c r="BQ734" t="s">
        <v>1816</v>
      </c>
      <c r="BR734" t="s">
        <v>1833</v>
      </c>
      <c r="BS734" t="s">
        <v>69</v>
      </c>
      <c r="BT734" t="s">
        <v>9</v>
      </c>
      <c r="BU734" t="s">
        <v>38</v>
      </c>
      <c r="BV734" t="s">
        <v>1834</v>
      </c>
      <c r="BW734" t="s">
        <v>1826</v>
      </c>
      <c r="BX734" t="s">
        <v>1835</v>
      </c>
      <c r="BY734" t="s">
        <v>1826</v>
      </c>
      <c r="BZ734" t="s">
        <v>72</v>
      </c>
      <c r="CA734" t="s">
        <v>1836</v>
      </c>
      <c r="CD734" t="s">
        <v>164</v>
      </c>
      <c r="CE734" t="s">
        <v>129</v>
      </c>
      <c r="CF734">
        <v>234</v>
      </c>
      <c r="CG734" t="s">
        <v>1501</v>
      </c>
      <c r="CI734" t="s">
        <v>1804</v>
      </c>
      <c r="CJ734">
        <v>109</v>
      </c>
      <c r="CK734" t="s">
        <v>45</v>
      </c>
      <c r="CL734" s="1">
        <v>42236</v>
      </c>
      <c r="CM734" t="s">
        <v>1827</v>
      </c>
      <c r="CO734" t="s">
        <v>1837</v>
      </c>
      <c r="CQ734">
        <v>1</v>
      </c>
      <c r="CR734" s="8"/>
      <c r="CS734">
        <v>3</v>
      </c>
      <c r="CU734" s="8">
        <v>13450</v>
      </c>
      <c r="CV734">
        <v>2</v>
      </c>
      <c r="CX734" t="s">
        <v>1838</v>
      </c>
      <c r="CY734">
        <v>6.5</v>
      </c>
    </row>
    <row r="735" spans="1:103" x14ac:dyDescent="0.35">
      <c r="A735" t="s">
        <v>1823</v>
      </c>
      <c r="B735" s="19" t="s">
        <v>1804</v>
      </c>
      <c r="C735" t="s">
        <v>9</v>
      </c>
      <c r="D735">
        <v>100</v>
      </c>
      <c r="E735">
        <v>50</v>
      </c>
      <c r="F735" t="s">
        <v>1804</v>
      </c>
      <c r="G735">
        <v>1631</v>
      </c>
      <c r="H735" t="s">
        <v>50</v>
      </c>
      <c r="I735">
        <v>50</v>
      </c>
      <c r="J735" t="s">
        <v>1805</v>
      </c>
      <c r="K735" t="s">
        <v>1824</v>
      </c>
      <c r="L735" s="1"/>
      <c r="M735" s="1">
        <v>42237</v>
      </c>
      <c r="N735" s="1">
        <v>42110</v>
      </c>
      <c r="O735" t="s">
        <v>13</v>
      </c>
      <c r="P735" s="1"/>
      <c r="Q735" t="s">
        <v>1047</v>
      </c>
      <c r="R735" t="s">
        <v>9</v>
      </c>
      <c r="S735" t="s">
        <v>1807</v>
      </c>
      <c r="T735" t="s">
        <v>13</v>
      </c>
      <c r="U735" t="s">
        <v>203</v>
      </c>
      <c r="X735" s="8">
        <v>40</v>
      </c>
      <c r="Y735" s="8">
        <v>22</v>
      </c>
      <c r="Z735" s="8">
        <v>45</v>
      </c>
      <c r="AA735" s="8">
        <v>14494.83</v>
      </c>
      <c r="AB735" t="s">
        <v>55</v>
      </c>
      <c r="AC735" t="s">
        <v>55</v>
      </c>
      <c r="AD735" t="s">
        <v>19</v>
      </c>
      <c r="AE735" t="s">
        <v>1805</v>
      </c>
      <c r="AF735" t="s">
        <v>20</v>
      </c>
      <c r="AG735" t="s">
        <v>1825</v>
      </c>
      <c r="AH735" t="s">
        <v>1809</v>
      </c>
      <c r="AI735" t="s">
        <v>527</v>
      </c>
      <c r="AJ735" t="s">
        <v>23</v>
      </c>
      <c r="AK735" t="s">
        <v>135</v>
      </c>
      <c r="AL735" s="2">
        <v>42110.749386574076</v>
      </c>
      <c r="AM735" t="s">
        <v>1826</v>
      </c>
      <c r="AN735" t="s">
        <v>1826</v>
      </c>
      <c r="AO735">
        <v>1</v>
      </c>
      <c r="AP735" t="s">
        <v>1811</v>
      </c>
      <c r="AQ735" t="s">
        <v>824</v>
      </c>
      <c r="AR735">
        <v>50</v>
      </c>
      <c r="AT735" t="s">
        <v>1812</v>
      </c>
      <c r="AU735" t="s">
        <v>1811</v>
      </c>
      <c r="AV735" t="s">
        <v>29</v>
      </c>
      <c r="AW735" s="8">
        <v>13450</v>
      </c>
      <c r="AX735" s="8">
        <v>13450</v>
      </c>
      <c r="AY735" s="8">
        <v>14494.83</v>
      </c>
      <c r="BA735" t="s">
        <v>1827</v>
      </c>
      <c r="BB735" t="s">
        <v>1828</v>
      </c>
      <c r="BC735" t="s">
        <v>1829</v>
      </c>
      <c r="BD735">
        <v>1</v>
      </c>
      <c r="BE735">
        <v>37</v>
      </c>
      <c r="BF735" t="s">
        <v>9</v>
      </c>
      <c r="BG735" t="s">
        <v>1830</v>
      </c>
      <c r="BH735" t="s">
        <v>1831</v>
      </c>
      <c r="BI735">
        <v>332.96</v>
      </c>
      <c r="BJ735">
        <v>711.87</v>
      </c>
      <c r="BK735" t="s">
        <v>1839</v>
      </c>
      <c r="BL735">
        <v>14494.83</v>
      </c>
      <c r="BM735">
        <v>13450</v>
      </c>
      <c r="BN735">
        <v>14494.83</v>
      </c>
      <c r="BO735" t="s">
        <v>67</v>
      </c>
      <c r="BP735">
        <v>0</v>
      </c>
      <c r="BQ735" t="s">
        <v>1816</v>
      </c>
      <c r="BR735" t="s">
        <v>1833</v>
      </c>
      <c r="BS735" t="s">
        <v>69</v>
      </c>
      <c r="BT735" t="s">
        <v>9</v>
      </c>
      <c r="BU735" t="s">
        <v>38</v>
      </c>
      <c r="BV735" t="s">
        <v>1834</v>
      </c>
      <c r="BW735" t="s">
        <v>1826</v>
      </c>
      <c r="BX735" t="s">
        <v>1835</v>
      </c>
      <c r="BY735" t="s">
        <v>1826</v>
      </c>
      <c r="BZ735" t="s">
        <v>72</v>
      </c>
      <c r="CA735" t="s">
        <v>1836</v>
      </c>
      <c r="CD735" t="s">
        <v>164</v>
      </c>
      <c r="CE735" t="s">
        <v>129</v>
      </c>
      <c r="CF735">
        <v>234</v>
      </c>
      <c r="CG735" t="s">
        <v>1501</v>
      </c>
      <c r="CI735" t="s">
        <v>1804</v>
      </c>
      <c r="CJ735">
        <v>109</v>
      </c>
      <c r="CK735" t="s">
        <v>45</v>
      </c>
      <c r="CL735" s="1">
        <v>42237</v>
      </c>
      <c r="CM735" t="s">
        <v>1827</v>
      </c>
      <c r="CO735" t="s">
        <v>1837</v>
      </c>
      <c r="CQ735">
        <v>1</v>
      </c>
      <c r="CR735" s="8"/>
      <c r="CS735">
        <v>3</v>
      </c>
      <c r="CU735" s="8">
        <v>13450</v>
      </c>
      <c r="CV735">
        <v>2</v>
      </c>
      <c r="CX735" t="s">
        <v>1840</v>
      </c>
      <c r="CY735">
        <v>6.5</v>
      </c>
    </row>
    <row r="736" spans="1:103" x14ac:dyDescent="0.35">
      <c r="A736" t="s">
        <v>1823</v>
      </c>
      <c r="B736" s="19" t="s">
        <v>1804</v>
      </c>
      <c r="C736" t="s">
        <v>9</v>
      </c>
      <c r="D736">
        <v>100</v>
      </c>
      <c r="E736">
        <v>50</v>
      </c>
      <c r="F736" t="s">
        <v>1804</v>
      </c>
      <c r="G736">
        <v>1632</v>
      </c>
      <c r="H736" t="s">
        <v>50</v>
      </c>
      <c r="I736">
        <v>50</v>
      </c>
      <c r="J736" t="s">
        <v>1805</v>
      </c>
      <c r="K736" t="s">
        <v>1824</v>
      </c>
      <c r="L736" s="1"/>
      <c r="M736" s="1">
        <v>42238</v>
      </c>
      <c r="N736" s="1">
        <v>42110</v>
      </c>
      <c r="O736" t="s">
        <v>13</v>
      </c>
      <c r="P736" s="1"/>
      <c r="Q736" t="s">
        <v>1047</v>
      </c>
      <c r="R736" t="s">
        <v>9</v>
      </c>
      <c r="S736" t="s">
        <v>1807</v>
      </c>
      <c r="T736" t="s">
        <v>13</v>
      </c>
      <c r="U736" t="s">
        <v>203</v>
      </c>
      <c r="X736" s="8">
        <v>40</v>
      </c>
      <c r="Y736" s="8">
        <v>22</v>
      </c>
      <c r="Z736" s="8">
        <v>45</v>
      </c>
      <c r="AA736" s="8">
        <v>14494.83</v>
      </c>
      <c r="AB736" t="s">
        <v>55</v>
      </c>
      <c r="AC736" t="s">
        <v>55</v>
      </c>
      <c r="AD736" t="s">
        <v>19</v>
      </c>
      <c r="AE736" t="s">
        <v>1805</v>
      </c>
      <c r="AF736" t="s">
        <v>20</v>
      </c>
      <c r="AG736" t="s">
        <v>1825</v>
      </c>
      <c r="AH736" t="s">
        <v>1809</v>
      </c>
      <c r="AI736" t="s">
        <v>527</v>
      </c>
      <c r="AJ736" t="s">
        <v>59</v>
      </c>
      <c r="AK736" t="s">
        <v>60</v>
      </c>
      <c r="AL736" s="2">
        <v>42110.749826388892</v>
      </c>
      <c r="AM736" t="s">
        <v>1826</v>
      </c>
      <c r="AN736" t="s">
        <v>1826</v>
      </c>
      <c r="AO736">
        <v>1</v>
      </c>
      <c r="AP736" t="s">
        <v>1811</v>
      </c>
      <c r="AQ736" t="s">
        <v>824</v>
      </c>
      <c r="AR736">
        <v>50</v>
      </c>
      <c r="AT736" t="s">
        <v>1812</v>
      </c>
      <c r="AU736" t="s">
        <v>1811</v>
      </c>
      <c r="AV736" t="s">
        <v>62</v>
      </c>
      <c r="AW736" s="8">
        <v>13450</v>
      </c>
      <c r="AX736" s="8">
        <v>13450</v>
      </c>
      <c r="AY736" s="8">
        <v>14494.83</v>
      </c>
      <c r="BA736" t="s">
        <v>1827</v>
      </c>
      <c r="BB736" t="s">
        <v>1828</v>
      </c>
      <c r="BC736" t="s">
        <v>1829</v>
      </c>
      <c r="BD736">
        <v>1</v>
      </c>
      <c r="BE736">
        <v>37</v>
      </c>
      <c r="BF736" t="s">
        <v>9</v>
      </c>
      <c r="BG736" t="s">
        <v>1830</v>
      </c>
      <c r="BH736" t="s">
        <v>1831</v>
      </c>
      <c r="BI736">
        <v>332.96</v>
      </c>
      <c r="BJ736">
        <v>711.87</v>
      </c>
      <c r="BK736" t="s">
        <v>1841</v>
      </c>
      <c r="BL736">
        <v>14494.83</v>
      </c>
      <c r="BM736">
        <v>13450</v>
      </c>
      <c r="BN736">
        <v>14494.83</v>
      </c>
      <c r="BO736" t="s">
        <v>67</v>
      </c>
      <c r="BP736">
        <v>0</v>
      </c>
      <c r="BQ736" t="s">
        <v>1816</v>
      </c>
      <c r="BR736" t="s">
        <v>1833</v>
      </c>
      <c r="BS736" t="s">
        <v>69</v>
      </c>
      <c r="BT736" t="s">
        <v>9</v>
      </c>
      <c r="BU736" t="s">
        <v>38</v>
      </c>
      <c r="BV736" t="s">
        <v>1834</v>
      </c>
      <c r="BW736" t="s">
        <v>1826</v>
      </c>
      <c r="BX736" t="s">
        <v>1835</v>
      </c>
      <c r="BY736" t="s">
        <v>1826</v>
      </c>
      <c r="BZ736" t="s">
        <v>72</v>
      </c>
      <c r="CA736" t="s">
        <v>1836</v>
      </c>
      <c r="CD736" t="s">
        <v>164</v>
      </c>
      <c r="CE736" t="s">
        <v>129</v>
      </c>
      <c r="CF736">
        <v>234</v>
      </c>
      <c r="CG736" t="s">
        <v>1501</v>
      </c>
      <c r="CI736" t="s">
        <v>1804</v>
      </c>
      <c r="CJ736">
        <v>109</v>
      </c>
      <c r="CK736" t="s">
        <v>45</v>
      </c>
      <c r="CL736" s="1">
        <v>42238</v>
      </c>
      <c r="CM736" t="s">
        <v>1827</v>
      </c>
      <c r="CO736" t="s">
        <v>1837</v>
      </c>
      <c r="CQ736">
        <v>1</v>
      </c>
      <c r="CR736" s="8"/>
      <c r="CS736">
        <v>3</v>
      </c>
      <c r="CU736" s="8">
        <v>13450</v>
      </c>
      <c r="CV736">
        <v>2</v>
      </c>
      <c r="CX736" t="s">
        <v>1842</v>
      </c>
      <c r="CY736">
        <v>6.5</v>
      </c>
    </row>
    <row r="737" spans="1:103" x14ac:dyDescent="0.35">
      <c r="A737" t="s">
        <v>8802</v>
      </c>
      <c r="B737" s="19" t="s">
        <v>8803</v>
      </c>
      <c r="C737" t="s">
        <v>9</v>
      </c>
      <c r="D737">
        <v>207.39</v>
      </c>
      <c r="E737">
        <v>50</v>
      </c>
      <c r="F737" t="s">
        <v>8803</v>
      </c>
      <c r="G737">
        <v>46</v>
      </c>
      <c r="H737" t="s">
        <v>50</v>
      </c>
      <c r="I737">
        <v>54</v>
      </c>
      <c r="J737" t="s">
        <v>11</v>
      </c>
      <c r="K737" t="s">
        <v>8804</v>
      </c>
      <c r="L737" s="1"/>
      <c r="M737" s="1">
        <v>42236</v>
      </c>
      <c r="N737" s="1">
        <v>41870</v>
      </c>
      <c r="O737" t="s">
        <v>13</v>
      </c>
      <c r="P737" s="1"/>
      <c r="Q737" t="s">
        <v>52</v>
      </c>
      <c r="R737" t="s">
        <v>9</v>
      </c>
      <c r="S737" t="s">
        <v>8805</v>
      </c>
      <c r="T737" t="s">
        <v>13</v>
      </c>
      <c r="U737" t="s">
        <v>302</v>
      </c>
      <c r="X737" s="8">
        <v>43</v>
      </c>
      <c r="Y737" s="8">
        <v>21</v>
      </c>
      <c r="Z737" s="8">
        <v>36.229999999999997</v>
      </c>
      <c r="AA737" s="8">
        <v>30767.53</v>
      </c>
      <c r="AB737" t="s">
        <v>54</v>
      </c>
      <c r="AC737" t="s">
        <v>303</v>
      </c>
      <c r="AD737" t="s">
        <v>19</v>
      </c>
      <c r="AE737" t="s">
        <v>11</v>
      </c>
      <c r="AF737" t="s">
        <v>20</v>
      </c>
      <c r="AG737" t="s">
        <v>8806</v>
      </c>
      <c r="AH737" t="s">
        <v>57</v>
      </c>
      <c r="AI737" t="s">
        <v>58</v>
      </c>
      <c r="AJ737" t="s">
        <v>80</v>
      </c>
      <c r="AK737" t="s">
        <v>822</v>
      </c>
      <c r="AL737" s="2">
        <v>41870.94021990741</v>
      </c>
      <c r="AM737" t="s">
        <v>8807</v>
      </c>
      <c r="AN737" t="s">
        <v>8808</v>
      </c>
      <c r="AO737">
        <v>4</v>
      </c>
      <c r="AP737" t="s">
        <v>817</v>
      </c>
      <c r="AQ737" t="s">
        <v>818</v>
      </c>
      <c r="AR737">
        <v>50</v>
      </c>
      <c r="AT737" t="s">
        <v>884</v>
      </c>
      <c r="AU737" t="s">
        <v>817</v>
      </c>
      <c r="AV737" t="s">
        <v>83</v>
      </c>
      <c r="AW737" s="8">
        <v>13724.91</v>
      </c>
      <c r="AX737" s="8">
        <v>13724.91</v>
      </c>
      <c r="AY737" s="8">
        <v>14835.35</v>
      </c>
      <c r="BA737" t="s">
        <v>8809</v>
      </c>
      <c r="BB737" t="s">
        <v>106</v>
      </c>
      <c r="BC737" t="s">
        <v>8810</v>
      </c>
      <c r="BE737">
        <v>40</v>
      </c>
      <c r="BF737" t="s">
        <v>9</v>
      </c>
      <c r="BG737" t="s">
        <v>8811</v>
      </c>
      <c r="BO737" t="s">
        <v>828</v>
      </c>
      <c r="BP737">
        <v>-15932.18</v>
      </c>
      <c r="BQ737" t="s">
        <v>36</v>
      </c>
      <c r="BR737" t="s">
        <v>8812</v>
      </c>
      <c r="BS737" t="s">
        <v>69</v>
      </c>
      <c r="BT737" t="s">
        <v>69</v>
      </c>
      <c r="BU737" t="s">
        <v>38</v>
      </c>
      <c r="BV737" t="s">
        <v>8813</v>
      </c>
      <c r="BW737" t="s">
        <v>8808</v>
      </c>
      <c r="BX737" t="s">
        <v>8814</v>
      </c>
      <c r="BY737" t="s">
        <v>8808</v>
      </c>
      <c r="BZ737" t="s">
        <v>40</v>
      </c>
      <c r="CB737" t="s">
        <v>8815</v>
      </c>
      <c r="CC737" t="s">
        <v>8816</v>
      </c>
      <c r="CD737" t="s">
        <v>374</v>
      </c>
      <c r="CE737" t="s">
        <v>129</v>
      </c>
      <c r="CF737">
        <v>249</v>
      </c>
      <c r="CG737" t="s">
        <v>74</v>
      </c>
      <c r="CI737" t="s">
        <v>8803</v>
      </c>
      <c r="CJ737">
        <v>85</v>
      </c>
      <c r="CK737" t="s">
        <v>45</v>
      </c>
      <c r="CL737" s="1">
        <v>42236</v>
      </c>
      <c r="CM737" t="s">
        <v>8809</v>
      </c>
      <c r="CO737" t="s">
        <v>8817</v>
      </c>
      <c r="CQ737">
        <v>1</v>
      </c>
      <c r="CR737" s="8">
        <v>16269.66</v>
      </c>
      <c r="CS737">
        <v>1</v>
      </c>
      <c r="CU737" s="8">
        <v>13724.91</v>
      </c>
      <c r="CV737">
        <v>3</v>
      </c>
      <c r="CX737" t="s">
        <v>8818</v>
      </c>
    </row>
    <row r="738" spans="1:103" x14ac:dyDescent="0.35">
      <c r="A738" t="s">
        <v>8819</v>
      </c>
      <c r="B738" s="19" t="s">
        <v>8803</v>
      </c>
      <c r="C738" t="s">
        <v>9</v>
      </c>
      <c r="D738">
        <v>100</v>
      </c>
      <c r="E738">
        <v>50</v>
      </c>
      <c r="F738" t="s">
        <v>8803</v>
      </c>
      <c r="G738">
        <v>633</v>
      </c>
      <c r="H738" t="s">
        <v>50</v>
      </c>
      <c r="I738">
        <v>54</v>
      </c>
      <c r="J738" t="s">
        <v>11</v>
      </c>
      <c r="K738" t="s">
        <v>8820</v>
      </c>
      <c r="L738" s="1"/>
      <c r="M738" s="1">
        <v>42235</v>
      </c>
      <c r="N738" s="1">
        <v>41941</v>
      </c>
      <c r="O738" t="s">
        <v>13</v>
      </c>
      <c r="P738" s="1">
        <v>41956</v>
      </c>
      <c r="Q738" t="s">
        <v>436</v>
      </c>
      <c r="R738" t="s">
        <v>9</v>
      </c>
      <c r="S738" t="s">
        <v>8805</v>
      </c>
      <c r="T738" t="s">
        <v>13</v>
      </c>
      <c r="U738" t="s">
        <v>1267</v>
      </c>
      <c r="X738" s="8">
        <v>43</v>
      </c>
      <c r="Y738" s="8">
        <v>21</v>
      </c>
      <c r="Z738" s="8">
        <v>36.229999999999997</v>
      </c>
      <c r="AA738" s="8">
        <v>15385.35</v>
      </c>
      <c r="AB738" t="s">
        <v>54</v>
      </c>
      <c r="AC738" t="s">
        <v>303</v>
      </c>
      <c r="AD738" t="s">
        <v>19</v>
      </c>
      <c r="AE738" t="s">
        <v>11</v>
      </c>
      <c r="AF738" t="s">
        <v>20</v>
      </c>
      <c r="AG738" t="s">
        <v>8821</v>
      </c>
      <c r="AH738" t="s">
        <v>8822</v>
      </c>
      <c r="AI738" t="s">
        <v>994</v>
      </c>
      <c r="AJ738" t="s">
        <v>100</v>
      </c>
      <c r="AK738" t="s">
        <v>2073</v>
      </c>
      <c r="AL738" s="2">
        <v>41941.503680555557</v>
      </c>
      <c r="AM738" t="s">
        <v>8823</v>
      </c>
      <c r="AN738" t="s">
        <v>8824</v>
      </c>
      <c r="AO738">
        <v>7</v>
      </c>
      <c r="AP738" t="s">
        <v>817</v>
      </c>
      <c r="AQ738" t="s">
        <v>818</v>
      </c>
      <c r="AR738">
        <v>50</v>
      </c>
      <c r="AT738" t="s">
        <v>884</v>
      </c>
      <c r="AU738" t="s">
        <v>817</v>
      </c>
      <c r="AV738" t="s">
        <v>104</v>
      </c>
      <c r="AW738" s="8">
        <v>14479</v>
      </c>
      <c r="AX738" s="8">
        <v>14142.85</v>
      </c>
      <c r="AY738" s="8">
        <v>15385.35</v>
      </c>
      <c r="BA738" t="s">
        <v>8825</v>
      </c>
      <c r="BB738" t="s">
        <v>32</v>
      </c>
      <c r="BE738">
        <v>40</v>
      </c>
      <c r="BF738" t="s">
        <v>69</v>
      </c>
      <c r="BG738" t="s">
        <v>8826</v>
      </c>
      <c r="BO738" t="s">
        <v>828</v>
      </c>
      <c r="BP738">
        <v>0</v>
      </c>
      <c r="BQ738" t="s">
        <v>36</v>
      </c>
      <c r="BR738" t="s">
        <v>8827</v>
      </c>
      <c r="BS738" t="s">
        <v>69</v>
      </c>
      <c r="BT738" t="s">
        <v>9</v>
      </c>
      <c r="BU738" t="s">
        <v>38</v>
      </c>
      <c r="BV738" t="s">
        <v>8828</v>
      </c>
      <c r="BW738" t="s">
        <v>8823</v>
      </c>
      <c r="BX738" t="s">
        <v>8821</v>
      </c>
      <c r="BY738" t="s">
        <v>8824</v>
      </c>
      <c r="BZ738" t="s">
        <v>40</v>
      </c>
      <c r="CB738" t="s">
        <v>5880</v>
      </c>
      <c r="CC738" t="s">
        <v>8829</v>
      </c>
      <c r="CE738" t="s">
        <v>608</v>
      </c>
      <c r="CF738">
        <v>249</v>
      </c>
      <c r="CG738" t="s">
        <v>74</v>
      </c>
      <c r="CI738" t="s">
        <v>8803</v>
      </c>
      <c r="CJ738">
        <v>85</v>
      </c>
      <c r="CK738" t="s">
        <v>45</v>
      </c>
      <c r="CL738" s="1">
        <v>42235</v>
      </c>
      <c r="CM738" t="s">
        <v>8825</v>
      </c>
      <c r="CN738" t="s">
        <v>8830</v>
      </c>
      <c r="CO738" t="s">
        <v>8831</v>
      </c>
      <c r="CP738" t="s">
        <v>8829</v>
      </c>
      <c r="CQ738">
        <v>4</v>
      </c>
      <c r="CR738" s="8">
        <v>15862.91</v>
      </c>
      <c r="CS738">
        <v>2</v>
      </c>
      <c r="CU738" s="8">
        <v>14479</v>
      </c>
      <c r="CV738">
        <v>3</v>
      </c>
      <c r="CX738" t="s">
        <v>8832</v>
      </c>
    </row>
    <row r="739" spans="1:103" x14ac:dyDescent="0.35">
      <c r="A739" t="s">
        <v>8833</v>
      </c>
      <c r="B739" s="19" t="s">
        <v>8803</v>
      </c>
      <c r="C739" t="s">
        <v>9</v>
      </c>
      <c r="D739">
        <v>100</v>
      </c>
      <c r="E739">
        <v>50</v>
      </c>
      <c r="F739" t="s">
        <v>8803</v>
      </c>
      <c r="G739">
        <v>982</v>
      </c>
      <c r="H739" t="s">
        <v>50</v>
      </c>
      <c r="I739">
        <v>50</v>
      </c>
      <c r="J739" t="s">
        <v>791</v>
      </c>
      <c r="K739" t="s">
        <v>8834</v>
      </c>
      <c r="L739" s="1"/>
      <c r="M739" s="1">
        <v>42236</v>
      </c>
      <c r="N739" s="1">
        <v>42038</v>
      </c>
      <c r="O739" t="s">
        <v>13</v>
      </c>
      <c r="P739" s="1">
        <v>42062</v>
      </c>
      <c r="Q739" t="s">
        <v>202</v>
      </c>
      <c r="R739" t="s">
        <v>9</v>
      </c>
      <c r="S739" t="s">
        <v>8835</v>
      </c>
      <c r="T739" t="s">
        <v>13</v>
      </c>
      <c r="U739" t="s">
        <v>53</v>
      </c>
      <c r="X739" s="8">
        <v>48.87</v>
      </c>
      <c r="Y739" s="8">
        <v>26.13</v>
      </c>
      <c r="Z739" s="8">
        <v>31.05</v>
      </c>
      <c r="AA739" s="8">
        <v>11701.08</v>
      </c>
      <c r="AB739" t="s">
        <v>205</v>
      </c>
      <c r="AC739" t="s">
        <v>205</v>
      </c>
      <c r="AD739" t="s">
        <v>3360</v>
      </c>
      <c r="AE739" t="s">
        <v>791</v>
      </c>
      <c r="AF739" t="s">
        <v>177</v>
      </c>
      <c r="AG739" t="s">
        <v>8836</v>
      </c>
      <c r="AH739" t="s">
        <v>4305</v>
      </c>
      <c r="AI739" t="s">
        <v>441</v>
      </c>
      <c r="AJ739" t="s">
        <v>80</v>
      </c>
      <c r="AK739" t="s">
        <v>619</v>
      </c>
      <c r="AL739" s="2">
        <v>42038.418981481482</v>
      </c>
      <c r="AM739" t="s">
        <v>8837</v>
      </c>
      <c r="AN739" t="s">
        <v>8838</v>
      </c>
      <c r="AO739">
        <v>5</v>
      </c>
      <c r="AP739" t="s">
        <v>817</v>
      </c>
      <c r="AQ739" t="s">
        <v>818</v>
      </c>
      <c r="AR739">
        <v>30</v>
      </c>
      <c r="AT739" t="s">
        <v>7435</v>
      </c>
      <c r="AU739" t="s">
        <v>802</v>
      </c>
      <c r="AV739" t="s">
        <v>83</v>
      </c>
      <c r="AW739" s="8">
        <v>10780.56</v>
      </c>
      <c r="AX739" s="8">
        <v>10780.56</v>
      </c>
      <c r="AY739" s="8">
        <v>11701.08</v>
      </c>
      <c r="BA739" t="s">
        <v>8839</v>
      </c>
      <c r="BB739" t="s">
        <v>8840</v>
      </c>
      <c r="BC739" t="s">
        <v>8841</v>
      </c>
      <c r="BD739">
        <v>1.1000000000000001</v>
      </c>
      <c r="BE739">
        <v>20</v>
      </c>
      <c r="BF739" t="s">
        <v>9</v>
      </c>
      <c r="BG739" t="s">
        <v>8842</v>
      </c>
      <c r="BO739" t="s">
        <v>303</v>
      </c>
      <c r="BP739">
        <v>0</v>
      </c>
      <c r="BQ739" t="s">
        <v>36</v>
      </c>
      <c r="BR739" t="s">
        <v>8843</v>
      </c>
      <c r="BS739" t="s">
        <v>9</v>
      </c>
      <c r="BT739" t="s">
        <v>9</v>
      </c>
      <c r="BU739" t="s">
        <v>38</v>
      </c>
      <c r="BV739" t="s">
        <v>8844</v>
      </c>
      <c r="BW739" t="s">
        <v>8837</v>
      </c>
      <c r="BX739" t="s">
        <v>8845</v>
      </c>
      <c r="BY739" t="s">
        <v>8838</v>
      </c>
      <c r="BZ739" t="s">
        <v>40</v>
      </c>
      <c r="CB739" t="s">
        <v>8846</v>
      </c>
      <c r="CC739" t="s">
        <v>8847</v>
      </c>
      <c r="CE739" t="s">
        <v>294</v>
      </c>
      <c r="CF739">
        <v>209</v>
      </c>
      <c r="CG739" t="s">
        <v>1501</v>
      </c>
      <c r="CI739" t="s">
        <v>8803</v>
      </c>
      <c r="CJ739">
        <v>68</v>
      </c>
      <c r="CK739" t="s">
        <v>45</v>
      </c>
      <c r="CL739" s="1">
        <v>42236</v>
      </c>
      <c r="CM739" t="s">
        <v>8839</v>
      </c>
      <c r="CO739" t="s">
        <v>8848</v>
      </c>
      <c r="CP739" t="s">
        <v>8847</v>
      </c>
      <c r="CQ739">
        <v>2</v>
      </c>
      <c r="CR739" s="8">
        <v>12644.5</v>
      </c>
      <c r="CS739">
        <v>2</v>
      </c>
      <c r="CU739" s="8">
        <v>10780.56</v>
      </c>
      <c r="CV739">
        <v>4</v>
      </c>
      <c r="CX739" t="s">
        <v>8849</v>
      </c>
      <c r="CY739">
        <v>4.7</v>
      </c>
    </row>
    <row r="740" spans="1:103" x14ac:dyDescent="0.35">
      <c r="A740" t="s">
        <v>8850</v>
      </c>
      <c r="B740" s="19" t="s">
        <v>8803</v>
      </c>
      <c r="C740" t="s">
        <v>9</v>
      </c>
      <c r="D740">
        <v>100</v>
      </c>
      <c r="E740">
        <v>50</v>
      </c>
      <c r="F740" t="s">
        <v>8803</v>
      </c>
      <c r="G740">
        <v>106</v>
      </c>
      <c r="H740" t="s">
        <v>50</v>
      </c>
      <c r="I740">
        <v>50</v>
      </c>
      <c r="J740" t="s">
        <v>791</v>
      </c>
      <c r="K740" t="s">
        <v>8851</v>
      </c>
      <c r="L740" s="1"/>
      <c r="M740" s="1">
        <v>42238</v>
      </c>
      <c r="N740" s="1">
        <v>41871</v>
      </c>
      <c r="O740" t="s">
        <v>13</v>
      </c>
      <c r="P740" s="1"/>
      <c r="Q740" t="s">
        <v>202</v>
      </c>
      <c r="R740" t="s">
        <v>9</v>
      </c>
      <c r="S740" t="s">
        <v>8835</v>
      </c>
      <c r="T740" t="s">
        <v>13</v>
      </c>
      <c r="U740" t="s">
        <v>53</v>
      </c>
      <c r="X740" s="8">
        <v>48.87</v>
      </c>
      <c r="Y740" s="8">
        <v>26.13</v>
      </c>
      <c r="Z740" s="8">
        <v>31.05</v>
      </c>
      <c r="AA740" s="8">
        <v>11638.58</v>
      </c>
      <c r="AB740" t="s">
        <v>205</v>
      </c>
      <c r="AC740" t="s">
        <v>205</v>
      </c>
      <c r="AD740" t="s">
        <v>3360</v>
      </c>
      <c r="AE740" t="s">
        <v>791</v>
      </c>
      <c r="AF740" t="s">
        <v>177</v>
      </c>
      <c r="AG740" t="s">
        <v>8852</v>
      </c>
      <c r="AH740" t="s">
        <v>796</v>
      </c>
      <c r="AI740" t="s">
        <v>58</v>
      </c>
      <c r="AJ740" t="s">
        <v>59</v>
      </c>
      <c r="AK740" t="s">
        <v>645</v>
      </c>
      <c r="AL740" s="2">
        <v>41871.488020833334</v>
      </c>
      <c r="AM740" t="s">
        <v>8853</v>
      </c>
      <c r="AN740" t="s">
        <v>8853</v>
      </c>
      <c r="AO740">
        <v>6</v>
      </c>
      <c r="AP740" t="s">
        <v>817</v>
      </c>
      <c r="AQ740" t="s">
        <v>818</v>
      </c>
      <c r="AR740">
        <v>30</v>
      </c>
      <c r="AT740" t="s">
        <v>7435</v>
      </c>
      <c r="AU740" t="s">
        <v>802</v>
      </c>
      <c r="AV740" t="s">
        <v>62</v>
      </c>
      <c r="AW740" s="8">
        <v>10728.91</v>
      </c>
      <c r="AX740" s="8">
        <v>10728.91</v>
      </c>
      <c r="AY740" s="8">
        <v>11638.58</v>
      </c>
      <c r="AZ740" t="s">
        <v>210</v>
      </c>
      <c r="BA740" t="s">
        <v>8854</v>
      </c>
      <c r="BB740" t="s">
        <v>1677</v>
      </c>
      <c r="BC740" t="s">
        <v>8855</v>
      </c>
      <c r="BD740">
        <v>1.1000000000000001</v>
      </c>
      <c r="BE740">
        <v>20</v>
      </c>
      <c r="BF740" t="s">
        <v>69</v>
      </c>
      <c r="BG740" t="s">
        <v>8856</v>
      </c>
      <c r="BO740" t="s">
        <v>303</v>
      </c>
      <c r="BP740">
        <v>0</v>
      </c>
      <c r="BQ740" t="s">
        <v>36</v>
      </c>
      <c r="BR740" t="s">
        <v>6988</v>
      </c>
      <c r="BS740" t="s">
        <v>9</v>
      </c>
      <c r="BT740" t="s">
        <v>9</v>
      </c>
      <c r="BU740" t="s">
        <v>38</v>
      </c>
      <c r="BV740" t="s">
        <v>8857</v>
      </c>
      <c r="BW740" t="s">
        <v>8853</v>
      </c>
      <c r="BX740" t="s">
        <v>8852</v>
      </c>
      <c r="BY740" t="s">
        <v>8853</v>
      </c>
      <c r="BZ740" t="s">
        <v>72</v>
      </c>
      <c r="CB740" t="s">
        <v>8858</v>
      </c>
      <c r="CC740" t="s">
        <v>8859</v>
      </c>
      <c r="CE740" t="s">
        <v>294</v>
      </c>
      <c r="CF740">
        <v>209</v>
      </c>
      <c r="CG740" t="s">
        <v>1501</v>
      </c>
      <c r="CI740" t="s">
        <v>8803</v>
      </c>
      <c r="CJ740">
        <v>68</v>
      </c>
      <c r="CK740" t="s">
        <v>45</v>
      </c>
      <c r="CL740" s="1">
        <v>42238</v>
      </c>
      <c r="CM740" t="s">
        <v>8854</v>
      </c>
      <c r="CO740" t="s">
        <v>8860</v>
      </c>
      <c r="CP740" t="s">
        <v>8859</v>
      </c>
      <c r="CQ740">
        <v>3</v>
      </c>
      <c r="CR740" s="8">
        <v>12644.5</v>
      </c>
      <c r="CS740">
        <v>1</v>
      </c>
      <c r="CU740" s="8">
        <v>10728.91</v>
      </c>
      <c r="CV740">
        <v>4</v>
      </c>
      <c r="CX740" t="s">
        <v>8861</v>
      </c>
      <c r="CY740">
        <v>4.7</v>
      </c>
    </row>
    <row r="741" spans="1:103" x14ac:dyDescent="0.35">
      <c r="A741" t="s">
        <v>8862</v>
      </c>
      <c r="B741" s="19" t="s">
        <v>8803</v>
      </c>
      <c r="C741" t="s">
        <v>69</v>
      </c>
      <c r="E741">
        <v>50</v>
      </c>
      <c r="F741" t="s">
        <v>8803</v>
      </c>
      <c r="G741">
        <v>713</v>
      </c>
      <c r="H741" t="s">
        <v>148</v>
      </c>
      <c r="I741">
        <v>54</v>
      </c>
      <c r="J741" t="s">
        <v>11</v>
      </c>
      <c r="K741" t="s">
        <v>8863</v>
      </c>
      <c r="L741" s="1">
        <v>41963</v>
      </c>
      <c r="M741" s="1">
        <v>42235</v>
      </c>
      <c r="N741" s="1">
        <v>41963</v>
      </c>
      <c r="O741" t="s">
        <v>990</v>
      </c>
      <c r="P741" s="1"/>
      <c r="Q741" t="s">
        <v>758</v>
      </c>
      <c r="R741" t="s">
        <v>9</v>
      </c>
      <c r="S741" t="s">
        <v>8805</v>
      </c>
      <c r="T741" t="s">
        <v>3517</v>
      </c>
      <c r="X741" s="8">
        <v>45</v>
      </c>
      <c r="Y741" s="8">
        <v>23</v>
      </c>
      <c r="Z741" s="8">
        <v>36.229999999999997</v>
      </c>
      <c r="AA741" s="8">
        <v>0</v>
      </c>
      <c r="AB741" t="s">
        <v>151</v>
      </c>
      <c r="AC741" t="s">
        <v>664</v>
      </c>
      <c r="AD741" t="s">
        <v>19</v>
      </c>
      <c r="AE741" t="s">
        <v>11</v>
      </c>
      <c r="AF741" t="s">
        <v>20</v>
      </c>
      <c r="AH741" t="s">
        <v>3782</v>
      </c>
      <c r="AI741" t="s">
        <v>347</v>
      </c>
      <c r="AJ741" t="s">
        <v>100</v>
      </c>
      <c r="AK741" t="s">
        <v>763</v>
      </c>
      <c r="AL741" s="2">
        <v>41963.719317129631</v>
      </c>
      <c r="AO741">
        <v>1</v>
      </c>
      <c r="AP741" t="s">
        <v>817</v>
      </c>
      <c r="AQ741" t="s">
        <v>818</v>
      </c>
      <c r="AR741">
        <v>50</v>
      </c>
      <c r="AT741" t="s">
        <v>884</v>
      </c>
      <c r="AU741" t="s">
        <v>817</v>
      </c>
      <c r="AV741" t="s">
        <v>104</v>
      </c>
      <c r="AW741" s="8">
        <v>15606</v>
      </c>
      <c r="AX741" s="8">
        <v>11704.5</v>
      </c>
      <c r="AY741" s="8">
        <v>12631.48</v>
      </c>
      <c r="BA741" t="s">
        <v>6376</v>
      </c>
      <c r="BB741" t="s">
        <v>32</v>
      </c>
      <c r="BC741" t="s">
        <v>6377</v>
      </c>
      <c r="BE741">
        <v>40</v>
      </c>
      <c r="BF741" t="s">
        <v>69</v>
      </c>
      <c r="BG741" t="s">
        <v>8864</v>
      </c>
      <c r="BO741" t="s">
        <v>768</v>
      </c>
      <c r="BP741">
        <v>12631.48</v>
      </c>
      <c r="BQ741" t="s">
        <v>36</v>
      </c>
      <c r="BR741" t="s">
        <v>8865</v>
      </c>
      <c r="BS741" t="s">
        <v>9</v>
      </c>
      <c r="BV741" t="s">
        <v>8866</v>
      </c>
      <c r="BX741" t="s">
        <v>8867</v>
      </c>
      <c r="BZ741" t="s">
        <v>8868</v>
      </c>
      <c r="CE741" t="s">
        <v>8869</v>
      </c>
      <c r="CF741">
        <v>289</v>
      </c>
      <c r="CG741" t="s">
        <v>165</v>
      </c>
      <c r="CI741" t="s">
        <v>8803</v>
      </c>
      <c r="CJ741">
        <v>85</v>
      </c>
      <c r="CK741" t="s">
        <v>45</v>
      </c>
      <c r="CL741" s="1">
        <v>42235</v>
      </c>
      <c r="CM741" t="s">
        <v>6376</v>
      </c>
      <c r="CQ741">
        <v>1</v>
      </c>
      <c r="CR741" s="8"/>
      <c r="CS741">
        <v>0</v>
      </c>
      <c r="CU741" s="8">
        <v>15606</v>
      </c>
      <c r="CV741">
        <v>3</v>
      </c>
      <c r="CX741" t="s">
        <v>8870</v>
      </c>
    </row>
    <row r="742" spans="1:103" x14ac:dyDescent="0.35">
      <c r="A742" t="s">
        <v>8871</v>
      </c>
      <c r="B742" s="19" t="s">
        <v>8803</v>
      </c>
      <c r="C742" t="s">
        <v>9</v>
      </c>
      <c r="D742">
        <v>100</v>
      </c>
      <c r="E742">
        <v>50</v>
      </c>
      <c r="F742" t="s">
        <v>8803</v>
      </c>
      <c r="G742">
        <v>47</v>
      </c>
      <c r="H742" t="s">
        <v>50</v>
      </c>
      <c r="I742">
        <v>54</v>
      </c>
      <c r="J742" t="s">
        <v>11</v>
      </c>
      <c r="K742" t="s">
        <v>8872</v>
      </c>
      <c r="L742" s="1"/>
      <c r="M742" s="1">
        <v>42237</v>
      </c>
      <c r="N742" s="1">
        <v>41870</v>
      </c>
      <c r="O742" t="s">
        <v>13</v>
      </c>
      <c r="P742" s="1"/>
      <c r="Q742" t="s">
        <v>52</v>
      </c>
      <c r="R742" t="s">
        <v>9</v>
      </c>
      <c r="S742" t="s">
        <v>8805</v>
      </c>
      <c r="T742" t="s">
        <v>13</v>
      </c>
      <c r="U742" t="s">
        <v>53</v>
      </c>
      <c r="X742" s="8">
        <v>43</v>
      </c>
      <c r="Y742" s="8">
        <v>21</v>
      </c>
      <c r="Z742" s="8">
        <v>36.229999999999997</v>
      </c>
      <c r="AA742" s="8">
        <v>14872.85</v>
      </c>
      <c r="AB742" t="s">
        <v>54</v>
      </c>
      <c r="AC742" t="s">
        <v>303</v>
      </c>
      <c r="AD742" t="s">
        <v>19</v>
      </c>
      <c r="AE742" t="s">
        <v>11</v>
      </c>
      <c r="AF742" t="s">
        <v>20</v>
      </c>
      <c r="AG742" t="s">
        <v>2525</v>
      </c>
      <c r="AH742" t="s">
        <v>57</v>
      </c>
      <c r="AI742" t="s">
        <v>58</v>
      </c>
      <c r="AJ742" t="s">
        <v>23</v>
      </c>
      <c r="AK742" t="s">
        <v>2045</v>
      </c>
      <c r="AL742" s="2">
        <v>41870.940578703703</v>
      </c>
      <c r="AM742" t="s">
        <v>8873</v>
      </c>
      <c r="AN742" t="s">
        <v>8873</v>
      </c>
      <c r="AO742">
        <v>6</v>
      </c>
      <c r="AP742" t="s">
        <v>817</v>
      </c>
      <c r="AQ742" t="s">
        <v>818</v>
      </c>
      <c r="AR742">
        <v>50</v>
      </c>
      <c r="AT742" t="s">
        <v>884</v>
      </c>
      <c r="AU742" t="s">
        <v>817</v>
      </c>
      <c r="AV742" t="s">
        <v>29</v>
      </c>
      <c r="AW742" s="8">
        <v>13755.9</v>
      </c>
      <c r="AX742" s="8">
        <v>13755.9</v>
      </c>
      <c r="AY742" s="8">
        <v>14872.85</v>
      </c>
      <c r="BA742" t="s">
        <v>8874</v>
      </c>
      <c r="BB742" t="s">
        <v>8875</v>
      </c>
      <c r="BC742" t="s">
        <v>8876</v>
      </c>
      <c r="BE742">
        <v>40</v>
      </c>
      <c r="BF742" t="s">
        <v>9</v>
      </c>
      <c r="BG742" t="s">
        <v>8877</v>
      </c>
      <c r="BO742" t="s">
        <v>828</v>
      </c>
      <c r="BP742">
        <v>0</v>
      </c>
      <c r="BQ742" t="s">
        <v>36</v>
      </c>
      <c r="BR742" t="s">
        <v>8878</v>
      </c>
      <c r="BS742" t="s">
        <v>69</v>
      </c>
      <c r="BT742" t="s">
        <v>9</v>
      </c>
      <c r="BU742" t="s">
        <v>38</v>
      </c>
      <c r="BV742" t="s">
        <v>8879</v>
      </c>
      <c r="BW742" t="s">
        <v>8873</v>
      </c>
      <c r="BX742" t="s">
        <v>8880</v>
      </c>
      <c r="BY742" t="s">
        <v>8873</v>
      </c>
      <c r="BZ742" t="s">
        <v>40</v>
      </c>
      <c r="CB742" t="s">
        <v>8881</v>
      </c>
      <c r="CE742" t="s">
        <v>43</v>
      </c>
      <c r="CF742">
        <v>249</v>
      </c>
      <c r="CG742" t="s">
        <v>74</v>
      </c>
      <c r="CI742" t="s">
        <v>8803</v>
      </c>
      <c r="CJ742">
        <v>85</v>
      </c>
      <c r="CK742" t="s">
        <v>45</v>
      </c>
      <c r="CL742" s="1">
        <v>42237</v>
      </c>
      <c r="CM742" t="s">
        <v>8874</v>
      </c>
      <c r="CO742" t="s">
        <v>8882</v>
      </c>
      <c r="CQ742">
        <v>3</v>
      </c>
      <c r="CR742" s="8">
        <v>16269.65</v>
      </c>
      <c r="CS742">
        <v>1</v>
      </c>
      <c r="CU742" s="8">
        <v>13755.9</v>
      </c>
      <c r="CV742">
        <v>3</v>
      </c>
      <c r="CX742" t="s">
        <v>8883</v>
      </c>
    </row>
    <row r="743" spans="1:103" x14ac:dyDescent="0.35">
      <c r="A743" t="s">
        <v>8884</v>
      </c>
      <c r="B743" s="19" t="s">
        <v>8803</v>
      </c>
      <c r="C743" t="s">
        <v>9</v>
      </c>
      <c r="D743">
        <v>100</v>
      </c>
      <c r="E743">
        <v>50</v>
      </c>
      <c r="F743" t="s">
        <v>8803</v>
      </c>
      <c r="G743">
        <v>48</v>
      </c>
      <c r="H743" t="s">
        <v>10</v>
      </c>
      <c r="I743">
        <v>54</v>
      </c>
      <c r="J743" t="s">
        <v>11</v>
      </c>
      <c r="K743" t="s">
        <v>8885</v>
      </c>
      <c r="L743" s="1"/>
      <c r="M743" s="1">
        <v>42238</v>
      </c>
      <c r="N743" s="1">
        <v>41870</v>
      </c>
      <c r="O743" t="s">
        <v>13</v>
      </c>
      <c r="P743" s="1"/>
      <c r="Q743" t="s">
        <v>52</v>
      </c>
      <c r="R743" t="s">
        <v>9</v>
      </c>
      <c r="S743" t="s">
        <v>8805</v>
      </c>
      <c r="T743" t="s">
        <v>13</v>
      </c>
      <c r="U743" t="s">
        <v>53</v>
      </c>
      <c r="X743" s="8">
        <v>36</v>
      </c>
      <c r="Y743" s="8">
        <v>20</v>
      </c>
      <c r="Z743" s="8">
        <v>36.229999999999997</v>
      </c>
      <c r="AA743" s="8">
        <v>13341.25</v>
      </c>
      <c r="AB743" t="s">
        <v>18</v>
      </c>
      <c r="AC743" t="s">
        <v>777</v>
      </c>
      <c r="AD743" t="s">
        <v>19</v>
      </c>
      <c r="AE743" t="s">
        <v>11</v>
      </c>
      <c r="AF743" t="s">
        <v>20</v>
      </c>
      <c r="AH743" t="s">
        <v>57</v>
      </c>
      <c r="AI743" t="s">
        <v>58</v>
      </c>
      <c r="AJ743" t="s">
        <v>59</v>
      </c>
      <c r="AK743" t="s">
        <v>3312</v>
      </c>
      <c r="AL743" s="2">
        <v>41870.940960648149</v>
      </c>
      <c r="AM743" t="s">
        <v>8886</v>
      </c>
      <c r="AN743" t="s">
        <v>8886</v>
      </c>
      <c r="AO743">
        <v>5</v>
      </c>
      <c r="AP743" t="s">
        <v>817</v>
      </c>
      <c r="AQ743" t="s">
        <v>818</v>
      </c>
      <c r="AR743">
        <v>50</v>
      </c>
      <c r="AT743" t="s">
        <v>884</v>
      </c>
      <c r="AU743" t="s">
        <v>817</v>
      </c>
      <c r="AV743" t="s">
        <v>62</v>
      </c>
      <c r="AW743" s="8">
        <v>12366</v>
      </c>
      <c r="AX743" s="8">
        <v>12366</v>
      </c>
      <c r="AY743" s="8">
        <v>13341.25</v>
      </c>
      <c r="BA743" t="s">
        <v>8887</v>
      </c>
      <c r="BB743" t="s">
        <v>2620</v>
      </c>
      <c r="BC743" t="s">
        <v>8888</v>
      </c>
      <c r="BE743">
        <v>40</v>
      </c>
      <c r="BF743" t="s">
        <v>9</v>
      </c>
      <c r="BG743" t="s">
        <v>8889</v>
      </c>
      <c r="BO743" t="s">
        <v>2021</v>
      </c>
      <c r="BP743">
        <v>0</v>
      </c>
      <c r="BQ743" t="s">
        <v>36</v>
      </c>
      <c r="BR743" t="s">
        <v>8890</v>
      </c>
      <c r="BS743" t="s">
        <v>69</v>
      </c>
      <c r="BV743" t="s">
        <v>8891</v>
      </c>
      <c r="BW743" t="s">
        <v>8886</v>
      </c>
      <c r="BX743" t="s">
        <v>8892</v>
      </c>
      <c r="BY743" t="s">
        <v>8886</v>
      </c>
      <c r="BZ743" t="s">
        <v>40</v>
      </c>
      <c r="CE743" t="s">
        <v>589</v>
      </c>
      <c r="CF743">
        <v>229</v>
      </c>
      <c r="CG743" t="s">
        <v>44</v>
      </c>
      <c r="CI743" t="s">
        <v>8803</v>
      </c>
      <c r="CJ743">
        <v>85</v>
      </c>
      <c r="CK743" t="s">
        <v>45</v>
      </c>
      <c r="CL743" s="1">
        <v>42238</v>
      </c>
      <c r="CM743" t="s">
        <v>8887</v>
      </c>
      <c r="CN743" t="s">
        <v>8893</v>
      </c>
      <c r="CQ743">
        <v>3</v>
      </c>
      <c r="CR743" s="8">
        <v>14962.85</v>
      </c>
      <c r="CS743">
        <v>1</v>
      </c>
      <c r="CU743" s="8">
        <v>12366</v>
      </c>
      <c r="CV743">
        <v>3</v>
      </c>
      <c r="CX743" t="s">
        <v>8894</v>
      </c>
    </row>
    <row r="744" spans="1:103" x14ac:dyDescent="0.35">
      <c r="A744" t="s">
        <v>8895</v>
      </c>
      <c r="B744" s="19" t="s">
        <v>8896</v>
      </c>
      <c r="C744" t="s">
        <v>69</v>
      </c>
      <c r="E744">
        <v>40</v>
      </c>
      <c r="F744" t="s">
        <v>8896</v>
      </c>
      <c r="G744">
        <v>2397</v>
      </c>
      <c r="H744" t="s">
        <v>50</v>
      </c>
      <c r="I744">
        <v>30</v>
      </c>
      <c r="J744" t="s">
        <v>11</v>
      </c>
      <c r="K744" t="s">
        <v>8897</v>
      </c>
      <c r="L744" s="1">
        <v>42214</v>
      </c>
      <c r="M744" s="1">
        <v>42235</v>
      </c>
      <c r="N744" s="1">
        <v>42208</v>
      </c>
      <c r="O744" t="s">
        <v>990</v>
      </c>
      <c r="P744" s="1">
        <v>42215</v>
      </c>
      <c r="Q744" t="s">
        <v>14</v>
      </c>
      <c r="R744" t="s">
        <v>9</v>
      </c>
      <c r="S744" t="s">
        <v>8898</v>
      </c>
      <c r="T744" t="s">
        <v>1808</v>
      </c>
      <c r="AA744" s="8">
        <v>0</v>
      </c>
      <c r="AB744" t="s">
        <v>274</v>
      </c>
      <c r="AC744" t="s">
        <v>54</v>
      </c>
      <c r="AD744" t="s">
        <v>438</v>
      </c>
      <c r="AE744" t="s">
        <v>11</v>
      </c>
      <c r="AF744" t="s">
        <v>20</v>
      </c>
      <c r="AH744" t="s">
        <v>1098</v>
      </c>
      <c r="AI744" t="s">
        <v>658</v>
      </c>
      <c r="AJ744" t="s">
        <v>100</v>
      </c>
      <c r="AK744" t="s">
        <v>3485</v>
      </c>
      <c r="AL744" s="2">
        <v>42208.662129629629</v>
      </c>
      <c r="AM744" t="s">
        <v>8899</v>
      </c>
      <c r="AN744" t="s">
        <v>8899</v>
      </c>
      <c r="AO744">
        <v>5</v>
      </c>
      <c r="AP744" t="s">
        <v>823</v>
      </c>
      <c r="AQ744" t="s">
        <v>824</v>
      </c>
      <c r="AR744">
        <v>50</v>
      </c>
      <c r="AT744" t="s">
        <v>7608</v>
      </c>
      <c r="AU744" t="s">
        <v>823</v>
      </c>
      <c r="AV744" t="s">
        <v>104</v>
      </c>
      <c r="AW744" s="8">
        <v>6724.95</v>
      </c>
      <c r="AX744" s="8">
        <v>6724.95</v>
      </c>
      <c r="AY744" s="8">
        <v>7277.2</v>
      </c>
      <c r="BA744" t="s">
        <v>8900</v>
      </c>
      <c r="BB744" t="s">
        <v>247</v>
      </c>
      <c r="BC744" t="s">
        <v>8901</v>
      </c>
      <c r="BD744">
        <v>1.2</v>
      </c>
      <c r="BE744">
        <v>35</v>
      </c>
      <c r="BF744" t="s">
        <v>69</v>
      </c>
      <c r="BO744" t="s">
        <v>304</v>
      </c>
      <c r="BP744">
        <v>7277.2</v>
      </c>
      <c r="BQ744" t="s">
        <v>36</v>
      </c>
      <c r="BR744" t="s">
        <v>8902</v>
      </c>
      <c r="BS744" t="s">
        <v>9</v>
      </c>
      <c r="BT744" t="s">
        <v>69</v>
      </c>
      <c r="BU744" t="s">
        <v>38</v>
      </c>
      <c r="BW744" t="s">
        <v>8899</v>
      </c>
      <c r="BY744" t="s">
        <v>8899</v>
      </c>
      <c r="CF744">
        <v>219</v>
      </c>
      <c r="CG744" t="s">
        <v>710</v>
      </c>
      <c r="CI744" t="s">
        <v>8896</v>
      </c>
      <c r="CJ744">
        <v>15</v>
      </c>
      <c r="CK744" t="s">
        <v>45</v>
      </c>
      <c r="CL744" s="1">
        <v>42235</v>
      </c>
      <c r="CM744" t="s">
        <v>8900</v>
      </c>
      <c r="CQ744">
        <v>3</v>
      </c>
      <c r="CR744" s="8">
        <v>7949.7</v>
      </c>
      <c r="CS744">
        <v>1</v>
      </c>
      <c r="CU744" s="8">
        <v>6724.95</v>
      </c>
      <c r="CV744">
        <v>5</v>
      </c>
      <c r="CX744" t="s">
        <v>8903</v>
      </c>
      <c r="CY744">
        <v>6</v>
      </c>
    </row>
    <row r="745" spans="1:103" x14ac:dyDescent="0.35">
      <c r="A745" t="s">
        <v>8904</v>
      </c>
      <c r="B745" s="19" t="s">
        <v>8896</v>
      </c>
      <c r="C745" t="s">
        <v>9</v>
      </c>
      <c r="D745">
        <v>100</v>
      </c>
      <c r="E745">
        <v>40</v>
      </c>
      <c r="F745" t="s">
        <v>8896</v>
      </c>
      <c r="G745">
        <v>1755</v>
      </c>
      <c r="H745" t="s">
        <v>50</v>
      </c>
      <c r="I745">
        <v>40</v>
      </c>
      <c r="J745" t="s">
        <v>11</v>
      </c>
      <c r="K745" t="s">
        <v>8905</v>
      </c>
      <c r="L745" s="1"/>
      <c r="M745" s="1">
        <v>42237</v>
      </c>
      <c r="N745" s="1">
        <v>42130</v>
      </c>
      <c r="O745" t="s">
        <v>13</v>
      </c>
      <c r="P745" s="1">
        <v>42139</v>
      </c>
      <c r="Q745" t="s">
        <v>202</v>
      </c>
      <c r="R745" t="s">
        <v>9</v>
      </c>
      <c r="S745" t="s">
        <v>8898</v>
      </c>
      <c r="T745" t="s">
        <v>13</v>
      </c>
      <c r="U745" t="s">
        <v>53</v>
      </c>
      <c r="AA745" s="8">
        <v>9702.93</v>
      </c>
      <c r="AB745" t="s">
        <v>274</v>
      </c>
      <c r="AC745" t="s">
        <v>54</v>
      </c>
      <c r="AD745" t="s">
        <v>438</v>
      </c>
      <c r="AE745" t="s">
        <v>11</v>
      </c>
      <c r="AF745" t="s">
        <v>20</v>
      </c>
      <c r="AG745" t="s">
        <v>8906</v>
      </c>
      <c r="AH745" t="s">
        <v>7163</v>
      </c>
      <c r="AI745" t="s">
        <v>1980</v>
      </c>
      <c r="AJ745" t="s">
        <v>23</v>
      </c>
      <c r="AK745" t="s">
        <v>3453</v>
      </c>
      <c r="AL745" s="2">
        <v>42130.495370370372</v>
      </c>
      <c r="AM745" t="s">
        <v>8907</v>
      </c>
      <c r="AO745">
        <v>3</v>
      </c>
      <c r="AP745" t="s">
        <v>823</v>
      </c>
      <c r="AQ745" t="s">
        <v>824</v>
      </c>
      <c r="AR745">
        <v>50</v>
      </c>
      <c r="AT745" t="s">
        <v>7608</v>
      </c>
      <c r="AU745" t="s">
        <v>823</v>
      </c>
      <c r="AV745" t="s">
        <v>29</v>
      </c>
      <c r="AW745" s="8">
        <v>8966.6</v>
      </c>
      <c r="AX745" s="8">
        <v>8966.6</v>
      </c>
      <c r="AY745" s="8">
        <v>9702.93</v>
      </c>
      <c r="BA745" t="s">
        <v>8908</v>
      </c>
      <c r="BB745" t="s">
        <v>803</v>
      </c>
      <c r="BC745" t="s">
        <v>8909</v>
      </c>
      <c r="BD745">
        <v>1.2</v>
      </c>
      <c r="BE745">
        <v>35</v>
      </c>
      <c r="BF745" t="s">
        <v>9</v>
      </c>
      <c r="BG745" t="s">
        <v>8910</v>
      </c>
      <c r="BO745" t="s">
        <v>304</v>
      </c>
      <c r="BP745">
        <v>0</v>
      </c>
      <c r="BQ745" t="s">
        <v>36</v>
      </c>
      <c r="BR745" t="s">
        <v>8911</v>
      </c>
      <c r="BS745" t="s">
        <v>9</v>
      </c>
      <c r="BT745" t="s">
        <v>9</v>
      </c>
      <c r="BU745" t="s">
        <v>38</v>
      </c>
      <c r="BV745" t="s">
        <v>8912</v>
      </c>
      <c r="BW745" t="s">
        <v>8907</v>
      </c>
      <c r="BX745" t="s">
        <v>8913</v>
      </c>
      <c r="BY745" t="s">
        <v>8907</v>
      </c>
      <c r="BZ745" t="s">
        <v>40</v>
      </c>
      <c r="CA745" t="s">
        <v>8914</v>
      </c>
      <c r="CB745" t="s">
        <v>8915</v>
      </c>
      <c r="CC745" t="s">
        <v>8916</v>
      </c>
      <c r="CE745" t="s">
        <v>2005</v>
      </c>
      <c r="CF745">
        <v>219</v>
      </c>
      <c r="CG745" t="s">
        <v>710</v>
      </c>
      <c r="CI745" t="s">
        <v>8896</v>
      </c>
      <c r="CJ745">
        <v>15</v>
      </c>
      <c r="CK745" t="s">
        <v>45</v>
      </c>
      <c r="CL745" s="1">
        <v>42237</v>
      </c>
      <c r="CM745" t="s">
        <v>8908</v>
      </c>
      <c r="CO745" t="s">
        <v>8917</v>
      </c>
      <c r="CP745" t="s">
        <v>8916</v>
      </c>
      <c r="CQ745">
        <v>2</v>
      </c>
      <c r="CR745" s="8"/>
      <c r="CS745">
        <v>1</v>
      </c>
      <c r="CU745" s="8">
        <v>8966.6</v>
      </c>
      <c r="CV745">
        <v>5</v>
      </c>
      <c r="CX745" t="s">
        <v>8918</v>
      </c>
      <c r="CY745">
        <v>6</v>
      </c>
    </row>
    <row r="746" spans="1:103" x14ac:dyDescent="0.35">
      <c r="A746" t="s">
        <v>8919</v>
      </c>
      <c r="B746" s="19" t="s">
        <v>8896</v>
      </c>
      <c r="C746" t="s">
        <v>9</v>
      </c>
      <c r="D746">
        <v>100</v>
      </c>
      <c r="E746">
        <v>40</v>
      </c>
      <c r="F746" t="s">
        <v>8896</v>
      </c>
      <c r="G746">
        <v>1740</v>
      </c>
      <c r="H746" t="s">
        <v>148</v>
      </c>
      <c r="I746">
        <v>30</v>
      </c>
      <c r="J746" t="s">
        <v>11</v>
      </c>
      <c r="K746" t="s">
        <v>8920</v>
      </c>
      <c r="L746" s="1"/>
      <c r="M746" s="1">
        <v>42235</v>
      </c>
      <c r="N746" s="1">
        <v>42124</v>
      </c>
      <c r="O746" t="s">
        <v>13</v>
      </c>
      <c r="P746" s="1"/>
      <c r="Q746" t="s">
        <v>52</v>
      </c>
      <c r="R746" t="s">
        <v>9</v>
      </c>
      <c r="S746" t="s">
        <v>8898</v>
      </c>
      <c r="T746" t="s">
        <v>13</v>
      </c>
      <c r="U746" t="s">
        <v>53</v>
      </c>
      <c r="AA746" s="8">
        <v>8216.42</v>
      </c>
      <c r="AB746" t="s">
        <v>654</v>
      </c>
      <c r="AC746" t="s">
        <v>1558</v>
      </c>
      <c r="AD746" t="s">
        <v>438</v>
      </c>
      <c r="AE746" t="s">
        <v>11</v>
      </c>
      <c r="AF746" t="s">
        <v>20</v>
      </c>
      <c r="AG746" t="s">
        <v>281</v>
      </c>
      <c r="AH746" t="s">
        <v>3440</v>
      </c>
      <c r="AI746" t="s">
        <v>2674</v>
      </c>
      <c r="AJ746" t="s">
        <v>100</v>
      </c>
      <c r="AK746" t="s">
        <v>1560</v>
      </c>
      <c r="AL746" s="2">
        <v>42124.670810185184</v>
      </c>
      <c r="AN746" t="s">
        <v>8921</v>
      </c>
      <c r="AO746">
        <v>3</v>
      </c>
      <c r="AP746" t="s">
        <v>823</v>
      </c>
      <c r="AQ746" t="s">
        <v>824</v>
      </c>
      <c r="AR746">
        <v>50</v>
      </c>
      <c r="AT746" t="s">
        <v>7608</v>
      </c>
      <c r="AU746" t="s">
        <v>823</v>
      </c>
      <c r="AV746" t="s">
        <v>104</v>
      </c>
      <c r="AW746" s="8">
        <v>7593.96</v>
      </c>
      <c r="AX746" s="8">
        <v>7593.96</v>
      </c>
      <c r="AY746" s="8">
        <v>8216.42</v>
      </c>
      <c r="BB746" t="s">
        <v>8922</v>
      </c>
      <c r="BD746">
        <v>1.2</v>
      </c>
      <c r="BE746">
        <v>35</v>
      </c>
      <c r="BF746" t="s">
        <v>69</v>
      </c>
      <c r="BG746" t="s">
        <v>8923</v>
      </c>
      <c r="BO746" t="s">
        <v>412</v>
      </c>
      <c r="BP746">
        <v>0</v>
      </c>
      <c r="BQ746" t="s">
        <v>36</v>
      </c>
      <c r="BR746" t="s">
        <v>8924</v>
      </c>
      <c r="BS746" t="s">
        <v>9</v>
      </c>
      <c r="BT746" t="s">
        <v>9</v>
      </c>
      <c r="BU746" t="s">
        <v>38</v>
      </c>
      <c r="BV746" t="s">
        <v>8925</v>
      </c>
      <c r="BW746" t="s">
        <v>8926</v>
      </c>
      <c r="BX746" t="s">
        <v>5297</v>
      </c>
      <c r="BY746" t="s">
        <v>8926</v>
      </c>
      <c r="BZ746" t="s">
        <v>72</v>
      </c>
      <c r="CB746" t="s">
        <v>8927</v>
      </c>
      <c r="CD746" t="s">
        <v>254</v>
      </c>
      <c r="CE746" t="s">
        <v>1153</v>
      </c>
      <c r="CF746">
        <v>249</v>
      </c>
      <c r="CG746" t="s">
        <v>672</v>
      </c>
      <c r="CI746" t="s">
        <v>8896</v>
      </c>
      <c r="CJ746">
        <v>15</v>
      </c>
      <c r="CK746" t="s">
        <v>45</v>
      </c>
      <c r="CL746" s="1">
        <v>42235</v>
      </c>
      <c r="CM746" t="s">
        <v>8928</v>
      </c>
      <c r="CO746" t="s">
        <v>8929</v>
      </c>
      <c r="CQ746">
        <v>2</v>
      </c>
      <c r="CR746" s="8"/>
      <c r="CS746">
        <v>1</v>
      </c>
      <c r="CU746" s="8">
        <v>7593.96</v>
      </c>
      <c r="CV746">
        <v>5</v>
      </c>
      <c r="CX746" t="s">
        <v>8930</v>
      </c>
      <c r="CY746">
        <v>6</v>
      </c>
    </row>
    <row r="747" spans="1:103" x14ac:dyDescent="0.35">
      <c r="A747" t="s">
        <v>8931</v>
      </c>
      <c r="B747" s="19" t="s">
        <v>8896</v>
      </c>
      <c r="C747" t="s">
        <v>9</v>
      </c>
      <c r="D747">
        <v>97.42</v>
      </c>
      <c r="E747">
        <v>40</v>
      </c>
      <c r="F747" t="s">
        <v>8896</v>
      </c>
      <c r="G747">
        <v>1749</v>
      </c>
      <c r="H747" t="s">
        <v>50</v>
      </c>
      <c r="I747">
        <v>30</v>
      </c>
      <c r="J747" t="s">
        <v>11</v>
      </c>
      <c r="K747" t="s">
        <v>8932</v>
      </c>
      <c r="L747" s="1"/>
      <c r="M747" s="1">
        <v>42236</v>
      </c>
      <c r="N747" s="1">
        <v>42125</v>
      </c>
      <c r="O747" t="s">
        <v>13</v>
      </c>
      <c r="P747" s="1"/>
      <c r="Q747" t="s">
        <v>52</v>
      </c>
      <c r="R747" t="s">
        <v>9</v>
      </c>
      <c r="S747" t="s">
        <v>8898</v>
      </c>
      <c r="T747" t="s">
        <v>13</v>
      </c>
      <c r="U747" t="s">
        <v>53</v>
      </c>
      <c r="AA747" s="8">
        <v>7089.71</v>
      </c>
      <c r="AB747" t="s">
        <v>274</v>
      </c>
      <c r="AC747" t="s">
        <v>54</v>
      </c>
      <c r="AD747" t="s">
        <v>438</v>
      </c>
      <c r="AE747" t="s">
        <v>11</v>
      </c>
      <c r="AF747" t="s">
        <v>20</v>
      </c>
      <c r="AG747" t="s">
        <v>8933</v>
      </c>
      <c r="AH747" t="s">
        <v>2673</v>
      </c>
      <c r="AI747" t="s">
        <v>2674</v>
      </c>
      <c r="AJ747" t="s">
        <v>80</v>
      </c>
      <c r="AK747" t="s">
        <v>3441</v>
      </c>
      <c r="AL747" s="2">
        <v>42125.683576388888</v>
      </c>
      <c r="AM747" t="s">
        <v>8934</v>
      </c>
      <c r="AN747" t="s">
        <v>8934</v>
      </c>
      <c r="AO747">
        <v>3</v>
      </c>
      <c r="AP747" t="s">
        <v>823</v>
      </c>
      <c r="AQ747" t="s">
        <v>824</v>
      </c>
      <c r="AR747">
        <v>50</v>
      </c>
      <c r="AT747" t="s">
        <v>7608</v>
      </c>
      <c r="AU747" t="s">
        <v>823</v>
      </c>
      <c r="AV747" t="s">
        <v>83</v>
      </c>
      <c r="AW747" s="8">
        <v>6724.95</v>
      </c>
      <c r="AX747" s="8">
        <v>6724.95</v>
      </c>
      <c r="AY747" s="8">
        <v>7277.2</v>
      </c>
      <c r="BA747" t="s">
        <v>8935</v>
      </c>
      <c r="BB747" t="s">
        <v>247</v>
      </c>
      <c r="BC747" t="s">
        <v>8936</v>
      </c>
      <c r="BD747">
        <v>1.2</v>
      </c>
      <c r="BE747">
        <v>35</v>
      </c>
      <c r="BF747" t="s">
        <v>69</v>
      </c>
      <c r="BG747" t="s">
        <v>8937</v>
      </c>
      <c r="BO747" t="s">
        <v>304</v>
      </c>
      <c r="BP747">
        <v>187.49</v>
      </c>
      <c r="BQ747" t="s">
        <v>36</v>
      </c>
      <c r="BR747" t="s">
        <v>8938</v>
      </c>
      <c r="BS747" t="s">
        <v>9</v>
      </c>
      <c r="BT747" t="s">
        <v>69</v>
      </c>
      <c r="BU747" t="s">
        <v>38</v>
      </c>
      <c r="BV747" t="s">
        <v>2862</v>
      </c>
      <c r="BW747" t="s">
        <v>8934</v>
      </c>
      <c r="BX747" t="s">
        <v>8933</v>
      </c>
      <c r="BY747" t="s">
        <v>8934</v>
      </c>
      <c r="BZ747" t="s">
        <v>72</v>
      </c>
      <c r="CB747" t="s">
        <v>8939</v>
      </c>
      <c r="CC747" t="s">
        <v>8940</v>
      </c>
      <c r="CE747" t="s">
        <v>2098</v>
      </c>
      <c r="CF747">
        <v>219</v>
      </c>
      <c r="CG747" t="s">
        <v>710</v>
      </c>
      <c r="CI747" t="s">
        <v>8896</v>
      </c>
      <c r="CJ747">
        <v>15</v>
      </c>
      <c r="CK747" t="s">
        <v>45</v>
      </c>
      <c r="CL747" s="1">
        <v>42236</v>
      </c>
      <c r="CM747" t="s">
        <v>8935</v>
      </c>
      <c r="CO747" t="s">
        <v>8941</v>
      </c>
      <c r="CP747" t="s">
        <v>8940</v>
      </c>
      <c r="CQ747">
        <v>2</v>
      </c>
      <c r="CR747" s="8"/>
      <c r="CS747">
        <v>1</v>
      </c>
      <c r="CU747" s="8">
        <v>6724.95</v>
      </c>
      <c r="CV747">
        <v>5</v>
      </c>
      <c r="CX747" t="s">
        <v>8942</v>
      </c>
      <c r="CY747">
        <v>6</v>
      </c>
    </row>
    <row r="748" spans="1:103" x14ac:dyDescent="0.35">
      <c r="A748" t="s">
        <v>8943</v>
      </c>
      <c r="B748" s="19" t="s">
        <v>8896</v>
      </c>
      <c r="C748" t="s">
        <v>9</v>
      </c>
      <c r="D748">
        <v>100</v>
      </c>
      <c r="E748">
        <v>40</v>
      </c>
      <c r="F748" t="s">
        <v>8896</v>
      </c>
      <c r="G748">
        <v>1761</v>
      </c>
      <c r="H748" t="s">
        <v>10</v>
      </c>
      <c r="I748">
        <v>35</v>
      </c>
      <c r="J748" t="s">
        <v>11</v>
      </c>
      <c r="K748" t="s">
        <v>8944</v>
      </c>
      <c r="L748" s="1"/>
      <c r="M748" s="1">
        <v>42237</v>
      </c>
      <c r="N748" s="1">
        <v>42131</v>
      </c>
      <c r="O748" t="s">
        <v>13</v>
      </c>
      <c r="P748" s="1">
        <v>42142</v>
      </c>
      <c r="Q748" t="s">
        <v>202</v>
      </c>
      <c r="R748" t="s">
        <v>9</v>
      </c>
      <c r="S748" t="s">
        <v>8898</v>
      </c>
      <c r="T748" t="s">
        <v>13</v>
      </c>
      <c r="U748" t="s">
        <v>53</v>
      </c>
      <c r="AA748" s="8">
        <v>7514.26</v>
      </c>
      <c r="AB748" t="s">
        <v>611</v>
      </c>
      <c r="AC748" t="s">
        <v>189</v>
      </c>
      <c r="AD748" t="s">
        <v>438</v>
      </c>
      <c r="AE748" t="s">
        <v>11</v>
      </c>
      <c r="AF748" t="s">
        <v>20</v>
      </c>
      <c r="AG748" t="s">
        <v>8944</v>
      </c>
      <c r="AH748" t="s">
        <v>4098</v>
      </c>
      <c r="AI748" t="s">
        <v>1980</v>
      </c>
      <c r="AJ748" t="s">
        <v>23</v>
      </c>
      <c r="AK748" t="s">
        <v>4517</v>
      </c>
      <c r="AL748" s="2">
        <v>42131.469004629631</v>
      </c>
      <c r="AM748" t="s">
        <v>8945</v>
      </c>
      <c r="AO748">
        <v>2</v>
      </c>
      <c r="AP748" t="s">
        <v>823</v>
      </c>
      <c r="AQ748" t="s">
        <v>824</v>
      </c>
      <c r="AR748">
        <v>50</v>
      </c>
      <c r="AT748" t="s">
        <v>7608</v>
      </c>
      <c r="AU748" t="s">
        <v>823</v>
      </c>
      <c r="AV748" t="s">
        <v>29</v>
      </c>
      <c r="AW748" s="8">
        <v>6965</v>
      </c>
      <c r="AX748" s="8">
        <v>6965</v>
      </c>
      <c r="AY748" s="8">
        <v>7514.26</v>
      </c>
      <c r="BB748" t="s">
        <v>511</v>
      </c>
      <c r="BD748">
        <v>1.2</v>
      </c>
      <c r="BE748">
        <v>35</v>
      </c>
      <c r="BF748" t="s">
        <v>9</v>
      </c>
      <c r="BG748" t="s">
        <v>8946</v>
      </c>
      <c r="BO748" t="s">
        <v>325</v>
      </c>
      <c r="BP748">
        <v>0</v>
      </c>
      <c r="BQ748" t="s">
        <v>36</v>
      </c>
      <c r="BR748" t="s">
        <v>8947</v>
      </c>
      <c r="BS748" t="s">
        <v>9</v>
      </c>
      <c r="BV748" t="s">
        <v>8948</v>
      </c>
      <c r="BW748" t="s">
        <v>8945</v>
      </c>
      <c r="BX748" t="s">
        <v>8949</v>
      </c>
      <c r="BY748" t="s">
        <v>8950</v>
      </c>
      <c r="BZ748" t="s">
        <v>40</v>
      </c>
      <c r="CB748" t="s">
        <v>8951</v>
      </c>
      <c r="CC748" t="s">
        <v>8952</v>
      </c>
      <c r="CE748" t="s">
        <v>112</v>
      </c>
      <c r="CF748">
        <v>199</v>
      </c>
      <c r="CG748" t="s">
        <v>449</v>
      </c>
      <c r="CI748" t="s">
        <v>8896</v>
      </c>
      <c r="CJ748">
        <v>15</v>
      </c>
      <c r="CK748" t="s">
        <v>45</v>
      </c>
      <c r="CL748" s="1">
        <v>42237</v>
      </c>
      <c r="CM748" t="s">
        <v>8953</v>
      </c>
      <c r="CN748" t="s">
        <v>8954</v>
      </c>
      <c r="CO748" t="s">
        <v>8952</v>
      </c>
      <c r="CP748" t="s">
        <v>8952</v>
      </c>
      <c r="CQ748">
        <v>2</v>
      </c>
      <c r="CR748" s="8"/>
      <c r="CS748">
        <v>1</v>
      </c>
      <c r="CU748" s="8">
        <v>6965</v>
      </c>
      <c r="CV748">
        <v>5</v>
      </c>
      <c r="CX748" t="s">
        <v>8955</v>
      </c>
      <c r="CY748">
        <v>6</v>
      </c>
    </row>
    <row r="749" spans="1:103" x14ac:dyDescent="0.35">
      <c r="A749" t="s">
        <v>8956</v>
      </c>
      <c r="B749" s="19" t="s">
        <v>8957</v>
      </c>
      <c r="C749" t="s">
        <v>9</v>
      </c>
      <c r="D749">
        <v>100</v>
      </c>
      <c r="E749">
        <v>100</v>
      </c>
      <c r="F749" t="s">
        <v>8957</v>
      </c>
      <c r="G749">
        <v>582</v>
      </c>
      <c r="H749" t="s">
        <v>50</v>
      </c>
      <c r="I749">
        <v>100</v>
      </c>
      <c r="J749" t="s">
        <v>11</v>
      </c>
      <c r="K749" t="s">
        <v>8958</v>
      </c>
      <c r="L749" s="1"/>
      <c r="M749" s="1">
        <v>42236</v>
      </c>
      <c r="N749" s="1">
        <v>41927</v>
      </c>
      <c r="O749" t="s">
        <v>13</v>
      </c>
      <c r="P749" s="1">
        <v>41934</v>
      </c>
      <c r="Q749" t="s">
        <v>52</v>
      </c>
      <c r="R749" t="s">
        <v>9</v>
      </c>
      <c r="S749" t="s">
        <v>8959</v>
      </c>
      <c r="T749" t="s">
        <v>13</v>
      </c>
      <c r="U749" t="s">
        <v>302</v>
      </c>
      <c r="X749" s="8">
        <v>41</v>
      </c>
      <c r="Y749" s="8">
        <v>21</v>
      </c>
      <c r="Z749" s="8">
        <v>33.64</v>
      </c>
      <c r="AA749" s="8">
        <v>24257.32</v>
      </c>
      <c r="AB749" t="s">
        <v>303</v>
      </c>
      <c r="AC749" t="s">
        <v>304</v>
      </c>
      <c r="AD749" t="s">
        <v>438</v>
      </c>
      <c r="AE749" t="s">
        <v>11</v>
      </c>
      <c r="AF749" t="s">
        <v>20</v>
      </c>
      <c r="AG749" t="s">
        <v>8960</v>
      </c>
      <c r="AH749" t="s">
        <v>8961</v>
      </c>
      <c r="AI749" t="s">
        <v>1541</v>
      </c>
      <c r="AJ749" t="s">
        <v>80</v>
      </c>
      <c r="AK749" t="s">
        <v>364</v>
      </c>
      <c r="AL749" s="2">
        <v>41927.486956018518</v>
      </c>
      <c r="AM749" t="s">
        <v>8962</v>
      </c>
      <c r="AN749" t="s">
        <v>8963</v>
      </c>
      <c r="AO749">
        <v>6</v>
      </c>
      <c r="AP749" t="s">
        <v>859</v>
      </c>
      <c r="AQ749" t="s">
        <v>860</v>
      </c>
      <c r="AR749">
        <v>80</v>
      </c>
      <c r="AT749" t="s">
        <v>7020</v>
      </c>
      <c r="AU749" t="s">
        <v>859</v>
      </c>
      <c r="AV749" t="s">
        <v>83</v>
      </c>
      <c r="AW749" s="8">
        <v>22416.5</v>
      </c>
      <c r="AX749" s="8">
        <v>22416.5</v>
      </c>
      <c r="AY749" s="8">
        <v>24257.32</v>
      </c>
      <c r="BA749" t="s">
        <v>8964</v>
      </c>
      <c r="BB749" t="s">
        <v>8965</v>
      </c>
      <c r="BC749" t="s">
        <v>8966</v>
      </c>
      <c r="BD749">
        <v>1.3</v>
      </c>
      <c r="BE749">
        <v>67</v>
      </c>
      <c r="BF749" t="s">
        <v>69</v>
      </c>
      <c r="BG749" t="s">
        <v>8967</v>
      </c>
      <c r="BO749" t="s">
        <v>316</v>
      </c>
      <c r="BP749">
        <v>0</v>
      </c>
      <c r="BQ749" t="s">
        <v>36</v>
      </c>
      <c r="BR749" t="s">
        <v>6587</v>
      </c>
      <c r="BS749" t="s">
        <v>69</v>
      </c>
      <c r="BT749" t="s">
        <v>9</v>
      </c>
      <c r="BU749" t="s">
        <v>38</v>
      </c>
      <c r="BV749" t="s">
        <v>8968</v>
      </c>
      <c r="BW749" t="s">
        <v>8962</v>
      </c>
      <c r="BX749" t="s">
        <v>8969</v>
      </c>
      <c r="BY749" t="s">
        <v>8962</v>
      </c>
      <c r="BZ749" t="s">
        <v>72</v>
      </c>
      <c r="CC749" t="s">
        <v>8970</v>
      </c>
      <c r="CD749" t="s">
        <v>2268</v>
      </c>
      <c r="CE749" t="s">
        <v>338</v>
      </c>
      <c r="CF749">
        <v>219</v>
      </c>
      <c r="CG749" t="s">
        <v>320</v>
      </c>
      <c r="CI749" t="s">
        <v>8957</v>
      </c>
      <c r="CJ749">
        <v>44</v>
      </c>
      <c r="CK749" t="s">
        <v>45</v>
      </c>
      <c r="CL749" s="1">
        <v>42236</v>
      </c>
      <c r="CM749" t="s">
        <v>8964</v>
      </c>
      <c r="CN749" t="s">
        <v>8971</v>
      </c>
      <c r="CO749" t="s">
        <v>8972</v>
      </c>
      <c r="CP749" t="s">
        <v>8970</v>
      </c>
      <c r="CQ749">
        <v>3</v>
      </c>
      <c r="CR749" s="8">
        <v>26499</v>
      </c>
      <c r="CS749">
        <v>1</v>
      </c>
      <c r="CU749" s="8">
        <v>22416.5</v>
      </c>
      <c r="CV749">
        <v>2</v>
      </c>
      <c r="CX749" t="s">
        <v>8973</v>
      </c>
      <c r="CY749">
        <v>7</v>
      </c>
    </row>
    <row r="750" spans="1:103" x14ac:dyDescent="0.35">
      <c r="A750" t="s">
        <v>8974</v>
      </c>
      <c r="B750" s="19" t="s">
        <v>8957</v>
      </c>
      <c r="C750" t="s">
        <v>69</v>
      </c>
      <c r="D750">
        <v>64.739999999999995</v>
      </c>
      <c r="E750">
        <v>100</v>
      </c>
      <c r="F750" t="s">
        <v>8957</v>
      </c>
      <c r="G750">
        <v>53</v>
      </c>
      <c r="H750" t="s">
        <v>50</v>
      </c>
      <c r="I750">
        <v>100</v>
      </c>
      <c r="J750" t="s">
        <v>11</v>
      </c>
      <c r="K750" t="s">
        <v>8975</v>
      </c>
      <c r="L750" s="1">
        <v>41870</v>
      </c>
      <c r="M750" s="1">
        <v>42237</v>
      </c>
      <c r="N750" s="1">
        <v>41870</v>
      </c>
      <c r="O750" t="s">
        <v>990</v>
      </c>
      <c r="P750" s="1"/>
      <c r="Q750" t="s">
        <v>52</v>
      </c>
      <c r="R750" t="s">
        <v>9</v>
      </c>
      <c r="S750" t="s">
        <v>8959</v>
      </c>
      <c r="T750" t="s">
        <v>991</v>
      </c>
      <c r="X750" s="8">
        <v>41</v>
      </c>
      <c r="Y750" s="8">
        <v>21</v>
      </c>
      <c r="Z750" s="8">
        <v>33.64</v>
      </c>
      <c r="AA750" s="8">
        <v>15299.18</v>
      </c>
      <c r="AB750" t="s">
        <v>303</v>
      </c>
      <c r="AC750" t="s">
        <v>304</v>
      </c>
      <c r="AD750" t="s">
        <v>438</v>
      </c>
      <c r="AE750" t="s">
        <v>11</v>
      </c>
      <c r="AF750" t="s">
        <v>20</v>
      </c>
      <c r="AG750" t="s">
        <v>336</v>
      </c>
      <c r="AH750" t="s">
        <v>57</v>
      </c>
      <c r="AI750" t="s">
        <v>58</v>
      </c>
      <c r="AJ750" t="s">
        <v>23</v>
      </c>
      <c r="AK750" t="s">
        <v>348</v>
      </c>
      <c r="AL750" s="2">
        <v>41870.943425925929</v>
      </c>
      <c r="AM750" t="s">
        <v>8976</v>
      </c>
      <c r="AN750" t="s">
        <v>8976</v>
      </c>
      <c r="AO750">
        <v>5</v>
      </c>
      <c r="AP750" t="s">
        <v>859</v>
      </c>
      <c r="AQ750" t="s">
        <v>860</v>
      </c>
      <c r="AR750">
        <v>80</v>
      </c>
      <c r="AT750" t="s">
        <v>7020</v>
      </c>
      <c r="AU750" t="s">
        <v>859</v>
      </c>
      <c r="AV750" t="s">
        <v>29</v>
      </c>
      <c r="AW750" s="8">
        <v>21900</v>
      </c>
      <c r="AX750" s="8">
        <v>21900</v>
      </c>
      <c r="AY750" s="8">
        <v>23632.35</v>
      </c>
      <c r="BA750" t="s">
        <v>8977</v>
      </c>
      <c r="BB750" t="s">
        <v>32</v>
      </c>
      <c r="BC750" t="s">
        <v>8978</v>
      </c>
      <c r="BD750">
        <v>1.3</v>
      </c>
      <c r="BE750">
        <v>67</v>
      </c>
      <c r="BF750" t="s">
        <v>9</v>
      </c>
      <c r="BG750" t="s">
        <v>8979</v>
      </c>
      <c r="BO750" t="s">
        <v>316</v>
      </c>
      <c r="BP750">
        <v>8333.17</v>
      </c>
      <c r="BQ750" t="s">
        <v>36</v>
      </c>
      <c r="BR750" t="s">
        <v>8980</v>
      </c>
      <c r="BS750" t="s">
        <v>69</v>
      </c>
      <c r="BV750" t="s">
        <v>8981</v>
      </c>
      <c r="BW750" t="s">
        <v>8982</v>
      </c>
      <c r="BX750" t="s">
        <v>8983</v>
      </c>
      <c r="BY750" t="s">
        <v>8982</v>
      </c>
      <c r="BZ750" t="s">
        <v>72</v>
      </c>
      <c r="CB750" t="s">
        <v>8984</v>
      </c>
      <c r="CE750" t="s">
        <v>1153</v>
      </c>
      <c r="CF750">
        <v>219</v>
      </c>
      <c r="CG750" t="s">
        <v>320</v>
      </c>
      <c r="CI750" t="s">
        <v>8957</v>
      </c>
      <c r="CJ750">
        <v>44</v>
      </c>
      <c r="CK750" t="s">
        <v>45</v>
      </c>
      <c r="CL750" s="1">
        <v>42237</v>
      </c>
      <c r="CM750" t="s">
        <v>8977</v>
      </c>
      <c r="CO750" t="s">
        <v>8985</v>
      </c>
      <c r="CQ750">
        <v>3</v>
      </c>
      <c r="CR750" s="8">
        <v>26499</v>
      </c>
      <c r="CS750">
        <v>1</v>
      </c>
      <c r="CU750" s="8">
        <v>21900</v>
      </c>
      <c r="CV750">
        <v>2</v>
      </c>
      <c r="CX750" t="s">
        <v>8986</v>
      </c>
      <c r="CY750">
        <v>7</v>
      </c>
    </row>
    <row r="751" spans="1:103" x14ac:dyDescent="0.35">
      <c r="A751" t="s">
        <v>8987</v>
      </c>
      <c r="B751" s="19" t="s">
        <v>8957</v>
      </c>
      <c r="C751" t="s">
        <v>9</v>
      </c>
      <c r="D751">
        <v>100</v>
      </c>
      <c r="E751">
        <v>100</v>
      </c>
      <c r="F751" t="s">
        <v>8957</v>
      </c>
      <c r="G751">
        <v>51</v>
      </c>
      <c r="H751" t="s">
        <v>50</v>
      </c>
      <c r="I751">
        <v>100</v>
      </c>
      <c r="J751" t="s">
        <v>11</v>
      </c>
      <c r="K751" t="s">
        <v>8988</v>
      </c>
      <c r="L751" s="1"/>
      <c r="M751" s="1">
        <v>42235</v>
      </c>
      <c r="N751" s="1">
        <v>41870</v>
      </c>
      <c r="O751" t="s">
        <v>13</v>
      </c>
      <c r="P751" s="1"/>
      <c r="Q751" t="s">
        <v>52</v>
      </c>
      <c r="R751" t="s">
        <v>9</v>
      </c>
      <c r="S751" t="s">
        <v>8959</v>
      </c>
      <c r="T751" t="s">
        <v>13</v>
      </c>
      <c r="U751" t="s">
        <v>16</v>
      </c>
      <c r="X751" s="8">
        <v>41</v>
      </c>
      <c r="Y751" s="8">
        <v>21</v>
      </c>
      <c r="Z751" s="8">
        <v>33.64</v>
      </c>
      <c r="AA751" s="8">
        <v>24757.29</v>
      </c>
      <c r="AB751" t="s">
        <v>303</v>
      </c>
      <c r="AC751" t="s">
        <v>304</v>
      </c>
      <c r="AD751" t="s">
        <v>438</v>
      </c>
      <c r="AE751" t="s">
        <v>11</v>
      </c>
      <c r="AF751" t="s">
        <v>20</v>
      </c>
      <c r="AG751" t="s">
        <v>8989</v>
      </c>
      <c r="AH751" t="s">
        <v>57</v>
      </c>
      <c r="AI751" t="s">
        <v>58</v>
      </c>
      <c r="AJ751" t="s">
        <v>100</v>
      </c>
      <c r="AK751" t="s">
        <v>307</v>
      </c>
      <c r="AL751" s="2">
        <v>41870.942662037036</v>
      </c>
      <c r="AM751" t="s">
        <v>8990</v>
      </c>
      <c r="AN751" t="s">
        <v>8990</v>
      </c>
      <c r="AO751">
        <v>6</v>
      </c>
      <c r="AP751" t="s">
        <v>859</v>
      </c>
      <c r="AQ751" t="s">
        <v>860</v>
      </c>
      <c r="AR751">
        <v>80</v>
      </c>
      <c r="AT751" t="s">
        <v>7020</v>
      </c>
      <c r="AU751" t="s">
        <v>859</v>
      </c>
      <c r="AV751" t="s">
        <v>104</v>
      </c>
      <c r="AW751" s="8">
        <v>22829.7</v>
      </c>
      <c r="AX751" s="8">
        <v>22829.7</v>
      </c>
      <c r="AY751" s="8">
        <v>24757.29</v>
      </c>
      <c r="BA751" t="s">
        <v>8991</v>
      </c>
      <c r="BB751" t="s">
        <v>32</v>
      </c>
      <c r="BC751" t="s">
        <v>8992</v>
      </c>
      <c r="BD751">
        <v>1.3</v>
      </c>
      <c r="BE751">
        <v>67</v>
      </c>
      <c r="BF751" t="s">
        <v>9</v>
      </c>
      <c r="BG751" t="s">
        <v>8993</v>
      </c>
      <c r="BO751" t="s">
        <v>316</v>
      </c>
      <c r="BP751">
        <v>0</v>
      </c>
      <c r="BQ751" t="s">
        <v>36</v>
      </c>
      <c r="BR751" t="s">
        <v>8994</v>
      </c>
      <c r="BS751" t="s">
        <v>69</v>
      </c>
      <c r="BT751" t="s">
        <v>9</v>
      </c>
      <c r="BU751" t="s">
        <v>38</v>
      </c>
      <c r="BV751" t="s">
        <v>8995</v>
      </c>
      <c r="BW751" t="s">
        <v>8990</v>
      </c>
      <c r="BX751" t="s">
        <v>8989</v>
      </c>
      <c r="BY751" t="s">
        <v>8990</v>
      </c>
      <c r="BZ751" t="s">
        <v>40</v>
      </c>
      <c r="CC751" t="s">
        <v>8996</v>
      </c>
      <c r="CE751" t="s">
        <v>608</v>
      </c>
      <c r="CF751">
        <v>219</v>
      </c>
      <c r="CG751" t="s">
        <v>320</v>
      </c>
      <c r="CI751" t="s">
        <v>8957</v>
      </c>
      <c r="CJ751">
        <v>44</v>
      </c>
      <c r="CK751" t="s">
        <v>45</v>
      </c>
      <c r="CL751" s="1">
        <v>42235</v>
      </c>
      <c r="CM751" t="s">
        <v>8991</v>
      </c>
      <c r="CO751" t="s">
        <v>8997</v>
      </c>
      <c r="CP751" t="s">
        <v>8996</v>
      </c>
      <c r="CQ751">
        <v>3</v>
      </c>
      <c r="CR751" s="8">
        <v>26499</v>
      </c>
      <c r="CS751">
        <v>2</v>
      </c>
      <c r="CU751" s="8">
        <v>22829.7</v>
      </c>
      <c r="CV751">
        <v>2</v>
      </c>
      <c r="CX751" t="s">
        <v>8998</v>
      </c>
      <c r="CY751">
        <v>7</v>
      </c>
    </row>
    <row r="752" spans="1:103" x14ac:dyDescent="0.35">
      <c r="A752" t="s">
        <v>8999</v>
      </c>
      <c r="B752" s="19" t="s">
        <v>8957</v>
      </c>
      <c r="C752" t="s">
        <v>9</v>
      </c>
      <c r="D752">
        <v>100</v>
      </c>
      <c r="E752">
        <v>100</v>
      </c>
      <c r="F752" t="s">
        <v>8957</v>
      </c>
      <c r="G752">
        <v>50</v>
      </c>
      <c r="H752" t="s">
        <v>148</v>
      </c>
      <c r="I752">
        <v>100</v>
      </c>
      <c r="J752" t="s">
        <v>11</v>
      </c>
      <c r="K752" t="s">
        <v>9000</v>
      </c>
      <c r="L752" s="1"/>
      <c r="M752" s="1">
        <v>42235</v>
      </c>
      <c r="N752" s="1">
        <v>41870</v>
      </c>
      <c r="O752" t="s">
        <v>13</v>
      </c>
      <c r="P752" s="1"/>
      <c r="Q752" t="s">
        <v>52</v>
      </c>
      <c r="R752" t="s">
        <v>9</v>
      </c>
      <c r="S752" t="s">
        <v>8959</v>
      </c>
      <c r="T752" t="s">
        <v>13</v>
      </c>
      <c r="U752" t="s">
        <v>53</v>
      </c>
      <c r="X752" s="8">
        <v>42.5</v>
      </c>
      <c r="Y752" s="8">
        <v>22.5</v>
      </c>
      <c r="Z752" s="8">
        <v>33.64</v>
      </c>
      <c r="AA752" s="8">
        <v>27513.07</v>
      </c>
      <c r="AB752" t="s">
        <v>412</v>
      </c>
      <c r="AC752" t="s">
        <v>412</v>
      </c>
      <c r="AD752" t="s">
        <v>438</v>
      </c>
      <c r="AE752" t="s">
        <v>11</v>
      </c>
      <c r="AF752" t="s">
        <v>20</v>
      </c>
      <c r="AG752" t="s">
        <v>9001</v>
      </c>
      <c r="AH752" t="s">
        <v>57</v>
      </c>
      <c r="AI752" t="s">
        <v>58</v>
      </c>
      <c r="AJ752" t="s">
        <v>100</v>
      </c>
      <c r="AK752" t="s">
        <v>416</v>
      </c>
      <c r="AL752" s="2">
        <v>41870.942326388889</v>
      </c>
      <c r="AM752" t="s">
        <v>9002</v>
      </c>
      <c r="AN752" t="s">
        <v>9002</v>
      </c>
      <c r="AO752">
        <v>6</v>
      </c>
      <c r="AP752" t="s">
        <v>859</v>
      </c>
      <c r="AQ752" t="s">
        <v>860</v>
      </c>
      <c r="AR752">
        <v>80</v>
      </c>
      <c r="AT752" t="s">
        <v>7020</v>
      </c>
      <c r="AU752" t="s">
        <v>859</v>
      </c>
      <c r="AV752" t="s">
        <v>104</v>
      </c>
      <c r="AW752" s="8">
        <v>25416.5</v>
      </c>
      <c r="AX752" s="8">
        <v>25416.5</v>
      </c>
      <c r="AY752" s="8">
        <v>27513.07</v>
      </c>
      <c r="BA752" t="s">
        <v>9003</v>
      </c>
      <c r="BB752" t="s">
        <v>4727</v>
      </c>
      <c r="BC752" t="s">
        <v>9004</v>
      </c>
      <c r="BD752">
        <v>1.3</v>
      </c>
      <c r="BE752">
        <v>67</v>
      </c>
      <c r="BF752" t="s">
        <v>9</v>
      </c>
      <c r="BG752" t="s">
        <v>9005</v>
      </c>
      <c r="BO752" t="s">
        <v>423</v>
      </c>
      <c r="BP752">
        <v>0</v>
      </c>
      <c r="BQ752" t="s">
        <v>36</v>
      </c>
      <c r="BR752" t="s">
        <v>9006</v>
      </c>
      <c r="BS752" t="s">
        <v>69</v>
      </c>
      <c r="BT752" t="s">
        <v>9</v>
      </c>
      <c r="BU752" t="s">
        <v>38</v>
      </c>
      <c r="BV752" t="s">
        <v>9007</v>
      </c>
      <c r="BW752" t="s">
        <v>9008</v>
      </c>
      <c r="BX752" t="s">
        <v>9001</v>
      </c>
      <c r="BY752" t="s">
        <v>9008</v>
      </c>
      <c r="BZ752" t="s">
        <v>40</v>
      </c>
      <c r="CB752" t="s">
        <v>9009</v>
      </c>
      <c r="CC752" t="s">
        <v>9010</v>
      </c>
      <c r="CE752" t="s">
        <v>129</v>
      </c>
      <c r="CF752">
        <v>249</v>
      </c>
      <c r="CG752" t="s">
        <v>429</v>
      </c>
      <c r="CI752" t="s">
        <v>8957</v>
      </c>
      <c r="CJ752">
        <v>44</v>
      </c>
      <c r="CK752" t="s">
        <v>45</v>
      </c>
      <c r="CL752" s="1">
        <v>42235</v>
      </c>
      <c r="CM752" t="s">
        <v>9003</v>
      </c>
      <c r="CO752" t="s">
        <v>9011</v>
      </c>
      <c r="CP752" t="s">
        <v>9010</v>
      </c>
      <c r="CQ752">
        <v>3</v>
      </c>
      <c r="CR752" s="8">
        <v>30129</v>
      </c>
      <c r="CS752">
        <v>1</v>
      </c>
      <c r="CU752" s="8">
        <v>25416.5</v>
      </c>
      <c r="CV752">
        <v>2</v>
      </c>
      <c r="CX752" t="s">
        <v>9012</v>
      </c>
      <c r="CY752">
        <v>7</v>
      </c>
    </row>
    <row r="753" spans="1:103" x14ac:dyDescent="0.35">
      <c r="A753" t="s">
        <v>9013</v>
      </c>
      <c r="B753" s="19" t="s">
        <v>8957</v>
      </c>
      <c r="C753" t="s">
        <v>9</v>
      </c>
      <c r="D753">
        <v>100</v>
      </c>
      <c r="E753">
        <v>100</v>
      </c>
      <c r="F753" t="s">
        <v>8957</v>
      </c>
      <c r="G753">
        <v>2246</v>
      </c>
      <c r="H753" t="s">
        <v>10</v>
      </c>
      <c r="I753">
        <v>100</v>
      </c>
      <c r="J753" t="s">
        <v>11</v>
      </c>
      <c r="K753" t="s">
        <v>9014</v>
      </c>
      <c r="L753" s="1"/>
      <c r="M753" s="1">
        <v>42238</v>
      </c>
      <c r="N753" s="1">
        <v>42184</v>
      </c>
      <c r="O753" t="s">
        <v>13</v>
      </c>
      <c r="P753" s="1">
        <v>42185</v>
      </c>
      <c r="Q753" t="s">
        <v>14</v>
      </c>
      <c r="R753" t="s">
        <v>9</v>
      </c>
      <c r="S753" t="s">
        <v>8959</v>
      </c>
      <c r="T753" t="s">
        <v>13</v>
      </c>
      <c r="U753" t="s">
        <v>16</v>
      </c>
      <c r="X753" s="8">
        <v>35</v>
      </c>
      <c r="Y753" s="8">
        <v>19</v>
      </c>
      <c r="Z753" s="8">
        <v>33.64</v>
      </c>
      <c r="AA753" s="8">
        <v>24141.8</v>
      </c>
      <c r="AB753" t="s">
        <v>325</v>
      </c>
      <c r="AC753" t="s">
        <v>325</v>
      </c>
      <c r="AD753" t="s">
        <v>438</v>
      </c>
      <c r="AE753" t="s">
        <v>11</v>
      </c>
      <c r="AF753" t="s">
        <v>20</v>
      </c>
      <c r="AG753" t="s">
        <v>9015</v>
      </c>
      <c r="AH753" t="s">
        <v>2447</v>
      </c>
      <c r="AI753" t="s">
        <v>207</v>
      </c>
      <c r="AJ753" t="s">
        <v>59</v>
      </c>
      <c r="AK753" t="s">
        <v>782</v>
      </c>
      <c r="AL753" s="2">
        <v>42184.599432870367</v>
      </c>
      <c r="AM753" t="s">
        <v>555</v>
      </c>
      <c r="AN753" t="s">
        <v>9016</v>
      </c>
      <c r="AO753">
        <v>3</v>
      </c>
      <c r="AP753" t="s">
        <v>859</v>
      </c>
      <c r="AQ753" t="s">
        <v>860</v>
      </c>
      <c r="AR753">
        <v>80</v>
      </c>
      <c r="AT753" t="s">
        <v>7020</v>
      </c>
      <c r="AU753" t="s">
        <v>859</v>
      </c>
      <c r="AV753" t="s">
        <v>62</v>
      </c>
      <c r="AW753" s="8">
        <v>22216.9</v>
      </c>
      <c r="AX753" s="8">
        <v>22216.9</v>
      </c>
      <c r="AY753" s="8">
        <v>24141.8</v>
      </c>
      <c r="BA753" t="s">
        <v>9017</v>
      </c>
      <c r="BB753" t="s">
        <v>6748</v>
      </c>
      <c r="BC753" t="s">
        <v>9018</v>
      </c>
      <c r="BD753">
        <v>1.3</v>
      </c>
      <c r="BE753">
        <v>67</v>
      </c>
      <c r="BF753" t="s">
        <v>69</v>
      </c>
      <c r="BG753" t="s">
        <v>9013</v>
      </c>
      <c r="BH753" t="s">
        <v>9019</v>
      </c>
      <c r="BO753" t="s">
        <v>333</v>
      </c>
      <c r="BP753">
        <v>0</v>
      </c>
      <c r="BQ753" t="s">
        <v>36</v>
      </c>
      <c r="BR753" t="s">
        <v>9020</v>
      </c>
      <c r="BS753" t="s">
        <v>9</v>
      </c>
      <c r="BT753" t="s">
        <v>9</v>
      </c>
      <c r="BU753" t="s">
        <v>38</v>
      </c>
      <c r="BV753" t="s">
        <v>9021</v>
      </c>
      <c r="BW753" t="s">
        <v>9016</v>
      </c>
      <c r="BX753" t="s">
        <v>9015</v>
      </c>
      <c r="BY753" t="s">
        <v>9016</v>
      </c>
      <c r="BZ753" t="s">
        <v>72</v>
      </c>
      <c r="CA753" t="s">
        <v>9022</v>
      </c>
      <c r="CB753" t="s">
        <v>555</v>
      </c>
      <c r="CC753" t="s">
        <v>9023</v>
      </c>
      <c r="CE753" t="s">
        <v>9024</v>
      </c>
      <c r="CF753">
        <v>199</v>
      </c>
      <c r="CG753" t="s">
        <v>339</v>
      </c>
      <c r="CI753" t="s">
        <v>8957</v>
      </c>
      <c r="CJ753">
        <v>44</v>
      </c>
      <c r="CK753" t="s">
        <v>45</v>
      </c>
      <c r="CL753" s="1">
        <v>42238</v>
      </c>
      <c r="CM753" t="s">
        <v>9017</v>
      </c>
      <c r="CO753" t="s">
        <v>9025</v>
      </c>
      <c r="CP753" t="s">
        <v>9023</v>
      </c>
      <c r="CQ753">
        <v>1</v>
      </c>
      <c r="CR753" s="8"/>
      <c r="CS753">
        <v>6</v>
      </c>
      <c r="CU753" s="8">
        <v>22216.9</v>
      </c>
      <c r="CV753">
        <v>2</v>
      </c>
      <c r="CX753" t="s">
        <v>9026</v>
      </c>
      <c r="CY753">
        <v>7</v>
      </c>
    </row>
    <row r="754" spans="1:103" x14ac:dyDescent="0.35">
      <c r="A754" t="s">
        <v>9027</v>
      </c>
      <c r="B754" s="19" t="s">
        <v>8957</v>
      </c>
      <c r="C754" t="s">
        <v>9</v>
      </c>
      <c r="D754">
        <v>100</v>
      </c>
      <c r="E754">
        <v>100</v>
      </c>
      <c r="F754" t="s">
        <v>8957</v>
      </c>
      <c r="G754">
        <v>583</v>
      </c>
      <c r="H754" t="s">
        <v>50</v>
      </c>
      <c r="I754">
        <v>100</v>
      </c>
      <c r="J754" t="s">
        <v>11</v>
      </c>
      <c r="K754" t="s">
        <v>8958</v>
      </c>
      <c r="L754" s="1"/>
      <c r="M754" s="1">
        <v>42238</v>
      </c>
      <c r="N754" s="1">
        <v>41927</v>
      </c>
      <c r="O754" t="s">
        <v>13</v>
      </c>
      <c r="P754" s="1">
        <v>41934</v>
      </c>
      <c r="Q754" t="s">
        <v>52</v>
      </c>
      <c r="R754" t="s">
        <v>9</v>
      </c>
      <c r="S754" t="s">
        <v>8959</v>
      </c>
      <c r="T754" t="s">
        <v>13</v>
      </c>
      <c r="U754" t="s">
        <v>16</v>
      </c>
      <c r="X754" s="8">
        <v>41</v>
      </c>
      <c r="Y754" s="8">
        <v>21</v>
      </c>
      <c r="Z754" s="8">
        <v>33.64</v>
      </c>
      <c r="AA754" s="8">
        <v>24382.31</v>
      </c>
      <c r="AB754" t="s">
        <v>303</v>
      </c>
      <c r="AC754" t="s">
        <v>304</v>
      </c>
      <c r="AD754" t="s">
        <v>438</v>
      </c>
      <c r="AE754" t="s">
        <v>11</v>
      </c>
      <c r="AF754" t="s">
        <v>20</v>
      </c>
      <c r="AG754" t="s">
        <v>9028</v>
      </c>
      <c r="AH754" t="s">
        <v>8961</v>
      </c>
      <c r="AI754" t="s">
        <v>1541</v>
      </c>
      <c r="AJ754" t="s">
        <v>59</v>
      </c>
      <c r="AK754" t="s">
        <v>396</v>
      </c>
      <c r="AL754" s="2">
        <v>41927.487442129626</v>
      </c>
      <c r="AM754" t="s">
        <v>8962</v>
      </c>
      <c r="AN754" t="s">
        <v>8962</v>
      </c>
      <c r="AO754">
        <v>6</v>
      </c>
      <c r="AP754" t="s">
        <v>859</v>
      </c>
      <c r="AQ754" t="s">
        <v>860</v>
      </c>
      <c r="AR754">
        <v>80</v>
      </c>
      <c r="AT754" t="s">
        <v>7020</v>
      </c>
      <c r="AU754" t="s">
        <v>859</v>
      </c>
      <c r="AV754" t="s">
        <v>62</v>
      </c>
      <c r="AW754" s="8">
        <v>22519.8</v>
      </c>
      <c r="AX754" s="8">
        <v>22519.8</v>
      </c>
      <c r="AY754" s="8">
        <v>24382.31</v>
      </c>
      <c r="BA754" t="s">
        <v>9029</v>
      </c>
      <c r="BB754" t="s">
        <v>9030</v>
      </c>
      <c r="BC754" t="s">
        <v>9031</v>
      </c>
      <c r="BD754">
        <v>1.3</v>
      </c>
      <c r="BE754">
        <v>67</v>
      </c>
      <c r="BF754" t="s">
        <v>9</v>
      </c>
      <c r="BG754" t="s">
        <v>9032</v>
      </c>
      <c r="BO754" t="s">
        <v>316</v>
      </c>
      <c r="BP754">
        <v>0</v>
      </c>
      <c r="BQ754" t="s">
        <v>36</v>
      </c>
      <c r="BR754" t="s">
        <v>8575</v>
      </c>
      <c r="BS754" t="s">
        <v>69</v>
      </c>
      <c r="BT754" t="s">
        <v>9</v>
      </c>
      <c r="BU754" t="s">
        <v>38</v>
      </c>
      <c r="BV754" t="s">
        <v>9033</v>
      </c>
      <c r="BW754" t="s">
        <v>9034</v>
      </c>
      <c r="BX754" t="s">
        <v>9035</v>
      </c>
      <c r="BY754" t="s">
        <v>9034</v>
      </c>
      <c r="BZ754" t="s">
        <v>40</v>
      </c>
      <c r="CC754" t="s">
        <v>8970</v>
      </c>
      <c r="CD754" t="s">
        <v>2268</v>
      </c>
      <c r="CE754" t="s">
        <v>556</v>
      </c>
      <c r="CF754">
        <v>219</v>
      </c>
      <c r="CG754" t="s">
        <v>320</v>
      </c>
      <c r="CI754" t="s">
        <v>8957</v>
      </c>
      <c r="CJ754">
        <v>44</v>
      </c>
      <c r="CK754" t="s">
        <v>45</v>
      </c>
      <c r="CL754" s="1">
        <v>42238</v>
      </c>
      <c r="CM754" t="s">
        <v>9029</v>
      </c>
      <c r="CO754" t="s">
        <v>9036</v>
      </c>
      <c r="CP754" t="s">
        <v>8970</v>
      </c>
      <c r="CQ754">
        <v>3</v>
      </c>
      <c r="CR754" s="8">
        <v>26499</v>
      </c>
      <c r="CS754">
        <v>2</v>
      </c>
      <c r="CU754" s="8">
        <v>22519.8</v>
      </c>
      <c r="CV754">
        <v>2</v>
      </c>
      <c r="CX754" t="s">
        <v>9037</v>
      </c>
      <c r="CY754">
        <v>7</v>
      </c>
    </row>
    <row r="755" spans="1:103" x14ac:dyDescent="0.35">
      <c r="A755" t="s">
        <v>9038</v>
      </c>
      <c r="B755" s="19" t="s">
        <v>9039</v>
      </c>
      <c r="C755" t="s">
        <v>9</v>
      </c>
      <c r="D755">
        <v>100</v>
      </c>
      <c r="E755">
        <v>60</v>
      </c>
      <c r="F755" t="s">
        <v>9039</v>
      </c>
      <c r="G755">
        <v>1079</v>
      </c>
      <c r="H755" t="s">
        <v>50</v>
      </c>
      <c r="I755">
        <v>60</v>
      </c>
      <c r="J755" t="s">
        <v>791</v>
      </c>
      <c r="K755" t="s">
        <v>9040</v>
      </c>
      <c r="L755" s="1"/>
      <c r="M755" s="1">
        <v>42237</v>
      </c>
      <c r="N755" s="1">
        <v>42055</v>
      </c>
      <c r="O755" t="s">
        <v>13</v>
      </c>
      <c r="P755" s="1">
        <v>42062</v>
      </c>
      <c r="Q755" t="s">
        <v>202</v>
      </c>
      <c r="R755" t="s">
        <v>9</v>
      </c>
      <c r="S755" t="s">
        <v>9041</v>
      </c>
      <c r="T755" t="s">
        <v>13</v>
      </c>
      <c r="U755" t="s">
        <v>302</v>
      </c>
      <c r="V755" t="s">
        <v>9042</v>
      </c>
      <c r="X755" s="8">
        <v>41</v>
      </c>
      <c r="Y755" s="8">
        <v>21</v>
      </c>
      <c r="Z755" s="8">
        <v>30.01</v>
      </c>
      <c r="AA755" s="8">
        <v>14189.31</v>
      </c>
      <c r="AB755" t="s">
        <v>215</v>
      </c>
      <c r="AC755" t="s">
        <v>830</v>
      </c>
      <c r="AD755" t="s">
        <v>438</v>
      </c>
      <c r="AE755" t="s">
        <v>791</v>
      </c>
      <c r="AF755" t="s">
        <v>177</v>
      </c>
      <c r="AG755" t="s">
        <v>9043</v>
      </c>
      <c r="AH755" t="s">
        <v>5662</v>
      </c>
      <c r="AI755" t="s">
        <v>2383</v>
      </c>
      <c r="AJ755" t="s">
        <v>23</v>
      </c>
      <c r="AK755" t="s">
        <v>1878</v>
      </c>
      <c r="AL755" s="2">
        <v>42055.509976851848</v>
      </c>
      <c r="AM755" t="s">
        <v>9044</v>
      </c>
      <c r="AN755" t="s">
        <v>9044</v>
      </c>
      <c r="AO755">
        <v>4</v>
      </c>
      <c r="AP755" t="s">
        <v>799</v>
      </c>
      <c r="AQ755" t="s">
        <v>702</v>
      </c>
      <c r="AR755">
        <v>50</v>
      </c>
      <c r="AT755" t="s">
        <v>9045</v>
      </c>
      <c r="AU755" t="s">
        <v>799</v>
      </c>
      <c r="AV755" t="s">
        <v>29</v>
      </c>
      <c r="AW755" s="8">
        <v>13140</v>
      </c>
      <c r="AX755" s="8">
        <v>13140</v>
      </c>
      <c r="AY755" s="8">
        <v>14189.31</v>
      </c>
      <c r="BA755" t="s">
        <v>9046</v>
      </c>
      <c r="BB755" t="s">
        <v>9047</v>
      </c>
      <c r="BC755" t="s">
        <v>9048</v>
      </c>
      <c r="BD755">
        <v>1.2</v>
      </c>
      <c r="BE755">
        <v>40</v>
      </c>
      <c r="BF755" t="s">
        <v>69</v>
      </c>
      <c r="BG755" t="s">
        <v>9049</v>
      </c>
      <c r="BO755" t="s">
        <v>828</v>
      </c>
      <c r="BP755">
        <v>0</v>
      </c>
      <c r="BQ755" t="s">
        <v>36</v>
      </c>
      <c r="BR755" t="s">
        <v>9050</v>
      </c>
      <c r="BS755" t="s">
        <v>9</v>
      </c>
      <c r="BV755" t="s">
        <v>9051</v>
      </c>
      <c r="BW755" t="s">
        <v>9044</v>
      </c>
      <c r="BX755" t="s">
        <v>9043</v>
      </c>
      <c r="BY755" t="s">
        <v>9044</v>
      </c>
      <c r="BZ755" t="s">
        <v>40</v>
      </c>
      <c r="CB755" t="s">
        <v>9052</v>
      </c>
      <c r="CC755" t="s">
        <v>9053</v>
      </c>
      <c r="CE755" t="s">
        <v>338</v>
      </c>
      <c r="CF755">
        <v>219</v>
      </c>
      <c r="CG755" t="s">
        <v>220</v>
      </c>
      <c r="CI755" t="s">
        <v>9039</v>
      </c>
      <c r="CJ755">
        <v>69</v>
      </c>
      <c r="CK755" t="s">
        <v>45</v>
      </c>
      <c r="CL755" s="1">
        <v>42237</v>
      </c>
      <c r="CM755" t="s">
        <v>9046</v>
      </c>
      <c r="CN755" t="s">
        <v>9054</v>
      </c>
      <c r="CO755" t="s">
        <v>9055</v>
      </c>
      <c r="CQ755">
        <v>2</v>
      </c>
      <c r="CR755" s="8">
        <v>15899.4</v>
      </c>
      <c r="CS755">
        <v>1</v>
      </c>
      <c r="CU755" s="8">
        <v>13140</v>
      </c>
      <c r="CV755">
        <v>1</v>
      </c>
      <c r="CX755" t="s">
        <v>9056</v>
      </c>
      <c r="CY755">
        <v>6.5</v>
      </c>
    </row>
    <row r="756" spans="1:103" x14ac:dyDescent="0.35">
      <c r="A756" t="s">
        <v>9057</v>
      </c>
      <c r="B756" s="19" t="s">
        <v>9039</v>
      </c>
      <c r="C756" t="s">
        <v>9</v>
      </c>
      <c r="D756">
        <v>100</v>
      </c>
      <c r="E756">
        <v>60</v>
      </c>
      <c r="F756" t="s">
        <v>9039</v>
      </c>
      <c r="G756">
        <v>2145</v>
      </c>
      <c r="H756" t="s">
        <v>50</v>
      </c>
      <c r="I756">
        <v>60</v>
      </c>
      <c r="J756" t="s">
        <v>11</v>
      </c>
      <c r="K756" t="s">
        <v>9058</v>
      </c>
      <c r="L756" s="1"/>
      <c r="M756" s="1">
        <v>42236</v>
      </c>
      <c r="N756" s="1">
        <v>42174</v>
      </c>
      <c r="O756" t="s">
        <v>13</v>
      </c>
      <c r="P756" s="1">
        <v>42181</v>
      </c>
      <c r="Q756" t="s">
        <v>202</v>
      </c>
      <c r="R756" t="s">
        <v>9</v>
      </c>
      <c r="S756" t="s">
        <v>9041</v>
      </c>
      <c r="T756" t="s">
        <v>13</v>
      </c>
      <c r="U756" t="s">
        <v>657</v>
      </c>
      <c r="X756" s="8">
        <v>41</v>
      </c>
      <c r="Y756" s="8">
        <v>21</v>
      </c>
      <c r="Z756" s="8">
        <v>30.01</v>
      </c>
      <c r="AA756" s="8">
        <v>14689.28</v>
      </c>
      <c r="AB756" t="s">
        <v>303</v>
      </c>
      <c r="AC756" t="s">
        <v>67</v>
      </c>
      <c r="AD756" t="s">
        <v>438</v>
      </c>
      <c r="AE756" t="s">
        <v>11</v>
      </c>
      <c r="AF756" t="s">
        <v>177</v>
      </c>
      <c r="AG756" t="s">
        <v>9059</v>
      </c>
      <c r="AH756" t="s">
        <v>761</v>
      </c>
      <c r="AI756" t="s">
        <v>762</v>
      </c>
      <c r="AJ756" t="s">
        <v>80</v>
      </c>
      <c r="AK756" t="s">
        <v>497</v>
      </c>
      <c r="AL756" s="2">
        <v>42172.445138888892</v>
      </c>
      <c r="AM756" t="s">
        <v>9060</v>
      </c>
      <c r="AN756" t="s">
        <v>9060</v>
      </c>
      <c r="AO756">
        <v>2</v>
      </c>
      <c r="AP756" t="s">
        <v>799</v>
      </c>
      <c r="AQ756" t="s">
        <v>702</v>
      </c>
      <c r="AR756">
        <v>50</v>
      </c>
      <c r="AT756" t="s">
        <v>9045</v>
      </c>
      <c r="AU756" t="s">
        <v>799</v>
      </c>
      <c r="AV756" t="s">
        <v>83</v>
      </c>
      <c r="AW756" s="8">
        <v>13553.2</v>
      </c>
      <c r="AX756" s="8">
        <v>13553.2</v>
      </c>
      <c r="AY756" s="8">
        <v>14689.28</v>
      </c>
      <c r="BA756" t="s">
        <v>9061</v>
      </c>
      <c r="BB756" t="s">
        <v>511</v>
      </c>
      <c r="BC756" t="s">
        <v>2891</v>
      </c>
      <c r="BD756">
        <v>1.2</v>
      </c>
      <c r="BE756">
        <v>40</v>
      </c>
      <c r="BF756" t="s">
        <v>9</v>
      </c>
      <c r="BG756" t="s">
        <v>9062</v>
      </c>
      <c r="BO756" t="s">
        <v>449</v>
      </c>
      <c r="BP756">
        <v>0</v>
      </c>
      <c r="BQ756" t="s">
        <v>36</v>
      </c>
      <c r="BR756" t="s">
        <v>9063</v>
      </c>
      <c r="BS756" t="s">
        <v>9</v>
      </c>
      <c r="BT756" t="s">
        <v>9</v>
      </c>
      <c r="BU756" t="s">
        <v>38</v>
      </c>
      <c r="BV756" t="s">
        <v>9064</v>
      </c>
      <c r="BW756" t="s">
        <v>9060</v>
      </c>
      <c r="BX756" t="s">
        <v>9059</v>
      </c>
      <c r="BY756" t="s">
        <v>9060</v>
      </c>
      <c r="BZ756" t="s">
        <v>40</v>
      </c>
      <c r="CB756" t="s">
        <v>8286</v>
      </c>
      <c r="CC756" t="s">
        <v>9065</v>
      </c>
      <c r="CE756" t="s">
        <v>43</v>
      </c>
      <c r="CF756">
        <v>219</v>
      </c>
      <c r="CG756" t="s">
        <v>320</v>
      </c>
      <c r="CI756" t="s">
        <v>9039</v>
      </c>
      <c r="CJ756">
        <v>69</v>
      </c>
      <c r="CK756" t="s">
        <v>45</v>
      </c>
      <c r="CL756" s="1">
        <v>42236</v>
      </c>
      <c r="CM756" t="s">
        <v>9061</v>
      </c>
      <c r="CO756" t="s">
        <v>9066</v>
      </c>
      <c r="CP756" t="s">
        <v>9067</v>
      </c>
      <c r="CQ756">
        <v>1</v>
      </c>
      <c r="CR756" s="8"/>
      <c r="CS756">
        <v>1</v>
      </c>
      <c r="CU756" s="8">
        <v>13553.2</v>
      </c>
      <c r="CV756">
        <v>1</v>
      </c>
      <c r="CX756" t="s">
        <v>9068</v>
      </c>
      <c r="CY756">
        <v>6.5</v>
      </c>
    </row>
    <row r="757" spans="1:103" x14ac:dyDescent="0.35">
      <c r="A757" t="s">
        <v>4319</v>
      </c>
      <c r="B757" s="19" t="s">
        <v>9039</v>
      </c>
      <c r="C757" t="s">
        <v>9</v>
      </c>
      <c r="D757">
        <v>99.56</v>
      </c>
      <c r="E757">
        <v>60</v>
      </c>
      <c r="F757" t="s">
        <v>9039</v>
      </c>
      <c r="G757">
        <v>1728</v>
      </c>
      <c r="H757" t="s">
        <v>50</v>
      </c>
      <c r="I757">
        <v>60</v>
      </c>
      <c r="J757" t="s">
        <v>11</v>
      </c>
      <c r="K757" t="s">
        <v>4320</v>
      </c>
      <c r="L757" s="1"/>
      <c r="M757" s="1">
        <v>42235</v>
      </c>
      <c r="N757" s="1">
        <v>42124</v>
      </c>
      <c r="O757" t="s">
        <v>13</v>
      </c>
      <c r="P757" s="1">
        <v>42131</v>
      </c>
      <c r="Q757" t="s">
        <v>1359</v>
      </c>
      <c r="R757" t="s">
        <v>9</v>
      </c>
      <c r="S757" t="s">
        <v>9041</v>
      </c>
      <c r="T757" t="s">
        <v>13</v>
      </c>
      <c r="U757" t="s">
        <v>53</v>
      </c>
      <c r="X757" s="8">
        <v>41</v>
      </c>
      <c r="Y757" s="8">
        <v>21</v>
      </c>
      <c r="Z757" s="8">
        <v>30.01</v>
      </c>
      <c r="AA757" s="8">
        <v>14189.31</v>
      </c>
      <c r="AB757" t="s">
        <v>303</v>
      </c>
      <c r="AC757" t="s">
        <v>67</v>
      </c>
      <c r="AD757" t="s">
        <v>438</v>
      </c>
      <c r="AE757" t="s">
        <v>11</v>
      </c>
      <c r="AF757" t="s">
        <v>177</v>
      </c>
      <c r="AG757" t="s">
        <v>4321</v>
      </c>
      <c r="AH757" t="s">
        <v>3440</v>
      </c>
      <c r="AI757" t="s">
        <v>2674</v>
      </c>
      <c r="AJ757" t="s">
        <v>100</v>
      </c>
      <c r="AK757" t="s">
        <v>482</v>
      </c>
      <c r="AL757" s="2">
        <v>42124.626944444448</v>
      </c>
      <c r="AM757" t="s">
        <v>4322</v>
      </c>
      <c r="AN757" t="s">
        <v>4322</v>
      </c>
      <c r="AO757">
        <v>2</v>
      </c>
      <c r="AP757" t="s">
        <v>799</v>
      </c>
      <c r="AQ757" t="s">
        <v>702</v>
      </c>
      <c r="AR757">
        <v>50</v>
      </c>
      <c r="AT757" t="s">
        <v>9045</v>
      </c>
      <c r="AU757" t="s">
        <v>799</v>
      </c>
      <c r="AV757" t="s">
        <v>104</v>
      </c>
      <c r="AW757" s="8">
        <v>13191.65</v>
      </c>
      <c r="AX757" s="8">
        <v>13191.65</v>
      </c>
      <c r="AY757" s="8">
        <v>14251.81</v>
      </c>
      <c r="BA757" t="s">
        <v>4323</v>
      </c>
      <c r="BB757" t="s">
        <v>1968</v>
      </c>
      <c r="BC757" t="s">
        <v>4324</v>
      </c>
      <c r="BD757">
        <v>1.2</v>
      </c>
      <c r="BE757">
        <v>40</v>
      </c>
      <c r="BF757" t="s">
        <v>9</v>
      </c>
      <c r="BG757" t="s">
        <v>4325</v>
      </c>
      <c r="BO757" t="s">
        <v>449</v>
      </c>
      <c r="BP757">
        <v>62.5</v>
      </c>
      <c r="BQ757" t="s">
        <v>36</v>
      </c>
      <c r="BR757" t="s">
        <v>4326</v>
      </c>
      <c r="BS757" t="s">
        <v>9</v>
      </c>
      <c r="BT757" t="s">
        <v>69</v>
      </c>
      <c r="BU757" t="s">
        <v>38</v>
      </c>
      <c r="BV757" t="s">
        <v>4327</v>
      </c>
      <c r="BW757" t="s">
        <v>4322</v>
      </c>
      <c r="BX757" t="s">
        <v>4328</v>
      </c>
      <c r="BY757" t="s">
        <v>4322</v>
      </c>
      <c r="BZ757" t="s">
        <v>40</v>
      </c>
      <c r="CB757" t="s">
        <v>4329</v>
      </c>
      <c r="CC757" t="s">
        <v>4330</v>
      </c>
      <c r="CD757" t="s">
        <v>164</v>
      </c>
      <c r="CE757" t="s">
        <v>493</v>
      </c>
      <c r="CF757">
        <v>219</v>
      </c>
      <c r="CG757" t="s">
        <v>320</v>
      </c>
      <c r="CI757" t="s">
        <v>9039</v>
      </c>
      <c r="CJ757">
        <v>69</v>
      </c>
      <c r="CK757" t="s">
        <v>45</v>
      </c>
      <c r="CL757" s="1">
        <v>42235</v>
      </c>
      <c r="CM757" t="s">
        <v>4323</v>
      </c>
      <c r="CO757" t="s">
        <v>4331</v>
      </c>
      <c r="CP757" t="s">
        <v>4330</v>
      </c>
      <c r="CQ757">
        <v>1</v>
      </c>
      <c r="CR757" s="8"/>
      <c r="CS757">
        <v>1</v>
      </c>
      <c r="CU757" s="8">
        <v>13191.65</v>
      </c>
      <c r="CV757">
        <v>1</v>
      </c>
      <c r="CX757" t="s">
        <v>9069</v>
      </c>
      <c r="CY757">
        <v>6.5</v>
      </c>
    </row>
    <row r="758" spans="1:103" x14ac:dyDescent="0.35">
      <c r="A758" t="s">
        <v>9070</v>
      </c>
      <c r="B758" s="19" t="s">
        <v>9039</v>
      </c>
      <c r="C758" t="s">
        <v>9</v>
      </c>
      <c r="D758">
        <v>100</v>
      </c>
      <c r="E758">
        <v>60</v>
      </c>
      <c r="F758" t="s">
        <v>9039</v>
      </c>
      <c r="G758">
        <v>765</v>
      </c>
      <c r="H758" t="s">
        <v>148</v>
      </c>
      <c r="I758">
        <v>60</v>
      </c>
      <c r="J758" t="s">
        <v>11</v>
      </c>
      <c r="K758" t="s">
        <v>9071</v>
      </c>
      <c r="L758" s="1"/>
      <c r="M758" s="1">
        <v>42235</v>
      </c>
      <c r="N758" s="1">
        <v>41982</v>
      </c>
      <c r="O758" t="s">
        <v>13</v>
      </c>
      <c r="P758" s="1">
        <v>41989</v>
      </c>
      <c r="Q758" t="s">
        <v>202</v>
      </c>
      <c r="R758" t="s">
        <v>9</v>
      </c>
      <c r="S758" t="s">
        <v>9041</v>
      </c>
      <c r="T758" t="s">
        <v>13</v>
      </c>
      <c r="U758" t="s">
        <v>1267</v>
      </c>
      <c r="X758" s="8">
        <v>42.5</v>
      </c>
      <c r="Y758" s="8">
        <v>22.5</v>
      </c>
      <c r="Z758" s="8">
        <v>30.01</v>
      </c>
      <c r="AA758" s="8">
        <v>16390.12</v>
      </c>
      <c r="AB758" t="s">
        <v>2860</v>
      </c>
      <c r="AC758" t="s">
        <v>1706</v>
      </c>
      <c r="AD758" t="s">
        <v>438</v>
      </c>
      <c r="AE758" t="s">
        <v>11</v>
      </c>
      <c r="AF758" t="s">
        <v>177</v>
      </c>
      <c r="AG758" t="s">
        <v>9072</v>
      </c>
      <c r="AH758" t="s">
        <v>9073</v>
      </c>
      <c r="AI758" t="s">
        <v>415</v>
      </c>
      <c r="AJ758" t="s">
        <v>100</v>
      </c>
      <c r="AK758" t="s">
        <v>7984</v>
      </c>
      <c r="AL758" s="2">
        <v>41982.426724537036</v>
      </c>
      <c r="AM758" t="s">
        <v>9074</v>
      </c>
      <c r="AN758" t="s">
        <v>9075</v>
      </c>
      <c r="AO758">
        <v>6</v>
      </c>
      <c r="AP758" t="s">
        <v>9076</v>
      </c>
      <c r="AR758">
        <v>50</v>
      </c>
      <c r="AT758" t="s">
        <v>9045</v>
      </c>
      <c r="AU758" t="s">
        <v>799</v>
      </c>
      <c r="AV758" t="s">
        <v>104</v>
      </c>
      <c r="AW758" s="8">
        <v>15172</v>
      </c>
      <c r="AX758" s="8">
        <v>15172</v>
      </c>
      <c r="AY758" s="8">
        <v>16390.12</v>
      </c>
      <c r="BB758" t="s">
        <v>1421</v>
      </c>
      <c r="BD758">
        <v>1.2</v>
      </c>
      <c r="BE758">
        <v>40</v>
      </c>
      <c r="BF758" t="s">
        <v>9</v>
      </c>
      <c r="BG758" t="s">
        <v>9077</v>
      </c>
      <c r="BO758" t="s">
        <v>653</v>
      </c>
      <c r="BP758">
        <v>0</v>
      </c>
      <c r="BQ758" t="s">
        <v>9078</v>
      </c>
      <c r="BR758" t="s">
        <v>5038</v>
      </c>
      <c r="BS758" t="s">
        <v>69</v>
      </c>
      <c r="BV758" t="s">
        <v>9079</v>
      </c>
      <c r="BW758" t="s">
        <v>9074</v>
      </c>
      <c r="BX758" t="s">
        <v>9080</v>
      </c>
      <c r="BY758" t="s">
        <v>9075</v>
      </c>
      <c r="BZ758" t="s">
        <v>40</v>
      </c>
      <c r="CB758" t="s">
        <v>9081</v>
      </c>
      <c r="CC758" t="s">
        <v>9082</v>
      </c>
      <c r="CE758" t="s">
        <v>112</v>
      </c>
      <c r="CF758">
        <v>249</v>
      </c>
      <c r="CG758" t="s">
        <v>672</v>
      </c>
      <c r="CI758" t="s">
        <v>9039</v>
      </c>
      <c r="CJ758">
        <v>69</v>
      </c>
      <c r="CK758" t="s">
        <v>45</v>
      </c>
      <c r="CL758" s="1">
        <v>42235</v>
      </c>
      <c r="CM758" t="s">
        <v>9083</v>
      </c>
      <c r="CO758" t="s">
        <v>9084</v>
      </c>
      <c r="CQ758">
        <v>3</v>
      </c>
      <c r="CR758" s="8">
        <v>18077.400000000001</v>
      </c>
      <c r="CS758">
        <v>7</v>
      </c>
      <c r="CT758" t="s">
        <v>9</v>
      </c>
      <c r="CU758" s="8">
        <v>15172</v>
      </c>
      <c r="CV758">
        <v>1</v>
      </c>
      <c r="CX758" t="s">
        <v>9085</v>
      </c>
      <c r="CY758">
        <v>6.5</v>
      </c>
    </row>
    <row r="759" spans="1:103" x14ac:dyDescent="0.35">
      <c r="A759" t="s">
        <v>9086</v>
      </c>
      <c r="B759" s="19" t="s">
        <v>9087</v>
      </c>
      <c r="C759" t="s">
        <v>69</v>
      </c>
      <c r="E759">
        <v>80</v>
      </c>
      <c r="F759" t="s">
        <v>9087</v>
      </c>
      <c r="G759">
        <v>981</v>
      </c>
      <c r="H759" t="s">
        <v>50</v>
      </c>
      <c r="I759">
        <v>80</v>
      </c>
      <c r="J759" t="s">
        <v>11</v>
      </c>
      <c r="K759" t="s">
        <v>9088</v>
      </c>
      <c r="L759" s="1">
        <v>42110</v>
      </c>
      <c r="M759" s="1">
        <v>42236</v>
      </c>
      <c r="N759" s="1">
        <v>42037</v>
      </c>
      <c r="O759" t="s">
        <v>990</v>
      </c>
      <c r="P759" s="1">
        <v>42102</v>
      </c>
      <c r="Q759" t="s">
        <v>758</v>
      </c>
      <c r="R759" t="s">
        <v>9</v>
      </c>
      <c r="S759" t="s">
        <v>9089</v>
      </c>
      <c r="T759" t="s">
        <v>3517</v>
      </c>
      <c r="X759" s="8">
        <v>43</v>
      </c>
      <c r="Y759" s="8">
        <v>21</v>
      </c>
      <c r="Z759" s="8">
        <v>36.520000000000003</v>
      </c>
      <c r="AA759" s="8">
        <v>0</v>
      </c>
      <c r="AB759" t="s">
        <v>303</v>
      </c>
      <c r="AC759" t="s">
        <v>304</v>
      </c>
      <c r="AD759" t="s">
        <v>19</v>
      </c>
      <c r="AE759" t="s">
        <v>11</v>
      </c>
      <c r="AF759" t="s">
        <v>20</v>
      </c>
      <c r="AH759" t="s">
        <v>1626</v>
      </c>
      <c r="AI759" t="s">
        <v>441</v>
      </c>
      <c r="AJ759" t="s">
        <v>80</v>
      </c>
      <c r="AK759" t="s">
        <v>364</v>
      </c>
      <c r="AL759" s="2">
        <v>42037.738668981481</v>
      </c>
      <c r="AM759" t="s">
        <v>7708</v>
      </c>
      <c r="AO759">
        <v>1</v>
      </c>
      <c r="AP759" t="s">
        <v>1611</v>
      </c>
      <c r="AQ759" t="s">
        <v>818</v>
      </c>
      <c r="AR759">
        <v>60</v>
      </c>
      <c r="AT759" t="s">
        <v>3937</v>
      </c>
      <c r="AU759" t="s">
        <v>1611</v>
      </c>
      <c r="AV759" t="s">
        <v>83</v>
      </c>
      <c r="AW759" s="8">
        <v>19920</v>
      </c>
      <c r="AX759" s="8">
        <v>14940</v>
      </c>
      <c r="AY759" s="8">
        <v>16107.93</v>
      </c>
      <c r="BA759" t="s">
        <v>9090</v>
      </c>
      <c r="BB759" t="s">
        <v>32</v>
      </c>
      <c r="BC759" t="s">
        <v>9091</v>
      </c>
      <c r="BD759">
        <v>1.5</v>
      </c>
      <c r="BE759">
        <v>49</v>
      </c>
      <c r="BF759" t="s">
        <v>69</v>
      </c>
      <c r="BG759" t="s">
        <v>9092</v>
      </c>
      <c r="BO759" t="s">
        <v>316</v>
      </c>
      <c r="BP759">
        <v>16107.93</v>
      </c>
      <c r="BQ759" t="s">
        <v>36</v>
      </c>
      <c r="BR759" t="s">
        <v>9093</v>
      </c>
      <c r="BS759" t="s">
        <v>9</v>
      </c>
      <c r="BV759" t="s">
        <v>9094</v>
      </c>
      <c r="BW759" t="s">
        <v>7708</v>
      </c>
      <c r="BX759" t="s">
        <v>9095</v>
      </c>
      <c r="BY759" t="s">
        <v>7708</v>
      </c>
      <c r="BZ759" t="s">
        <v>72</v>
      </c>
      <c r="CB759" t="s">
        <v>9096</v>
      </c>
      <c r="CD759" t="s">
        <v>164</v>
      </c>
      <c r="CE759" t="s">
        <v>9097</v>
      </c>
      <c r="CF759">
        <v>249</v>
      </c>
      <c r="CG759" t="s">
        <v>320</v>
      </c>
      <c r="CI759" t="s">
        <v>9087</v>
      </c>
      <c r="CJ759">
        <v>30</v>
      </c>
      <c r="CK759" t="s">
        <v>45</v>
      </c>
      <c r="CL759" s="1">
        <v>42236</v>
      </c>
      <c r="CM759" t="s">
        <v>9090</v>
      </c>
      <c r="CQ759">
        <v>1</v>
      </c>
      <c r="CR759" s="8"/>
      <c r="CS759">
        <v>0</v>
      </c>
      <c r="CU759" s="8">
        <v>19920</v>
      </c>
      <c r="CV759">
        <v>2</v>
      </c>
      <c r="CX759" t="s">
        <v>9098</v>
      </c>
      <c r="CY759">
        <v>5.8</v>
      </c>
    </row>
    <row r="760" spans="1:103" x14ac:dyDescent="0.35">
      <c r="A760" t="s">
        <v>9099</v>
      </c>
      <c r="B760" s="19" t="s">
        <v>9087</v>
      </c>
      <c r="C760" t="s">
        <v>69</v>
      </c>
      <c r="E760">
        <v>80</v>
      </c>
      <c r="F760" t="s">
        <v>9087</v>
      </c>
      <c r="G760">
        <v>725</v>
      </c>
      <c r="H760" t="s">
        <v>148</v>
      </c>
      <c r="I760">
        <v>80</v>
      </c>
      <c r="J760" t="s">
        <v>11</v>
      </c>
      <c r="K760" t="s">
        <v>9100</v>
      </c>
      <c r="L760" s="1">
        <v>41995</v>
      </c>
      <c r="M760" s="1">
        <v>42235</v>
      </c>
      <c r="N760" s="1">
        <v>41970</v>
      </c>
      <c r="O760" t="s">
        <v>990</v>
      </c>
      <c r="P760" s="1">
        <v>41977</v>
      </c>
      <c r="Q760" t="s">
        <v>758</v>
      </c>
      <c r="R760" t="s">
        <v>9</v>
      </c>
      <c r="S760" t="s">
        <v>9089</v>
      </c>
      <c r="T760" t="s">
        <v>3517</v>
      </c>
      <c r="X760" s="8">
        <v>45</v>
      </c>
      <c r="Y760" s="8">
        <v>23</v>
      </c>
      <c r="Z760" s="8">
        <v>36.520000000000003</v>
      </c>
      <c r="AA760" s="8">
        <v>0</v>
      </c>
      <c r="AB760" t="s">
        <v>412</v>
      </c>
      <c r="AC760" t="s">
        <v>412</v>
      </c>
      <c r="AD760" t="s">
        <v>19</v>
      </c>
      <c r="AE760" t="s">
        <v>11</v>
      </c>
      <c r="AF760" t="s">
        <v>20</v>
      </c>
      <c r="AH760" t="s">
        <v>6009</v>
      </c>
      <c r="AI760" t="s">
        <v>1085</v>
      </c>
      <c r="AJ760" t="s">
        <v>100</v>
      </c>
      <c r="AK760" t="s">
        <v>416</v>
      </c>
      <c r="AL760" s="2">
        <v>41970.493159722224</v>
      </c>
      <c r="AM760" t="s">
        <v>9101</v>
      </c>
      <c r="AO760">
        <v>1</v>
      </c>
      <c r="AP760" t="s">
        <v>1611</v>
      </c>
      <c r="AQ760" t="s">
        <v>818</v>
      </c>
      <c r="AR760">
        <v>60</v>
      </c>
      <c r="AT760" t="s">
        <v>3937</v>
      </c>
      <c r="AU760" t="s">
        <v>1611</v>
      </c>
      <c r="AV760" t="s">
        <v>104</v>
      </c>
      <c r="AW760" s="8">
        <v>23120</v>
      </c>
      <c r="AX760" s="8">
        <v>17340</v>
      </c>
      <c r="AY760" s="8">
        <v>18712.41</v>
      </c>
      <c r="BA760" t="s">
        <v>4310</v>
      </c>
      <c r="BB760" t="s">
        <v>32</v>
      </c>
      <c r="BC760" t="s">
        <v>3135</v>
      </c>
      <c r="BD760">
        <v>1.5</v>
      </c>
      <c r="BE760">
        <v>49</v>
      </c>
      <c r="BF760" t="s">
        <v>69</v>
      </c>
      <c r="BG760" t="s">
        <v>9102</v>
      </c>
      <c r="BO760" t="s">
        <v>423</v>
      </c>
      <c r="BP760">
        <v>18712.41</v>
      </c>
      <c r="BQ760" t="s">
        <v>36</v>
      </c>
      <c r="BR760" t="s">
        <v>9103</v>
      </c>
      <c r="BS760" t="s">
        <v>9</v>
      </c>
      <c r="BV760" t="s">
        <v>9104</v>
      </c>
      <c r="BW760" t="s">
        <v>9101</v>
      </c>
      <c r="BX760" t="s">
        <v>9105</v>
      </c>
      <c r="BY760" t="s">
        <v>9101</v>
      </c>
      <c r="BZ760" t="s">
        <v>72</v>
      </c>
      <c r="CB760" t="s">
        <v>6943</v>
      </c>
      <c r="CD760" t="s">
        <v>164</v>
      </c>
      <c r="CE760" t="s">
        <v>112</v>
      </c>
      <c r="CF760">
        <v>289</v>
      </c>
      <c r="CG760" t="s">
        <v>429</v>
      </c>
      <c r="CI760" t="s">
        <v>9087</v>
      </c>
      <c r="CJ760">
        <v>30</v>
      </c>
      <c r="CK760" t="s">
        <v>45</v>
      </c>
      <c r="CL760" s="1">
        <v>42235</v>
      </c>
      <c r="CM760" t="s">
        <v>4310</v>
      </c>
      <c r="CQ760">
        <v>1</v>
      </c>
      <c r="CR760" s="8"/>
      <c r="CS760">
        <v>0</v>
      </c>
      <c r="CU760" s="8">
        <v>23120</v>
      </c>
      <c r="CV760">
        <v>2</v>
      </c>
      <c r="CX760" t="s">
        <v>9106</v>
      </c>
      <c r="CY760">
        <v>5.8</v>
      </c>
    </row>
    <row r="761" spans="1:103" x14ac:dyDescent="0.35">
      <c r="A761" t="s">
        <v>9107</v>
      </c>
      <c r="B761" s="19" t="s">
        <v>9087</v>
      </c>
      <c r="C761" t="s">
        <v>9</v>
      </c>
      <c r="D761">
        <v>97.56</v>
      </c>
      <c r="E761">
        <v>80</v>
      </c>
      <c r="F761" t="s">
        <v>9087</v>
      </c>
      <c r="G761">
        <v>1238</v>
      </c>
      <c r="H761" t="s">
        <v>50</v>
      </c>
      <c r="I761">
        <v>80</v>
      </c>
      <c r="J761" t="s">
        <v>11</v>
      </c>
      <c r="K761" t="s">
        <v>9108</v>
      </c>
      <c r="L761" s="1"/>
      <c r="M761" s="1">
        <v>42235</v>
      </c>
      <c r="N761" s="1">
        <v>42073</v>
      </c>
      <c r="O761" t="s">
        <v>13</v>
      </c>
      <c r="P761" s="1">
        <v>42080</v>
      </c>
      <c r="Q761" t="s">
        <v>202</v>
      </c>
      <c r="R761" t="s">
        <v>9</v>
      </c>
      <c r="S761" t="s">
        <v>9089</v>
      </c>
      <c r="T761" t="s">
        <v>13</v>
      </c>
      <c r="U761" t="s">
        <v>53</v>
      </c>
      <c r="X761" s="8">
        <v>43</v>
      </c>
      <c r="Y761" s="8">
        <v>21</v>
      </c>
      <c r="Z761" s="8">
        <v>36.520000000000003</v>
      </c>
      <c r="AA761" s="8">
        <v>21477.24</v>
      </c>
      <c r="AB761" t="s">
        <v>303</v>
      </c>
      <c r="AC761" t="s">
        <v>304</v>
      </c>
      <c r="AD761" t="s">
        <v>19</v>
      </c>
      <c r="AE761" t="s">
        <v>11</v>
      </c>
      <c r="AF761" t="s">
        <v>20</v>
      </c>
      <c r="AG761" t="s">
        <v>9109</v>
      </c>
      <c r="AH761" t="s">
        <v>242</v>
      </c>
      <c r="AI761" t="s">
        <v>243</v>
      </c>
      <c r="AJ761" t="s">
        <v>100</v>
      </c>
      <c r="AK761" t="s">
        <v>307</v>
      </c>
      <c r="AL761" s="2">
        <v>42073.427175925928</v>
      </c>
      <c r="AM761" t="s">
        <v>9110</v>
      </c>
      <c r="AN761" t="s">
        <v>9111</v>
      </c>
      <c r="AO761">
        <v>3</v>
      </c>
      <c r="AP761" t="s">
        <v>1611</v>
      </c>
      <c r="AQ761" t="s">
        <v>818</v>
      </c>
      <c r="AR761">
        <v>60</v>
      </c>
      <c r="AT761" t="s">
        <v>3937</v>
      </c>
      <c r="AU761" t="s">
        <v>1611</v>
      </c>
      <c r="AV761" t="s">
        <v>104</v>
      </c>
      <c r="AW761" s="8">
        <v>20364.189999999999</v>
      </c>
      <c r="AX761" s="8">
        <v>20364.189999999999</v>
      </c>
      <c r="AY761" s="8">
        <v>22014.71</v>
      </c>
      <c r="BB761" t="s">
        <v>3488</v>
      </c>
      <c r="BD761">
        <v>1.5</v>
      </c>
      <c r="BE761">
        <v>49</v>
      </c>
      <c r="BF761" t="s">
        <v>9</v>
      </c>
      <c r="BG761" t="s">
        <v>9112</v>
      </c>
      <c r="BO761" t="s">
        <v>316</v>
      </c>
      <c r="BP761">
        <v>537.47</v>
      </c>
      <c r="BQ761" t="s">
        <v>36</v>
      </c>
      <c r="BR761" t="s">
        <v>9113</v>
      </c>
      <c r="BS761" t="s">
        <v>9</v>
      </c>
      <c r="BT761" t="s">
        <v>69</v>
      </c>
      <c r="BU761" t="s">
        <v>38</v>
      </c>
      <c r="BV761" t="s">
        <v>9114</v>
      </c>
      <c r="BW761" t="s">
        <v>9110</v>
      </c>
      <c r="BX761" t="s">
        <v>9109</v>
      </c>
      <c r="BY761" t="s">
        <v>9111</v>
      </c>
      <c r="BZ761" t="s">
        <v>40</v>
      </c>
      <c r="CA761" t="s">
        <v>9115</v>
      </c>
      <c r="CB761" t="s">
        <v>1533</v>
      </c>
      <c r="CF761">
        <v>249</v>
      </c>
      <c r="CG761" t="s">
        <v>320</v>
      </c>
      <c r="CI761" t="s">
        <v>9087</v>
      </c>
      <c r="CJ761">
        <v>30</v>
      </c>
      <c r="CK761" t="s">
        <v>45</v>
      </c>
      <c r="CL761" s="1">
        <v>42235</v>
      </c>
      <c r="CM761" t="s">
        <v>9116</v>
      </c>
      <c r="CN761" t="s">
        <v>9117</v>
      </c>
      <c r="CO761" t="s">
        <v>9118</v>
      </c>
      <c r="CQ761">
        <v>2</v>
      </c>
      <c r="CR761" s="8"/>
      <c r="CS761">
        <v>2</v>
      </c>
      <c r="CU761" s="8">
        <v>20364.189999999999</v>
      </c>
      <c r="CV761">
        <v>2</v>
      </c>
      <c r="CX761" t="s">
        <v>9119</v>
      </c>
      <c r="CY761">
        <v>5.8</v>
      </c>
    </row>
    <row r="762" spans="1:103" x14ac:dyDescent="0.35">
      <c r="A762" t="s">
        <v>5778</v>
      </c>
      <c r="B762" s="19" t="s">
        <v>9087</v>
      </c>
      <c r="C762" t="s">
        <v>9</v>
      </c>
      <c r="D762">
        <v>100</v>
      </c>
      <c r="E762">
        <v>80</v>
      </c>
      <c r="F762" t="s">
        <v>9087</v>
      </c>
      <c r="G762">
        <v>686</v>
      </c>
      <c r="H762" t="s">
        <v>10</v>
      </c>
      <c r="I762">
        <v>80</v>
      </c>
      <c r="J762" t="s">
        <v>11</v>
      </c>
      <c r="K762" t="s">
        <v>5779</v>
      </c>
      <c r="L762" s="1"/>
      <c r="M762" s="1">
        <v>42236</v>
      </c>
      <c r="N762" s="1">
        <v>41961</v>
      </c>
      <c r="O762" t="s">
        <v>13</v>
      </c>
      <c r="P762" s="1">
        <v>41984</v>
      </c>
      <c r="Q762" t="s">
        <v>436</v>
      </c>
      <c r="R762" t="s">
        <v>9</v>
      </c>
      <c r="S762" t="s">
        <v>9089</v>
      </c>
      <c r="T762" t="s">
        <v>13</v>
      </c>
      <c r="U762" t="s">
        <v>53</v>
      </c>
      <c r="X762" s="8">
        <v>36</v>
      </c>
      <c r="Y762" s="8">
        <v>20</v>
      </c>
      <c r="Z762" s="8">
        <v>36.520000000000003</v>
      </c>
      <c r="AA762" s="8">
        <v>20263.7</v>
      </c>
      <c r="AB762" t="s">
        <v>325</v>
      </c>
      <c r="AC762" t="s">
        <v>325</v>
      </c>
      <c r="AD762" t="s">
        <v>19</v>
      </c>
      <c r="AE762" t="s">
        <v>11</v>
      </c>
      <c r="AF762" t="s">
        <v>20</v>
      </c>
      <c r="AG762" t="s">
        <v>5780</v>
      </c>
      <c r="AH762" t="s">
        <v>363</v>
      </c>
      <c r="AI762" t="s">
        <v>347</v>
      </c>
      <c r="AJ762" t="s">
        <v>80</v>
      </c>
      <c r="AK762" t="s">
        <v>383</v>
      </c>
      <c r="AL762" s="2">
        <v>41961.417916666665</v>
      </c>
      <c r="AM762" t="s">
        <v>9120</v>
      </c>
      <c r="AN762" t="s">
        <v>5782</v>
      </c>
      <c r="AO762">
        <v>6</v>
      </c>
      <c r="AP762" t="s">
        <v>1611</v>
      </c>
      <c r="AQ762" t="s">
        <v>818</v>
      </c>
      <c r="AR762">
        <v>60</v>
      </c>
      <c r="AT762" t="s">
        <v>3937</v>
      </c>
      <c r="AU762" t="s">
        <v>1611</v>
      </c>
      <c r="AV762" t="s">
        <v>83</v>
      </c>
      <c r="AW762" s="8">
        <v>18733.2</v>
      </c>
      <c r="AX762" s="8">
        <v>18733.2</v>
      </c>
      <c r="AY762" s="8">
        <v>20263.7</v>
      </c>
      <c r="BA762" t="s">
        <v>3672</v>
      </c>
      <c r="BB762" t="s">
        <v>32</v>
      </c>
      <c r="BC762" t="s">
        <v>3673</v>
      </c>
      <c r="BD762">
        <v>1.5</v>
      </c>
      <c r="BE762">
        <v>49</v>
      </c>
      <c r="BF762" t="s">
        <v>69</v>
      </c>
      <c r="BG762" t="s">
        <v>5783</v>
      </c>
      <c r="BH762" t="s">
        <v>5791</v>
      </c>
      <c r="BO762" t="s">
        <v>333</v>
      </c>
      <c r="BP762">
        <v>0</v>
      </c>
      <c r="BQ762" t="s">
        <v>36</v>
      </c>
      <c r="BR762" t="s">
        <v>5785</v>
      </c>
      <c r="BS762" t="s">
        <v>69</v>
      </c>
      <c r="BT762" t="s">
        <v>9</v>
      </c>
      <c r="BU762" t="s">
        <v>38</v>
      </c>
      <c r="BV762" t="s">
        <v>5786</v>
      </c>
      <c r="BW762" t="s">
        <v>9120</v>
      </c>
      <c r="BX762" t="s">
        <v>5780</v>
      </c>
      <c r="BY762" t="s">
        <v>5782</v>
      </c>
      <c r="BZ762" t="s">
        <v>40</v>
      </c>
      <c r="CB762" t="s">
        <v>41</v>
      </c>
      <c r="CC762" t="s">
        <v>5787</v>
      </c>
      <c r="CE762" t="s">
        <v>43</v>
      </c>
      <c r="CF762">
        <v>229</v>
      </c>
      <c r="CG762" t="s">
        <v>339</v>
      </c>
      <c r="CI762" t="s">
        <v>9087</v>
      </c>
      <c r="CJ762">
        <v>30</v>
      </c>
      <c r="CK762" t="s">
        <v>45</v>
      </c>
      <c r="CL762" s="1">
        <v>42236</v>
      </c>
      <c r="CM762" t="s">
        <v>3672</v>
      </c>
      <c r="CN762" t="s">
        <v>9121</v>
      </c>
      <c r="CO762" t="s">
        <v>5788</v>
      </c>
      <c r="CP762" t="s">
        <v>5789</v>
      </c>
      <c r="CQ762">
        <v>3</v>
      </c>
      <c r="CR762" s="8">
        <v>22167.200000000001</v>
      </c>
      <c r="CS762">
        <v>4</v>
      </c>
      <c r="CU762" s="8">
        <v>18733.2</v>
      </c>
      <c r="CV762">
        <v>2</v>
      </c>
      <c r="CX762" t="s">
        <v>9122</v>
      </c>
      <c r="CY762">
        <v>5.8</v>
      </c>
    </row>
    <row r="763" spans="1:103" x14ac:dyDescent="0.35">
      <c r="A763" t="s">
        <v>2963</v>
      </c>
      <c r="B763" s="19" t="s">
        <v>2930</v>
      </c>
      <c r="C763" t="s">
        <v>9</v>
      </c>
      <c r="D763">
        <v>100</v>
      </c>
      <c r="E763">
        <v>50</v>
      </c>
      <c r="F763" t="s">
        <v>2930</v>
      </c>
      <c r="G763">
        <v>1636</v>
      </c>
      <c r="H763" t="s">
        <v>50</v>
      </c>
      <c r="I763">
        <v>45</v>
      </c>
      <c r="J763" t="s">
        <v>1805</v>
      </c>
      <c r="K763" t="s">
        <v>2964</v>
      </c>
      <c r="L763" s="1"/>
      <c r="M763" s="1">
        <v>42235</v>
      </c>
      <c r="N763" s="1">
        <v>42110</v>
      </c>
      <c r="O763" t="s">
        <v>13</v>
      </c>
      <c r="P763" s="1"/>
      <c r="Q763" t="s">
        <v>1047</v>
      </c>
      <c r="R763" t="s">
        <v>9</v>
      </c>
      <c r="S763" t="s">
        <v>2932</v>
      </c>
      <c r="T763" t="s">
        <v>13</v>
      </c>
      <c r="U763" t="s">
        <v>53</v>
      </c>
      <c r="X763" s="8">
        <v>40</v>
      </c>
      <c r="Y763" s="8">
        <v>22</v>
      </c>
      <c r="Z763" s="8">
        <v>45</v>
      </c>
      <c r="AA763" s="8">
        <v>11592.68</v>
      </c>
      <c r="AB763" t="s">
        <v>55</v>
      </c>
      <c r="AC763" t="s">
        <v>55</v>
      </c>
      <c r="AD763" t="s">
        <v>19</v>
      </c>
      <c r="AE763" t="s">
        <v>1805</v>
      </c>
      <c r="AF763" t="s">
        <v>20</v>
      </c>
      <c r="AG763" t="s">
        <v>2965</v>
      </c>
      <c r="AH763" t="s">
        <v>1809</v>
      </c>
      <c r="AI763" t="s">
        <v>527</v>
      </c>
      <c r="AJ763" t="s">
        <v>100</v>
      </c>
      <c r="AK763" t="s">
        <v>101</v>
      </c>
      <c r="AL763" s="2">
        <v>42110.751828703702</v>
      </c>
      <c r="AM763" t="s">
        <v>2966</v>
      </c>
      <c r="AN763" t="s">
        <v>2966</v>
      </c>
      <c r="AO763">
        <v>1</v>
      </c>
      <c r="AP763" t="s">
        <v>2935</v>
      </c>
      <c r="AQ763" t="s">
        <v>311</v>
      </c>
      <c r="AR763">
        <v>40</v>
      </c>
      <c r="AT763" t="s">
        <v>2936</v>
      </c>
      <c r="AU763" t="s">
        <v>2935</v>
      </c>
      <c r="AV763" t="s">
        <v>104</v>
      </c>
      <c r="AW763" s="8">
        <v>10755</v>
      </c>
      <c r="AX763" s="8">
        <v>10755</v>
      </c>
      <c r="AY763" s="8">
        <v>11592.68</v>
      </c>
      <c r="BB763" t="s">
        <v>32</v>
      </c>
      <c r="BD763">
        <v>1.5</v>
      </c>
      <c r="BE763">
        <v>30</v>
      </c>
      <c r="BF763" t="s">
        <v>69</v>
      </c>
      <c r="BG763" t="s">
        <v>2967</v>
      </c>
      <c r="BI763">
        <v>269.33</v>
      </c>
      <c r="BJ763">
        <v>568.35</v>
      </c>
      <c r="BK763" t="s">
        <v>2968</v>
      </c>
      <c r="BL763">
        <v>11592.68</v>
      </c>
      <c r="BM763">
        <v>10755</v>
      </c>
      <c r="BN763">
        <v>11592.68</v>
      </c>
      <c r="BO763" t="s">
        <v>67</v>
      </c>
      <c r="BP763">
        <v>0</v>
      </c>
      <c r="BQ763" t="s">
        <v>1816</v>
      </c>
      <c r="BR763" t="s">
        <v>2969</v>
      </c>
      <c r="BS763" t="s">
        <v>69</v>
      </c>
      <c r="BT763" t="s">
        <v>9</v>
      </c>
      <c r="BU763" t="s">
        <v>38</v>
      </c>
      <c r="BV763" t="s">
        <v>2970</v>
      </c>
      <c r="BW763" t="s">
        <v>2966</v>
      </c>
      <c r="BX763" t="s">
        <v>2971</v>
      </c>
      <c r="BY763" t="s">
        <v>2966</v>
      </c>
      <c r="BZ763" t="s">
        <v>40</v>
      </c>
      <c r="CC763" t="s">
        <v>2972</v>
      </c>
      <c r="CE763" t="s">
        <v>2098</v>
      </c>
      <c r="CF763">
        <v>234</v>
      </c>
      <c r="CG763" t="s">
        <v>1501</v>
      </c>
      <c r="CI763" t="s">
        <v>2930</v>
      </c>
      <c r="CJ763">
        <v>111</v>
      </c>
      <c r="CK763" t="s">
        <v>45</v>
      </c>
      <c r="CL763" s="1">
        <v>42235</v>
      </c>
      <c r="CM763" t="s">
        <v>2973</v>
      </c>
      <c r="CO763" t="s">
        <v>2974</v>
      </c>
      <c r="CP763" t="s">
        <v>2972</v>
      </c>
      <c r="CQ763">
        <v>1</v>
      </c>
      <c r="CR763" s="8"/>
      <c r="CS763">
        <v>3</v>
      </c>
      <c r="CU763" s="8">
        <v>10755</v>
      </c>
      <c r="CV763">
        <v>2</v>
      </c>
      <c r="CX763" t="s">
        <v>2975</v>
      </c>
      <c r="CY763">
        <v>5.5</v>
      </c>
    </row>
    <row r="764" spans="1:103" x14ac:dyDescent="0.35">
      <c r="A764" t="s">
        <v>2976</v>
      </c>
      <c r="B764" s="19" t="s">
        <v>2930</v>
      </c>
      <c r="C764" t="s">
        <v>9</v>
      </c>
      <c r="D764">
        <v>97.99</v>
      </c>
      <c r="E764">
        <v>50</v>
      </c>
      <c r="F764" t="s">
        <v>2930</v>
      </c>
      <c r="G764">
        <v>1625</v>
      </c>
      <c r="H764" t="s">
        <v>148</v>
      </c>
      <c r="I764">
        <v>45</v>
      </c>
      <c r="J764" t="s">
        <v>1805</v>
      </c>
      <c r="K764" t="s">
        <v>2977</v>
      </c>
      <c r="L764" s="1"/>
      <c r="M764" s="1">
        <v>42235</v>
      </c>
      <c r="N764" s="1">
        <v>42110</v>
      </c>
      <c r="O764" t="s">
        <v>13</v>
      </c>
      <c r="P764" s="1">
        <v>42117</v>
      </c>
      <c r="Q764" t="s">
        <v>436</v>
      </c>
      <c r="R764" t="s">
        <v>9</v>
      </c>
      <c r="S764" t="s">
        <v>2932</v>
      </c>
      <c r="T764" t="s">
        <v>13</v>
      </c>
      <c r="U764" t="s">
        <v>53</v>
      </c>
      <c r="X764" s="8">
        <v>45</v>
      </c>
      <c r="Y764" s="8">
        <v>25</v>
      </c>
      <c r="Z764" s="8">
        <v>59</v>
      </c>
      <c r="AA764" s="8">
        <v>14004.54</v>
      </c>
      <c r="AB764" t="s">
        <v>151</v>
      </c>
      <c r="AC764" t="s">
        <v>151</v>
      </c>
      <c r="AD764" t="s">
        <v>19</v>
      </c>
      <c r="AE764" t="s">
        <v>1805</v>
      </c>
      <c r="AF764" t="s">
        <v>20</v>
      </c>
      <c r="AG764" t="s">
        <v>2978</v>
      </c>
      <c r="AH764" t="s">
        <v>1809</v>
      </c>
      <c r="AI764" t="s">
        <v>527</v>
      </c>
      <c r="AJ764" t="s">
        <v>100</v>
      </c>
      <c r="AK764" t="s">
        <v>153</v>
      </c>
      <c r="AL764" s="2">
        <v>42110.696828703702</v>
      </c>
      <c r="AM764" t="s">
        <v>2979</v>
      </c>
      <c r="AN764" t="s">
        <v>2979</v>
      </c>
      <c r="AO764">
        <v>3</v>
      </c>
      <c r="AP764" t="s">
        <v>2935</v>
      </c>
      <c r="AQ764" t="s">
        <v>311</v>
      </c>
      <c r="AR764">
        <v>40</v>
      </c>
      <c r="AT764" t="s">
        <v>2936</v>
      </c>
      <c r="AU764" t="s">
        <v>2935</v>
      </c>
      <c r="AV764" t="s">
        <v>104</v>
      </c>
      <c r="AW764" s="8">
        <v>13242.59</v>
      </c>
      <c r="AX764" s="8">
        <v>13242.59</v>
      </c>
      <c r="AY764" s="8">
        <v>14292.02</v>
      </c>
      <c r="BB764" t="s">
        <v>1898</v>
      </c>
      <c r="BD764">
        <v>1.5</v>
      </c>
      <c r="BE764">
        <v>30</v>
      </c>
      <c r="BF764" t="s">
        <v>69</v>
      </c>
      <c r="BG764" t="s">
        <v>2980</v>
      </c>
      <c r="BO764" t="s">
        <v>158</v>
      </c>
      <c r="BP764">
        <v>287.48</v>
      </c>
      <c r="BQ764" t="s">
        <v>1816</v>
      </c>
      <c r="BR764" t="s">
        <v>2981</v>
      </c>
      <c r="BS764" t="s">
        <v>69</v>
      </c>
      <c r="BT764" t="s">
        <v>69</v>
      </c>
      <c r="BU764" t="s">
        <v>38</v>
      </c>
      <c r="BV764" t="s">
        <v>2982</v>
      </c>
      <c r="BW764" t="s">
        <v>2979</v>
      </c>
      <c r="BX764" t="s">
        <v>2983</v>
      </c>
      <c r="BY764" t="s">
        <v>2979</v>
      </c>
      <c r="BZ764" t="s">
        <v>40</v>
      </c>
      <c r="CA764" t="s">
        <v>2984</v>
      </c>
      <c r="CB764" t="s">
        <v>2985</v>
      </c>
      <c r="CC764" t="s">
        <v>2986</v>
      </c>
      <c r="CE764" t="s">
        <v>493</v>
      </c>
      <c r="CF764">
        <v>289</v>
      </c>
      <c r="CG764" t="s">
        <v>165</v>
      </c>
      <c r="CI764" t="s">
        <v>2930</v>
      </c>
      <c r="CJ764">
        <v>111</v>
      </c>
      <c r="CK764" t="s">
        <v>45</v>
      </c>
      <c r="CL764" s="1">
        <v>42235</v>
      </c>
      <c r="CM764" t="s">
        <v>2987</v>
      </c>
      <c r="CN764" t="s">
        <v>2988</v>
      </c>
      <c r="CO764" t="s">
        <v>2989</v>
      </c>
      <c r="CP764" t="s">
        <v>2986</v>
      </c>
      <c r="CQ764">
        <v>2</v>
      </c>
      <c r="CR764" s="8"/>
      <c r="CS764">
        <v>1</v>
      </c>
      <c r="CU764" s="8">
        <v>13242.59</v>
      </c>
      <c r="CV764">
        <v>2</v>
      </c>
      <c r="CX764" t="s">
        <v>2990</v>
      </c>
      <c r="CY764">
        <v>5.5</v>
      </c>
    </row>
    <row r="765" spans="1:103" x14ac:dyDescent="0.35">
      <c r="A765" t="s">
        <v>3025</v>
      </c>
      <c r="B765" s="19" t="s">
        <v>3005</v>
      </c>
      <c r="C765" t="s">
        <v>9</v>
      </c>
      <c r="D765">
        <v>100</v>
      </c>
      <c r="E765">
        <v>36</v>
      </c>
      <c r="F765" t="s">
        <v>3005</v>
      </c>
      <c r="G765">
        <v>1635</v>
      </c>
      <c r="H765" t="s">
        <v>50</v>
      </c>
      <c r="I765">
        <v>32</v>
      </c>
      <c r="J765" t="s">
        <v>1805</v>
      </c>
      <c r="K765" t="s">
        <v>3026</v>
      </c>
      <c r="L765" s="1"/>
      <c r="M765" s="1">
        <v>42235</v>
      </c>
      <c r="N765" s="1">
        <v>42110</v>
      </c>
      <c r="O765" t="s">
        <v>13</v>
      </c>
      <c r="P765" s="1"/>
      <c r="Q765" t="s">
        <v>1047</v>
      </c>
      <c r="R765" t="s">
        <v>9</v>
      </c>
      <c r="S765" t="s">
        <v>3007</v>
      </c>
      <c r="T765" t="s">
        <v>13</v>
      </c>
      <c r="U765" t="s">
        <v>1267</v>
      </c>
      <c r="X765" s="8">
        <v>40</v>
      </c>
      <c r="Y765" s="8">
        <v>22</v>
      </c>
      <c r="Z765" s="8">
        <v>45</v>
      </c>
      <c r="AA765" s="8">
        <v>8281.18</v>
      </c>
      <c r="AB765" t="s">
        <v>55</v>
      </c>
      <c r="AC765" t="s">
        <v>55</v>
      </c>
      <c r="AD765" t="s">
        <v>19</v>
      </c>
      <c r="AE765" t="s">
        <v>1805</v>
      </c>
      <c r="AF765" t="s">
        <v>20</v>
      </c>
      <c r="AH765" t="s">
        <v>1809</v>
      </c>
      <c r="AI765" t="s">
        <v>527</v>
      </c>
      <c r="AJ765" t="s">
        <v>100</v>
      </c>
      <c r="AK765" t="s">
        <v>101</v>
      </c>
      <c r="AL765" s="2">
        <v>42110.751261574071</v>
      </c>
      <c r="AM765" t="s">
        <v>3027</v>
      </c>
      <c r="AN765" t="s">
        <v>3027</v>
      </c>
      <c r="AO765">
        <v>5</v>
      </c>
      <c r="AP765" t="s">
        <v>3011</v>
      </c>
      <c r="AQ765" t="s">
        <v>860</v>
      </c>
      <c r="AR765">
        <v>50</v>
      </c>
      <c r="AT765" t="s">
        <v>3012</v>
      </c>
      <c r="AU765" t="s">
        <v>3011</v>
      </c>
      <c r="AV765" t="s">
        <v>104</v>
      </c>
      <c r="AW765" s="8">
        <v>7231.98</v>
      </c>
      <c r="AX765" s="8">
        <v>7678.99</v>
      </c>
      <c r="AY765" s="8">
        <v>8281.18</v>
      </c>
      <c r="BA765" t="s">
        <v>3028</v>
      </c>
      <c r="BB765" t="s">
        <v>247</v>
      </c>
      <c r="BC765" t="s">
        <v>3029</v>
      </c>
      <c r="BD765">
        <v>1.3</v>
      </c>
      <c r="BE765">
        <v>38</v>
      </c>
      <c r="BF765" t="s">
        <v>9</v>
      </c>
      <c r="BG765" t="s">
        <v>3030</v>
      </c>
      <c r="BH765" t="s">
        <v>3031</v>
      </c>
      <c r="BI765">
        <v>179.55</v>
      </c>
      <c r="BJ765">
        <v>378.9</v>
      </c>
      <c r="BK765" t="s">
        <v>3032</v>
      </c>
      <c r="BL765">
        <v>7728.45</v>
      </c>
      <c r="BM765">
        <v>7170</v>
      </c>
      <c r="BN765">
        <v>7728.45</v>
      </c>
      <c r="BO765" t="s">
        <v>67</v>
      </c>
      <c r="BP765">
        <v>0</v>
      </c>
      <c r="BQ765" t="s">
        <v>1816</v>
      </c>
      <c r="BR765" t="s">
        <v>3033</v>
      </c>
      <c r="BS765" t="s">
        <v>69</v>
      </c>
      <c r="BT765" t="s">
        <v>69</v>
      </c>
      <c r="BU765" t="s">
        <v>38</v>
      </c>
      <c r="BV765" t="s">
        <v>2282</v>
      </c>
      <c r="BW765" t="s">
        <v>3027</v>
      </c>
      <c r="BX765" t="s">
        <v>3034</v>
      </c>
      <c r="BY765" t="s">
        <v>3027</v>
      </c>
      <c r="BZ765" t="s">
        <v>40</v>
      </c>
      <c r="CC765" t="s">
        <v>3035</v>
      </c>
      <c r="CE765" t="s">
        <v>493</v>
      </c>
      <c r="CF765">
        <v>239</v>
      </c>
      <c r="CG765" t="s">
        <v>1501</v>
      </c>
      <c r="CI765" t="s">
        <v>3005</v>
      </c>
      <c r="CJ765">
        <v>114</v>
      </c>
      <c r="CK765" t="s">
        <v>45</v>
      </c>
      <c r="CL765" s="1">
        <v>42235</v>
      </c>
      <c r="CM765" t="s">
        <v>3028</v>
      </c>
      <c r="CO765" t="s">
        <v>3035</v>
      </c>
      <c r="CP765" t="s">
        <v>3035</v>
      </c>
      <c r="CQ765">
        <v>2</v>
      </c>
      <c r="CR765" s="8">
        <v>578.38</v>
      </c>
      <c r="CS765">
        <v>5</v>
      </c>
      <c r="CU765" s="8">
        <v>7231.98</v>
      </c>
      <c r="CV765">
        <v>2</v>
      </c>
      <c r="CX765" t="s">
        <v>3036</v>
      </c>
      <c r="CY765">
        <v>6.5</v>
      </c>
    </row>
    <row r="766" spans="1:103" x14ac:dyDescent="0.35">
      <c r="A766" t="s">
        <v>3455</v>
      </c>
      <c r="B766" s="19" t="s">
        <v>3437</v>
      </c>
      <c r="C766" t="s">
        <v>9</v>
      </c>
      <c r="D766">
        <v>100</v>
      </c>
      <c r="E766">
        <v>46</v>
      </c>
      <c r="F766" t="s">
        <v>3437</v>
      </c>
      <c r="G766">
        <v>1616</v>
      </c>
      <c r="H766" t="s">
        <v>50</v>
      </c>
      <c r="I766">
        <v>40</v>
      </c>
      <c r="J766" t="s">
        <v>1805</v>
      </c>
      <c r="K766" t="s">
        <v>3456</v>
      </c>
      <c r="L766" s="1"/>
      <c r="M766" s="1">
        <v>42238</v>
      </c>
      <c r="N766" s="1">
        <v>42110</v>
      </c>
      <c r="O766" t="s">
        <v>13</v>
      </c>
      <c r="P766" s="1"/>
      <c r="Q766" t="s">
        <v>1047</v>
      </c>
      <c r="R766" t="s">
        <v>9</v>
      </c>
      <c r="S766" t="s">
        <v>3439</v>
      </c>
      <c r="T766" t="s">
        <v>13</v>
      </c>
      <c r="U766" t="s">
        <v>652</v>
      </c>
      <c r="X766" s="8">
        <v>28</v>
      </c>
      <c r="Y766" s="8">
        <v>21</v>
      </c>
      <c r="Z766" s="8">
        <v>41</v>
      </c>
      <c r="AA766" s="8">
        <v>9031.2800000000007</v>
      </c>
      <c r="AB766" t="s">
        <v>697</v>
      </c>
      <c r="AC766" t="s">
        <v>54</v>
      </c>
      <c r="AD766" t="s">
        <v>438</v>
      </c>
      <c r="AE766" t="s">
        <v>1805</v>
      </c>
      <c r="AF766" t="s">
        <v>20</v>
      </c>
      <c r="AH766" t="s">
        <v>1809</v>
      </c>
      <c r="AI766" t="s">
        <v>527</v>
      </c>
      <c r="AJ766" t="s">
        <v>59</v>
      </c>
      <c r="AK766" t="s">
        <v>3457</v>
      </c>
      <c r="AL766" s="2">
        <v>42110.446527777778</v>
      </c>
      <c r="AM766" t="s">
        <v>3458</v>
      </c>
      <c r="AN766" t="s">
        <v>3458</v>
      </c>
      <c r="AO766">
        <v>1</v>
      </c>
      <c r="AP766" t="s">
        <v>3011</v>
      </c>
      <c r="AQ766" t="s">
        <v>860</v>
      </c>
      <c r="AR766">
        <v>50</v>
      </c>
      <c r="AT766" t="s">
        <v>3012</v>
      </c>
      <c r="AU766" t="s">
        <v>3011</v>
      </c>
      <c r="AV766" t="s">
        <v>62</v>
      </c>
      <c r="AW766" s="8">
        <v>8360</v>
      </c>
      <c r="AX766" s="8">
        <v>8360</v>
      </c>
      <c r="AY766" s="8">
        <v>9031.2800000000007</v>
      </c>
      <c r="BA766" t="s">
        <v>3459</v>
      </c>
      <c r="BB766" t="s">
        <v>3460</v>
      </c>
      <c r="BC766" t="s">
        <v>3461</v>
      </c>
      <c r="BD766">
        <v>1.2</v>
      </c>
      <c r="BE766">
        <v>37</v>
      </c>
      <c r="BF766" t="s">
        <v>9</v>
      </c>
      <c r="BG766" t="s">
        <v>3462</v>
      </c>
      <c r="BI766">
        <v>237.55</v>
      </c>
      <c r="BJ766">
        <v>433.73</v>
      </c>
      <c r="BK766" t="s">
        <v>3463</v>
      </c>
      <c r="BL766">
        <v>5418.77</v>
      </c>
      <c r="BM766">
        <v>8360</v>
      </c>
      <c r="BN766">
        <v>9031.2800000000007</v>
      </c>
      <c r="BO766" t="s">
        <v>304</v>
      </c>
      <c r="BP766">
        <v>0</v>
      </c>
      <c r="BQ766" t="s">
        <v>1816</v>
      </c>
      <c r="BR766" t="s">
        <v>3464</v>
      </c>
      <c r="BS766" t="s">
        <v>9</v>
      </c>
      <c r="BT766" t="s">
        <v>9</v>
      </c>
      <c r="BU766" t="s">
        <v>38</v>
      </c>
      <c r="BV766" t="s">
        <v>552</v>
      </c>
      <c r="BW766" t="s">
        <v>3458</v>
      </c>
      <c r="BX766" t="s">
        <v>3465</v>
      </c>
      <c r="BY766" t="s">
        <v>3458</v>
      </c>
      <c r="BZ766" t="s">
        <v>40</v>
      </c>
      <c r="CC766" t="s">
        <v>3466</v>
      </c>
      <c r="CE766" t="s">
        <v>91</v>
      </c>
      <c r="CF766">
        <v>234</v>
      </c>
      <c r="CG766" t="s">
        <v>1654</v>
      </c>
      <c r="CI766" t="s">
        <v>3437</v>
      </c>
      <c r="CJ766">
        <v>121</v>
      </c>
      <c r="CK766" t="s">
        <v>45</v>
      </c>
      <c r="CL766" s="1">
        <v>42238</v>
      </c>
      <c r="CM766" t="s">
        <v>3459</v>
      </c>
      <c r="CO766" t="s">
        <v>3466</v>
      </c>
      <c r="CP766" t="s">
        <v>3466</v>
      </c>
      <c r="CQ766">
        <v>1</v>
      </c>
      <c r="CR766" s="8"/>
      <c r="CS766">
        <v>1</v>
      </c>
      <c r="CU766" s="8">
        <v>8360</v>
      </c>
      <c r="CV766">
        <v>3</v>
      </c>
      <c r="CX766" t="s">
        <v>3467</v>
      </c>
      <c r="CY766">
        <v>6.6</v>
      </c>
    </row>
    <row r="767" spans="1:103" x14ac:dyDescent="0.35">
      <c r="A767" t="s">
        <v>3468</v>
      </c>
      <c r="B767" s="19" t="s">
        <v>3437</v>
      </c>
      <c r="C767" t="s">
        <v>9</v>
      </c>
      <c r="D767">
        <v>100</v>
      </c>
      <c r="E767">
        <v>46</v>
      </c>
      <c r="F767" t="s">
        <v>3437</v>
      </c>
      <c r="G767">
        <v>1617</v>
      </c>
      <c r="H767" t="s">
        <v>148</v>
      </c>
      <c r="I767">
        <v>46</v>
      </c>
      <c r="J767" t="s">
        <v>1805</v>
      </c>
      <c r="K767" t="s">
        <v>3469</v>
      </c>
      <c r="L767" s="1"/>
      <c r="M767" s="1">
        <v>42235</v>
      </c>
      <c r="N767" s="1">
        <v>42110</v>
      </c>
      <c r="O767" t="s">
        <v>13</v>
      </c>
      <c r="P767" s="1"/>
      <c r="Q767" t="s">
        <v>1047</v>
      </c>
      <c r="R767" t="s">
        <v>9</v>
      </c>
      <c r="S767" t="s">
        <v>3439</v>
      </c>
      <c r="T767" t="s">
        <v>13</v>
      </c>
      <c r="U767" t="s">
        <v>302</v>
      </c>
      <c r="X767" s="8">
        <v>42</v>
      </c>
      <c r="Y767" s="8">
        <v>23</v>
      </c>
      <c r="Z767" s="8">
        <v>54</v>
      </c>
      <c r="AA767" s="8">
        <v>11875.99</v>
      </c>
      <c r="AB767" t="s">
        <v>654</v>
      </c>
      <c r="AC767" t="s">
        <v>1558</v>
      </c>
      <c r="AD767" t="s">
        <v>438</v>
      </c>
      <c r="AE767" t="s">
        <v>1805</v>
      </c>
      <c r="AF767" t="s">
        <v>20</v>
      </c>
      <c r="AG767" t="s">
        <v>3470</v>
      </c>
      <c r="AH767" t="s">
        <v>1809</v>
      </c>
      <c r="AI767" t="s">
        <v>527</v>
      </c>
      <c r="AJ767" t="s">
        <v>100</v>
      </c>
      <c r="AK767" t="s">
        <v>1560</v>
      </c>
      <c r="AL767" s="2">
        <v>42110.447754629633</v>
      </c>
      <c r="AM767" t="s">
        <v>3471</v>
      </c>
      <c r="AN767" t="s">
        <v>3471</v>
      </c>
      <c r="AO767">
        <v>2</v>
      </c>
      <c r="AP767" t="s">
        <v>3011</v>
      </c>
      <c r="AQ767" t="s">
        <v>860</v>
      </c>
      <c r="AR767">
        <v>50</v>
      </c>
      <c r="AT767" t="s">
        <v>3012</v>
      </c>
      <c r="AU767" t="s">
        <v>3011</v>
      </c>
      <c r="AV767" t="s">
        <v>104</v>
      </c>
      <c r="AW767" s="8">
        <v>11024.99</v>
      </c>
      <c r="AX767" s="8">
        <v>11024.99</v>
      </c>
      <c r="AY767" s="8">
        <v>11875.99</v>
      </c>
      <c r="BA767" t="s">
        <v>3472</v>
      </c>
      <c r="BB767" t="s">
        <v>2678</v>
      </c>
      <c r="BC767" t="s">
        <v>3473</v>
      </c>
      <c r="BD767">
        <v>1.2</v>
      </c>
      <c r="BE767">
        <v>37</v>
      </c>
      <c r="BF767" t="s">
        <v>9</v>
      </c>
      <c r="BG767" t="s">
        <v>3474</v>
      </c>
      <c r="BI767">
        <v>258.79000000000002</v>
      </c>
      <c r="BJ767">
        <v>585.70000000000005</v>
      </c>
      <c r="BK767" t="s">
        <v>3475</v>
      </c>
      <c r="BL767">
        <v>7103.09</v>
      </c>
      <c r="BM767">
        <v>10994</v>
      </c>
      <c r="BN767">
        <v>11838.49</v>
      </c>
      <c r="BO767" t="s">
        <v>412</v>
      </c>
      <c r="BP767">
        <v>0</v>
      </c>
      <c r="BQ767" t="s">
        <v>1816</v>
      </c>
      <c r="BR767" t="s">
        <v>3476</v>
      </c>
      <c r="BS767" t="s">
        <v>9</v>
      </c>
      <c r="BT767" t="s">
        <v>9</v>
      </c>
      <c r="BU767" t="s">
        <v>38</v>
      </c>
      <c r="BV767" t="s">
        <v>3477</v>
      </c>
      <c r="BW767" t="s">
        <v>3471</v>
      </c>
      <c r="BX767" t="s">
        <v>2265</v>
      </c>
      <c r="BY767" t="s">
        <v>3471</v>
      </c>
      <c r="BZ767" t="s">
        <v>72</v>
      </c>
      <c r="CA767" t="s">
        <v>3478</v>
      </c>
      <c r="CE767" t="s">
        <v>112</v>
      </c>
      <c r="CF767">
        <v>339</v>
      </c>
      <c r="CG767" t="s">
        <v>672</v>
      </c>
      <c r="CI767" t="s">
        <v>3437</v>
      </c>
      <c r="CJ767">
        <v>121</v>
      </c>
      <c r="CK767" t="s">
        <v>45</v>
      </c>
      <c r="CL767" s="1">
        <v>42235</v>
      </c>
      <c r="CM767" t="s">
        <v>3472</v>
      </c>
      <c r="CN767" t="s">
        <v>3479</v>
      </c>
      <c r="CO767" t="s">
        <v>3480</v>
      </c>
      <c r="CQ767">
        <v>1</v>
      </c>
      <c r="CR767" s="8"/>
      <c r="CS767">
        <v>2</v>
      </c>
      <c r="CU767" s="8">
        <v>11024.99</v>
      </c>
      <c r="CV767">
        <v>3</v>
      </c>
      <c r="CX767" t="s">
        <v>3481</v>
      </c>
      <c r="CY767">
        <v>6.6</v>
      </c>
    </row>
    <row r="768" spans="1:103" x14ac:dyDescent="0.35">
      <c r="A768" t="s">
        <v>3831</v>
      </c>
      <c r="B768" s="19" t="s">
        <v>3816</v>
      </c>
      <c r="C768" t="s">
        <v>9</v>
      </c>
      <c r="D768">
        <v>100</v>
      </c>
      <c r="E768">
        <v>90</v>
      </c>
      <c r="F768" t="s">
        <v>3816</v>
      </c>
      <c r="G768">
        <v>1618</v>
      </c>
      <c r="H768" t="s">
        <v>50</v>
      </c>
      <c r="I768">
        <v>90</v>
      </c>
      <c r="J768" t="s">
        <v>1805</v>
      </c>
      <c r="K768" t="s">
        <v>3832</v>
      </c>
      <c r="L768" s="1"/>
      <c r="M768" s="1">
        <v>42236</v>
      </c>
      <c r="N768" s="1">
        <v>42110</v>
      </c>
      <c r="O768" t="s">
        <v>13</v>
      </c>
      <c r="P768" s="1"/>
      <c r="Q768" t="s">
        <v>1047</v>
      </c>
      <c r="R768" t="s">
        <v>9</v>
      </c>
      <c r="S768" t="s">
        <v>3818</v>
      </c>
      <c r="T768" t="s">
        <v>13</v>
      </c>
      <c r="U768" t="s">
        <v>16</v>
      </c>
      <c r="X768" s="8">
        <v>37</v>
      </c>
      <c r="Y768" s="8">
        <v>22</v>
      </c>
      <c r="Z768" s="8">
        <v>13.95</v>
      </c>
      <c r="AA768" s="8">
        <v>17482.54</v>
      </c>
      <c r="AB768" t="s">
        <v>55</v>
      </c>
      <c r="AC768" t="s">
        <v>303</v>
      </c>
      <c r="AD768" t="s">
        <v>760</v>
      </c>
      <c r="AE768" t="s">
        <v>1805</v>
      </c>
      <c r="AF768" t="s">
        <v>20</v>
      </c>
      <c r="AG768" t="s">
        <v>3833</v>
      </c>
      <c r="AH768" t="s">
        <v>1809</v>
      </c>
      <c r="AI768" t="s">
        <v>527</v>
      </c>
      <c r="AJ768" t="s">
        <v>80</v>
      </c>
      <c r="AK768" t="s">
        <v>822</v>
      </c>
      <c r="AL768" s="2">
        <v>42110.449780092589</v>
      </c>
      <c r="AM768" t="s">
        <v>3834</v>
      </c>
      <c r="AN768" t="s">
        <v>3835</v>
      </c>
      <c r="AO768">
        <v>1</v>
      </c>
      <c r="AP768" t="s">
        <v>3253</v>
      </c>
      <c r="AQ768" t="s">
        <v>311</v>
      </c>
      <c r="AR768">
        <v>40</v>
      </c>
      <c r="AT768" t="s">
        <v>3254</v>
      </c>
      <c r="AU768" t="s">
        <v>3253</v>
      </c>
      <c r="AV768" t="s">
        <v>83</v>
      </c>
      <c r="AW768" s="8">
        <v>16110</v>
      </c>
      <c r="AX768" s="8">
        <v>16110</v>
      </c>
      <c r="AY768" s="8">
        <v>17482.54</v>
      </c>
      <c r="BA768" t="s">
        <v>3836</v>
      </c>
      <c r="BB768" t="s">
        <v>3837</v>
      </c>
      <c r="BC768" t="s">
        <v>3838</v>
      </c>
      <c r="BD768">
        <v>1.3</v>
      </c>
      <c r="BE768">
        <v>30</v>
      </c>
      <c r="BF768" t="s">
        <v>9</v>
      </c>
      <c r="BG768" t="s">
        <v>3839</v>
      </c>
      <c r="BI768">
        <v>568.32000000000005</v>
      </c>
      <c r="BJ768">
        <v>804.22</v>
      </c>
      <c r="BK768" t="s">
        <v>3840</v>
      </c>
      <c r="BL768">
        <v>10489.52</v>
      </c>
      <c r="BM768">
        <v>16110</v>
      </c>
      <c r="BN768">
        <v>17482.54</v>
      </c>
      <c r="BO768" t="s">
        <v>828</v>
      </c>
      <c r="BP768">
        <v>0</v>
      </c>
      <c r="BQ768" t="s">
        <v>1816</v>
      </c>
      <c r="BR768" t="s">
        <v>3841</v>
      </c>
      <c r="BS768" t="s">
        <v>9</v>
      </c>
      <c r="BT768" t="s">
        <v>9</v>
      </c>
      <c r="BU768" t="s">
        <v>38</v>
      </c>
      <c r="BV768" t="s">
        <v>3842</v>
      </c>
      <c r="BW768" t="s">
        <v>3834</v>
      </c>
      <c r="BX768" t="s">
        <v>3843</v>
      </c>
      <c r="BY768" t="s">
        <v>3835</v>
      </c>
      <c r="BZ768" t="s">
        <v>40</v>
      </c>
      <c r="CB768" t="s">
        <v>144</v>
      </c>
      <c r="CC768" t="s">
        <v>3844</v>
      </c>
      <c r="CD768" t="s">
        <v>164</v>
      </c>
      <c r="CE768" t="s">
        <v>129</v>
      </c>
      <c r="CF768">
        <v>179</v>
      </c>
      <c r="CG768" t="s">
        <v>1501</v>
      </c>
      <c r="CI768" t="s">
        <v>3816</v>
      </c>
      <c r="CJ768">
        <v>128</v>
      </c>
      <c r="CK768" t="s">
        <v>45</v>
      </c>
      <c r="CL768" s="1">
        <v>42236</v>
      </c>
      <c r="CM768" t="s">
        <v>3836</v>
      </c>
      <c r="CO768" t="s">
        <v>3845</v>
      </c>
      <c r="CP768" t="s">
        <v>3844</v>
      </c>
      <c r="CQ768">
        <v>1</v>
      </c>
      <c r="CR768" s="8"/>
      <c r="CS768">
        <v>1</v>
      </c>
      <c r="CU768" s="8">
        <v>16110</v>
      </c>
      <c r="CV768">
        <v>1</v>
      </c>
      <c r="CX768" t="s">
        <v>3846</v>
      </c>
      <c r="CY768">
        <v>6.7</v>
      </c>
    </row>
    <row r="769" spans="1:103" x14ac:dyDescent="0.35">
      <c r="A769" t="s">
        <v>4377</v>
      </c>
      <c r="B769" s="19" t="s">
        <v>4334</v>
      </c>
      <c r="C769" t="s">
        <v>9</v>
      </c>
      <c r="D769">
        <v>100</v>
      </c>
      <c r="E769">
        <v>36</v>
      </c>
      <c r="F769" t="s">
        <v>4334</v>
      </c>
      <c r="G769">
        <v>1615</v>
      </c>
      <c r="H769" t="s">
        <v>50</v>
      </c>
      <c r="I769">
        <v>30</v>
      </c>
      <c r="J769" t="s">
        <v>1805</v>
      </c>
      <c r="K769" t="s">
        <v>4378</v>
      </c>
      <c r="L769" s="1"/>
      <c r="M769" s="1">
        <v>42237</v>
      </c>
      <c r="N769" s="1">
        <v>42110</v>
      </c>
      <c r="O769" t="s">
        <v>13</v>
      </c>
      <c r="P769" s="1"/>
      <c r="Q769" t="s">
        <v>1047</v>
      </c>
      <c r="R769" t="s">
        <v>9</v>
      </c>
      <c r="S769" t="s">
        <v>4336</v>
      </c>
      <c r="T769" t="s">
        <v>13</v>
      </c>
      <c r="U769" t="s">
        <v>302</v>
      </c>
      <c r="X769" s="8">
        <v>40</v>
      </c>
      <c r="Y769" s="8">
        <v>22</v>
      </c>
      <c r="Z769" s="8">
        <v>45</v>
      </c>
      <c r="AA769" s="8">
        <v>7728.45</v>
      </c>
      <c r="AB769" t="s">
        <v>55</v>
      </c>
      <c r="AC769" t="s">
        <v>303</v>
      </c>
      <c r="AD769" t="s">
        <v>19</v>
      </c>
      <c r="AE769" t="s">
        <v>1805</v>
      </c>
      <c r="AF769" t="s">
        <v>20</v>
      </c>
      <c r="AG769" t="s">
        <v>4379</v>
      </c>
      <c r="AH769" t="s">
        <v>1809</v>
      </c>
      <c r="AI769" t="s">
        <v>527</v>
      </c>
      <c r="AJ769" t="s">
        <v>23</v>
      </c>
      <c r="AK769" t="s">
        <v>2045</v>
      </c>
      <c r="AL769" s="2">
        <v>42110.443877314814</v>
      </c>
      <c r="AM769" t="s">
        <v>4380</v>
      </c>
      <c r="AN769" t="s">
        <v>4380</v>
      </c>
      <c r="AO769">
        <v>1</v>
      </c>
      <c r="AP769" t="s">
        <v>1811</v>
      </c>
      <c r="AQ769" t="s">
        <v>824</v>
      </c>
      <c r="AR769">
        <v>50</v>
      </c>
      <c r="AT769" t="s">
        <v>1812</v>
      </c>
      <c r="AU769" t="s">
        <v>1811</v>
      </c>
      <c r="AV769" t="s">
        <v>29</v>
      </c>
      <c r="AW769" s="8">
        <v>7170</v>
      </c>
      <c r="AX769" s="8">
        <v>7170</v>
      </c>
      <c r="AY769" s="8">
        <v>7728.45</v>
      </c>
      <c r="BB769" t="s">
        <v>4381</v>
      </c>
      <c r="BD769">
        <v>1.6</v>
      </c>
      <c r="BE769">
        <v>36</v>
      </c>
      <c r="BF769" t="s">
        <v>9</v>
      </c>
      <c r="BG769" t="s">
        <v>4382</v>
      </c>
      <c r="BI769">
        <v>179.55</v>
      </c>
      <c r="BJ769">
        <v>378.9</v>
      </c>
      <c r="BK769" t="s">
        <v>4383</v>
      </c>
      <c r="BL769">
        <v>4637.07</v>
      </c>
      <c r="BM769">
        <v>7170</v>
      </c>
      <c r="BN769">
        <v>7728.45</v>
      </c>
      <c r="BO769" t="s">
        <v>828</v>
      </c>
      <c r="BP769">
        <v>0</v>
      </c>
      <c r="BQ769" t="s">
        <v>1816</v>
      </c>
      <c r="BR769" t="s">
        <v>4384</v>
      </c>
      <c r="BS769" t="s">
        <v>9</v>
      </c>
      <c r="BT769" t="s">
        <v>9</v>
      </c>
      <c r="BU769" t="s">
        <v>38</v>
      </c>
      <c r="BV769" t="s">
        <v>4385</v>
      </c>
      <c r="BW769" t="s">
        <v>4380</v>
      </c>
      <c r="BX769" t="s">
        <v>4379</v>
      </c>
      <c r="BY769" t="s">
        <v>4380</v>
      </c>
      <c r="BZ769" t="s">
        <v>40</v>
      </c>
      <c r="CA769" t="s">
        <v>4386</v>
      </c>
      <c r="CB769" t="s">
        <v>4387</v>
      </c>
      <c r="CE769" t="s">
        <v>294</v>
      </c>
      <c r="CF769">
        <v>234</v>
      </c>
      <c r="CG769" t="s">
        <v>1501</v>
      </c>
      <c r="CI769" t="s">
        <v>4334</v>
      </c>
      <c r="CJ769">
        <v>115</v>
      </c>
      <c r="CK769" t="s">
        <v>45</v>
      </c>
      <c r="CL769" s="1">
        <v>42237</v>
      </c>
      <c r="CM769" t="s">
        <v>4388</v>
      </c>
      <c r="CN769" t="s">
        <v>4389</v>
      </c>
      <c r="CQ769">
        <v>1</v>
      </c>
      <c r="CR769" s="8"/>
      <c r="CS769">
        <v>1</v>
      </c>
      <c r="CU769" s="8">
        <v>7170</v>
      </c>
      <c r="CV769">
        <v>1</v>
      </c>
      <c r="CX769" t="s">
        <v>4390</v>
      </c>
      <c r="CY769">
        <v>6.7</v>
      </c>
    </row>
    <row r="770" spans="1:103" x14ac:dyDescent="0.35">
      <c r="A770" t="s">
        <v>4406</v>
      </c>
      <c r="B770" s="19" t="s">
        <v>4334</v>
      </c>
      <c r="C770" t="s">
        <v>69</v>
      </c>
      <c r="D770">
        <v>83.57</v>
      </c>
      <c r="E770">
        <v>36</v>
      </c>
      <c r="F770" t="s">
        <v>4334</v>
      </c>
      <c r="G770">
        <v>1642</v>
      </c>
      <c r="H770" t="s">
        <v>10</v>
      </c>
      <c r="I770">
        <v>36</v>
      </c>
      <c r="J770" t="s">
        <v>1805</v>
      </c>
      <c r="K770" t="s">
        <v>4407</v>
      </c>
      <c r="L770" s="1"/>
      <c r="M770" s="1">
        <v>42236</v>
      </c>
      <c r="N770" s="1">
        <v>42110</v>
      </c>
      <c r="O770" t="s">
        <v>13</v>
      </c>
      <c r="P770" s="1"/>
      <c r="Q770" t="s">
        <v>1047</v>
      </c>
      <c r="R770" t="s">
        <v>9</v>
      </c>
      <c r="S770" t="s">
        <v>4336</v>
      </c>
      <c r="T770" t="s">
        <v>13</v>
      </c>
      <c r="U770" t="s">
        <v>1267</v>
      </c>
      <c r="X770" s="8">
        <v>35</v>
      </c>
      <c r="Y770" s="8">
        <v>21</v>
      </c>
      <c r="Z770" s="8">
        <v>45</v>
      </c>
      <c r="AA770" s="8">
        <v>7208.03</v>
      </c>
      <c r="AB770" t="s">
        <v>18</v>
      </c>
      <c r="AC770" t="s">
        <v>777</v>
      </c>
      <c r="AD770" t="s">
        <v>19</v>
      </c>
      <c r="AE770" t="s">
        <v>1805</v>
      </c>
      <c r="AF770" t="s">
        <v>20</v>
      </c>
      <c r="AH770" t="s">
        <v>1809</v>
      </c>
      <c r="AI770" t="s">
        <v>527</v>
      </c>
      <c r="AJ770" t="s">
        <v>80</v>
      </c>
      <c r="AK770" t="s">
        <v>2089</v>
      </c>
      <c r="AL770" s="2">
        <v>42110.75476851852</v>
      </c>
      <c r="AM770" t="s">
        <v>4408</v>
      </c>
      <c r="AN770" t="s">
        <v>4408</v>
      </c>
      <c r="AO770">
        <v>3</v>
      </c>
      <c r="AP770" t="s">
        <v>1811</v>
      </c>
      <c r="AQ770" t="s">
        <v>824</v>
      </c>
      <c r="AR770">
        <v>50</v>
      </c>
      <c r="AT770" t="s">
        <v>1812</v>
      </c>
      <c r="AU770" t="s">
        <v>1811</v>
      </c>
      <c r="AV770" t="s">
        <v>83</v>
      </c>
      <c r="AW770" s="8">
        <v>6673.3</v>
      </c>
      <c r="AX770" s="8">
        <v>7987.3</v>
      </c>
      <c r="AY770" s="8">
        <v>8624.64</v>
      </c>
      <c r="BA770" t="s">
        <v>4409</v>
      </c>
      <c r="BB770" t="s">
        <v>4410</v>
      </c>
      <c r="BC770" t="s">
        <v>4411</v>
      </c>
      <c r="BD770">
        <v>1.6</v>
      </c>
      <c r="BE770">
        <v>36</v>
      </c>
      <c r="BF770" t="s">
        <v>9</v>
      </c>
      <c r="BG770" t="s">
        <v>4412</v>
      </c>
      <c r="BH770" t="s">
        <v>4413</v>
      </c>
      <c r="BI770">
        <v>166.38</v>
      </c>
      <c r="BJ770">
        <v>346.66</v>
      </c>
      <c r="BK770" t="s">
        <v>4414</v>
      </c>
      <c r="BL770">
        <v>4249.82</v>
      </c>
      <c r="BM770">
        <v>6570</v>
      </c>
      <c r="BN770">
        <v>7083.04</v>
      </c>
      <c r="BO770" t="s">
        <v>2021</v>
      </c>
      <c r="BP770">
        <v>1416.61</v>
      </c>
      <c r="BQ770" t="s">
        <v>1816</v>
      </c>
      <c r="BR770" t="s">
        <v>4415</v>
      </c>
      <c r="BS770" t="s">
        <v>69</v>
      </c>
      <c r="BT770" t="s">
        <v>9</v>
      </c>
      <c r="BU770" t="s">
        <v>38</v>
      </c>
      <c r="BV770" t="s">
        <v>4416</v>
      </c>
      <c r="BW770" t="s">
        <v>4408</v>
      </c>
      <c r="BX770" t="s">
        <v>4417</v>
      </c>
      <c r="BY770" t="s">
        <v>4408</v>
      </c>
      <c r="BZ770" t="s">
        <v>40</v>
      </c>
      <c r="CC770" t="s">
        <v>4418</v>
      </c>
      <c r="CE770" t="s">
        <v>3790</v>
      </c>
      <c r="CF770">
        <v>219</v>
      </c>
      <c r="CG770" t="s">
        <v>44</v>
      </c>
      <c r="CI770" t="s">
        <v>4334</v>
      </c>
      <c r="CJ770">
        <v>115</v>
      </c>
      <c r="CK770" t="s">
        <v>45</v>
      </c>
      <c r="CL770" s="1">
        <v>42236</v>
      </c>
      <c r="CM770" t="s">
        <v>4409</v>
      </c>
      <c r="CO770" t="s">
        <v>4418</v>
      </c>
      <c r="CP770" t="s">
        <v>4418</v>
      </c>
      <c r="CQ770">
        <v>2</v>
      </c>
      <c r="CR770" s="8">
        <v>1589.94</v>
      </c>
      <c r="CS770">
        <v>4</v>
      </c>
      <c r="CU770" s="8">
        <v>6673.3</v>
      </c>
      <c r="CV770">
        <v>1</v>
      </c>
      <c r="CX770" t="s">
        <v>4419</v>
      </c>
      <c r="CY770">
        <v>6.7</v>
      </c>
    </row>
    <row r="771" spans="1:103" x14ac:dyDescent="0.35">
      <c r="A771" t="s">
        <v>3597</v>
      </c>
      <c r="B771" s="19" t="s">
        <v>9214</v>
      </c>
      <c r="C771" t="s">
        <v>9</v>
      </c>
      <c r="D771">
        <v>100</v>
      </c>
      <c r="E771">
        <v>8</v>
      </c>
      <c r="F771" t="s">
        <v>9214</v>
      </c>
      <c r="G771">
        <v>1594</v>
      </c>
      <c r="H771" t="s">
        <v>278</v>
      </c>
      <c r="I771">
        <v>8</v>
      </c>
      <c r="J771" t="s">
        <v>171</v>
      </c>
      <c r="K771" t="s">
        <v>3598</v>
      </c>
      <c r="L771" s="1"/>
      <c r="M771" s="1">
        <v>42235</v>
      </c>
      <c r="N771" s="1">
        <v>42108</v>
      </c>
      <c r="O771" t="s">
        <v>13</v>
      </c>
      <c r="P771" s="1">
        <v>42115</v>
      </c>
      <c r="Q771" t="s">
        <v>1359</v>
      </c>
      <c r="R771" t="s">
        <v>9</v>
      </c>
      <c r="S771" t="s">
        <v>9215</v>
      </c>
      <c r="T771" t="s">
        <v>13</v>
      </c>
      <c r="U771" t="s">
        <v>16</v>
      </c>
      <c r="X771" s="8">
        <v>30</v>
      </c>
      <c r="Y771" s="8">
        <v>26.25</v>
      </c>
      <c r="Z771" s="8">
        <v>119</v>
      </c>
      <c r="AA771" s="8">
        <v>1832</v>
      </c>
      <c r="AB771" t="s">
        <v>280</v>
      </c>
      <c r="AC771" t="s">
        <v>280</v>
      </c>
      <c r="AD771" t="s">
        <v>176</v>
      </c>
      <c r="AE771" t="s">
        <v>171</v>
      </c>
      <c r="AF771" t="s">
        <v>177</v>
      </c>
      <c r="AH771" t="s">
        <v>526</v>
      </c>
      <c r="AI771" t="s">
        <v>527</v>
      </c>
      <c r="AJ771" t="s">
        <v>100</v>
      </c>
      <c r="AK771" t="s">
        <v>284</v>
      </c>
      <c r="AL771" s="2">
        <v>42108.773668981485</v>
      </c>
      <c r="AM771" t="s">
        <v>9216</v>
      </c>
      <c r="AN771" t="s">
        <v>3602</v>
      </c>
      <c r="AO771">
        <v>5</v>
      </c>
      <c r="AP771" t="s">
        <v>183</v>
      </c>
      <c r="AT771" t="s">
        <v>9217</v>
      </c>
      <c r="AU771" t="s">
        <v>183</v>
      </c>
      <c r="AV771" t="s">
        <v>104</v>
      </c>
      <c r="AW771" s="8">
        <v>1832</v>
      </c>
      <c r="AX771" s="8">
        <v>1832</v>
      </c>
      <c r="AY771" s="8">
        <v>1832</v>
      </c>
      <c r="BA771" t="s">
        <v>3603</v>
      </c>
      <c r="BB771" t="s">
        <v>3604</v>
      </c>
      <c r="BC771" t="s">
        <v>3605</v>
      </c>
      <c r="BE771">
        <v>12</v>
      </c>
      <c r="BF771" t="s">
        <v>69</v>
      </c>
      <c r="BG771" t="s">
        <v>9218</v>
      </c>
      <c r="BO771" t="s">
        <v>175</v>
      </c>
      <c r="BP771">
        <v>0</v>
      </c>
      <c r="BQ771" t="s">
        <v>190</v>
      </c>
      <c r="BR771" t="s">
        <v>3606</v>
      </c>
      <c r="BS771" t="s">
        <v>9</v>
      </c>
      <c r="BV771" t="s">
        <v>9219</v>
      </c>
      <c r="BW771" t="s">
        <v>9216</v>
      </c>
      <c r="BX771" t="s">
        <v>9220</v>
      </c>
      <c r="BY771" t="s">
        <v>3602</v>
      </c>
      <c r="BZ771" t="s">
        <v>72</v>
      </c>
      <c r="CA771" t="s">
        <v>3607</v>
      </c>
      <c r="CB771" t="s">
        <v>6439</v>
      </c>
      <c r="CC771" t="s">
        <v>3608</v>
      </c>
      <c r="CE771" t="s">
        <v>2098</v>
      </c>
      <c r="CF771">
        <v>229</v>
      </c>
      <c r="CG771" t="s">
        <v>227</v>
      </c>
      <c r="CH771" t="s">
        <v>196</v>
      </c>
      <c r="CI771" t="s">
        <v>9214</v>
      </c>
      <c r="CJ771">
        <v>215</v>
      </c>
      <c r="CK771" t="s">
        <v>45</v>
      </c>
      <c r="CL771" s="1">
        <v>42235</v>
      </c>
      <c r="CM771" t="s">
        <v>3603</v>
      </c>
      <c r="CO771" t="s">
        <v>3608</v>
      </c>
      <c r="CP771" t="s">
        <v>3608</v>
      </c>
      <c r="CQ771">
        <v>1</v>
      </c>
      <c r="CR771" s="8">
        <v>2216.7199999999998</v>
      </c>
      <c r="CS771">
        <v>0</v>
      </c>
      <c r="CU771" s="8">
        <v>1832</v>
      </c>
      <c r="CV771">
        <v>1</v>
      </c>
      <c r="CX771" t="s">
        <v>9221</v>
      </c>
    </row>
    <row r="772" spans="1:103" x14ac:dyDescent="0.35">
      <c r="A772" t="s">
        <v>3610</v>
      </c>
      <c r="B772" s="19" t="s">
        <v>9214</v>
      </c>
      <c r="C772" t="s">
        <v>69</v>
      </c>
      <c r="D772">
        <v>66.67</v>
      </c>
      <c r="E772">
        <v>15</v>
      </c>
      <c r="F772" t="s">
        <v>9214</v>
      </c>
      <c r="G772">
        <v>2217</v>
      </c>
      <c r="H772" t="s">
        <v>224</v>
      </c>
      <c r="I772">
        <v>15</v>
      </c>
      <c r="J772" t="s">
        <v>171</v>
      </c>
      <c r="K772" t="s">
        <v>3611</v>
      </c>
      <c r="L772" s="1"/>
      <c r="M772" s="1">
        <v>42237</v>
      </c>
      <c r="N772" s="1">
        <v>42179</v>
      </c>
      <c r="O772" t="s">
        <v>13</v>
      </c>
      <c r="P772" s="1">
        <v>42186</v>
      </c>
      <c r="Q772" t="s">
        <v>14</v>
      </c>
      <c r="R772" t="s">
        <v>9</v>
      </c>
      <c r="S772" t="s">
        <v>9215</v>
      </c>
      <c r="T772" t="s">
        <v>13</v>
      </c>
      <c r="U772" t="s">
        <v>302</v>
      </c>
      <c r="X772" s="8">
        <v>22.5</v>
      </c>
      <c r="Y772" s="8">
        <v>18.75</v>
      </c>
      <c r="Z772" s="8">
        <v>73</v>
      </c>
      <c r="AA772" s="8">
        <v>1708.11</v>
      </c>
      <c r="AB772" t="s">
        <v>227</v>
      </c>
      <c r="AC772" t="s">
        <v>227</v>
      </c>
      <c r="AD772" t="s">
        <v>176</v>
      </c>
      <c r="AE772" t="s">
        <v>171</v>
      </c>
      <c r="AF772" t="s">
        <v>177</v>
      </c>
      <c r="AH772" t="s">
        <v>4134</v>
      </c>
      <c r="AI772" t="s">
        <v>1031</v>
      </c>
      <c r="AJ772" t="s">
        <v>23</v>
      </c>
      <c r="AK772" t="s">
        <v>593</v>
      </c>
      <c r="AL772" s="2">
        <v>42179.574930555558</v>
      </c>
      <c r="AN772" t="s">
        <v>3613</v>
      </c>
      <c r="AO772">
        <v>2</v>
      </c>
      <c r="AP772" t="s">
        <v>183</v>
      </c>
      <c r="AT772" t="s">
        <v>9217</v>
      </c>
      <c r="AU772" t="s">
        <v>183</v>
      </c>
      <c r="AV772" t="s">
        <v>29</v>
      </c>
      <c r="AW772" s="8">
        <v>2385</v>
      </c>
      <c r="AX772" s="8">
        <v>2385</v>
      </c>
      <c r="AY772" s="8">
        <v>2562.17</v>
      </c>
      <c r="BA772" t="s">
        <v>3614</v>
      </c>
      <c r="BB772" t="s">
        <v>3615</v>
      </c>
      <c r="BC772" t="s">
        <v>3616</v>
      </c>
      <c r="BE772">
        <v>12</v>
      </c>
      <c r="BF772" t="s">
        <v>69</v>
      </c>
      <c r="BG772" t="s">
        <v>3617</v>
      </c>
      <c r="BO772" t="s">
        <v>233</v>
      </c>
      <c r="BP772">
        <v>854.06</v>
      </c>
      <c r="BQ772" t="s">
        <v>190</v>
      </c>
      <c r="BR772" t="s">
        <v>3618</v>
      </c>
      <c r="BS772" t="s">
        <v>9</v>
      </c>
      <c r="BV772" t="s">
        <v>3619</v>
      </c>
      <c r="BX772" t="s">
        <v>3620</v>
      </c>
      <c r="BY772" t="s">
        <v>3612</v>
      </c>
      <c r="BZ772" t="s">
        <v>72</v>
      </c>
      <c r="CA772" t="s">
        <v>3621</v>
      </c>
      <c r="CB772" t="s">
        <v>3622</v>
      </c>
      <c r="CC772" t="s">
        <v>3623</v>
      </c>
      <c r="CE772" t="s">
        <v>294</v>
      </c>
      <c r="CF772">
        <v>159</v>
      </c>
      <c r="CG772" t="s">
        <v>54</v>
      </c>
      <c r="CH772" t="s">
        <v>196</v>
      </c>
      <c r="CI772" t="s">
        <v>9214</v>
      </c>
      <c r="CJ772">
        <v>215</v>
      </c>
      <c r="CK772" t="s">
        <v>45</v>
      </c>
      <c r="CL772" s="1">
        <v>42237</v>
      </c>
      <c r="CM772" t="s">
        <v>3614</v>
      </c>
      <c r="CO772" t="s">
        <v>3623</v>
      </c>
      <c r="CP772" t="s">
        <v>3623</v>
      </c>
      <c r="CQ772">
        <v>2</v>
      </c>
      <c r="CR772" s="8">
        <v>961.95</v>
      </c>
      <c r="CS772">
        <v>0</v>
      </c>
      <c r="CU772" s="8">
        <v>2385</v>
      </c>
      <c r="CV772">
        <v>1</v>
      </c>
      <c r="CX772" t="s">
        <v>9222</v>
      </c>
    </row>
    <row r="773" spans="1:103" x14ac:dyDescent="0.35">
      <c r="A773" t="s">
        <v>3625</v>
      </c>
      <c r="B773" s="19" t="s">
        <v>9214</v>
      </c>
      <c r="C773" t="s">
        <v>9</v>
      </c>
      <c r="D773">
        <v>100</v>
      </c>
      <c r="E773">
        <v>15</v>
      </c>
      <c r="F773" t="s">
        <v>9214</v>
      </c>
      <c r="G773">
        <v>1738</v>
      </c>
      <c r="H773" t="s">
        <v>224</v>
      </c>
      <c r="I773">
        <v>15</v>
      </c>
      <c r="J773" t="s">
        <v>171</v>
      </c>
      <c r="K773" t="s">
        <v>3626</v>
      </c>
      <c r="L773" s="1"/>
      <c r="M773" s="1">
        <v>42236</v>
      </c>
      <c r="N773" s="1">
        <v>42124</v>
      </c>
      <c r="O773" t="s">
        <v>13</v>
      </c>
      <c r="P773" s="1"/>
      <c r="Q773" t="s">
        <v>173</v>
      </c>
      <c r="R773" t="s">
        <v>9</v>
      </c>
      <c r="S773" t="s">
        <v>9215</v>
      </c>
      <c r="T773" t="s">
        <v>13</v>
      </c>
      <c r="U773" t="s">
        <v>16</v>
      </c>
      <c r="X773" s="8">
        <v>22.5</v>
      </c>
      <c r="Y773" s="8">
        <v>18.75</v>
      </c>
      <c r="Z773" s="8">
        <v>73</v>
      </c>
      <c r="AA773" s="8">
        <v>1708.11</v>
      </c>
      <c r="AB773" t="s">
        <v>227</v>
      </c>
      <c r="AC773" t="s">
        <v>227</v>
      </c>
      <c r="AD773" t="s">
        <v>176</v>
      </c>
      <c r="AE773" t="s">
        <v>171</v>
      </c>
      <c r="AF773" t="s">
        <v>177</v>
      </c>
      <c r="AH773" t="s">
        <v>3440</v>
      </c>
      <c r="AI773" t="s">
        <v>2674</v>
      </c>
      <c r="AJ773" t="s">
        <v>80</v>
      </c>
      <c r="AK773" t="s">
        <v>228</v>
      </c>
      <c r="AL773" s="2">
        <v>42124.654398148145</v>
      </c>
      <c r="AM773" t="s">
        <v>9223</v>
      </c>
      <c r="AN773" t="s">
        <v>3627</v>
      </c>
      <c r="AO773">
        <v>2</v>
      </c>
      <c r="AP773" t="s">
        <v>183</v>
      </c>
      <c r="AT773" t="s">
        <v>9217</v>
      </c>
      <c r="AU773" t="s">
        <v>183</v>
      </c>
      <c r="AV773" t="s">
        <v>83</v>
      </c>
      <c r="AW773" s="8">
        <v>2385</v>
      </c>
      <c r="AX773" s="8">
        <v>1590</v>
      </c>
      <c r="AY773" s="8">
        <v>1708.11</v>
      </c>
      <c r="BA773" t="s">
        <v>3628</v>
      </c>
      <c r="BB773" t="s">
        <v>139</v>
      </c>
      <c r="BC773" t="s">
        <v>3629</v>
      </c>
      <c r="BE773">
        <v>12</v>
      </c>
      <c r="BF773" t="s">
        <v>69</v>
      </c>
      <c r="BG773" t="s">
        <v>9224</v>
      </c>
      <c r="BO773" t="s">
        <v>233</v>
      </c>
      <c r="BP773">
        <v>0</v>
      </c>
      <c r="BQ773" t="s">
        <v>190</v>
      </c>
      <c r="BR773" t="s">
        <v>3630</v>
      </c>
      <c r="BS773" t="s">
        <v>9</v>
      </c>
      <c r="BV773" t="s">
        <v>9225</v>
      </c>
      <c r="BW773" t="s">
        <v>9223</v>
      </c>
      <c r="BX773" t="s">
        <v>4649</v>
      </c>
      <c r="BY773" t="s">
        <v>3627</v>
      </c>
      <c r="BZ773" t="s">
        <v>72</v>
      </c>
      <c r="CB773" t="s">
        <v>9226</v>
      </c>
      <c r="CC773" t="s">
        <v>3631</v>
      </c>
      <c r="CE773" t="s">
        <v>589</v>
      </c>
      <c r="CF773">
        <v>159</v>
      </c>
      <c r="CG773" t="s">
        <v>54</v>
      </c>
      <c r="CH773" t="s">
        <v>196</v>
      </c>
      <c r="CI773" t="s">
        <v>9214</v>
      </c>
      <c r="CJ773">
        <v>215</v>
      </c>
      <c r="CK773" t="s">
        <v>45</v>
      </c>
      <c r="CL773" s="1">
        <v>42236</v>
      </c>
      <c r="CM773" t="s">
        <v>3628</v>
      </c>
      <c r="CO773" t="s">
        <v>3631</v>
      </c>
      <c r="CP773" t="s">
        <v>3631</v>
      </c>
      <c r="CQ773">
        <v>2</v>
      </c>
      <c r="CR773" s="8"/>
      <c r="CS773">
        <v>0</v>
      </c>
      <c r="CU773" s="8">
        <v>2385</v>
      </c>
      <c r="CV773">
        <v>1</v>
      </c>
      <c r="CX773" t="s">
        <v>9227</v>
      </c>
    </row>
    <row r="774" spans="1:103" x14ac:dyDescent="0.35">
      <c r="A774" t="s">
        <v>9228</v>
      </c>
      <c r="B774" s="19" t="s">
        <v>9214</v>
      </c>
      <c r="C774" t="s">
        <v>9</v>
      </c>
      <c r="D774">
        <v>100</v>
      </c>
      <c r="E774">
        <v>6</v>
      </c>
      <c r="F774" t="s">
        <v>9214</v>
      </c>
      <c r="G774">
        <v>1753</v>
      </c>
      <c r="H774" t="s">
        <v>200</v>
      </c>
      <c r="I774">
        <v>6</v>
      </c>
      <c r="J774" t="s">
        <v>171</v>
      </c>
      <c r="K774" t="s">
        <v>9229</v>
      </c>
      <c r="L774" s="1"/>
      <c r="M774" s="1">
        <v>42236</v>
      </c>
      <c r="N774" s="1">
        <v>42129</v>
      </c>
      <c r="O774" t="s">
        <v>13</v>
      </c>
      <c r="P774" s="1">
        <v>42138</v>
      </c>
      <c r="Q774" t="s">
        <v>1359</v>
      </c>
      <c r="R774" t="s">
        <v>9</v>
      </c>
      <c r="S774" t="s">
        <v>9215</v>
      </c>
      <c r="T774" t="s">
        <v>13</v>
      </c>
      <c r="U774" t="s">
        <v>16</v>
      </c>
      <c r="V774" t="s">
        <v>9230</v>
      </c>
      <c r="X774" s="8">
        <v>22.5</v>
      </c>
      <c r="Y774" s="8">
        <v>22.5</v>
      </c>
      <c r="Z774" s="8">
        <v>73</v>
      </c>
      <c r="AA774" s="8">
        <v>1091.6600000000001</v>
      </c>
      <c r="AB774" t="s">
        <v>205</v>
      </c>
      <c r="AC774" t="s">
        <v>205</v>
      </c>
      <c r="AD774" t="s">
        <v>176</v>
      </c>
      <c r="AE774" t="s">
        <v>171</v>
      </c>
      <c r="AF774" t="s">
        <v>177</v>
      </c>
      <c r="AH774" t="s">
        <v>9231</v>
      </c>
      <c r="AI774" t="s">
        <v>1980</v>
      </c>
      <c r="AJ774" t="s">
        <v>80</v>
      </c>
      <c r="AK774" t="s">
        <v>619</v>
      </c>
      <c r="AL774" s="2">
        <v>42129.378391203703</v>
      </c>
      <c r="AM774" t="s">
        <v>9232</v>
      </c>
      <c r="AN774" t="s">
        <v>9232</v>
      </c>
      <c r="AO774">
        <v>1</v>
      </c>
      <c r="AP774" t="s">
        <v>183</v>
      </c>
      <c r="AT774" t="s">
        <v>9217</v>
      </c>
      <c r="AU774" t="s">
        <v>183</v>
      </c>
      <c r="AV774" t="s">
        <v>83</v>
      </c>
      <c r="AW774" s="8">
        <v>1014</v>
      </c>
      <c r="AX774" s="8">
        <v>1014</v>
      </c>
      <c r="AY774" s="8">
        <v>1091.6600000000001</v>
      </c>
      <c r="AZ774" t="s">
        <v>30</v>
      </c>
      <c r="BA774" t="s">
        <v>9233</v>
      </c>
      <c r="BB774" t="s">
        <v>32</v>
      </c>
      <c r="BC774" t="s">
        <v>9234</v>
      </c>
      <c r="BE774">
        <v>12</v>
      </c>
      <c r="BF774" t="s">
        <v>69</v>
      </c>
      <c r="BG774" t="s">
        <v>9235</v>
      </c>
      <c r="BO774" t="s">
        <v>215</v>
      </c>
      <c r="BP774">
        <v>0</v>
      </c>
      <c r="BQ774" t="s">
        <v>190</v>
      </c>
      <c r="BR774" t="s">
        <v>9236</v>
      </c>
      <c r="BS774" t="s">
        <v>9</v>
      </c>
      <c r="BV774" t="s">
        <v>9237</v>
      </c>
      <c r="BW774" t="s">
        <v>9232</v>
      </c>
      <c r="BX774" t="s">
        <v>9238</v>
      </c>
      <c r="BY774" t="s">
        <v>9232</v>
      </c>
      <c r="BZ774" t="s">
        <v>40</v>
      </c>
      <c r="CB774" t="s">
        <v>3876</v>
      </c>
      <c r="CC774" t="s">
        <v>9239</v>
      </c>
      <c r="CE774" t="s">
        <v>129</v>
      </c>
      <c r="CF774">
        <v>169</v>
      </c>
      <c r="CG774" t="s">
        <v>220</v>
      </c>
      <c r="CH774" t="s">
        <v>196</v>
      </c>
      <c r="CI774" t="s">
        <v>9214</v>
      </c>
      <c r="CJ774">
        <v>215</v>
      </c>
      <c r="CK774" t="s">
        <v>45</v>
      </c>
      <c r="CL774" s="1">
        <v>42236</v>
      </c>
      <c r="CM774" t="s">
        <v>9233</v>
      </c>
      <c r="CN774" t="s">
        <v>9240</v>
      </c>
      <c r="CO774" t="s">
        <v>9239</v>
      </c>
      <c r="CP774" t="s">
        <v>9239</v>
      </c>
      <c r="CQ774">
        <v>1</v>
      </c>
      <c r="CR774" s="8"/>
      <c r="CS774">
        <v>1</v>
      </c>
      <c r="CU774" s="8">
        <v>1014</v>
      </c>
      <c r="CV774">
        <v>1</v>
      </c>
      <c r="CX774" t="s">
        <v>9241</v>
      </c>
    </row>
    <row r="775" spans="1:103" x14ac:dyDescent="0.35">
      <c r="A775" t="s">
        <v>3644</v>
      </c>
      <c r="B775" s="19" t="s">
        <v>9214</v>
      </c>
      <c r="C775" t="s">
        <v>9</v>
      </c>
      <c r="D775">
        <v>100</v>
      </c>
      <c r="E775">
        <v>10</v>
      </c>
      <c r="F775" t="s">
        <v>9214</v>
      </c>
      <c r="G775">
        <v>2023</v>
      </c>
      <c r="H775" t="s">
        <v>200</v>
      </c>
      <c r="I775">
        <v>10</v>
      </c>
      <c r="J775" t="s">
        <v>171</v>
      </c>
      <c r="K775" t="s">
        <v>3645</v>
      </c>
      <c r="L775" s="1"/>
      <c r="M775" s="1">
        <v>42235</v>
      </c>
      <c r="N775" s="1">
        <v>42164</v>
      </c>
      <c r="O775" t="s">
        <v>13</v>
      </c>
      <c r="P775" s="1">
        <v>42171</v>
      </c>
      <c r="Q775" t="s">
        <v>14</v>
      </c>
      <c r="R775" t="s">
        <v>9</v>
      </c>
      <c r="S775" t="s">
        <v>9215</v>
      </c>
      <c r="T775" t="s">
        <v>13</v>
      </c>
      <c r="U775" t="s">
        <v>16</v>
      </c>
      <c r="V775" t="s">
        <v>9242</v>
      </c>
      <c r="X775" s="8">
        <v>22.5</v>
      </c>
      <c r="Y775" s="8">
        <v>22.5</v>
      </c>
      <c r="Z775" s="8">
        <v>73</v>
      </c>
      <c r="AA775" s="8">
        <v>1819.44</v>
      </c>
      <c r="AB775" t="s">
        <v>205</v>
      </c>
      <c r="AC775" t="s">
        <v>205</v>
      </c>
      <c r="AD775" t="s">
        <v>176</v>
      </c>
      <c r="AE775" t="s">
        <v>171</v>
      </c>
      <c r="AF775" t="s">
        <v>177</v>
      </c>
      <c r="AH775" t="s">
        <v>2214</v>
      </c>
      <c r="AI775" t="s">
        <v>1661</v>
      </c>
      <c r="AJ775" t="s">
        <v>100</v>
      </c>
      <c r="AK775" t="s">
        <v>579</v>
      </c>
      <c r="AL775" s="2">
        <v>42164.613194444442</v>
      </c>
      <c r="AM775" t="s">
        <v>3646</v>
      </c>
      <c r="AN775" t="s">
        <v>3646</v>
      </c>
      <c r="AO775">
        <v>1</v>
      </c>
      <c r="AP775" t="s">
        <v>183</v>
      </c>
      <c r="AT775" t="s">
        <v>9217</v>
      </c>
      <c r="AU775" t="s">
        <v>183</v>
      </c>
      <c r="AV775" t="s">
        <v>104</v>
      </c>
      <c r="AW775" s="8">
        <v>1690</v>
      </c>
      <c r="AX775" s="8">
        <v>1690</v>
      </c>
      <c r="AY775" s="8">
        <v>1819.44</v>
      </c>
      <c r="AZ775" t="s">
        <v>210</v>
      </c>
      <c r="BA775" t="s">
        <v>3647</v>
      </c>
      <c r="BB775" t="s">
        <v>3648</v>
      </c>
      <c r="BC775" t="s">
        <v>3649</v>
      </c>
      <c r="BE775">
        <v>12</v>
      </c>
      <c r="BF775" t="s">
        <v>69</v>
      </c>
      <c r="BG775" t="s">
        <v>9243</v>
      </c>
      <c r="BO775" t="s">
        <v>215</v>
      </c>
      <c r="BP775">
        <v>0</v>
      </c>
      <c r="BQ775" t="s">
        <v>190</v>
      </c>
      <c r="BR775" t="s">
        <v>3650</v>
      </c>
      <c r="BS775" t="s">
        <v>9</v>
      </c>
      <c r="BV775" t="s">
        <v>9244</v>
      </c>
      <c r="BW775" t="s">
        <v>3646</v>
      </c>
      <c r="BX775" t="s">
        <v>1898</v>
      </c>
      <c r="BY775" t="s">
        <v>3646</v>
      </c>
      <c r="BZ775" t="s">
        <v>72</v>
      </c>
      <c r="CA775" t="s">
        <v>3651</v>
      </c>
      <c r="CB775" t="s">
        <v>2174</v>
      </c>
      <c r="CD775" t="s">
        <v>164</v>
      </c>
      <c r="CE775" t="s">
        <v>43</v>
      </c>
      <c r="CF775">
        <v>169</v>
      </c>
      <c r="CG775" t="s">
        <v>220</v>
      </c>
      <c r="CH775" t="s">
        <v>196</v>
      </c>
      <c r="CI775" t="s">
        <v>9214</v>
      </c>
      <c r="CJ775">
        <v>215</v>
      </c>
      <c r="CK775" t="s">
        <v>45</v>
      </c>
      <c r="CL775" s="1">
        <v>42235</v>
      </c>
      <c r="CM775" t="s">
        <v>3647</v>
      </c>
      <c r="CN775" t="s">
        <v>9245</v>
      </c>
      <c r="CP775" t="s">
        <v>3652</v>
      </c>
      <c r="CQ775">
        <v>1</v>
      </c>
      <c r="CR775" s="8"/>
      <c r="CS775">
        <v>1</v>
      </c>
      <c r="CU775" s="8">
        <v>1690</v>
      </c>
      <c r="CV775">
        <v>1</v>
      </c>
      <c r="CX775" t="s">
        <v>9246</v>
      </c>
    </row>
    <row r="776" spans="1:103" x14ac:dyDescent="0.35">
      <c r="A776" t="s">
        <v>3654</v>
      </c>
      <c r="B776" s="19" t="s">
        <v>9214</v>
      </c>
      <c r="C776" t="s">
        <v>9</v>
      </c>
      <c r="D776">
        <v>100</v>
      </c>
      <c r="E776">
        <v>6</v>
      </c>
      <c r="F776" t="s">
        <v>9214</v>
      </c>
      <c r="G776">
        <v>1789</v>
      </c>
      <c r="H776" t="s">
        <v>200</v>
      </c>
      <c r="I776">
        <v>6</v>
      </c>
      <c r="J776" t="s">
        <v>171</v>
      </c>
      <c r="K776" t="s">
        <v>3655</v>
      </c>
      <c r="L776" s="1"/>
      <c r="M776" s="1">
        <v>42237</v>
      </c>
      <c r="N776" s="1">
        <v>42136</v>
      </c>
      <c r="O776" t="s">
        <v>13</v>
      </c>
      <c r="P776" s="1"/>
      <c r="Q776" t="s">
        <v>173</v>
      </c>
      <c r="R776" t="s">
        <v>9</v>
      </c>
      <c r="S776" t="s">
        <v>9215</v>
      </c>
      <c r="T776" t="s">
        <v>13</v>
      </c>
      <c r="U776" t="s">
        <v>16</v>
      </c>
      <c r="V776" t="s">
        <v>3663</v>
      </c>
      <c r="X776" s="8">
        <v>22.5</v>
      </c>
      <c r="Y776" s="8">
        <v>22.5</v>
      </c>
      <c r="Z776" s="8">
        <v>73</v>
      </c>
      <c r="AA776" s="8">
        <v>1091.6600000000001</v>
      </c>
      <c r="AB776" t="s">
        <v>205</v>
      </c>
      <c r="AC776" t="s">
        <v>205</v>
      </c>
      <c r="AD776" t="s">
        <v>176</v>
      </c>
      <c r="AE776" t="s">
        <v>171</v>
      </c>
      <c r="AF776" t="s">
        <v>177</v>
      </c>
      <c r="AH776" t="s">
        <v>2949</v>
      </c>
      <c r="AI776" t="s">
        <v>2950</v>
      </c>
      <c r="AJ776" t="s">
        <v>23</v>
      </c>
      <c r="AK776" t="s">
        <v>208</v>
      </c>
      <c r="AL776" s="2">
        <v>42136.667974537035</v>
      </c>
      <c r="AM776" t="s">
        <v>3656</v>
      </c>
      <c r="AN776" t="s">
        <v>3656</v>
      </c>
      <c r="AO776">
        <v>2</v>
      </c>
      <c r="AP776" t="s">
        <v>183</v>
      </c>
      <c r="AT776" t="s">
        <v>9217</v>
      </c>
      <c r="AU776" t="s">
        <v>183</v>
      </c>
      <c r="AV776" t="s">
        <v>29</v>
      </c>
      <c r="AW776" s="8">
        <v>1014</v>
      </c>
      <c r="AX776" s="8">
        <v>1014</v>
      </c>
      <c r="AY776" s="8">
        <v>1091.6600000000001</v>
      </c>
      <c r="AZ776" t="s">
        <v>210</v>
      </c>
      <c r="BA776" t="s">
        <v>3657</v>
      </c>
      <c r="BB776" t="s">
        <v>3658</v>
      </c>
      <c r="BC776" t="s">
        <v>3659</v>
      </c>
      <c r="BE776">
        <v>12</v>
      </c>
      <c r="BF776" t="s">
        <v>69</v>
      </c>
      <c r="BG776" t="s">
        <v>3660</v>
      </c>
      <c r="BO776" t="s">
        <v>215</v>
      </c>
      <c r="BP776">
        <v>0</v>
      </c>
      <c r="BQ776" t="s">
        <v>190</v>
      </c>
      <c r="BR776" t="s">
        <v>3661</v>
      </c>
      <c r="BS776" t="s">
        <v>9</v>
      </c>
      <c r="BV776" t="s">
        <v>3662</v>
      </c>
      <c r="BW776" t="s">
        <v>3656</v>
      </c>
      <c r="BX776" t="s">
        <v>3663</v>
      </c>
      <c r="BY776" t="s">
        <v>3656</v>
      </c>
      <c r="BZ776" t="s">
        <v>72</v>
      </c>
      <c r="CA776" t="s">
        <v>3664</v>
      </c>
      <c r="CB776" t="s">
        <v>3665</v>
      </c>
      <c r="CE776" t="s">
        <v>43</v>
      </c>
      <c r="CF776">
        <v>169</v>
      </c>
      <c r="CG776" t="s">
        <v>220</v>
      </c>
      <c r="CH776" t="s">
        <v>196</v>
      </c>
      <c r="CI776" t="s">
        <v>9214</v>
      </c>
      <c r="CJ776">
        <v>215</v>
      </c>
      <c r="CK776" t="s">
        <v>45</v>
      </c>
      <c r="CL776" s="1">
        <v>42237</v>
      </c>
      <c r="CM776" t="s">
        <v>3657</v>
      </c>
      <c r="CN776" t="s">
        <v>9247</v>
      </c>
      <c r="CP776" t="s">
        <v>3666</v>
      </c>
      <c r="CQ776">
        <v>2</v>
      </c>
      <c r="CR776" s="8"/>
      <c r="CS776">
        <v>0</v>
      </c>
      <c r="CU776" s="8">
        <v>1014</v>
      </c>
      <c r="CV776">
        <v>1</v>
      </c>
      <c r="CX776" t="s">
        <v>9248</v>
      </c>
    </row>
    <row r="777" spans="1:103" x14ac:dyDescent="0.35">
      <c r="A777" t="s">
        <v>9249</v>
      </c>
      <c r="B777" s="19" t="s">
        <v>9250</v>
      </c>
      <c r="C777" t="s">
        <v>9</v>
      </c>
      <c r="D777">
        <v>97.37</v>
      </c>
      <c r="E777">
        <v>100</v>
      </c>
      <c r="F777" t="s">
        <v>9250</v>
      </c>
      <c r="G777">
        <v>14</v>
      </c>
      <c r="H777" t="s">
        <v>148</v>
      </c>
      <c r="I777">
        <v>100</v>
      </c>
      <c r="J777" t="s">
        <v>11</v>
      </c>
      <c r="K777" t="s">
        <v>9251</v>
      </c>
      <c r="L777" s="1"/>
      <c r="M777" s="1">
        <v>42235</v>
      </c>
      <c r="N777" s="1">
        <v>41870</v>
      </c>
      <c r="O777" t="s">
        <v>13</v>
      </c>
      <c r="P777" s="1">
        <v>41898</v>
      </c>
      <c r="Q777" t="s">
        <v>202</v>
      </c>
      <c r="R777" t="s">
        <v>9</v>
      </c>
      <c r="S777" t="s">
        <v>9252</v>
      </c>
      <c r="T777" t="s">
        <v>13</v>
      </c>
      <c r="U777" t="s">
        <v>16</v>
      </c>
      <c r="V777" t="s">
        <v>9253</v>
      </c>
      <c r="X777" s="8">
        <v>47.5</v>
      </c>
      <c r="Y777" s="8">
        <v>25</v>
      </c>
      <c r="Z777" s="8">
        <v>28.21</v>
      </c>
      <c r="AA777" s="8">
        <v>26475.119999999999</v>
      </c>
      <c r="AB777" t="s">
        <v>412</v>
      </c>
      <c r="AC777" t="s">
        <v>158</v>
      </c>
      <c r="AD777" t="s">
        <v>3360</v>
      </c>
      <c r="AE777" t="s">
        <v>11</v>
      </c>
      <c r="AF777" t="s">
        <v>20</v>
      </c>
      <c r="AG777" t="s">
        <v>9253</v>
      </c>
      <c r="AH777" t="s">
        <v>57</v>
      </c>
      <c r="AI777" t="s">
        <v>58</v>
      </c>
      <c r="AJ777" t="s">
        <v>100</v>
      </c>
      <c r="AK777" t="s">
        <v>545</v>
      </c>
      <c r="AL777" s="2">
        <v>41870.634988425925</v>
      </c>
      <c r="AM777" t="s">
        <v>9254</v>
      </c>
      <c r="AN777" t="s">
        <v>9254</v>
      </c>
      <c r="AO777">
        <v>9</v>
      </c>
      <c r="AP777" t="s">
        <v>823</v>
      </c>
      <c r="AQ777" t="s">
        <v>824</v>
      </c>
      <c r="AR777">
        <v>60</v>
      </c>
      <c r="AT777" t="s">
        <v>3557</v>
      </c>
      <c r="AU777" t="s">
        <v>823</v>
      </c>
      <c r="AV777" t="s">
        <v>104</v>
      </c>
      <c r="AW777" s="8">
        <v>26441.5</v>
      </c>
      <c r="AX777" s="8">
        <v>25091.5</v>
      </c>
      <c r="AY777" s="8">
        <v>27190.62</v>
      </c>
      <c r="AZ777" t="s">
        <v>30</v>
      </c>
      <c r="BA777" t="s">
        <v>9255</v>
      </c>
      <c r="BB777" t="s">
        <v>8068</v>
      </c>
      <c r="BC777" t="s">
        <v>9256</v>
      </c>
      <c r="BD777">
        <v>0.9</v>
      </c>
      <c r="BE777">
        <v>50</v>
      </c>
      <c r="BF777" t="s">
        <v>9</v>
      </c>
      <c r="BG777" t="s">
        <v>9257</v>
      </c>
      <c r="BO777" t="s">
        <v>551</v>
      </c>
      <c r="BP777">
        <v>715.5</v>
      </c>
      <c r="BQ777" t="s">
        <v>36</v>
      </c>
      <c r="BR777" t="s">
        <v>5676</v>
      </c>
      <c r="BS777" t="s">
        <v>9</v>
      </c>
      <c r="BT777" t="s">
        <v>9</v>
      </c>
      <c r="BU777" t="s">
        <v>38</v>
      </c>
      <c r="BV777" t="s">
        <v>9258</v>
      </c>
      <c r="BW777" t="s">
        <v>9259</v>
      </c>
      <c r="BX777" t="s">
        <v>9253</v>
      </c>
      <c r="BY777" t="s">
        <v>9254</v>
      </c>
      <c r="BZ777" t="s">
        <v>40</v>
      </c>
      <c r="CC777" t="s">
        <v>9260</v>
      </c>
      <c r="CE777" t="s">
        <v>493</v>
      </c>
      <c r="CF777">
        <v>239</v>
      </c>
      <c r="CG777" t="s">
        <v>429</v>
      </c>
      <c r="CI777" t="s">
        <v>9250</v>
      </c>
      <c r="CJ777">
        <v>31</v>
      </c>
      <c r="CK777" t="s">
        <v>45</v>
      </c>
      <c r="CL777" s="1">
        <v>42235</v>
      </c>
      <c r="CM777" t="s">
        <v>9255</v>
      </c>
      <c r="CN777" t="s">
        <v>9261</v>
      </c>
      <c r="CO777" t="s">
        <v>9262</v>
      </c>
      <c r="CP777" t="s">
        <v>9260</v>
      </c>
      <c r="CQ777">
        <v>3</v>
      </c>
      <c r="CR777" s="8">
        <v>28919</v>
      </c>
      <c r="CS777">
        <v>5</v>
      </c>
      <c r="CU777" s="8">
        <v>26441.5</v>
      </c>
      <c r="CV777">
        <v>2</v>
      </c>
      <c r="CX777" t="s">
        <v>9263</v>
      </c>
      <c r="CY777">
        <v>8</v>
      </c>
    </row>
    <row r="778" spans="1:103" x14ac:dyDescent="0.35">
      <c r="A778" t="s">
        <v>9264</v>
      </c>
      <c r="B778" s="19" t="s">
        <v>9250</v>
      </c>
      <c r="C778" t="s">
        <v>9</v>
      </c>
      <c r="D778">
        <v>100</v>
      </c>
      <c r="E778">
        <v>100</v>
      </c>
      <c r="F778" t="s">
        <v>9250</v>
      </c>
      <c r="G778">
        <v>698</v>
      </c>
      <c r="H778" t="s">
        <v>50</v>
      </c>
      <c r="I778">
        <v>100</v>
      </c>
      <c r="J778" t="s">
        <v>11</v>
      </c>
      <c r="K778" t="s">
        <v>9265</v>
      </c>
      <c r="L778" s="1"/>
      <c r="M778" s="1">
        <v>42237</v>
      </c>
      <c r="N778" s="1">
        <v>41961</v>
      </c>
      <c r="O778" t="s">
        <v>13</v>
      </c>
      <c r="P778" s="1"/>
      <c r="Q778" t="s">
        <v>436</v>
      </c>
      <c r="R778" t="s">
        <v>9</v>
      </c>
      <c r="S778" t="s">
        <v>9252</v>
      </c>
      <c r="T778" t="s">
        <v>13</v>
      </c>
      <c r="U778" t="s">
        <v>53</v>
      </c>
      <c r="X778" s="8">
        <v>44</v>
      </c>
      <c r="Y778" s="8">
        <v>22</v>
      </c>
      <c r="Z778" s="8">
        <v>28.21</v>
      </c>
      <c r="AA778" s="8">
        <v>23078.62</v>
      </c>
      <c r="AB778" t="s">
        <v>303</v>
      </c>
      <c r="AC778" t="s">
        <v>67</v>
      </c>
      <c r="AD778" t="s">
        <v>3360</v>
      </c>
      <c r="AE778" t="s">
        <v>11</v>
      </c>
      <c r="AF778" t="s">
        <v>20</v>
      </c>
      <c r="AG778" t="s">
        <v>9266</v>
      </c>
      <c r="AH778" t="s">
        <v>363</v>
      </c>
      <c r="AI778" t="s">
        <v>347</v>
      </c>
      <c r="AJ778" t="s">
        <v>23</v>
      </c>
      <c r="AK778" t="s">
        <v>442</v>
      </c>
      <c r="AL778" s="2">
        <v>41961.699340277781</v>
      </c>
      <c r="AM778" t="s">
        <v>9267</v>
      </c>
      <c r="AN778" t="s">
        <v>9267</v>
      </c>
      <c r="AO778">
        <v>6</v>
      </c>
      <c r="AP778" t="s">
        <v>823</v>
      </c>
      <c r="AQ778" t="s">
        <v>824</v>
      </c>
      <c r="AR778">
        <v>60</v>
      </c>
      <c r="AT778" t="s">
        <v>3557</v>
      </c>
      <c r="AU778" t="s">
        <v>823</v>
      </c>
      <c r="AV778" t="s">
        <v>29</v>
      </c>
      <c r="AW778" s="8">
        <v>21313.200000000001</v>
      </c>
      <c r="AX778" s="8">
        <v>21313.200000000001</v>
      </c>
      <c r="AY778" s="8">
        <v>23078.62</v>
      </c>
      <c r="BA778" t="s">
        <v>9268</v>
      </c>
      <c r="BB778" t="s">
        <v>9269</v>
      </c>
      <c r="BC778" t="s">
        <v>9270</v>
      </c>
      <c r="BD778">
        <v>0.9</v>
      </c>
      <c r="BE778">
        <v>50</v>
      </c>
      <c r="BF778" t="s">
        <v>9</v>
      </c>
      <c r="BG778" t="s">
        <v>9271</v>
      </c>
      <c r="BO778" t="s">
        <v>449</v>
      </c>
      <c r="BP778">
        <v>0</v>
      </c>
      <c r="BQ778" t="s">
        <v>36</v>
      </c>
      <c r="BR778" t="s">
        <v>9272</v>
      </c>
      <c r="BS778" t="s">
        <v>69</v>
      </c>
      <c r="BT778" t="s">
        <v>9</v>
      </c>
      <c r="BU778" t="s">
        <v>38</v>
      </c>
      <c r="BV778" t="s">
        <v>9273</v>
      </c>
      <c r="BW778" t="s">
        <v>9267</v>
      </c>
      <c r="BX778" t="s">
        <v>9274</v>
      </c>
      <c r="BY778" t="s">
        <v>9267</v>
      </c>
      <c r="BZ778" t="s">
        <v>72</v>
      </c>
      <c r="CB778" t="s">
        <v>588</v>
      </c>
      <c r="CE778" t="s">
        <v>589</v>
      </c>
      <c r="CF778">
        <v>209</v>
      </c>
      <c r="CG778" t="s">
        <v>320</v>
      </c>
      <c r="CI778" t="s">
        <v>9250</v>
      </c>
      <c r="CJ778">
        <v>31</v>
      </c>
      <c r="CK778" t="s">
        <v>45</v>
      </c>
      <c r="CL778" s="1">
        <v>42237</v>
      </c>
      <c r="CM778" t="s">
        <v>9268</v>
      </c>
      <c r="CN778" t="s">
        <v>9275</v>
      </c>
      <c r="CO778" t="s">
        <v>9276</v>
      </c>
      <c r="CQ778">
        <v>3</v>
      </c>
      <c r="CR778" s="8">
        <v>25289</v>
      </c>
      <c r="CS778">
        <v>2</v>
      </c>
      <c r="CU778" s="8">
        <v>21313.200000000001</v>
      </c>
      <c r="CV778">
        <v>2</v>
      </c>
      <c r="CX778" t="s">
        <v>9277</v>
      </c>
      <c r="CY778">
        <v>8</v>
      </c>
    </row>
    <row r="779" spans="1:103" x14ac:dyDescent="0.35">
      <c r="A779" t="s">
        <v>9278</v>
      </c>
      <c r="B779" s="19" t="s">
        <v>9250</v>
      </c>
      <c r="C779" t="s">
        <v>69</v>
      </c>
      <c r="D779">
        <v>98.95</v>
      </c>
      <c r="E779">
        <v>100</v>
      </c>
      <c r="F779" t="s">
        <v>9250</v>
      </c>
      <c r="G779">
        <v>1032</v>
      </c>
      <c r="H779" t="s">
        <v>50</v>
      </c>
      <c r="I779">
        <v>81</v>
      </c>
      <c r="J779" t="s">
        <v>11</v>
      </c>
      <c r="K779" t="s">
        <v>9279</v>
      </c>
      <c r="L779" s="1"/>
      <c r="M779" s="1">
        <v>42236</v>
      </c>
      <c r="N779" s="1">
        <v>42046</v>
      </c>
      <c r="O779" t="s">
        <v>13</v>
      </c>
      <c r="P779" s="1">
        <v>42060</v>
      </c>
      <c r="Q779" t="s">
        <v>202</v>
      </c>
      <c r="R779" t="s">
        <v>9</v>
      </c>
      <c r="S779" t="s">
        <v>9252</v>
      </c>
      <c r="T779" t="s">
        <v>13</v>
      </c>
      <c r="U779" t="s">
        <v>53</v>
      </c>
      <c r="X779" s="8">
        <v>44</v>
      </c>
      <c r="Y779" s="8">
        <v>22</v>
      </c>
      <c r="Z779" s="8">
        <v>28.21</v>
      </c>
      <c r="AA779" s="8">
        <v>21231.14</v>
      </c>
      <c r="AB779" t="s">
        <v>303</v>
      </c>
      <c r="AC779" t="s">
        <v>67</v>
      </c>
      <c r="AD779" t="s">
        <v>3360</v>
      </c>
      <c r="AE779" t="s">
        <v>11</v>
      </c>
      <c r="AF779" t="s">
        <v>20</v>
      </c>
      <c r="AG779" t="s">
        <v>8272</v>
      </c>
      <c r="AH779" t="s">
        <v>6225</v>
      </c>
      <c r="AI779" t="s">
        <v>22</v>
      </c>
      <c r="AJ779" t="s">
        <v>80</v>
      </c>
      <c r="AK779" t="s">
        <v>497</v>
      </c>
      <c r="AL779" s="2">
        <v>42046.540856481479</v>
      </c>
      <c r="AM779" t="s">
        <v>9280</v>
      </c>
      <c r="AN779" t="s">
        <v>9280</v>
      </c>
      <c r="AO779">
        <v>3</v>
      </c>
      <c r="AP779" t="s">
        <v>823</v>
      </c>
      <c r="AQ779" t="s">
        <v>824</v>
      </c>
      <c r="AR779">
        <v>60</v>
      </c>
      <c r="AT779" t="s">
        <v>3557</v>
      </c>
      <c r="AU779" t="s">
        <v>823</v>
      </c>
      <c r="AV779" t="s">
        <v>83</v>
      </c>
      <c r="AW779" s="8">
        <v>17755.400000000001</v>
      </c>
      <c r="AX779" s="8">
        <v>17755.400000000001</v>
      </c>
      <c r="AY779" s="8">
        <v>21456.93</v>
      </c>
      <c r="BD779">
        <v>0.9</v>
      </c>
      <c r="BE779">
        <v>50</v>
      </c>
      <c r="BF779" t="s">
        <v>9</v>
      </c>
      <c r="BG779" t="s">
        <v>9281</v>
      </c>
      <c r="BO779" t="s">
        <v>449</v>
      </c>
      <c r="BP779">
        <v>225.79</v>
      </c>
      <c r="BQ779" t="s">
        <v>36</v>
      </c>
      <c r="BR779" t="s">
        <v>9282</v>
      </c>
      <c r="BS779" t="s">
        <v>9</v>
      </c>
      <c r="BT779" t="s">
        <v>9</v>
      </c>
      <c r="BU779" t="s">
        <v>38</v>
      </c>
      <c r="BV779" t="s">
        <v>9283</v>
      </c>
      <c r="BW779" t="s">
        <v>9280</v>
      </c>
      <c r="BX779" t="s">
        <v>8272</v>
      </c>
      <c r="BY779" t="s">
        <v>9280</v>
      </c>
      <c r="BZ779" t="s">
        <v>40</v>
      </c>
      <c r="CB779" t="s">
        <v>606</v>
      </c>
      <c r="CC779" t="s">
        <v>9284</v>
      </c>
      <c r="CE779" t="s">
        <v>608</v>
      </c>
      <c r="CF779">
        <v>209</v>
      </c>
      <c r="CG779" t="s">
        <v>320</v>
      </c>
      <c r="CI779" t="s">
        <v>9250</v>
      </c>
      <c r="CJ779">
        <v>31</v>
      </c>
      <c r="CK779" t="s">
        <v>45</v>
      </c>
      <c r="CL779" s="1">
        <v>42236</v>
      </c>
      <c r="CO779" t="s">
        <v>9285</v>
      </c>
      <c r="CQ779">
        <v>2</v>
      </c>
      <c r="CR779" s="8">
        <v>20484.09</v>
      </c>
      <c r="CS779">
        <v>1</v>
      </c>
      <c r="CU779" s="8">
        <v>17755.400000000001</v>
      </c>
      <c r="CV779">
        <v>2</v>
      </c>
      <c r="CX779" t="s">
        <v>9286</v>
      </c>
      <c r="CY779">
        <v>8</v>
      </c>
    </row>
    <row r="780" spans="1:103" x14ac:dyDescent="0.35">
      <c r="A780" t="s">
        <v>4461</v>
      </c>
      <c r="B780" s="19" t="s">
        <v>4421</v>
      </c>
      <c r="C780" t="s">
        <v>9</v>
      </c>
      <c r="D780">
        <v>100</v>
      </c>
      <c r="E780">
        <v>24</v>
      </c>
      <c r="F780" t="s">
        <v>4421</v>
      </c>
      <c r="G780">
        <v>1619</v>
      </c>
      <c r="H780" t="s">
        <v>50</v>
      </c>
      <c r="I780">
        <v>24</v>
      </c>
      <c r="J780" t="s">
        <v>1805</v>
      </c>
      <c r="K780" t="s">
        <v>4462</v>
      </c>
      <c r="L780" s="1"/>
      <c r="M780" s="1">
        <v>42238</v>
      </c>
      <c r="N780" s="1">
        <v>42110</v>
      </c>
      <c r="O780" t="s">
        <v>13</v>
      </c>
      <c r="P780" s="1"/>
      <c r="Q780" t="s">
        <v>1047</v>
      </c>
      <c r="R780" t="s">
        <v>9</v>
      </c>
      <c r="S780" t="s">
        <v>4423</v>
      </c>
      <c r="T780" t="s">
        <v>13</v>
      </c>
      <c r="U780" t="s">
        <v>302</v>
      </c>
      <c r="X780" s="8">
        <v>28</v>
      </c>
      <c r="Y780" s="8">
        <v>21</v>
      </c>
      <c r="Z780" s="8">
        <v>41</v>
      </c>
      <c r="AA780" s="8">
        <v>5418.77</v>
      </c>
      <c r="AB780" t="s">
        <v>697</v>
      </c>
      <c r="AC780" t="s">
        <v>54</v>
      </c>
      <c r="AD780" t="s">
        <v>438</v>
      </c>
      <c r="AE780" t="s">
        <v>1805</v>
      </c>
      <c r="AF780" t="s">
        <v>20</v>
      </c>
      <c r="AH780" t="s">
        <v>1809</v>
      </c>
      <c r="AI780" t="s">
        <v>527</v>
      </c>
      <c r="AJ780" t="s">
        <v>59</v>
      </c>
      <c r="AK780" t="s">
        <v>3457</v>
      </c>
      <c r="AL780" s="2">
        <v>42110.451168981483</v>
      </c>
      <c r="AM780" t="s">
        <v>4463</v>
      </c>
      <c r="AN780" t="s">
        <v>4463</v>
      </c>
      <c r="AO780">
        <v>2</v>
      </c>
      <c r="AP780" t="s">
        <v>2015</v>
      </c>
      <c r="AQ780" t="s">
        <v>27</v>
      </c>
      <c r="AR780">
        <v>40</v>
      </c>
      <c r="AT780" t="s">
        <v>2016</v>
      </c>
      <c r="AU780" t="s">
        <v>2015</v>
      </c>
      <c r="AV780" t="s">
        <v>62</v>
      </c>
      <c r="AW780" s="8">
        <v>4180</v>
      </c>
      <c r="AX780" s="8">
        <v>5016</v>
      </c>
      <c r="AY780" s="8">
        <v>5418.77</v>
      </c>
      <c r="BA780" t="s">
        <v>4464</v>
      </c>
      <c r="BB780" t="s">
        <v>3717</v>
      </c>
      <c r="BC780" t="s">
        <v>4465</v>
      </c>
      <c r="BE780">
        <v>28</v>
      </c>
      <c r="BF780" t="s">
        <v>69</v>
      </c>
      <c r="BG780" t="s">
        <v>4466</v>
      </c>
      <c r="BI780">
        <v>118.78</v>
      </c>
      <c r="BJ780">
        <v>216.86</v>
      </c>
      <c r="BK780" t="s">
        <v>4467</v>
      </c>
      <c r="BL780">
        <v>2709.38</v>
      </c>
      <c r="BM780">
        <v>4180</v>
      </c>
      <c r="BN780">
        <v>4515.6400000000003</v>
      </c>
      <c r="BO780" t="s">
        <v>304</v>
      </c>
      <c r="BP780">
        <v>0</v>
      </c>
      <c r="BQ780" t="s">
        <v>1816</v>
      </c>
      <c r="BR780" t="s">
        <v>4468</v>
      </c>
      <c r="BS780" t="s">
        <v>9</v>
      </c>
      <c r="BT780" t="s">
        <v>9</v>
      </c>
      <c r="BU780" t="s">
        <v>38</v>
      </c>
      <c r="BV780" t="s">
        <v>4469</v>
      </c>
      <c r="BW780" t="s">
        <v>4463</v>
      </c>
      <c r="BX780" t="s">
        <v>4470</v>
      </c>
      <c r="BY780" t="s">
        <v>4463</v>
      </c>
      <c r="BZ780" t="s">
        <v>72</v>
      </c>
      <c r="CA780" t="s">
        <v>4471</v>
      </c>
      <c r="CD780" t="s">
        <v>574</v>
      </c>
      <c r="CE780" t="s">
        <v>338</v>
      </c>
      <c r="CF780">
        <v>209</v>
      </c>
      <c r="CG780" t="s">
        <v>1654</v>
      </c>
      <c r="CI780" t="s">
        <v>4421</v>
      </c>
      <c r="CJ780">
        <v>124</v>
      </c>
      <c r="CK780" t="s">
        <v>45</v>
      </c>
      <c r="CL780" s="1">
        <v>42238</v>
      </c>
      <c r="CM780" t="s">
        <v>4464</v>
      </c>
      <c r="CN780" t="s">
        <v>4472</v>
      </c>
      <c r="CQ780">
        <v>2</v>
      </c>
      <c r="CR780" s="8">
        <v>1011.56</v>
      </c>
      <c r="CS780">
        <v>2</v>
      </c>
      <c r="CU780" s="8">
        <v>4180</v>
      </c>
      <c r="CV780">
        <v>3</v>
      </c>
      <c r="CX780" t="s">
        <v>4473</v>
      </c>
    </row>
    <row r="781" spans="1:103" x14ac:dyDescent="0.35">
      <c r="A781" t="s">
        <v>5749</v>
      </c>
      <c r="B781" s="19" t="s">
        <v>5730</v>
      </c>
      <c r="C781" t="s">
        <v>9</v>
      </c>
      <c r="D781">
        <v>100</v>
      </c>
      <c r="E781">
        <v>90</v>
      </c>
      <c r="F781" t="s">
        <v>5730</v>
      </c>
      <c r="G781">
        <v>1627</v>
      </c>
      <c r="H781" t="s">
        <v>50</v>
      </c>
      <c r="I781">
        <v>75</v>
      </c>
      <c r="J781" t="s">
        <v>1805</v>
      </c>
      <c r="K781" t="s">
        <v>5750</v>
      </c>
      <c r="L781" s="1"/>
      <c r="M781" s="1">
        <v>42238</v>
      </c>
      <c r="N781" s="1">
        <v>42110</v>
      </c>
      <c r="O781" t="s">
        <v>13</v>
      </c>
      <c r="P781" s="1"/>
      <c r="Q781" t="s">
        <v>1047</v>
      </c>
      <c r="R781" t="s">
        <v>9</v>
      </c>
      <c r="S781" t="s">
        <v>5732</v>
      </c>
      <c r="T781" t="s">
        <v>13</v>
      </c>
      <c r="U781" t="s">
        <v>16</v>
      </c>
      <c r="X781" s="8">
        <v>40</v>
      </c>
      <c r="Y781" s="8">
        <v>22</v>
      </c>
      <c r="Z781" s="8">
        <v>45</v>
      </c>
      <c r="AA781" s="8">
        <v>19321.13</v>
      </c>
      <c r="AB781" t="s">
        <v>697</v>
      </c>
      <c r="AC781" t="s">
        <v>54</v>
      </c>
      <c r="AD781" t="s">
        <v>19</v>
      </c>
      <c r="AE781" t="s">
        <v>1805</v>
      </c>
      <c r="AF781" t="s">
        <v>20</v>
      </c>
      <c r="AG781" t="s">
        <v>5751</v>
      </c>
      <c r="AH781" t="s">
        <v>1809</v>
      </c>
      <c r="AI781" t="s">
        <v>527</v>
      </c>
      <c r="AJ781" t="s">
        <v>59</v>
      </c>
      <c r="AK781" t="s">
        <v>3457</v>
      </c>
      <c r="AL781" s="2">
        <v>42110.747256944444</v>
      </c>
      <c r="AM781" t="s">
        <v>5752</v>
      </c>
      <c r="AN781" t="s">
        <v>5752</v>
      </c>
      <c r="AO781">
        <v>1</v>
      </c>
      <c r="AP781" t="s">
        <v>5343</v>
      </c>
      <c r="AQ781" t="s">
        <v>702</v>
      </c>
      <c r="AR781">
        <v>60</v>
      </c>
      <c r="AT781" t="s">
        <v>5735</v>
      </c>
      <c r="AU781" t="s">
        <v>5343</v>
      </c>
      <c r="AV781" t="s">
        <v>62</v>
      </c>
      <c r="AW781" s="8">
        <v>17925</v>
      </c>
      <c r="AX781" s="8">
        <v>17925</v>
      </c>
      <c r="AY781" s="8">
        <v>19321.13</v>
      </c>
      <c r="BA781" t="s">
        <v>5753</v>
      </c>
      <c r="BB781" t="s">
        <v>5754</v>
      </c>
      <c r="BC781" t="s">
        <v>5755</v>
      </c>
      <c r="BE781">
        <v>48</v>
      </c>
      <c r="BF781" t="s">
        <v>9</v>
      </c>
      <c r="BG781" t="s">
        <v>5756</v>
      </c>
      <c r="BI781">
        <v>448.88</v>
      </c>
      <c r="BJ781">
        <v>947.25</v>
      </c>
      <c r="BK781" t="s">
        <v>5757</v>
      </c>
      <c r="BL781">
        <v>11592.68</v>
      </c>
      <c r="BM781">
        <v>17925</v>
      </c>
      <c r="BN781">
        <v>19321.13</v>
      </c>
      <c r="BO781" t="s">
        <v>304</v>
      </c>
      <c r="BP781">
        <v>0</v>
      </c>
      <c r="BQ781" t="s">
        <v>1816</v>
      </c>
      <c r="BR781" t="s">
        <v>5758</v>
      </c>
      <c r="BS781" t="s">
        <v>69</v>
      </c>
      <c r="BT781" t="s">
        <v>9</v>
      </c>
      <c r="BU781" t="s">
        <v>38</v>
      </c>
      <c r="BV781" t="s">
        <v>5759</v>
      </c>
      <c r="BW781" t="s">
        <v>5752</v>
      </c>
      <c r="BX781" t="s">
        <v>5760</v>
      </c>
      <c r="BY781" t="s">
        <v>5752</v>
      </c>
      <c r="BZ781" t="s">
        <v>72</v>
      </c>
      <c r="CA781" t="s">
        <v>5761</v>
      </c>
      <c r="CE781" t="s">
        <v>112</v>
      </c>
      <c r="CF781">
        <v>234</v>
      </c>
      <c r="CG781" t="s">
        <v>1654</v>
      </c>
      <c r="CI781" t="s">
        <v>5730</v>
      </c>
      <c r="CJ781">
        <v>105</v>
      </c>
      <c r="CK781" t="s">
        <v>45</v>
      </c>
      <c r="CL781" s="1">
        <v>42238</v>
      </c>
      <c r="CM781" t="s">
        <v>5753</v>
      </c>
      <c r="CO781" t="s">
        <v>5762</v>
      </c>
      <c r="CQ781">
        <v>1</v>
      </c>
      <c r="CR781" s="8"/>
      <c r="CS781">
        <v>3</v>
      </c>
      <c r="CU781" s="8">
        <v>17925</v>
      </c>
      <c r="CV781">
        <v>3</v>
      </c>
      <c r="CX781" t="s">
        <v>5763</v>
      </c>
    </row>
    <row r="782" spans="1:103" x14ac:dyDescent="0.35">
      <c r="A782" t="s">
        <v>5749</v>
      </c>
      <c r="B782" s="19" t="s">
        <v>6289</v>
      </c>
      <c r="C782" t="s">
        <v>9</v>
      </c>
      <c r="D782">
        <v>100</v>
      </c>
      <c r="E782">
        <v>140</v>
      </c>
      <c r="F782" t="s">
        <v>6289</v>
      </c>
      <c r="G782">
        <v>1628</v>
      </c>
      <c r="H782" t="s">
        <v>50</v>
      </c>
      <c r="I782">
        <v>110</v>
      </c>
      <c r="J782" t="s">
        <v>1805</v>
      </c>
      <c r="K782" t="s">
        <v>5750</v>
      </c>
      <c r="L782" s="1"/>
      <c r="M782" s="1">
        <v>42235</v>
      </c>
      <c r="N782" s="1">
        <v>42110</v>
      </c>
      <c r="O782" t="s">
        <v>13</v>
      </c>
      <c r="P782" s="1"/>
      <c r="Q782" t="s">
        <v>1047</v>
      </c>
      <c r="R782" t="s">
        <v>9</v>
      </c>
      <c r="S782" t="s">
        <v>6291</v>
      </c>
      <c r="T782" t="s">
        <v>13</v>
      </c>
      <c r="U782" t="s">
        <v>16</v>
      </c>
      <c r="X782" s="8">
        <v>40</v>
      </c>
      <c r="Y782" s="8">
        <v>22</v>
      </c>
      <c r="Z782" s="8">
        <v>55</v>
      </c>
      <c r="AA782" s="8">
        <v>29481.54</v>
      </c>
      <c r="AB782" t="s">
        <v>697</v>
      </c>
      <c r="AC782" t="s">
        <v>54</v>
      </c>
      <c r="AD782" t="s">
        <v>794</v>
      </c>
      <c r="AE782" t="s">
        <v>1805</v>
      </c>
      <c r="AF782" t="s">
        <v>20</v>
      </c>
      <c r="AG782" t="s">
        <v>5751</v>
      </c>
      <c r="AH782" t="s">
        <v>1809</v>
      </c>
      <c r="AI782" t="s">
        <v>527</v>
      </c>
      <c r="AJ782" t="s">
        <v>100</v>
      </c>
      <c r="AK782" t="s">
        <v>3485</v>
      </c>
      <c r="AL782" s="2">
        <v>42110.747939814813</v>
      </c>
      <c r="AM782" t="s">
        <v>5752</v>
      </c>
      <c r="AN782" t="s">
        <v>5752</v>
      </c>
      <c r="AO782">
        <v>1</v>
      </c>
      <c r="AP782" t="s">
        <v>3730</v>
      </c>
      <c r="AQ782" t="s">
        <v>702</v>
      </c>
      <c r="AR782">
        <v>60</v>
      </c>
      <c r="AT782" t="s">
        <v>5925</v>
      </c>
      <c r="AU782" t="s">
        <v>3730</v>
      </c>
      <c r="AV782" t="s">
        <v>104</v>
      </c>
      <c r="AW782" s="8">
        <v>27390</v>
      </c>
      <c r="AX782" s="8">
        <v>27390</v>
      </c>
      <c r="AY782" s="8">
        <v>29481.54</v>
      </c>
      <c r="BA782" t="s">
        <v>5753</v>
      </c>
      <c r="BB782" t="s">
        <v>5754</v>
      </c>
      <c r="BC782" t="s">
        <v>5755</v>
      </c>
      <c r="BD782">
        <v>1.5</v>
      </c>
      <c r="BE782">
        <v>50</v>
      </c>
      <c r="BF782" t="s">
        <v>9</v>
      </c>
      <c r="BG782" t="s">
        <v>5756</v>
      </c>
      <c r="BI782">
        <v>627.4</v>
      </c>
      <c r="BJ782">
        <v>1464.14</v>
      </c>
      <c r="BK782" t="s">
        <v>6304</v>
      </c>
      <c r="BL782">
        <v>17688.919999999998</v>
      </c>
      <c r="BM782">
        <v>27390</v>
      </c>
      <c r="BN782">
        <v>29481.54</v>
      </c>
      <c r="BO782" t="s">
        <v>304</v>
      </c>
      <c r="BP782">
        <v>0</v>
      </c>
      <c r="BQ782" t="s">
        <v>1816</v>
      </c>
      <c r="BR782" t="s">
        <v>5758</v>
      </c>
      <c r="BS782" t="s">
        <v>69</v>
      </c>
      <c r="BT782" t="s">
        <v>9</v>
      </c>
      <c r="BU782" t="s">
        <v>38</v>
      </c>
      <c r="BV782" t="s">
        <v>5759</v>
      </c>
      <c r="BW782" t="s">
        <v>5752</v>
      </c>
      <c r="BX782" t="s">
        <v>5760</v>
      </c>
      <c r="BY782" t="s">
        <v>5752</v>
      </c>
      <c r="BZ782" t="s">
        <v>72</v>
      </c>
      <c r="CA782" t="s">
        <v>5761</v>
      </c>
      <c r="CE782" t="s">
        <v>112</v>
      </c>
      <c r="CF782">
        <v>244</v>
      </c>
      <c r="CG782" t="s">
        <v>1654</v>
      </c>
      <c r="CI782" t="s">
        <v>6289</v>
      </c>
      <c r="CJ782">
        <v>102</v>
      </c>
      <c r="CK782" t="s">
        <v>45</v>
      </c>
      <c r="CL782" s="1">
        <v>42235</v>
      </c>
      <c r="CM782" t="s">
        <v>5753</v>
      </c>
      <c r="CO782" t="s">
        <v>5762</v>
      </c>
      <c r="CQ782">
        <v>1</v>
      </c>
      <c r="CR782" s="8"/>
      <c r="CS782">
        <v>2</v>
      </c>
      <c r="CU782" s="8">
        <v>27390</v>
      </c>
      <c r="CV782">
        <v>3</v>
      </c>
      <c r="CX782" t="s">
        <v>6305</v>
      </c>
      <c r="CY782">
        <v>7.5</v>
      </c>
    </row>
    <row r="783" spans="1:103" x14ac:dyDescent="0.35">
      <c r="A783" t="s">
        <v>5749</v>
      </c>
      <c r="B783" s="19" t="s">
        <v>6289</v>
      </c>
      <c r="C783" t="s">
        <v>9</v>
      </c>
      <c r="D783">
        <v>100</v>
      </c>
      <c r="E783">
        <v>140</v>
      </c>
      <c r="F783" t="s">
        <v>6289</v>
      </c>
      <c r="G783">
        <v>1629</v>
      </c>
      <c r="H783" t="s">
        <v>50</v>
      </c>
      <c r="I783">
        <v>110</v>
      </c>
      <c r="J783" t="s">
        <v>1805</v>
      </c>
      <c r="K783" t="s">
        <v>5750</v>
      </c>
      <c r="L783" s="1"/>
      <c r="M783" s="1">
        <v>42237</v>
      </c>
      <c r="N783" s="1">
        <v>42110</v>
      </c>
      <c r="O783" t="s">
        <v>13</v>
      </c>
      <c r="P783" s="1"/>
      <c r="Q783" t="s">
        <v>1047</v>
      </c>
      <c r="R783" t="s">
        <v>9</v>
      </c>
      <c r="S783" t="s">
        <v>6291</v>
      </c>
      <c r="T783" t="s">
        <v>13</v>
      </c>
      <c r="U783" t="s">
        <v>16</v>
      </c>
      <c r="X783" s="8">
        <v>40</v>
      </c>
      <c r="Y783" s="8">
        <v>22</v>
      </c>
      <c r="Z783" s="8">
        <v>55</v>
      </c>
      <c r="AA783" s="8">
        <v>29481.54</v>
      </c>
      <c r="AB783" t="s">
        <v>697</v>
      </c>
      <c r="AC783" t="s">
        <v>54</v>
      </c>
      <c r="AD783" t="s">
        <v>794</v>
      </c>
      <c r="AE783" t="s">
        <v>1805</v>
      </c>
      <c r="AF783" t="s">
        <v>20</v>
      </c>
      <c r="AG783" t="s">
        <v>5751</v>
      </c>
      <c r="AH783" t="s">
        <v>1809</v>
      </c>
      <c r="AI783" t="s">
        <v>527</v>
      </c>
      <c r="AJ783" t="s">
        <v>23</v>
      </c>
      <c r="AK783" t="s">
        <v>3453</v>
      </c>
      <c r="AL783" s="2">
        <v>42110.748495370368</v>
      </c>
      <c r="AM783" t="s">
        <v>5752</v>
      </c>
      <c r="AN783" t="s">
        <v>5752</v>
      </c>
      <c r="AO783">
        <v>1</v>
      </c>
      <c r="AP783" t="s">
        <v>3730</v>
      </c>
      <c r="AQ783" t="s">
        <v>702</v>
      </c>
      <c r="AR783">
        <v>60</v>
      </c>
      <c r="AT783" t="s">
        <v>5925</v>
      </c>
      <c r="AU783" t="s">
        <v>3730</v>
      </c>
      <c r="AV783" t="s">
        <v>29</v>
      </c>
      <c r="AW783" s="8">
        <v>27390</v>
      </c>
      <c r="AX783" s="8">
        <v>27390</v>
      </c>
      <c r="AY783" s="8">
        <v>29481.54</v>
      </c>
      <c r="BA783" t="s">
        <v>5753</v>
      </c>
      <c r="BB783" t="s">
        <v>5754</v>
      </c>
      <c r="BC783" t="s">
        <v>5755</v>
      </c>
      <c r="BD783">
        <v>1.5</v>
      </c>
      <c r="BE783">
        <v>50</v>
      </c>
      <c r="BF783" t="s">
        <v>9</v>
      </c>
      <c r="BG783" t="s">
        <v>5756</v>
      </c>
      <c r="BI783">
        <v>627.4</v>
      </c>
      <c r="BJ783">
        <v>1464.14</v>
      </c>
      <c r="BK783" t="s">
        <v>6306</v>
      </c>
      <c r="BL783">
        <v>17688.919999999998</v>
      </c>
      <c r="BM783">
        <v>27390</v>
      </c>
      <c r="BN783">
        <v>29481.54</v>
      </c>
      <c r="BO783" t="s">
        <v>304</v>
      </c>
      <c r="BP783">
        <v>0</v>
      </c>
      <c r="BQ783" t="s">
        <v>1816</v>
      </c>
      <c r="BR783" t="s">
        <v>5758</v>
      </c>
      <c r="BS783" t="s">
        <v>69</v>
      </c>
      <c r="BT783" t="s">
        <v>9</v>
      </c>
      <c r="BU783" t="s">
        <v>38</v>
      </c>
      <c r="BV783" t="s">
        <v>5759</v>
      </c>
      <c r="BW783" t="s">
        <v>5752</v>
      </c>
      <c r="BX783" t="s">
        <v>5760</v>
      </c>
      <c r="BY783" t="s">
        <v>5752</v>
      </c>
      <c r="BZ783" t="s">
        <v>72</v>
      </c>
      <c r="CA783" t="s">
        <v>5761</v>
      </c>
      <c r="CE783" t="s">
        <v>112</v>
      </c>
      <c r="CF783">
        <v>244</v>
      </c>
      <c r="CG783" t="s">
        <v>1654</v>
      </c>
      <c r="CI783" t="s">
        <v>6289</v>
      </c>
      <c r="CJ783">
        <v>102</v>
      </c>
      <c r="CK783" t="s">
        <v>45</v>
      </c>
      <c r="CL783" s="1">
        <v>42237</v>
      </c>
      <c r="CM783" t="s">
        <v>5753</v>
      </c>
      <c r="CO783" t="s">
        <v>5762</v>
      </c>
      <c r="CQ783">
        <v>1</v>
      </c>
      <c r="CR783" s="8"/>
      <c r="CS783">
        <v>2</v>
      </c>
      <c r="CU783" s="8">
        <v>27390</v>
      </c>
      <c r="CV783">
        <v>3</v>
      </c>
      <c r="CX783" t="s">
        <v>6307</v>
      </c>
      <c r="CY783">
        <v>7.5</v>
      </c>
    </row>
    <row r="784" spans="1:103" x14ac:dyDescent="0.35">
      <c r="A784" t="s">
        <v>6308</v>
      </c>
      <c r="B784" s="19" t="s">
        <v>6289</v>
      </c>
      <c r="C784" t="s">
        <v>9</v>
      </c>
      <c r="D784">
        <v>100</v>
      </c>
      <c r="E784">
        <v>140</v>
      </c>
      <c r="F784" t="s">
        <v>6289</v>
      </c>
      <c r="G784">
        <v>1634</v>
      </c>
      <c r="H784" t="s">
        <v>148</v>
      </c>
      <c r="I784">
        <v>124</v>
      </c>
      <c r="J784" t="s">
        <v>1805</v>
      </c>
      <c r="K784" t="s">
        <v>6309</v>
      </c>
      <c r="L784" s="1"/>
      <c r="M784" s="1">
        <v>42235</v>
      </c>
      <c r="N784" s="1">
        <v>42110</v>
      </c>
      <c r="O784" t="s">
        <v>13</v>
      </c>
      <c r="P784" s="1"/>
      <c r="Q784" t="s">
        <v>1047</v>
      </c>
      <c r="R784" t="s">
        <v>9</v>
      </c>
      <c r="S784" t="s">
        <v>6291</v>
      </c>
      <c r="T784" t="s">
        <v>13</v>
      </c>
      <c r="U784" t="s">
        <v>1283</v>
      </c>
      <c r="X784" s="8">
        <v>45</v>
      </c>
      <c r="Y784" s="8">
        <v>25</v>
      </c>
      <c r="Z784" s="8">
        <v>76</v>
      </c>
      <c r="AA784" s="8">
        <v>44077.86</v>
      </c>
      <c r="AB784" t="s">
        <v>654</v>
      </c>
      <c r="AC784" t="s">
        <v>1558</v>
      </c>
      <c r="AD784" t="s">
        <v>794</v>
      </c>
      <c r="AE784" t="s">
        <v>1805</v>
      </c>
      <c r="AF784" t="s">
        <v>20</v>
      </c>
      <c r="AH784" t="s">
        <v>1809</v>
      </c>
      <c r="AI784" t="s">
        <v>527</v>
      </c>
      <c r="AJ784" t="s">
        <v>100</v>
      </c>
      <c r="AK784" t="s">
        <v>1560</v>
      </c>
      <c r="AL784" s="2">
        <v>42110.750798611109</v>
      </c>
      <c r="AM784" t="s">
        <v>6310</v>
      </c>
      <c r="AN784" t="s">
        <v>6311</v>
      </c>
      <c r="AO784">
        <v>5</v>
      </c>
      <c r="AP784" t="s">
        <v>3730</v>
      </c>
      <c r="AQ784" t="s">
        <v>702</v>
      </c>
      <c r="AR784">
        <v>60</v>
      </c>
      <c r="AT784" t="s">
        <v>5925</v>
      </c>
      <c r="AU784" t="s">
        <v>3730</v>
      </c>
      <c r="AV784" t="s">
        <v>104</v>
      </c>
      <c r="AW784" s="8">
        <v>36386.269999999997</v>
      </c>
      <c r="AX784" s="8">
        <v>40992.269999999997</v>
      </c>
      <c r="AY784" s="8">
        <v>44077.86</v>
      </c>
      <c r="BB784" t="s">
        <v>1742</v>
      </c>
      <c r="BD784">
        <v>1.5</v>
      </c>
      <c r="BE784">
        <v>50</v>
      </c>
      <c r="BF784" t="s">
        <v>69</v>
      </c>
      <c r="BG784" t="s">
        <v>6312</v>
      </c>
      <c r="BI784">
        <v>739.2</v>
      </c>
      <c r="BJ784">
        <v>1960.2</v>
      </c>
      <c r="BK784" t="s">
        <v>6313</v>
      </c>
      <c r="BL784">
        <v>19444.7</v>
      </c>
      <c r="BM784">
        <v>36190</v>
      </c>
      <c r="BN784">
        <v>38889.4</v>
      </c>
      <c r="BO784" t="s">
        <v>412</v>
      </c>
      <c r="BP784">
        <v>0</v>
      </c>
      <c r="BQ784" t="s">
        <v>1816</v>
      </c>
      <c r="BR784" t="s">
        <v>6314</v>
      </c>
      <c r="BS784" t="s">
        <v>69</v>
      </c>
      <c r="BT784" t="s">
        <v>9</v>
      </c>
      <c r="BU784" t="s">
        <v>38</v>
      </c>
      <c r="BV784" t="s">
        <v>951</v>
      </c>
      <c r="BW784" t="s">
        <v>6310</v>
      </c>
      <c r="BX784" t="s">
        <v>6315</v>
      </c>
      <c r="BY784" t="s">
        <v>6311</v>
      </c>
      <c r="BZ784" t="s">
        <v>40</v>
      </c>
      <c r="CB784" t="s">
        <v>3876</v>
      </c>
      <c r="CC784" t="s">
        <v>6316</v>
      </c>
      <c r="CE784" t="s">
        <v>129</v>
      </c>
      <c r="CF784">
        <v>329</v>
      </c>
      <c r="CG784" t="s">
        <v>672</v>
      </c>
      <c r="CI784" t="s">
        <v>6289</v>
      </c>
      <c r="CJ784">
        <v>102</v>
      </c>
      <c r="CK784" t="s">
        <v>45</v>
      </c>
      <c r="CL784" s="1">
        <v>42235</v>
      </c>
      <c r="CM784" t="s">
        <v>6317</v>
      </c>
      <c r="CO784" t="s">
        <v>6316</v>
      </c>
      <c r="CP784" t="s">
        <v>6316</v>
      </c>
      <c r="CQ784">
        <v>4</v>
      </c>
      <c r="CR784" s="8">
        <v>5573.26</v>
      </c>
      <c r="CS784">
        <v>6</v>
      </c>
      <c r="CU784" s="8">
        <v>36386.269999999997</v>
      </c>
      <c r="CV784">
        <v>3</v>
      </c>
      <c r="CX784" t="s">
        <v>6318</v>
      </c>
      <c r="CY784">
        <v>7.5</v>
      </c>
    </row>
    <row r="785" spans="1:103" x14ac:dyDescent="0.35">
      <c r="A785" t="s">
        <v>7589</v>
      </c>
      <c r="B785" s="19" t="s">
        <v>7547</v>
      </c>
      <c r="C785" t="s">
        <v>9</v>
      </c>
      <c r="D785">
        <v>100</v>
      </c>
      <c r="E785">
        <v>55</v>
      </c>
      <c r="F785" t="s">
        <v>7547</v>
      </c>
      <c r="G785">
        <v>1640</v>
      </c>
      <c r="H785" t="s">
        <v>50</v>
      </c>
      <c r="I785">
        <v>55</v>
      </c>
      <c r="J785" t="s">
        <v>1805</v>
      </c>
      <c r="K785" t="s">
        <v>7590</v>
      </c>
      <c r="L785" s="1"/>
      <c r="M785" s="1">
        <v>42235</v>
      </c>
      <c r="N785" s="1">
        <v>42110</v>
      </c>
      <c r="O785" t="s">
        <v>13</v>
      </c>
      <c r="P785" s="1"/>
      <c r="Q785" t="s">
        <v>1047</v>
      </c>
      <c r="R785" t="s">
        <v>9</v>
      </c>
      <c r="S785" t="s">
        <v>7549</v>
      </c>
      <c r="T785" t="s">
        <v>13</v>
      </c>
      <c r="U785" t="s">
        <v>16</v>
      </c>
      <c r="X785" s="8">
        <v>40</v>
      </c>
      <c r="Y785" s="8">
        <v>22</v>
      </c>
      <c r="Z785" s="8">
        <v>45</v>
      </c>
      <c r="AA785" s="8">
        <v>15944.31</v>
      </c>
      <c r="AB785" t="s">
        <v>55</v>
      </c>
      <c r="AC785" t="s">
        <v>55</v>
      </c>
      <c r="AD785" t="s">
        <v>19</v>
      </c>
      <c r="AE785" t="s">
        <v>1805</v>
      </c>
      <c r="AF785" t="s">
        <v>20</v>
      </c>
      <c r="AH785" t="s">
        <v>1809</v>
      </c>
      <c r="AI785" t="s">
        <v>527</v>
      </c>
      <c r="AJ785" t="s">
        <v>100</v>
      </c>
      <c r="AK785" t="s">
        <v>101</v>
      </c>
      <c r="AL785" s="2">
        <v>42110.753703703704</v>
      </c>
      <c r="AN785" t="s">
        <v>3010</v>
      </c>
      <c r="AO785">
        <v>1</v>
      </c>
      <c r="AP785" t="s">
        <v>4011</v>
      </c>
      <c r="AQ785" t="s">
        <v>27</v>
      </c>
      <c r="AR785">
        <v>40</v>
      </c>
      <c r="AT785" t="s">
        <v>4012</v>
      </c>
      <c r="AU785" t="s">
        <v>4011</v>
      </c>
      <c r="AV785" t="s">
        <v>104</v>
      </c>
      <c r="AW785" s="8">
        <v>14795</v>
      </c>
      <c r="AX785" s="8">
        <v>14795</v>
      </c>
      <c r="AY785" s="8">
        <v>15944.31</v>
      </c>
      <c r="BB785" t="s">
        <v>7591</v>
      </c>
      <c r="BD785">
        <v>1.5</v>
      </c>
      <c r="BE785">
        <v>26</v>
      </c>
      <c r="BF785" t="s">
        <v>69</v>
      </c>
      <c r="BG785" t="s">
        <v>7592</v>
      </c>
      <c r="BI785">
        <v>366.25</v>
      </c>
      <c r="BJ785">
        <v>783.06</v>
      </c>
      <c r="BK785" t="s">
        <v>7593</v>
      </c>
      <c r="BL785">
        <v>15944.31</v>
      </c>
      <c r="BM785">
        <v>14795</v>
      </c>
      <c r="BN785">
        <v>15944.31</v>
      </c>
      <c r="BO785" t="s">
        <v>67</v>
      </c>
      <c r="BP785">
        <v>0</v>
      </c>
      <c r="BQ785" t="s">
        <v>1816</v>
      </c>
      <c r="BR785" t="s">
        <v>7594</v>
      </c>
      <c r="BS785" t="s">
        <v>69</v>
      </c>
      <c r="BT785" t="s">
        <v>9</v>
      </c>
      <c r="BU785" t="s">
        <v>38</v>
      </c>
      <c r="BV785" t="s">
        <v>7595</v>
      </c>
      <c r="BX785" t="s">
        <v>292</v>
      </c>
      <c r="BY785" t="s">
        <v>3010</v>
      </c>
      <c r="BZ785" t="s">
        <v>40</v>
      </c>
      <c r="CC785" t="s">
        <v>7596</v>
      </c>
      <c r="CD785" t="s">
        <v>254</v>
      </c>
      <c r="CE785" t="s">
        <v>1153</v>
      </c>
      <c r="CF785">
        <v>234</v>
      </c>
      <c r="CG785" t="s">
        <v>1501</v>
      </c>
      <c r="CI785" t="s">
        <v>7547</v>
      </c>
      <c r="CJ785">
        <v>106</v>
      </c>
      <c r="CK785" t="s">
        <v>45</v>
      </c>
      <c r="CL785" s="1">
        <v>42235</v>
      </c>
      <c r="CM785" t="s">
        <v>7597</v>
      </c>
      <c r="CO785" t="s">
        <v>7596</v>
      </c>
      <c r="CP785" t="s">
        <v>7596</v>
      </c>
      <c r="CQ785">
        <v>1</v>
      </c>
      <c r="CR785" s="8"/>
      <c r="CS785">
        <v>2</v>
      </c>
      <c r="CU785" s="8">
        <v>14795</v>
      </c>
      <c r="CV785">
        <v>2</v>
      </c>
      <c r="CX785" t="s">
        <v>7598</v>
      </c>
      <c r="CY785">
        <v>6</v>
      </c>
    </row>
    <row r="786" spans="1:103" x14ac:dyDescent="0.35">
      <c r="A786" t="s">
        <v>8764</v>
      </c>
      <c r="B786" s="19" t="s">
        <v>8721</v>
      </c>
      <c r="C786" t="s">
        <v>9</v>
      </c>
      <c r="D786">
        <v>100</v>
      </c>
      <c r="E786">
        <v>12</v>
      </c>
      <c r="F786" t="s">
        <v>8721</v>
      </c>
      <c r="G786">
        <v>1612</v>
      </c>
      <c r="H786" t="s">
        <v>50</v>
      </c>
      <c r="I786">
        <v>12</v>
      </c>
      <c r="J786" t="s">
        <v>1805</v>
      </c>
      <c r="K786" t="s">
        <v>8765</v>
      </c>
      <c r="L786" s="1"/>
      <c r="M786" s="1">
        <v>42235</v>
      </c>
      <c r="N786" s="1">
        <v>42110</v>
      </c>
      <c r="O786" t="s">
        <v>13</v>
      </c>
      <c r="P786" s="1"/>
      <c r="Q786" t="s">
        <v>1047</v>
      </c>
      <c r="R786" t="s">
        <v>9</v>
      </c>
      <c r="S786" t="s">
        <v>8723</v>
      </c>
      <c r="T786" t="s">
        <v>13</v>
      </c>
      <c r="U786" t="s">
        <v>53</v>
      </c>
      <c r="X786" s="8">
        <v>40</v>
      </c>
      <c r="Y786" s="8">
        <v>22</v>
      </c>
      <c r="Z786" s="8">
        <v>70</v>
      </c>
      <c r="AA786" s="8">
        <v>3597.42</v>
      </c>
      <c r="AB786" t="s">
        <v>55</v>
      </c>
      <c r="AC786" t="s">
        <v>303</v>
      </c>
      <c r="AD786" t="s">
        <v>655</v>
      </c>
      <c r="AE786" t="s">
        <v>1805</v>
      </c>
      <c r="AF786" t="s">
        <v>20</v>
      </c>
      <c r="AG786" t="s">
        <v>8766</v>
      </c>
      <c r="AH786" t="s">
        <v>1809</v>
      </c>
      <c r="AI786" t="s">
        <v>527</v>
      </c>
      <c r="AJ786" t="s">
        <v>100</v>
      </c>
      <c r="AK786" t="s">
        <v>2073</v>
      </c>
      <c r="AL786" s="2">
        <v>42110.441018518519</v>
      </c>
      <c r="AM786" t="s">
        <v>8767</v>
      </c>
      <c r="AN786" t="s">
        <v>8767</v>
      </c>
      <c r="AO786">
        <v>1</v>
      </c>
      <c r="AP786" t="s">
        <v>7840</v>
      </c>
      <c r="AQ786" t="s">
        <v>818</v>
      </c>
      <c r="AR786">
        <v>25</v>
      </c>
      <c r="AT786" t="s">
        <v>7841</v>
      </c>
      <c r="AU786" t="s">
        <v>7840</v>
      </c>
      <c r="AV786" t="s">
        <v>104</v>
      </c>
      <c r="AW786" s="8">
        <v>3348</v>
      </c>
      <c r="AX786" s="8">
        <v>3348</v>
      </c>
      <c r="AY786" s="8">
        <v>3597.42</v>
      </c>
      <c r="BB786" t="s">
        <v>32</v>
      </c>
      <c r="BD786">
        <v>1</v>
      </c>
      <c r="BE786">
        <v>15</v>
      </c>
      <c r="BF786" t="s">
        <v>9</v>
      </c>
      <c r="BG786" t="s">
        <v>8768</v>
      </c>
      <c r="BI786">
        <v>67.959999999999994</v>
      </c>
      <c r="BJ786">
        <v>181.46</v>
      </c>
      <c r="BK786" t="s">
        <v>8769</v>
      </c>
      <c r="BL786">
        <v>2158.4499999999998</v>
      </c>
      <c r="BM786">
        <v>3348</v>
      </c>
      <c r="BN786">
        <v>3597.42</v>
      </c>
      <c r="BO786" t="s">
        <v>828</v>
      </c>
      <c r="BP786">
        <v>0</v>
      </c>
      <c r="BQ786" t="s">
        <v>1816</v>
      </c>
      <c r="BR786" t="s">
        <v>8770</v>
      </c>
      <c r="BS786" t="s">
        <v>69</v>
      </c>
      <c r="BT786" t="s">
        <v>9</v>
      </c>
      <c r="BU786" t="s">
        <v>38</v>
      </c>
      <c r="BV786" t="s">
        <v>8771</v>
      </c>
      <c r="BW786" t="s">
        <v>8767</v>
      </c>
      <c r="BX786" t="s">
        <v>8772</v>
      </c>
      <c r="BY786" t="s">
        <v>8767</v>
      </c>
      <c r="BZ786" t="s">
        <v>72</v>
      </c>
      <c r="CC786" t="s">
        <v>8773</v>
      </c>
      <c r="CE786" t="s">
        <v>294</v>
      </c>
      <c r="CF786">
        <v>274</v>
      </c>
      <c r="CG786" t="s">
        <v>1501</v>
      </c>
      <c r="CI786" t="s">
        <v>8721</v>
      </c>
      <c r="CJ786">
        <v>125</v>
      </c>
      <c r="CK786" t="s">
        <v>45</v>
      </c>
      <c r="CL786" s="1">
        <v>42235</v>
      </c>
      <c r="CM786" t="s">
        <v>8774</v>
      </c>
      <c r="CO786" t="s">
        <v>8773</v>
      </c>
      <c r="CP786" t="s">
        <v>8773</v>
      </c>
      <c r="CQ786">
        <v>1</v>
      </c>
      <c r="CR786" s="8"/>
      <c r="CS786">
        <v>1</v>
      </c>
      <c r="CU786" s="8">
        <v>3348</v>
      </c>
      <c r="CV786">
        <v>1</v>
      </c>
      <c r="CX786" t="s">
        <v>8775</v>
      </c>
      <c r="CY786">
        <v>5</v>
      </c>
    </row>
    <row r="787" spans="1:103" x14ac:dyDescent="0.35">
      <c r="A787" t="s">
        <v>9371</v>
      </c>
      <c r="B787" s="19" t="s">
        <v>9372</v>
      </c>
      <c r="C787" t="s">
        <v>9</v>
      </c>
      <c r="D787">
        <v>100</v>
      </c>
      <c r="E787">
        <v>55</v>
      </c>
      <c r="F787" t="s">
        <v>9372</v>
      </c>
      <c r="G787">
        <v>596</v>
      </c>
      <c r="H787" t="s">
        <v>148</v>
      </c>
      <c r="I787">
        <v>55</v>
      </c>
      <c r="J787" t="s">
        <v>11</v>
      </c>
      <c r="K787" t="s">
        <v>9373</v>
      </c>
      <c r="L787" s="1"/>
      <c r="M787" s="1">
        <v>42235</v>
      </c>
      <c r="N787" s="1">
        <v>41928</v>
      </c>
      <c r="O787" t="s">
        <v>13</v>
      </c>
      <c r="P787" s="1"/>
      <c r="Q787" t="s">
        <v>436</v>
      </c>
      <c r="R787" t="s">
        <v>9</v>
      </c>
      <c r="S787" t="s">
        <v>9374</v>
      </c>
      <c r="T787" t="s">
        <v>13</v>
      </c>
      <c r="U787" t="s">
        <v>16</v>
      </c>
      <c r="X787" s="8">
        <v>45</v>
      </c>
      <c r="Y787" s="8">
        <v>23</v>
      </c>
      <c r="Z787" s="8">
        <v>39.33</v>
      </c>
      <c r="AA787" s="8">
        <v>17145.05</v>
      </c>
      <c r="AB787" t="s">
        <v>412</v>
      </c>
      <c r="AC787" t="s">
        <v>158</v>
      </c>
      <c r="AD787" t="s">
        <v>19</v>
      </c>
      <c r="AE787" t="s">
        <v>11</v>
      </c>
      <c r="AF787" t="s">
        <v>177</v>
      </c>
      <c r="AG787" t="s">
        <v>9375</v>
      </c>
      <c r="AH787" t="s">
        <v>9376</v>
      </c>
      <c r="AI787" t="s">
        <v>1541</v>
      </c>
      <c r="AJ787" t="s">
        <v>100</v>
      </c>
      <c r="AK787" t="s">
        <v>545</v>
      </c>
      <c r="AL787" s="2">
        <v>41928.679189814815</v>
      </c>
      <c r="AM787" t="s">
        <v>9377</v>
      </c>
      <c r="AN787" t="s">
        <v>9378</v>
      </c>
      <c r="AO787">
        <v>5</v>
      </c>
      <c r="AP787" t="s">
        <v>701</v>
      </c>
      <c r="AQ787" t="s">
        <v>702</v>
      </c>
      <c r="AR787">
        <v>40</v>
      </c>
      <c r="AT787" t="s">
        <v>9379</v>
      </c>
      <c r="AU787" t="s">
        <v>701</v>
      </c>
      <c r="AV787" t="s">
        <v>104</v>
      </c>
      <c r="AW787" s="8">
        <v>15895</v>
      </c>
      <c r="AX787" s="8">
        <v>15895</v>
      </c>
      <c r="AY787" s="8">
        <v>17145.05</v>
      </c>
      <c r="BA787" t="s">
        <v>9380</v>
      </c>
      <c r="BB787" t="s">
        <v>32</v>
      </c>
      <c r="BC787" t="s">
        <v>9381</v>
      </c>
      <c r="BD787">
        <v>1.5</v>
      </c>
      <c r="BE787">
        <v>28</v>
      </c>
      <c r="BF787" t="s">
        <v>9</v>
      </c>
      <c r="BG787" t="s">
        <v>9382</v>
      </c>
      <c r="BO787" t="s">
        <v>551</v>
      </c>
      <c r="BP787">
        <v>0</v>
      </c>
      <c r="BQ787" t="s">
        <v>36</v>
      </c>
      <c r="BR787" t="s">
        <v>4416</v>
      </c>
      <c r="BS787" t="s">
        <v>69</v>
      </c>
      <c r="BV787" t="s">
        <v>9383</v>
      </c>
      <c r="BW787" t="s">
        <v>9377</v>
      </c>
      <c r="BX787" t="s">
        <v>7558</v>
      </c>
      <c r="BY787" t="s">
        <v>9378</v>
      </c>
      <c r="BZ787" t="s">
        <v>40</v>
      </c>
      <c r="CB787" t="s">
        <v>3264</v>
      </c>
      <c r="CD787" t="s">
        <v>254</v>
      </c>
      <c r="CE787" t="s">
        <v>589</v>
      </c>
      <c r="CF787">
        <v>289</v>
      </c>
      <c r="CG787" t="s">
        <v>429</v>
      </c>
      <c r="CI787" t="s">
        <v>9372</v>
      </c>
      <c r="CJ787">
        <v>70</v>
      </c>
      <c r="CK787" t="s">
        <v>45</v>
      </c>
      <c r="CL787" s="1">
        <v>42235</v>
      </c>
      <c r="CM787" t="s">
        <v>9380</v>
      </c>
      <c r="CN787" t="s">
        <v>9384</v>
      </c>
      <c r="CO787" t="s">
        <v>9385</v>
      </c>
      <c r="CQ787">
        <v>3</v>
      </c>
      <c r="CR787" s="8">
        <v>19232.95</v>
      </c>
      <c r="CS787">
        <v>2</v>
      </c>
      <c r="CU787" s="8">
        <v>15895</v>
      </c>
      <c r="CV787">
        <v>1</v>
      </c>
      <c r="CX787" t="s">
        <v>9386</v>
      </c>
      <c r="CY787">
        <v>6</v>
      </c>
    </row>
    <row r="788" spans="1:103" x14ac:dyDescent="0.35">
      <c r="A788" t="s">
        <v>9387</v>
      </c>
      <c r="B788" s="19" t="s">
        <v>9372</v>
      </c>
      <c r="C788" t="s">
        <v>9</v>
      </c>
      <c r="D788">
        <v>100</v>
      </c>
      <c r="E788">
        <v>55</v>
      </c>
      <c r="F788" t="s">
        <v>9372</v>
      </c>
      <c r="G788">
        <v>145</v>
      </c>
      <c r="H788" t="s">
        <v>50</v>
      </c>
      <c r="I788">
        <v>40</v>
      </c>
      <c r="J788" t="s">
        <v>11</v>
      </c>
      <c r="K788" t="s">
        <v>9388</v>
      </c>
      <c r="L788" s="1"/>
      <c r="M788" s="1">
        <v>42238</v>
      </c>
      <c r="N788" s="1">
        <v>41872</v>
      </c>
      <c r="O788" t="s">
        <v>13</v>
      </c>
      <c r="P788" s="1"/>
      <c r="Q788" t="s">
        <v>758</v>
      </c>
      <c r="R788" t="s">
        <v>9</v>
      </c>
      <c r="S788" t="s">
        <v>9374</v>
      </c>
      <c r="T788" t="s">
        <v>13</v>
      </c>
      <c r="U788" t="s">
        <v>53</v>
      </c>
      <c r="X788" s="8">
        <v>43</v>
      </c>
      <c r="Y788" s="8">
        <v>21</v>
      </c>
      <c r="Z788" s="8">
        <v>39.33</v>
      </c>
      <c r="AA788" s="8">
        <v>10896.19</v>
      </c>
      <c r="AB788" t="s">
        <v>303</v>
      </c>
      <c r="AC788" t="s">
        <v>67</v>
      </c>
      <c r="AD788" t="s">
        <v>19</v>
      </c>
      <c r="AE788" t="s">
        <v>11</v>
      </c>
      <c r="AF788" t="s">
        <v>177</v>
      </c>
      <c r="AG788" t="s">
        <v>9389</v>
      </c>
      <c r="AH788" t="s">
        <v>1303</v>
      </c>
      <c r="AI788" t="s">
        <v>58</v>
      </c>
      <c r="AJ788" t="s">
        <v>59</v>
      </c>
      <c r="AK788" t="s">
        <v>465</v>
      </c>
      <c r="AL788" s="2">
        <v>41872.429108796299</v>
      </c>
      <c r="AM788" t="s">
        <v>9390</v>
      </c>
      <c r="AN788" t="s">
        <v>9390</v>
      </c>
      <c r="AO788">
        <v>3</v>
      </c>
      <c r="AP788" t="s">
        <v>701</v>
      </c>
      <c r="AQ788" t="s">
        <v>702</v>
      </c>
      <c r="AR788">
        <v>40</v>
      </c>
      <c r="AT788" t="s">
        <v>9379</v>
      </c>
      <c r="AU788" t="s">
        <v>701</v>
      </c>
      <c r="AV788" t="s">
        <v>62</v>
      </c>
      <c r="AW788" s="8">
        <v>10094.290000000001</v>
      </c>
      <c r="AX788" s="8">
        <v>10094.290000000001</v>
      </c>
      <c r="AY788" s="8">
        <v>10896.19</v>
      </c>
      <c r="BA788" t="s">
        <v>9391</v>
      </c>
      <c r="BB788" t="s">
        <v>7827</v>
      </c>
      <c r="BC788" t="s">
        <v>9392</v>
      </c>
      <c r="BD788">
        <v>1.5</v>
      </c>
      <c r="BE788">
        <v>28</v>
      </c>
      <c r="BF788" t="s">
        <v>69</v>
      </c>
      <c r="BG788" t="s">
        <v>9393</v>
      </c>
      <c r="BO788" t="s">
        <v>449</v>
      </c>
      <c r="BP788">
        <v>0</v>
      </c>
      <c r="BQ788" t="s">
        <v>36</v>
      </c>
      <c r="BR788" t="s">
        <v>9394</v>
      </c>
      <c r="BS788" t="s">
        <v>9</v>
      </c>
      <c r="BT788" t="s">
        <v>9</v>
      </c>
      <c r="BU788" t="s">
        <v>38</v>
      </c>
      <c r="BV788" t="s">
        <v>9395</v>
      </c>
      <c r="BW788" t="s">
        <v>9390</v>
      </c>
      <c r="BX788" t="s">
        <v>9389</v>
      </c>
      <c r="BY788" t="s">
        <v>9390</v>
      </c>
      <c r="BZ788" t="s">
        <v>72</v>
      </c>
      <c r="CB788" t="s">
        <v>2468</v>
      </c>
      <c r="CE788" t="s">
        <v>9396</v>
      </c>
      <c r="CF788">
        <v>249</v>
      </c>
      <c r="CG788" t="s">
        <v>320</v>
      </c>
      <c r="CI788" t="s">
        <v>9372</v>
      </c>
      <c r="CJ788">
        <v>70</v>
      </c>
      <c r="CK788" t="s">
        <v>45</v>
      </c>
      <c r="CL788" s="1">
        <v>42238</v>
      </c>
      <c r="CM788" t="s">
        <v>9391</v>
      </c>
      <c r="CO788" t="s">
        <v>9397</v>
      </c>
      <c r="CQ788">
        <v>2</v>
      </c>
      <c r="CR788" s="8"/>
      <c r="CS788">
        <v>2</v>
      </c>
      <c r="CU788" s="8">
        <v>10094.290000000001</v>
      </c>
      <c r="CV788">
        <v>1</v>
      </c>
      <c r="CX788" t="s">
        <v>9398</v>
      </c>
      <c r="CY788">
        <v>6</v>
      </c>
    </row>
    <row r="789" spans="1:103" x14ac:dyDescent="0.35">
      <c r="A789" t="s">
        <v>1063</v>
      </c>
      <c r="B789" s="19" t="s">
        <v>9372</v>
      </c>
      <c r="C789" t="s">
        <v>9</v>
      </c>
      <c r="D789">
        <v>100</v>
      </c>
      <c r="E789">
        <v>55</v>
      </c>
      <c r="F789" t="s">
        <v>9372</v>
      </c>
      <c r="G789">
        <v>141</v>
      </c>
      <c r="H789" t="s">
        <v>50</v>
      </c>
      <c r="I789">
        <v>55</v>
      </c>
      <c r="J789" t="s">
        <v>11</v>
      </c>
      <c r="K789" t="s">
        <v>9399</v>
      </c>
      <c r="L789" s="1"/>
      <c r="M789" s="1">
        <v>42236</v>
      </c>
      <c r="N789" s="1">
        <v>41872</v>
      </c>
      <c r="O789" t="s">
        <v>13</v>
      </c>
      <c r="P789" s="1"/>
      <c r="Q789" t="s">
        <v>758</v>
      </c>
      <c r="R789" t="s">
        <v>9</v>
      </c>
      <c r="S789" t="s">
        <v>9374</v>
      </c>
      <c r="T789" t="s">
        <v>13</v>
      </c>
      <c r="U789" t="s">
        <v>53</v>
      </c>
      <c r="X789" s="8">
        <v>43</v>
      </c>
      <c r="Y789" s="8">
        <v>21</v>
      </c>
      <c r="Z789" s="8">
        <v>39.33</v>
      </c>
      <c r="AA789" s="8">
        <v>15196.32</v>
      </c>
      <c r="AB789" t="s">
        <v>303</v>
      </c>
      <c r="AC789" t="s">
        <v>67</v>
      </c>
      <c r="AD789" t="s">
        <v>19</v>
      </c>
      <c r="AE789" t="s">
        <v>11</v>
      </c>
      <c r="AF789" t="s">
        <v>177</v>
      </c>
      <c r="AG789" t="s">
        <v>1065</v>
      </c>
      <c r="AH789" t="s">
        <v>1303</v>
      </c>
      <c r="AI789" t="s">
        <v>58</v>
      </c>
      <c r="AJ789" t="s">
        <v>80</v>
      </c>
      <c r="AK789" t="s">
        <v>497</v>
      </c>
      <c r="AL789" s="2">
        <v>41872.42564814815</v>
      </c>
      <c r="AN789" t="s">
        <v>1069</v>
      </c>
      <c r="AO789">
        <v>6</v>
      </c>
      <c r="AP789" t="s">
        <v>701</v>
      </c>
      <c r="AQ789" t="s">
        <v>702</v>
      </c>
      <c r="AR789">
        <v>40</v>
      </c>
      <c r="AT789" t="s">
        <v>9379</v>
      </c>
      <c r="AU789" t="s">
        <v>701</v>
      </c>
      <c r="AV789" t="s">
        <v>83</v>
      </c>
      <c r="AW789" s="8">
        <v>14056.55</v>
      </c>
      <c r="AX789" s="8">
        <v>14056.55</v>
      </c>
      <c r="AY789" s="8">
        <v>15196.32</v>
      </c>
      <c r="BA789" t="s">
        <v>1070</v>
      </c>
      <c r="BB789" t="s">
        <v>1071</v>
      </c>
      <c r="BC789" t="s">
        <v>1072</v>
      </c>
      <c r="BD789">
        <v>1.5</v>
      </c>
      <c r="BE789">
        <v>28</v>
      </c>
      <c r="BF789" t="s">
        <v>9</v>
      </c>
      <c r="BG789" t="s">
        <v>9400</v>
      </c>
      <c r="BO789" t="s">
        <v>449</v>
      </c>
      <c r="BP789">
        <v>0</v>
      </c>
      <c r="BQ789" t="s">
        <v>36</v>
      </c>
      <c r="BR789" t="s">
        <v>1074</v>
      </c>
      <c r="BS789" t="s">
        <v>69</v>
      </c>
      <c r="BT789" t="s">
        <v>9</v>
      </c>
      <c r="BU789" t="s">
        <v>38</v>
      </c>
      <c r="BV789" t="s">
        <v>9401</v>
      </c>
      <c r="BX789" t="s">
        <v>9402</v>
      </c>
      <c r="BY789" t="s">
        <v>9403</v>
      </c>
      <c r="BZ789" t="s">
        <v>40</v>
      </c>
      <c r="CA789" t="s">
        <v>9404</v>
      </c>
      <c r="CB789" t="s">
        <v>9405</v>
      </c>
      <c r="CD789" t="s">
        <v>164</v>
      </c>
      <c r="CE789" t="s">
        <v>129</v>
      </c>
      <c r="CF789">
        <v>249</v>
      </c>
      <c r="CG789" t="s">
        <v>320</v>
      </c>
      <c r="CI789" t="s">
        <v>9372</v>
      </c>
      <c r="CJ789">
        <v>70</v>
      </c>
      <c r="CK789" t="s">
        <v>45</v>
      </c>
      <c r="CL789" s="1">
        <v>42236</v>
      </c>
      <c r="CM789" t="s">
        <v>1070</v>
      </c>
      <c r="CO789" t="s">
        <v>1079</v>
      </c>
      <c r="CQ789">
        <v>1</v>
      </c>
      <c r="CR789" s="8">
        <v>16570.95</v>
      </c>
      <c r="CS789">
        <v>2</v>
      </c>
      <c r="CU789" s="8">
        <v>14056.55</v>
      </c>
      <c r="CV789">
        <v>1</v>
      </c>
      <c r="CX789" t="s">
        <v>9406</v>
      </c>
      <c r="CY789">
        <v>6</v>
      </c>
    </row>
    <row r="790" spans="1:103" x14ac:dyDescent="0.35">
      <c r="A790" t="s">
        <v>9407</v>
      </c>
      <c r="B790" s="19" t="s">
        <v>9372</v>
      </c>
      <c r="C790" t="s">
        <v>9</v>
      </c>
      <c r="D790">
        <v>95.64</v>
      </c>
      <c r="E790">
        <v>55</v>
      </c>
      <c r="F790" t="s">
        <v>9372</v>
      </c>
      <c r="G790">
        <v>808</v>
      </c>
      <c r="H790" t="s">
        <v>50</v>
      </c>
      <c r="I790">
        <v>35</v>
      </c>
      <c r="J790" t="s">
        <v>11</v>
      </c>
      <c r="K790" t="s">
        <v>4448</v>
      </c>
      <c r="L790" s="1"/>
      <c r="M790" s="1">
        <v>42235</v>
      </c>
      <c r="N790" s="1">
        <v>41990</v>
      </c>
      <c r="O790" t="s">
        <v>13</v>
      </c>
      <c r="P790" s="1">
        <v>42037</v>
      </c>
      <c r="Q790" t="s">
        <v>202</v>
      </c>
      <c r="R790" t="s">
        <v>9</v>
      </c>
      <c r="S790" t="s">
        <v>9374</v>
      </c>
      <c r="T790" t="s">
        <v>13</v>
      </c>
      <c r="U790" t="s">
        <v>16</v>
      </c>
      <c r="X790" s="8">
        <v>43</v>
      </c>
      <c r="Y790" s="8">
        <v>21</v>
      </c>
      <c r="Z790" s="8">
        <v>39.33</v>
      </c>
      <c r="AA790" s="8">
        <v>15196.32</v>
      </c>
      <c r="AB790" t="s">
        <v>303</v>
      </c>
      <c r="AC790" t="s">
        <v>67</v>
      </c>
      <c r="AD790" t="s">
        <v>19</v>
      </c>
      <c r="AE790" t="s">
        <v>11</v>
      </c>
      <c r="AF790" t="s">
        <v>656</v>
      </c>
      <c r="AG790" t="s">
        <v>9408</v>
      </c>
      <c r="AH790" t="s">
        <v>9409</v>
      </c>
      <c r="AI790" t="s">
        <v>1012</v>
      </c>
      <c r="AJ790" t="s">
        <v>100</v>
      </c>
      <c r="AK790" t="s">
        <v>482</v>
      </c>
      <c r="AL790" s="2">
        <v>41990.418356481481</v>
      </c>
      <c r="AM790" t="s">
        <v>4449</v>
      </c>
      <c r="AN790" t="s">
        <v>4449</v>
      </c>
      <c r="AO790">
        <v>5</v>
      </c>
      <c r="AP790" t="s">
        <v>701</v>
      </c>
      <c r="AQ790" t="s">
        <v>702</v>
      </c>
      <c r="AR790">
        <v>40</v>
      </c>
      <c r="AT790" t="s">
        <v>9379</v>
      </c>
      <c r="AU790" t="s">
        <v>701</v>
      </c>
      <c r="AV790" t="s">
        <v>104</v>
      </c>
      <c r="AW790" s="8">
        <v>9680.2999999999993</v>
      </c>
      <c r="AX790" s="8">
        <v>14660.3</v>
      </c>
      <c r="AY790" s="8">
        <v>15889.48</v>
      </c>
      <c r="BA790" t="s">
        <v>9410</v>
      </c>
      <c r="BB790" t="s">
        <v>1968</v>
      </c>
      <c r="BC790" t="s">
        <v>9411</v>
      </c>
      <c r="BD790">
        <v>1.5</v>
      </c>
      <c r="BE790">
        <v>28</v>
      </c>
      <c r="BF790" t="s">
        <v>9</v>
      </c>
      <c r="BG790" t="s">
        <v>9412</v>
      </c>
      <c r="BO790" t="s">
        <v>449</v>
      </c>
      <c r="BP790">
        <v>693.16</v>
      </c>
      <c r="BQ790" t="s">
        <v>36</v>
      </c>
      <c r="BR790" t="s">
        <v>9413</v>
      </c>
      <c r="BS790" t="s">
        <v>9</v>
      </c>
      <c r="BT790" t="s">
        <v>9</v>
      </c>
      <c r="BU790" t="s">
        <v>38</v>
      </c>
      <c r="BV790" t="s">
        <v>9414</v>
      </c>
      <c r="BW790" t="s">
        <v>9415</v>
      </c>
      <c r="BX790" t="s">
        <v>9416</v>
      </c>
      <c r="BY790" t="s">
        <v>9415</v>
      </c>
      <c r="BZ790" t="s">
        <v>40</v>
      </c>
      <c r="CA790" t="s">
        <v>9417</v>
      </c>
      <c r="CB790" t="s">
        <v>5534</v>
      </c>
      <c r="CE790" t="s">
        <v>43</v>
      </c>
      <c r="CF790">
        <v>249</v>
      </c>
      <c r="CG790" t="s">
        <v>320</v>
      </c>
      <c r="CI790" t="s">
        <v>9372</v>
      </c>
      <c r="CJ790">
        <v>70</v>
      </c>
      <c r="CK790" t="s">
        <v>45</v>
      </c>
      <c r="CL790" s="1">
        <v>42235</v>
      </c>
      <c r="CM790" t="s">
        <v>9410</v>
      </c>
      <c r="CN790" t="s">
        <v>9418</v>
      </c>
      <c r="CO790" t="s">
        <v>9419</v>
      </c>
      <c r="CQ790">
        <v>2</v>
      </c>
      <c r="CR790" s="8">
        <v>16570.95</v>
      </c>
      <c r="CS790">
        <v>6</v>
      </c>
      <c r="CU790" s="8">
        <v>9680.2999999999993</v>
      </c>
      <c r="CV790">
        <v>1</v>
      </c>
      <c r="CX790" t="s">
        <v>9420</v>
      </c>
      <c r="CY790">
        <v>6</v>
      </c>
    </row>
    <row r="791" spans="1:103" x14ac:dyDescent="0.35">
      <c r="A791" t="s">
        <v>9421</v>
      </c>
      <c r="B791" s="19" t="s">
        <v>9372</v>
      </c>
      <c r="C791" t="s">
        <v>9</v>
      </c>
      <c r="D791">
        <v>100</v>
      </c>
      <c r="E791">
        <v>55</v>
      </c>
      <c r="F791" t="s">
        <v>9372</v>
      </c>
      <c r="G791">
        <v>778</v>
      </c>
      <c r="H791" t="s">
        <v>50</v>
      </c>
      <c r="I791">
        <v>55</v>
      </c>
      <c r="J791" t="s">
        <v>11</v>
      </c>
      <c r="K791" t="s">
        <v>9422</v>
      </c>
      <c r="L791" s="1"/>
      <c r="M791" s="1">
        <v>42237</v>
      </c>
      <c r="N791" s="1">
        <v>41984</v>
      </c>
      <c r="O791" t="s">
        <v>13</v>
      </c>
      <c r="P791" s="1"/>
      <c r="Q791" t="s">
        <v>436</v>
      </c>
      <c r="R791" t="s">
        <v>9</v>
      </c>
      <c r="S791" t="s">
        <v>9374</v>
      </c>
      <c r="T791" t="s">
        <v>13</v>
      </c>
      <c r="U791" t="s">
        <v>302</v>
      </c>
      <c r="X791" s="8">
        <v>43</v>
      </c>
      <c r="Y791" s="8">
        <v>21</v>
      </c>
      <c r="Z791" s="8">
        <v>39.33</v>
      </c>
      <c r="AA791" s="8">
        <v>14758.85</v>
      </c>
      <c r="AB791" t="s">
        <v>303</v>
      </c>
      <c r="AC791" t="s">
        <v>303</v>
      </c>
      <c r="AD791" t="s">
        <v>19</v>
      </c>
      <c r="AE791" t="s">
        <v>11</v>
      </c>
      <c r="AF791" t="s">
        <v>177</v>
      </c>
      <c r="AG791" t="s">
        <v>9422</v>
      </c>
      <c r="AH791" t="s">
        <v>414</v>
      </c>
      <c r="AI791" t="s">
        <v>415</v>
      </c>
      <c r="AJ791" t="s">
        <v>23</v>
      </c>
      <c r="AK791" t="s">
        <v>442</v>
      </c>
      <c r="AL791" s="2">
        <v>41984.731782407405</v>
      </c>
      <c r="AM791" t="s">
        <v>9423</v>
      </c>
      <c r="AN791" t="s">
        <v>9424</v>
      </c>
      <c r="AO791">
        <v>5</v>
      </c>
      <c r="AP791" t="s">
        <v>9425</v>
      </c>
      <c r="AR791">
        <v>40</v>
      </c>
      <c r="AS791" s="6" t="s">
        <v>7001</v>
      </c>
      <c r="AT791" t="s">
        <v>9379</v>
      </c>
      <c r="AU791" t="s">
        <v>9425</v>
      </c>
      <c r="AV791" t="s">
        <v>29</v>
      </c>
      <c r="AW791" s="8">
        <v>13695</v>
      </c>
      <c r="AX791" s="8">
        <v>13695</v>
      </c>
      <c r="AY791" s="8">
        <v>14758.85</v>
      </c>
      <c r="BA791" t="s">
        <v>9426</v>
      </c>
      <c r="BB791" t="s">
        <v>32</v>
      </c>
      <c r="BC791" t="s">
        <v>9427</v>
      </c>
      <c r="BD791">
        <v>1.5</v>
      </c>
      <c r="BE791">
        <v>28</v>
      </c>
      <c r="BF791" t="s">
        <v>69</v>
      </c>
      <c r="BG791" t="s">
        <v>9423</v>
      </c>
      <c r="BO791" t="s">
        <v>67</v>
      </c>
      <c r="BP791">
        <v>0</v>
      </c>
      <c r="BQ791" t="s">
        <v>9428</v>
      </c>
      <c r="BR791" t="s">
        <v>9429</v>
      </c>
      <c r="BS791" t="s">
        <v>69</v>
      </c>
      <c r="BV791" t="s">
        <v>9430</v>
      </c>
      <c r="BW791" t="s">
        <v>9431</v>
      </c>
      <c r="BX791" t="s">
        <v>9432</v>
      </c>
      <c r="BY791" t="s">
        <v>9431</v>
      </c>
      <c r="BZ791" t="s">
        <v>72</v>
      </c>
      <c r="CA791" t="s">
        <v>9433</v>
      </c>
      <c r="CB791" t="s">
        <v>1169</v>
      </c>
      <c r="CE791" t="s">
        <v>112</v>
      </c>
      <c r="CF791">
        <v>249</v>
      </c>
      <c r="CG791" t="s">
        <v>220</v>
      </c>
      <c r="CH791" t="s">
        <v>9434</v>
      </c>
      <c r="CI791" t="s">
        <v>9372</v>
      </c>
      <c r="CJ791">
        <v>70</v>
      </c>
      <c r="CK791" t="s">
        <v>45</v>
      </c>
      <c r="CL791" s="1">
        <v>42237</v>
      </c>
      <c r="CM791" t="s">
        <v>9426</v>
      </c>
      <c r="CQ791">
        <v>3</v>
      </c>
      <c r="CR791" s="8">
        <v>16570.95</v>
      </c>
      <c r="CS791">
        <v>1</v>
      </c>
      <c r="CT791" t="s">
        <v>9</v>
      </c>
      <c r="CU791" s="8">
        <v>13695</v>
      </c>
      <c r="CV791">
        <v>1</v>
      </c>
      <c r="CX791" t="s">
        <v>9435</v>
      </c>
      <c r="CY791">
        <v>6</v>
      </c>
    </row>
    <row r="792" spans="1:103" x14ac:dyDescent="0.35">
      <c r="A792" t="s">
        <v>9317</v>
      </c>
      <c r="B792" s="19" t="s">
        <v>9288</v>
      </c>
      <c r="C792" t="s">
        <v>9</v>
      </c>
      <c r="D792">
        <v>100</v>
      </c>
      <c r="E792">
        <v>135</v>
      </c>
      <c r="F792" t="s">
        <v>9288</v>
      </c>
      <c r="G792">
        <v>1639</v>
      </c>
      <c r="H792" t="s">
        <v>686</v>
      </c>
      <c r="I792">
        <v>120</v>
      </c>
      <c r="J792" t="s">
        <v>1805</v>
      </c>
      <c r="K792" t="s">
        <v>9318</v>
      </c>
      <c r="L792" s="1"/>
      <c r="M792" s="1">
        <v>42239</v>
      </c>
      <c r="N792" s="1">
        <v>42110</v>
      </c>
      <c r="O792" t="s">
        <v>13</v>
      </c>
      <c r="P792" s="1"/>
      <c r="Q792" t="s">
        <v>1047</v>
      </c>
      <c r="R792" t="s">
        <v>9</v>
      </c>
      <c r="S792" t="s">
        <v>9290</v>
      </c>
      <c r="T792" t="s">
        <v>13</v>
      </c>
      <c r="U792" t="s">
        <v>1267</v>
      </c>
      <c r="X792" s="8">
        <v>43</v>
      </c>
      <c r="Y792" s="8">
        <v>23</v>
      </c>
      <c r="Z792" s="8">
        <v>70</v>
      </c>
      <c r="AA792" s="8">
        <v>38972.339999999997</v>
      </c>
      <c r="AB792" t="s">
        <v>691</v>
      </c>
      <c r="AC792" t="s">
        <v>691</v>
      </c>
      <c r="AD792" t="s">
        <v>794</v>
      </c>
      <c r="AE792" t="s">
        <v>1805</v>
      </c>
      <c r="AF792" t="s">
        <v>20</v>
      </c>
      <c r="AH792" t="s">
        <v>1809</v>
      </c>
      <c r="AI792" t="s">
        <v>527</v>
      </c>
      <c r="AJ792" t="s">
        <v>688</v>
      </c>
      <c r="AK792" t="s">
        <v>4972</v>
      </c>
      <c r="AL792" s="2">
        <v>42110.753275462965</v>
      </c>
      <c r="AM792" t="s">
        <v>9319</v>
      </c>
      <c r="AN792" t="s">
        <v>9319</v>
      </c>
      <c r="AO792">
        <v>2</v>
      </c>
      <c r="AP792" t="s">
        <v>5343</v>
      </c>
      <c r="AQ792" t="s">
        <v>702</v>
      </c>
      <c r="AR792">
        <v>60</v>
      </c>
      <c r="AT792" t="s">
        <v>5735</v>
      </c>
      <c r="AU792" t="s">
        <v>5343</v>
      </c>
      <c r="AV792" t="s">
        <v>690</v>
      </c>
      <c r="AW792" s="8">
        <v>36200.230000000003</v>
      </c>
      <c r="AX792" s="8">
        <v>36200.230000000003</v>
      </c>
      <c r="AY792" s="8">
        <v>38972.339999999997</v>
      </c>
      <c r="BB792" t="s">
        <v>9320</v>
      </c>
      <c r="BD792">
        <v>1.35</v>
      </c>
      <c r="BE792">
        <v>47</v>
      </c>
      <c r="BF792" t="s">
        <v>69</v>
      </c>
      <c r="BG792" t="s">
        <v>9321</v>
      </c>
      <c r="BI792">
        <v>772.88</v>
      </c>
      <c r="BJ792">
        <v>1931.98</v>
      </c>
      <c r="BK792" t="s">
        <v>9322</v>
      </c>
      <c r="BL792">
        <v>23150.92</v>
      </c>
      <c r="BM792">
        <v>35880</v>
      </c>
      <c r="BN792">
        <v>38584.86</v>
      </c>
      <c r="BO792" t="s">
        <v>1901</v>
      </c>
      <c r="BP792">
        <v>0</v>
      </c>
      <c r="BQ792" t="s">
        <v>1816</v>
      </c>
      <c r="BR792" t="s">
        <v>9323</v>
      </c>
      <c r="BS792" t="s">
        <v>69</v>
      </c>
      <c r="BT792" t="s">
        <v>9</v>
      </c>
      <c r="BU792" t="s">
        <v>38</v>
      </c>
      <c r="BV792" t="s">
        <v>9324</v>
      </c>
      <c r="BW792" t="s">
        <v>9319</v>
      </c>
      <c r="BX792" t="s">
        <v>336</v>
      </c>
      <c r="BY792" t="s">
        <v>9319</v>
      </c>
      <c r="BZ792" t="s">
        <v>40</v>
      </c>
      <c r="CC792" t="s">
        <v>9325</v>
      </c>
      <c r="CE792" t="s">
        <v>43</v>
      </c>
      <c r="CG792" t="s">
        <v>830</v>
      </c>
      <c r="CI792" t="s">
        <v>9288</v>
      </c>
      <c r="CJ792">
        <v>101</v>
      </c>
      <c r="CK792" t="s">
        <v>45</v>
      </c>
      <c r="CL792" s="1">
        <v>42239</v>
      </c>
      <c r="CM792" t="s">
        <v>9326</v>
      </c>
      <c r="CO792" t="s">
        <v>9325</v>
      </c>
      <c r="CP792" t="s">
        <v>9325</v>
      </c>
      <c r="CQ792">
        <v>1</v>
      </c>
      <c r="CR792" s="8"/>
      <c r="CS792">
        <v>3</v>
      </c>
      <c r="CU792" s="8">
        <v>36200.230000000003</v>
      </c>
      <c r="CV792">
        <v>2</v>
      </c>
      <c r="CX792" t="s">
        <v>9327</v>
      </c>
      <c r="CY792">
        <v>6.45</v>
      </c>
    </row>
    <row r="793" spans="1:103" x14ac:dyDescent="0.35">
      <c r="A793" t="s">
        <v>9360</v>
      </c>
      <c r="B793" s="19" t="s">
        <v>9288</v>
      </c>
      <c r="C793" t="s">
        <v>9</v>
      </c>
      <c r="D793">
        <v>100</v>
      </c>
      <c r="E793">
        <v>135</v>
      </c>
      <c r="F793" t="s">
        <v>9288</v>
      </c>
      <c r="G793">
        <v>1643</v>
      </c>
      <c r="H793" t="s">
        <v>50</v>
      </c>
      <c r="I793">
        <v>120</v>
      </c>
      <c r="J793" t="s">
        <v>1805</v>
      </c>
      <c r="K793" t="s">
        <v>9361</v>
      </c>
      <c r="L793" s="1"/>
      <c r="M793" s="1">
        <v>42235</v>
      </c>
      <c r="N793" s="1">
        <v>42110</v>
      </c>
      <c r="O793" t="s">
        <v>13</v>
      </c>
      <c r="P793" s="1"/>
      <c r="Q793" t="s">
        <v>1047</v>
      </c>
      <c r="R793" t="s">
        <v>9</v>
      </c>
      <c r="S793" t="s">
        <v>9290</v>
      </c>
      <c r="T793" t="s">
        <v>13</v>
      </c>
      <c r="U793" t="s">
        <v>1283</v>
      </c>
      <c r="X793" s="8">
        <v>40</v>
      </c>
      <c r="Y793" s="8">
        <v>22</v>
      </c>
      <c r="Z793" s="8">
        <v>55</v>
      </c>
      <c r="AA793" s="8">
        <v>32161.68</v>
      </c>
      <c r="AB793" t="s">
        <v>55</v>
      </c>
      <c r="AC793" t="s">
        <v>55</v>
      </c>
      <c r="AD793" t="s">
        <v>794</v>
      </c>
      <c r="AE793" t="s">
        <v>1805</v>
      </c>
      <c r="AF793" t="s">
        <v>20</v>
      </c>
      <c r="AH793" t="s">
        <v>1809</v>
      </c>
      <c r="AI793" t="s">
        <v>527</v>
      </c>
      <c r="AJ793" t="s">
        <v>100</v>
      </c>
      <c r="AK793" t="s">
        <v>101</v>
      </c>
      <c r="AL793" s="2">
        <v>42110.755243055559</v>
      </c>
      <c r="AM793" t="s">
        <v>9362</v>
      </c>
      <c r="AN793" t="s">
        <v>9362</v>
      </c>
      <c r="AO793">
        <v>1</v>
      </c>
      <c r="AP793" t="s">
        <v>5343</v>
      </c>
      <c r="AQ793" t="s">
        <v>702</v>
      </c>
      <c r="AR793">
        <v>60</v>
      </c>
      <c r="AT793" t="s">
        <v>5735</v>
      </c>
      <c r="AU793" t="s">
        <v>5343</v>
      </c>
      <c r="AV793" t="s">
        <v>104</v>
      </c>
      <c r="AW793" s="8">
        <v>29880</v>
      </c>
      <c r="AX793" s="8">
        <v>29880</v>
      </c>
      <c r="AY793" s="8">
        <v>32161.68</v>
      </c>
      <c r="BA793" t="s">
        <v>9363</v>
      </c>
      <c r="BB793" t="s">
        <v>9364</v>
      </c>
      <c r="BC793" t="s">
        <v>9365</v>
      </c>
      <c r="BD793">
        <v>1.35</v>
      </c>
      <c r="BE793">
        <v>47</v>
      </c>
      <c r="BF793" t="s">
        <v>69</v>
      </c>
      <c r="BG793" t="s">
        <v>9361</v>
      </c>
      <c r="BI793">
        <v>684.43</v>
      </c>
      <c r="BJ793">
        <v>1597.25</v>
      </c>
      <c r="BK793" t="s">
        <v>9366</v>
      </c>
      <c r="BL793">
        <v>19297.009999999998</v>
      </c>
      <c r="BM793">
        <v>29880</v>
      </c>
      <c r="BN793">
        <v>32161.68</v>
      </c>
      <c r="BO793" t="s">
        <v>67</v>
      </c>
      <c r="BP793">
        <v>0</v>
      </c>
      <c r="BQ793" t="s">
        <v>1816</v>
      </c>
      <c r="BR793" t="s">
        <v>9367</v>
      </c>
      <c r="BS793" t="s">
        <v>69</v>
      </c>
      <c r="BT793" t="s">
        <v>9</v>
      </c>
      <c r="BU793" t="s">
        <v>38</v>
      </c>
      <c r="BV793" t="s">
        <v>9368</v>
      </c>
      <c r="BW793" t="s">
        <v>9362</v>
      </c>
      <c r="BX793" t="s">
        <v>9361</v>
      </c>
      <c r="BY793" t="s">
        <v>9362</v>
      </c>
      <c r="BZ793" t="s">
        <v>40</v>
      </c>
      <c r="CC793" t="s">
        <v>9369</v>
      </c>
      <c r="CF793">
        <v>244</v>
      </c>
      <c r="CG793" t="s">
        <v>1501</v>
      </c>
      <c r="CI793" t="s">
        <v>9288</v>
      </c>
      <c r="CJ793">
        <v>101</v>
      </c>
      <c r="CK793" t="s">
        <v>45</v>
      </c>
      <c r="CL793" s="1">
        <v>42235</v>
      </c>
      <c r="CM793" t="s">
        <v>9363</v>
      </c>
      <c r="CO793" t="s">
        <v>9369</v>
      </c>
      <c r="CP793" t="s">
        <v>9369</v>
      </c>
      <c r="CQ793">
        <v>1</v>
      </c>
      <c r="CR793" s="8"/>
      <c r="CS793">
        <v>1</v>
      </c>
      <c r="CU793" s="8">
        <v>29880</v>
      </c>
      <c r="CV793">
        <v>2</v>
      </c>
      <c r="CX793" t="s">
        <v>9370</v>
      </c>
      <c r="CY793">
        <v>6.45</v>
      </c>
    </row>
    <row r="794" spans="1:103" x14ac:dyDescent="0.35">
      <c r="A794" t="s">
        <v>5339</v>
      </c>
      <c r="B794" s="19" t="s">
        <v>9436</v>
      </c>
      <c r="C794" t="s">
        <v>69</v>
      </c>
      <c r="E794">
        <v>55</v>
      </c>
      <c r="F794" t="s">
        <v>9436</v>
      </c>
      <c r="G794">
        <v>1641</v>
      </c>
      <c r="H794" t="s">
        <v>50</v>
      </c>
      <c r="I794">
        <v>55</v>
      </c>
      <c r="J794" t="s">
        <v>1805</v>
      </c>
      <c r="K794" t="s">
        <v>5340</v>
      </c>
      <c r="L794" s="1"/>
      <c r="M794" s="1">
        <v>42237</v>
      </c>
      <c r="N794" s="1">
        <v>42110</v>
      </c>
      <c r="O794" t="s">
        <v>13</v>
      </c>
      <c r="P794" s="1"/>
      <c r="Q794" t="s">
        <v>758</v>
      </c>
      <c r="R794" t="s">
        <v>9</v>
      </c>
      <c r="S794" t="s">
        <v>9437</v>
      </c>
      <c r="T794" t="s">
        <v>13</v>
      </c>
      <c r="U794" t="s">
        <v>657</v>
      </c>
      <c r="X794" s="8">
        <v>40</v>
      </c>
      <c r="Y794" s="8">
        <v>22</v>
      </c>
      <c r="Z794" s="8">
        <v>45</v>
      </c>
      <c r="AA794" s="8">
        <v>0</v>
      </c>
      <c r="AB794" t="s">
        <v>274</v>
      </c>
      <c r="AC794" t="s">
        <v>697</v>
      </c>
      <c r="AD794" t="s">
        <v>19</v>
      </c>
      <c r="AE794" t="s">
        <v>1805</v>
      </c>
      <c r="AF794" t="s">
        <v>20</v>
      </c>
      <c r="AH794" t="s">
        <v>1809</v>
      </c>
      <c r="AI794" t="s">
        <v>527</v>
      </c>
      <c r="AJ794" t="s">
        <v>23</v>
      </c>
      <c r="AK794" t="s">
        <v>2045</v>
      </c>
      <c r="AL794" s="2">
        <v>42110.754340277781</v>
      </c>
      <c r="AN794" t="s">
        <v>5342</v>
      </c>
      <c r="AO794">
        <v>1</v>
      </c>
      <c r="AP794" t="s">
        <v>3730</v>
      </c>
      <c r="AQ794" t="s">
        <v>702</v>
      </c>
      <c r="AR794">
        <v>40</v>
      </c>
      <c r="AT794" t="s">
        <v>2016</v>
      </c>
      <c r="AU794" t="s">
        <v>3730</v>
      </c>
      <c r="AV794" t="s">
        <v>29</v>
      </c>
      <c r="AW794" s="8"/>
      <c r="AX794" s="8">
        <v>0</v>
      </c>
      <c r="AY794" s="8">
        <v>0</v>
      </c>
      <c r="BA794" t="s">
        <v>5344</v>
      </c>
      <c r="BB794" t="s">
        <v>32</v>
      </c>
      <c r="BC794" t="s">
        <v>5345</v>
      </c>
      <c r="BD794">
        <v>1.6</v>
      </c>
      <c r="BE794">
        <v>31</v>
      </c>
      <c r="BF794" t="s">
        <v>69</v>
      </c>
      <c r="BG794" t="s">
        <v>5346</v>
      </c>
      <c r="BO794" t="s">
        <v>54</v>
      </c>
      <c r="BQ794" t="s">
        <v>1816</v>
      </c>
      <c r="BR794" t="s">
        <v>5347</v>
      </c>
      <c r="BS794" t="s">
        <v>9</v>
      </c>
      <c r="BV794" t="s">
        <v>5348</v>
      </c>
      <c r="BX794" t="s">
        <v>5349</v>
      </c>
      <c r="BY794" t="s">
        <v>5342</v>
      </c>
      <c r="BZ794" t="s">
        <v>40</v>
      </c>
      <c r="CB794" t="s">
        <v>5350</v>
      </c>
      <c r="CC794" t="s">
        <v>5351</v>
      </c>
      <c r="CD794" t="s">
        <v>2373</v>
      </c>
      <c r="CE794" t="s">
        <v>2005</v>
      </c>
      <c r="CF794">
        <v>249</v>
      </c>
      <c r="CG794" t="s">
        <v>1654</v>
      </c>
      <c r="CH794" t="s">
        <v>1816</v>
      </c>
      <c r="CI794" t="s">
        <v>9436</v>
      </c>
      <c r="CJ794">
        <v>108</v>
      </c>
      <c r="CK794" t="s">
        <v>45</v>
      </c>
      <c r="CL794" s="1">
        <v>42237</v>
      </c>
      <c r="CM794" t="s">
        <v>5344</v>
      </c>
      <c r="CO794" t="s">
        <v>5351</v>
      </c>
      <c r="CP794" t="s">
        <v>5351</v>
      </c>
      <c r="CQ794">
        <v>1</v>
      </c>
      <c r="CR794" s="8"/>
      <c r="CS794">
        <v>0</v>
      </c>
      <c r="CT794" t="s">
        <v>9</v>
      </c>
      <c r="CU794" s="8">
        <v>13695</v>
      </c>
      <c r="CV794">
        <v>2</v>
      </c>
      <c r="CX794" t="s">
        <v>9442</v>
      </c>
      <c r="CY794">
        <v>6</v>
      </c>
    </row>
    <row r="795" spans="1:103" x14ac:dyDescent="0.35">
      <c r="A795" t="s">
        <v>9123</v>
      </c>
      <c r="B795" s="19" t="s">
        <v>9124</v>
      </c>
      <c r="C795" t="s">
        <v>9</v>
      </c>
      <c r="D795">
        <v>100</v>
      </c>
      <c r="E795">
        <v>36</v>
      </c>
      <c r="F795" t="s">
        <v>9124</v>
      </c>
      <c r="G795">
        <v>1653</v>
      </c>
      <c r="H795" t="s">
        <v>50</v>
      </c>
      <c r="I795">
        <v>36</v>
      </c>
      <c r="J795" t="s">
        <v>1805</v>
      </c>
      <c r="K795" t="s">
        <v>9125</v>
      </c>
      <c r="L795" s="1"/>
      <c r="M795" s="1">
        <v>42237</v>
      </c>
      <c r="N795" s="1">
        <v>42114</v>
      </c>
      <c r="O795" t="s">
        <v>13</v>
      </c>
      <c r="P795" s="1">
        <v>42130</v>
      </c>
      <c r="Q795" t="s">
        <v>436</v>
      </c>
      <c r="R795" t="s">
        <v>9</v>
      </c>
      <c r="S795" t="s">
        <v>9126</v>
      </c>
      <c r="T795" t="s">
        <v>13</v>
      </c>
      <c r="U795" t="s">
        <v>53</v>
      </c>
      <c r="X795" s="8">
        <v>28</v>
      </c>
      <c r="Y795" s="8">
        <v>21</v>
      </c>
      <c r="Z795" s="8">
        <v>41</v>
      </c>
      <c r="AA795" s="8">
        <v>8604.59</v>
      </c>
      <c r="AB795" t="s">
        <v>55</v>
      </c>
      <c r="AC795" t="s">
        <v>55</v>
      </c>
      <c r="AD795" t="s">
        <v>438</v>
      </c>
      <c r="AE795" t="s">
        <v>1805</v>
      </c>
      <c r="AF795" t="s">
        <v>20</v>
      </c>
      <c r="AG795" t="s">
        <v>9127</v>
      </c>
      <c r="AH795" t="s">
        <v>2487</v>
      </c>
      <c r="AI795" t="s">
        <v>564</v>
      </c>
      <c r="AJ795" t="s">
        <v>23</v>
      </c>
      <c r="AK795" t="s">
        <v>135</v>
      </c>
      <c r="AL795" s="2">
        <v>42114.533506944441</v>
      </c>
      <c r="AM795" t="s">
        <v>9128</v>
      </c>
      <c r="AN795" t="s">
        <v>9128</v>
      </c>
      <c r="AO795">
        <v>4</v>
      </c>
      <c r="AP795" t="s">
        <v>7840</v>
      </c>
      <c r="AQ795" t="s">
        <v>818</v>
      </c>
      <c r="AR795">
        <v>35</v>
      </c>
      <c r="AT795" t="s">
        <v>7841</v>
      </c>
      <c r="AU795" t="s">
        <v>7840</v>
      </c>
      <c r="AV795" t="s">
        <v>29</v>
      </c>
      <c r="AW795" s="8">
        <v>7956.31</v>
      </c>
      <c r="AX795" s="8">
        <v>7956.31</v>
      </c>
      <c r="AY795" s="8">
        <v>8604.59</v>
      </c>
      <c r="BA795" t="s">
        <v>9129</v>
      </c>
      <c r="BB795" t="s">
        <v>7083</v>
      </c>
      <c r="BC795" t="s">
        <v>9130</v>
      </c>
      <c r="BD795">
        <v>1.75</v>
      </c>
      <c r="BE795">
        <v>25</v>
      </c>
      <c r="BF795" t="s">
        <v>9</v>
      </c>
      <c r="BG795" t="s">
        <v>9131</v>
      </c>
      <c r="BO795" t="s">
        <v>67</v>
      </c>
      <c r="BP795">
        <v>0</v>
      </c>
      <c r="BQ795" t="s">
        <v>1816</v>
      </c>
      <c r="BR795" t="s">
        <v>9132</v>
      </c>
      <c r="BS795" t="s">
        <v>69</v>
      </c>
      <c r="BT795" t="s">
        <v>9</v>
      </c>
      <c r="BU795" t="s">
        <v>38</v>
      </c>
      <c r="BV795" t="s">
        <v>6818</v>
      </c>
      <c r="BW795" t="s">
        <v>9128</v>
      </c>
      <c r="BX795" t="s">
        <v>9133</v>
      </c>
      <c r="BY795" t="s">
        <v>9128</v>
      </c>
      <c r="BZ795" t="s">
        <v>72</v>
      </c>
      <c r="CB795" t="s">
        <v>9134</v>
      </c>
      <c r="CC795" t="s">
        <v>9135</v>
      </c>
      <c r="CE795" t="s">
        <v>473</v>
      </c>
      <c r="CF795">
        <v>219</v>
      </c>
      <c r="CG795" t="s">
        <v>1501</v>
      </c>
      <c r="CI795" t="s">
        <v>9124</v>
      </c>
      <c r="CJ795">
        <v>123</v>
      </c>
      <c r="CK795" t="s">
        <v>45</v>
      </c>
      <c r="CL795" s="1">
        <v>42237</v>
      </c>
      <c r="CM795" t="s">
        <v>9129</v>
      </c>
      <c r="CO795" t="s">
        <v>9136</v>
      </c>
      <c r="CP795" t="s">
        <v>9135</v>
      </c>
      <c r="CQ795">
        <v>2</v>
      </c>
      <c r="CR795" s="8"/>
      <c r="CS795">
        <v>2</v>
      </c>
      <c r="CU795" s="8">
        <v>7956.31</v>
      </c>
      <c r="CV795">
        <v>2</v>
      </c>
      <c r="CX795" t="s">
        <v>9137</v>
      </c>
      <c r="CY795">
        <v>6.6</v>
      </c>
    </row>
    <row r="796" spans="1:103" x14ac:dyDescent="0.35">
      <c r="A796" t="s">
        <v>9200</v>
      </c>
      <c r="B796" s="19" t="s">
        <v>9124</v>
      </c>
      <c r="C796" t="s">
        <v>9</v>
      </c>
      <c r="D796">
        <v>95.37</v>
      </c>
      <c r="E796">
        <v>36</v>
      </c>
      <c r="F796" t="s">
        <v>9124</v>
      </c>
      <c r="G796">
        <v>1650</v>
      </c>
      <c r="H796" t="s">
        <v>10</v>
      </c>
      <c r="I796">
        <v>36</v>
      </c>
      <c r="J796" t="s">
        <v>1805</v>
      </c>
      <c r="K796" t="s">
        <v>9201</v>
      </c>
      <c r="L796" s="1"/>
      <c r="M796" s="1">
        <v>42236</v>
      </c>
      <c r="N796" s="1">
        <v>42114</v>
      </c>
      <c r="O796" t="s">
        <v>13</v>
      </c>
      <c r="P796" s="1">
        <v>42122</v>
      </c>
      <c r="Q796" t="s">
        <v>436</v>
      </c>
      <c r="R796" t="s">
        <v>9</v>
      </c>
      <c r="S796" t="s">
        <v>9126</v>
      </c>
      <c r="T796" t="s">
        <v>13</v>
      </c>
      <c r="U796" t="s">
        <v>53</v>
      </c>
      <c r="X796" s="8">
        <v>34</v>
      </c>
      <c r="Y796" s="8">
        <v>20</v>
      </c>
      <c r="Z796" s="8">
        <v>41</v>
      </c>
      <c r="AA796" s="8">
        <v>7725.06</v>
      </c>
      <c r="AB796" t="s">
        <v>18</v>
      </c>
      <c r="AC796" t="s">
        <v>18</v>
      </c>
      <c r="AD796" t="s">
        <v>438</v>
      </c>
      <c r="AE796" t="s">
        <v>1805</v>
      </c>
      <c r="AF796" t="s">
        <v>20</v>
      </c>
      <c r="AG796" t="s">
        <v>9202</v>
      </c>
      <c r="AH796" t="s">
        <v>2487</v>
      </c>
      <c r="AI796" t="s">
        <v>564</v>
      </c>
      <c r="AJ796" t="s">
        <v>80</v>
      </c>
      <c r="AK796" t="s">
        <v>882</v>
      </c>
      <c r="AL796" s="2">
        <v>42114.488865740743</v>
      </c>
      <c r="AM796" t="s">
        <v>9203</v>
      </c>
      <c r="AN796" t="s">
        <v>9203</v>
      </c>
      <c r="AO796">
        <v>3</v>
      </c>
      <c r="AP796" t="s">
        <v>7840</v>
      </c>
      <c r="AQ796" t="s">
        <v>818</v>
      </c>
      <c r="AR796">
        <v>35</v>
      </c>
      <c r="AT796" t="s">
        <v>7841</v>
      </c>
      <c r="AU796" t="s">
        <v>7840</v>
      </c>
      <c r="AV796" t="s">
        <v>83</v>
      </c>
      <c r="AW796" s="8">
        <v>7473.9</v>
      </c>
      <c r="AX796" s="8">
        <v>7473.9</v>
      </c>
      <c r="AY796" s="8">
        <v>8100.04</v>
      </c>
      <c r="BB796" t="s">
        <v>32</v>
      </c>
      <c r="BD796">
        <v>1.75</v>
      </c>
      <c r="BE796">
        <v>25</v>
      </c>
      <c r="BF796" t="s">
        <v>69</v>
      </c>
      <c r="BG796" t="s">
        <v>9204</v>
      </c>
      <c r="BO796" t="s">
        <v>35</v>
      </c>
      <c r="BP796">
        <v>374.98</v>
      </c>
      <c r="BQ796" t="s">
        <v>1816</v>
      </c>
      <c r="BR796" t="s">
        <v>9205</v>
      </c>
      <c r="BS796" t="s">
        <v>69</v>
      </c>
      <c r="BT796" t="s">
        <v>69</v>
      </c>
      <c r="BU796" t="s">
        <v>38</v>
      </c>
      <c r="BV796" t="s">
        <v>9206</v>
      </c>
      <c r="BW796" t="s">
        <v>9203</v>
      </c>
      <c r="BX796" t="s">
        <v>9202</v>
      </c>
      <c r="BY796" t="s">
        <v>9203</v>
      </c>
      <c r="BZ796" t="s">
        <v>40</v>
      </c>
      <c r="CB796" t="s">
        <v>9207</v>
      </c>
      <c r="CC796" t="s">
        <v>9208</v>
      </c>
      <c r="CE796" t="s">
        <v>940</v>
      </c>
      <c r="CF796">
        <v>199</v>
      </c>
      <c r="CG796" t="s">
        <v>44</v>
      </c>
      <c r="CI796" t="s">
        <v>9124</v>
      </c>
      <c r="CJ796">
        <v>123</v>
      </c>
      <c r="CK796" t="s">
        <v>45</v>
      </c>
      <c r="CL796" s="1">
        <v>42236</v>
      </c>
      <c r="CM796" t="s">
        <v>9209</v>
      </c>
      <c r="CO796" t="s">
        <v>9210</v>
      </c>
      <c r="CP796" t="s">
        <v>9208</v>
      </c>
      <c r="CQ796">
        <v>2</v>
      </c>
      <c r="CR796" s="8"/>
      <c r="CS796">
        <v>2</v>
      </c>
      <c r="CU796" s="8">
        <v>7473.9</v>
      </c>
      <c r="CV796">
        <v>2</v>
      </c>
      <c r="CX796" t="s">
        <v>9211</v>
      </c>
      <c r="CY796">
        <v>6.6</v>
      </c>
    </row>
    <row r="797" spans="1:103" x14ac:dyDescent="0.35">
      <c r="A797" t="s">
        <v>3247</v>
      </c>
      <c r="B797" s="19" t="s">
        <v>3248</v>
      </c>
      <c r="C797" t="s">
        <v>9</v>
      </c>
      <c r="D797">
        <v>99.42</v>
      </c>
      <c r="E797">
        <v>165</v>
      </c>
      <c r="F797" t="s">
        <v>3248</v>
      </c>
      <c r="G797">
        <v>1674</v>
      </c>
      <c r="H797" t="s">
        <v>50</v>
      </c>
      <c r="I797">
        <v>165</v>
      </c>
      <c r="J797" t="s">
        <v>1805</v>
      </c>
      <c r="K797" t="s">
        <v>3249</v>
      </c>
      <c r="L797" s="1"/>
      <c r="M797" s="1">
        <v>42237</v>
      </c>
      <c r="N797" s="1">
        <v>42117</v>
      </c>
      <c r="O797" t="s">
        <v>13</v>
      </c>
      <c r="P797" s="1"/>
      <c r="Q797" t="s">
        <v>436</v>
      </c>
      <c r="R797" t="s">
        <v>9</v>
      </c>
      <c r="S797" t="s">
        <v>3250</v>
      </c>
      <c r="T797" t="s">
        <v>13</v>
      </c>
      <c r="U797" t="s">
        <v>53</v>
      </c>
      <c r="X797" s="8">
        <v>37</v>
      </c>
      <c r="Y797" s="8">
        <v>22</v>
      </c>
      <c r="Z797" s="8">
        <v>13.95</v>
      </c>
      <c r="AA797" s="8">
        <v>32081.78</v>
      </c>
      <c r="AB797" t="s">
        <v>55</v>
      </c>
      <c r="AC797" t="s">
        <v>303</v>
      </c>
      <c r="AD797" t="s">
        <v>760</v>
      </c>
      <c r="AE797" t="s">
        <v>1805</v>
      </c>
      <c r="AF797" t="s">
        <v>20</v>
      </c>
      <c r="AG797" t="s">
        <v>3251</v>
      </c>
      <c r="AH797" t="s">
        <v>563</v>
      </c>
      <c r="AI797" t="s">
        <v>564</v>
      </c>
      <c r="AJ797" t="s">
        <v>23</v>
      </c>
      <c r="AK797" t="s">
        <v>2045</v>
      </c>
      <c r="AL797" s="2">
        <v>42117.573333333334</v>
      </c>
      <c r="AM797" t="s">
        <v>858</v>
      </c>
      <c r="AN797" t="s">
        <v>3252</v>
      </c>
      <c r="AO797">
        <v>3</v>
      </c>
      <c r="AP797" t="s">
        <v>3253</v>
      </c>
      <c r="AQ797" t="s">
        <v>311</v>
      </c>
      <c r="AR797">
        <v>50</v>
      </c>
      <c r="AT797" t="s">
        <v>3254</v>
      </c>
      <c r="AU797" t="s">
        <v>3253</v>
      </c>
      <c r="AV797" t="s">
        <v>29</v>
      </c>
      <c r="AW797" s="8">
        <v>29689.95</v>
      </c>
      <c r="AX797" s="8">
        <v>29689.95</v>
      </c>
      <c r="AY797" s="8">
        <v>32269.27</v>
      </c>
      <c r="BA797" t="s">
        <v>3255</v>
      </c>
      <c r="BB797" t="s">
        <v>3256</v>
      </c>
      <c r="BC797" t="s">
        <v>3257</v>
      </c>
      <c r="BD797">
        <v>0.8</v>
      </c>
      <c r="BE797">
        <v>38</v>
      </c>
      <c r="BF797" t="s">
        <v>9</v>
      </c>
      <c r="BG797" t="s">
        <v>3258</v>
      </c>
      <c r="BH797" t="s">
        <v>3259</v>
      </c>
      <c r="BO797" t="s">
        <v>828</v>
      </c>
      <c r="BP797">
        <v>187.49</v>
      </c>
      <c r="BQ797" t="s">
        <v>1816</v>
      </c>
      <c r="BR797" t="s">
        <v>3260</v>
      </c>
      <c r="BS797" t="s">
        <v>9</v>
      </c>
      <c r="BT797" t="s">
        <v>69</v>
      </c>
      <c r="BU797" t="s">
        <v>38</v>
      </c>
      <c r="BV797" t="s">
        <v>3261</v>
      </c>
      <c r="BW797" t="s">
        <v>858</v>
      </c>
      <c r="BX797" t="s">
        <v>3262</v>
      </c>
      <c r="BY797" t="s">
        <v>3252</v>
      </c>
      <c r="BZ797" t="s">
        <v>40</v>
      </c>
      <c r="CA797" t="s">
        <v>3263</v>
      </c>
      <c r="CB797" t="s">
        <v>3264</v>
      </c>
      <c r="CC797" t="s">
        <v>3265</v>
      </c>
      <c r="CD797" t="s">
        <v>574</v>
      </c>
      <c r="CE797" t="s">
        <v>589</v>
      </c>
      <c r="CF797">
        <v>179</v>
      </c>
      <c r="CG797" t="s">
        <v>1501</v>
      </c>
      <c r="CI797" t="s">
        <v>3248</v>
      </c>
      <c r="CJ797">
        <v>127</v>
      </c>
      <c r="CK797" t="s">
        <v>45</v>
      </c>
      <c r="CL797" s="1">
        <v>42237</v>
      </c>
      <c r="CM797" t="s">
        <v>3255</v>
      </c>
      <c r="CO797" t="s">
        <v>3266</v>
      </c>
      <c r="CP797" t="s">
        <v>3265</v>
      </c>
      <c r="CQ797">
        <v>2</v>
      </c>
      <c r="CR797" s="8"/>
      <c r="CS797">
        <v>4</v>
      </c>
      <c r="CU797" s="8">
        <v>29689.95</v>
      </c>
      <c r="CV797">
        <v>1</v>
      </c>
      <c r="CX797" t="s">
        <v>3267</v>
      </c>
      <c r="CY797">
        <v>6</v>
      </c>
    </row>
    <row r="798" spans="1:103" x14ac:dyDescent="0.35">
      <c r="A798" t="s">
        <v>2976</v>
      </c>
      <c r="B798" s="19" t="s">
        <v>9436</v>
      </c>
      <c r="C798" t="s">
        <v>9</v>
      </c>
      <c r="D798">
        <v>98.17</v>
      </c>
      <c r="E798">
        <v>55</v>
      </c>
      <c r="F798" t="s">
        <v>9436</v>
      </c>
      <c r="G798">
        <v>1672</v>
      </c>
      <c r="H798" t="s">
        <v>50</v>
      </c>
      <c r="I798">
        <v>55</v>
      </c>
      <c r="J798" t="s">
        <v>1805</v>
      </c>
      <c r="K798" t="s">
        <v>2977</v>
      </c>
      <c r="L798" s="1"/>
      <c r="M798" s="1">
        <v>42235</v>
      </c>
      <c r="N798" s="1">
        <v>42117</v>
      </c>
      <c r="O798" t="s">
        <v>13</v>
      </c>
      <c r="P798" s="1"/>
      <c r="Q798" t="s">
        <v>436</v>
      </c>
      <c r="R798" t="s">
        <v>9</v>
      </c>
      <c r="S798" t="s">
        <v>9437</v>
      </c>
      <c r="T798" t="s">
        <v>13</v>
      </c>
      <c r="U798" t="s">
        <v>53</v>
      </c>
      <c r="X798" s="8">
        <v>40</v>
      </c>
      <c r="Y798" s="8">
        <v>22</v>
      </c>
      <c r="Z798" s="8">
        <v>45</v>
      </c>
      <c r="AA798" s="8">
        <v>14761.64</v>
      </c>
      <c r="AB798" t="s">
        <v>55</v>
      </c>
      <c r="AC798" t="s">
        <v>55</v>
      </c>
      <c r="AD798" t="s">
        <v>19</v>
      </c>
      <c r="AE798" t="s">
        <v>1805</v>
      </c>
      <c r="AF798" t="s">
        <v>20</v>
      </c>
      <c r="AH798" t="s">
        <v>563</v>
      </c>
      <c r="AI798" t="s">
        <v>564</v>
      </c>
      <c r="AJ798" t="s">
        <v>100</v>
      </c>
      <c r="AK798" t="s">
        <v>101</v>
      </c>
      <c r="AL798" s="2">
        <v>42117.505810185183</v>
      </c>
      <c r="AM798" t="s">
        <v>2979</v>
      </c>
      <c r="AN798" t="s">
        <v>2979</v>
      </c>
      <c r="AO798">
        <v>3</v>
      </c>
      <c r="AP798" t="s">
        <v>2015</v>
      </c>
      <c r="AQ798" t="s">
        <v>27</v>
      </c>
      <c r="AR798">
        <v>40</v>
      </c>
      <c r="AT798" t="s">
        <v>2016</v>
      </c>
      <c r="AU798" t="s">
        <v>2015</v>
      </c>
      <c r="AV798" t="s">
        <v>104</v>
      </c>
      <c r="AW798" s="8">
        <v>13922.26</v>
      </c>
      <c r="AX798" s="8">
        <v>13922.26</v>
      </c>
      <c r="AY798" s="8">
        <v>15036.62</v>
      </c>
      <c r="BB798" t="s">
        <v>1898</v>
      </c>
      <c r="BD798">
        <v>1.6</v>
      </c>
      <c r="BE798">
        <v>31</v>
      </c>
      <c r="BF798" t="s">
        <v>69</v>
      </c>
      <c r="BG798" t="s">
        <v>2980</v>
      </c>
      <c r="BO798" t="s">
        <v>67</v>
      </c>
      <c r="BP798">
        <v>274.98</v>
      </c>
      <c r="BQ798" t="s">
        <v>1816</v>
      </c>
      <c r="BR798" t="s">
        <v>2981</v>
      </c>
      <c r="BS798" t="s">
        <v>69</v>
      </c>
      <c r="BT798" t="s">
        <v>69</v>
      </c>
      <c r="BU798" t="s">
        <v>38</v>
      </c>
      <c r="BV798" t="s">
        <v>2982</v>
      </c>
      <c r="BW798" t="s">
        <v>2979</v>
      </c>
      <c r="BX798" t="s">
        <v>2983</v>
      </c>
      <c r="BY798" t="s">
        <v>2979</v>
      </c>
      <c r="BZ798" t="s">
        <v>40</v>
      </c>
      <c r="CA798" t="s">
        <v>2984</v>
      </c>
      <c r="CB798" t="s">
        <v>2985</v>
      </c>
      <c r="CC798" t="s">
        <v>2986</v>
      </c>
      <c r="CE798" t="s">
        <v>493</v>
      </c>
      <c r="CF798">
        <v>249</v>
      </c>
      <c r="CG798" t="s">
        <v>1501</v>
      </c>
      <c r="CI798" t="s">
        <v>9436</v>
      </c>
      <c r="CJ798">
        <v>108</v>
      </c>
      <c r="CK798" t="s">
        <v>45</v>
      </c>
      <c r="CL798" s="1">
        <v>42235</v>
      </c>
      <c r="CM798" t="s">
        <v>2987</v>
      </c>
      <c r="CN798" t="s">
        <v>2988</v>
      </c>
      <c r="CO798" t="s">
        <v>2986</v>
      </c>
      <c r="CP798" t="s">
        <v>2986</v>
      </c>
      <c r="CQ798">
        <v>2</v>
      </c>
      <c r="CR798" s="8"/>
      <c r="CS798">
        <v>1</v>
      </c>
      <c r="CU798" s="8">
        <v>13922.26</v>
      </c>
      <c r="CV798">
        <v>2</v>
      </c>
      <c r="CX798" t="s">
        <v>9441</v>
      </c>
      <c r="CY798">
        <v>6</v>
      </c>
    </row>
    <row r="799" spans="1:103" x14ac:dyDescent="0.35">
      <c r="A799" t="s">
        <v>3436</v>
      </c>
      <c r="B799" s="19" t="s">
        <v>3437</v>
      </c>
      <c r="C799" t="s">
        <v>9</v>
      </c>
      <c r="D799">
        <v>100</v>
      </c>
      <c r="E799">
        <v>46</v>
      </c>
      <c r="F799" t="s">
        <v>3437</v>
      </c>
      <c r="G799">
        <v>1741</v>
      </c>
      <c r="H799" t="s">
        <v>50</v>
      </c>
      <c r="I799">
        <v>46</v>
      </c>
      <c r="J799" t="s">
        <v>1805</v>
      </c>
      <c r="K799" t="s">
        <v>3438</v>
      </c>
      <c r="L799" s="1"/>
      <c r="M799" s="1">
        <v>42236</v>
      </c>
      <c r="N799" s="1">
        <v>42124</v>
      </c>
      <c r="O799" t="s">
        <v>13</v>
      </c>
      <c r="P799" s="1">
        <v>42144</v>
      </c>
      <c r="Q799" t="s">
        <v>202</v>
      </c>
      <c r="R799" t="s">
        <v>9</v>
      </c>
      <c r="S799" t="s">
        <v>3439</v>
      </c>
      <c r="T799" t="s">
        <v>13</v>
      </c>
      <c r="U799" t="s">
        <v>657</v>
      </c>
      <c r="X799" s="8">
        <v>28</v>
      </c>
      <c r="Y799" s="8">
        <v>21</v>
      </c>
      <c r="Z799" s="8">
        <v>41</v>
      </c>
      <c r="AA799" s="8">
        <v>11170.43</v>
      </c>
      <c r="AB799" t="s">
        <v>697</v>
      </c>
      <c r="AC799" t="s">
        <v>54</v>
      </c>
      <c r="AD799" t="s">
        <v>438</v>
      </c>
      <c r="AE799" t="s">
        <v>1805</v>
      </c>
      <c r="AF799" t="s">
        <v>20</v>
      </c>
      <c r="AG799" t="s">
        <v>2360</v>
      </c>
      <c r="AH799" t="s">
        <v>3440</v>
      </c>
      <c r="AI799" t="s">
        <v>2674</v>
      </c>
      <c r="AJ799" t="s">
        <v>80</v>
      </c>
      <c r="AK799" t="s">
        <v>3441</v>
      </c>
      <c r="AL799" s="2">
        <v>42124.710879629631</v>
      </c>
      <c r="AM799" t="s">
        <v>3442</v>
      </c>
      <c r="AN799" t="s">
        <v>3442</v>
      </c>
      <c r="AO799">
        <v>2</v>
      </c>
      <c r="AP799" t="s">
        <v>3011</v>
      </c>
      <c r="AQ799" t="s">
        <v>860</v>
      </c>
      <c r="AR799">
        <v>50</v>
      </c>
      <c r="AT799" t="s">
        <v>3012</v>
      </c>
      <c r="AU799" t="s">
        <v>3011</v>
      </c>
      <c r="AV799" t="s">
        <v>83</v>
      </c>
      <c r="AW799" s="8">
        <v>10311.59</v>
      </c>
      <c r="AX799" s="8">
        <v>10311.59</v>
      </c>
      <c r="AY799" s="8">
        <v>11170.43</v>
      </c>
      <c r="BA799" t="s">
        <v>3443</v>
      </c>
      <c r="BB799" t="s">
        <v>32</v>
      </c>
      <c r="BC799" t="s">
        <v>3444</v>
      </c>
      <c r="BD799">
        <v>1.2</v>
      </c>
      <c r="BE799">
        <v>37</v>
      </c>
      <c r="BF799" t="s">
        <v>9</v>
      </c>
      <c r="BG799" t="s">
        <v>3445</v>
      </c>
      <c r="BO799" t="s">
        <v>304</v>
      </c>
      <c r="BP799">
        <v>0</v>
      </c>
      <c r="BQ799" t="s">
        <v>1816</v>
      </c>
      <c r="BR799" t="s">
        <v>3446</v>
      </c>
      <c r="BS799" t="s">
        <v>69</v>
      </c>
      <c r="BT799" t="s">
        <v>9</v>
      </c>
      <c r="BU799" t="s">
        <v>38</v>
      </c>
      <c r="BV799" t="s">
        <v>3447</v>
      </c>
      <c r="BW799" t="s">
        <v>3442</v>
      </c>
      <c r="BX799" t="s">
        <v>3448</v>
      </c>
      <c r="BY799" t="s">
        <v>3442</v>
      </c>
      <c r="BZ799" t="s">
        <v>40</v>
      </c>
      <c r="CB799" t="s">
        <v>2645</v>
      </c>
      <c r="CC799" t="s">
        <v>3449</v>
      </c>
      <c r="CE799" t="s">
        <v>2098</v>
      </c>
      <c r="CF799">
        <v>219</v>
      </c>
      <c r="CG799" t="s">
        <v>1654</v>
      </c>
      <c r="CI799" t="s">
        <v>3437</v>
      </c>
      <c r="CJ799">
        <v>121</v>
      </c>
      <c r="CK799" t="s">
        <v>45</v>
      </c>
      <c r="CL799" s="1">
        <v>42236</v>
      </c>
      <c r="CM799" t="s">
        <v>3443</v>
      </c>
      <c r="CO799" t="s">
        <v>3450</v>
      </c>
      <c r="CP799" t="s">
        <v>3451</v>
      </c>
      <c r="CQ799">
        <v>1</v>
      </c>
      <c r="CR799" s="8">
        <v>12189.54</v>
      </c>
      <c r="CS799">
        <v>1</v>
      </c>
      <c r="CU799" s="8">
        <v>10311.59</v>
      </c>
      <c r="CV799">
        <v>3</v>
      </c>
      <c r="CX799" t="s">
        <v>3452</v>
      </c>
      <c r="CY799">
        <v>6.6</v>
      </c>
    </row>
    <row r="800" spans="1:103" x14ac:dyDescent="0.35">
      <c r="A800" t="s">
        <v>3436</v>
      </c>
      <c r="B800" s="19" t="s">
        <v>3437</v>
      </c>
      <c r="C800" t="s">
        <v>9</v>
      </c>
      <c r="D800">
        <v>100</v>
      </c>
      <c r="E800">
        <v>46</v>
      </c>
      <c r="F800" t="s">
        <v>3437</v>
      </c>
      <c r="G800">
        <v>1742</v>
      </c>
      <c r="H800" t="s">
        <v>50</v>
      </c>
      <c r="I800">
        <v>46</v>
      </c>
      <c r="J800" t="s">
        <v>1805</v>
      </c>
      <c r="K800" t="s">
        <v>3438</v>
      </c>
      <c r="L800" s="1"/>
      <c r="M800" s="1">
        <v>42237</v>
      </c>
      <c r="N800" s="1">
        <v>42124</v>
      </c>
      <c r="O800" t="s">
        <v>13</v>
      </c>
      <c r="P800" s="1">
        <v>42144</v>
      </c>
      <c r="Q800" t="s">
        <v>202</v>
      </c>
      <c r="R800" t="s">
        <v>9</v>
      </c>
      <c r="S800" t="s">
        <v>3439</v>
      </c>
      <c r="T800" t="s">
        <v>13</v>
      </c>
      <c r="U800" t="s">
        <v>657</v>
      </c>
      <c r="X800" s="8">
        <v>28</v>
      </c>
      <c r="Y800" s="8">
        <v>21</v>
      </c>
      <c r="Z800" s="8">
        <v>41</v>
      </c>
      <c r="AA800" s="8">
        <v>11170.43</v>
      </c>
      <c r="AB800" t="s">
        <v>697</v>
      </c>
      <c r="AC800" t="s">
        <v>54</v>
      </c>
      <c r="AD800" t="s">
        <v>438</v>
      </c>
      <c r="AE800" t="s">
        <v>1805</v>
      </c>
      <c r="AF800" t="s">
        <v>20</v>
      </c>
      <c r="AG800" t="s">
        <v>2360</v>
      </c>
      <c r="AH800" t="s">
        <v>3440</v>
      </c>
      <c r="AI800" t="s">
        <v>2674</v>
      </c>
      <c r="AJ800" t="s">
        <v>23</v>
      </c>
      <c r="AK800" t="s">
        <v>3453</v>
      </c>
      <c r="AL800" s="2">
        <v>42124.711412037039</v>
      </c>
      <c r="AM800" t="s">
        <v>3442</v>
      </c>
      <c r="AN800" t="s">
        <v>3442</v>
      </c>
      <c r="AO800">
        <v>2</v>
      </c>
      <c r="AP800" t="s">
        <v>3011</v>
      </c>
      <c r="AQ800" t="s">
        <v>860</v>
      </c>
      <c r="AR800">
        <v>50</v>
      </c>
      <c r="AT800" t="s">
        <v>3012</v>
      </c>
      <c r="AU800" t="s">
        <v>3011</v>
      </c>
      <c r="AV800" t="s">
        <v>29</v>
      </c>
      <c r="AW800" s="8">
        <v>10311.59</v>
      </c>
      <c r="AX800" s="8">
        <v>10311.59</v>
      </c>
      <c r="AY800" s="8">
        <v>11170.43</v>
      </c>
      <c r="BA800" t="s">
        <v>3443</v>
      </c>
      <c r="BB800" t="s">
        <v>32</v>
      </c>
      <c r="BC800" t="s">
        <v>3444</v>
      </c>
      <c r="BD800">
        <v>1.2</v>
      </c>
      <c r="BE800">
        <v>37</v>
      </c>
      <c r="BF800" t="s">
        <v>9</v>
      </c>
      <c r="BG800" t="s">
        <v>3445</v>
      </c>
      <c r="BO800" t="s">
        <v>304</v>
      </c>
      <c r="BP800">
        <v>0</v>
      </c>
      <c r="BQ800" t="s">
        <v>1816</v>
      </c>
      <c r="BR800" t="s">
        <v>3446</v>
      </c>
      <c r="BS800" t="s">
        <v>69</v>
      </c>
      <c r="BT800" t="s">
        <v>9</v>
      </c>
      <c r="BU800" t="s">
        <v>38</v>
      </c>
      <c r="BV800" t="s">
        <v>3447</v>
      </c>
      <c r="BW800" t="s">
        <v>3442</v>
      </c>
      <c r="BX800" t="s">
        <v>3448</v>
      </c>
      <c r="BY800" t="s">
        <v>3442</v>
      </c>
      <c r="BZ800" t="s">
        <v>40</v>
      </c>
      <c r="CB800" t="s">
        <v>2645</v>
      </c>
      <c r="CC800" t="s">
        <v>3449</v>
      </c>
      <c r="CE800" t="s">
        <v>2098</v>
      </c>
      <c r="CF800">
        <v>219</v>
      </c>
      <c r="CG800" t="s">
        <v>1654</v>
      </c>
      <c r="CI800" t="s">
        <v>3437</v>
      </c>
      <c r="CJ800">
        <v>121</v>
      </c>
      <c r="CK800" t="s">
        <v>45</v>
      </c>
      <c r="CL800" s="1">
        <v>42237</v>
      </c>
      <c r="CM800" t="s">
        <v>3443</v>
      </c>
      <c r="CO800" t="s">
        <v>3450</v>
      </c>
      <c r="CP800" t="s">
        <v>3451</v>
      </c>
      <c r="CQ800">
        <v>1</v>
      </c>
      <c r="CR800" s="8"/>
      <c r="CS800">
        <v>1</v>
      </c>
      <c r="CU800" s="8">
        <v>10311.59</v>
      </c>
      <c r="CV800">
        <v>3</v>
      </c>
      <c r="CX800" t="s">
        <v>3454</v>
      </c>
      <c r="CY800">
        <v>6.6</v>
      </c>
    </row>
    <row r="801" spans="1:103" x14ac:dyDescent="0.35">
      <c r="A801" t="s">
        <v>9502</v>
      </c>
      <c r="B801" s="19" t="s">
        <v>9503</v>
      </c>
      <c r="C801" t="s">
        <v>9</v>
      </c>
      <c r="D801">
        <v>100</v>
      </c>
      <c r="E801">
        <v>30</v>
      </c>
      <c r="F801" t="s">
        <v>9503</v>
      </c>
      <c r="G801">
        <v>1576</v>
      </c>
      <c r="H801" t="s">
        <v>148</v>
      </c>
      <c r="I801">
        <v>30</v>
      </c>
      <c r="J801" t="s">
        <v>1433</v>
      </c>
      <c r="K801" t="s">
        <v>9504</v>
      </c>
      <c r="L801" s="1"/>
      <c r="M801" s="1">
        <v>42235</v>
      </c>
      <c r="N801" s="1">
        <v>42107</v>
      </c>
      <c r="O801" t="s">
        <v>13</v>
      </c>
      <c r="P801" s="1">
        <v>42114</v>
      </c>
      <c r="Q801" t="s">
        <v>758</v>
      </c>
      <c r="R801" t="s">
        <v>9</v>
      </c>
      <c r="S801" t="s">
        <v>9505</v>
      </c>
      <c r="T801" t="s">
        <v>13</v>
      </c>
      <c r="U801" t="s">
        <v>1267</v>
      </c>
      <c r="X801" s="8">
        <v>54.29</v>
      </c>
      <c r="Y801" s="8">
        <v>23.22</v>
      </c>
      <c r="Z801" s="8">
        <v>40</v>
      </c>
      <c r="AA801" s="8">
        <v>11653.23</v>
      </c>
      <c r="AB801" t="s">
        <v>2412</v>
      </c>
      <c r="AC801" t="s">
        <v>2412</v>
      </c>
      <c r="AD801" t="s">
        <v>1436</v>
      </c>
      <c r="AE801" t="s">
        <v>1433</v>
      </c>
      <c r="AF801" t="s">
        <v>177</v>
      </c>
      <c r="AG801" t="s">
        <v>9506</v>
      </c>
      <c r="AH801" t="s">
        <v>2604</v>
      </c>
      <c r="AI801" t="s">
        <v>527</v>
      </c>
      <c r="AJ801" t="s">
        <v>100</v>
      </c>
      <c r="AK801" t="s">
        <v>2414</v>
      </c>
      <c r="AL801" s="2">
        <v>42107.745613425926</v>
      </c>
      <c r="AM801" t="s">
        <v>9507</v>
      </c>
      <c r="AN801" t="s">
        <v>9507</v>
      </c>
      <c r="AO801">
        <v>3</v>
      </c>
      <c r="AP801" t="s">
        <v>1471</v>
      </c>
      <c r="AS801" s="6" t="s">
        <v>9508</v>
      </c>
      <c r="AU801" t="s">
        <v>862</v>
      </c>
      <c r="AV801" t="s">
        <v>104</v>
      </c>
      <c r="AW801" s="8">
        <v>10779.9</v>
      </c>
      <c r="AX801" s="8">
        <v>10779.9</v>
      </c>
      <c r="AY801" s="8">
        <v>11653.23</v>
      </c>
      <c r="BA801" t="s">
        <v>9509</v>
      </c>
      <c r="BB801" t="s">
        <v>32</v>
      </c>
      <c r="BC801" t="s">
        <v>9510</v>
      </c>
      <c r="BF801" t="s">
        <v>9</v>
      </c>
      <c r="BG801" t="s">
        <v>9511</v>
      </c>
      <c r="BO801" t="s">
        <v>2860</v>
      </c>
      <c r="BP801">
        <v>0</v>
      </c>
      <c r="BQ801" t="s">
        <v>1476</v>
      </c>
      <c r="BR801" t="s">
        <v>9512</v>
      </c>
      <c r="BS801" t="s">
        <v>9</v>
      </c>
      <c r="BT801" t="s">
        <v>9</v>
      </c>
      <c r="BU801" t="s">
        <v>38</v>
      </c>
      <c r="BV801" t="s">
        <v>9513</v>
      </c>
      <c r="BW801" t="s">
        <v>9507</v>
      </c>
      <c r="BX801" t="s">
        <v>9506</v>
      </c>
      <c r="BY801" t="s">
        <v>9507</v>
      </c>
      <c r="BZ801" t="s">
        <v>72</v>
      </c>
      <c r="CB801" t="s">
        <v>9514</v>
      </c>
      <c r="CC801" t="s">
        <v>9515</v>
      </c>
      <c r="CE801" t="s">
        <v>3790</v>
      </c>
      <c r="CF801">
        <v>349</v>
      </c>
      <c r="CG801" t="s">
        <v>233</v>
      </c>
      <c r="CI801" t="s">
        <v>9503</v>
      </c>
      <c r="CK801" t="s">
        <v>1450</v>
      </c>
      <c r="CL801" s="1">
        <v>42235</v>
      </c>
      <c r="CM801" t="s">
        <v>9509</v>
      </c>
      <c r="CO801" t="s">
        <v>9516</v>
      </c>
      <c r="CP801" t="s">
        <v>9515</v>
      </c>
      <c r="CQ801">
        <v>2</v>
      </c>
      <c r="CR801" s="8"/>
      <c r="CS801">
        <v>1</v>
      </c>
      <c r="CT801" t="s">
        <v>9</v>
      </c>
      <c r="CU801" s="8">
        <v>10779.9</v>
      </c>
      <c r="CV801"/>
      <c r="CX801" t="s">
        <v>9517</v>
      </c>
    </row>
    <row r="802" spans="1:103" x14ac:dyDescent="0.35">
      <c r="A802" t="s">
        <v>9518</v>
      </c>
      <c r="B802" s="19" t="s">
        <v>9519</v>
      </c>
      <c r="C802" t="s">
        <v>9</v>
      </c>
      <c r="D802">
        <v>100</v>
      </c>
      <c r="E802">
        <v>60</v>
      </c>
      <c r="F802" t="s">
        <v>9519</v>
      </c>
      <c r="G802">
        <v>59</v>
      </c>
      <c r="H802" t="s">
        <v>50</v>
      </c>
      <c r="I802">
        <v>60</v>
      </c>
      <c r="J802" t="s">
        <v>11</v>
      </c>
      <c r="K802" t="s">
        <v>9520</v>
      </c>
      <c r="L802" s="1"/>
      <c r="M802" s="1">
        <v>42236</v>
      </c>
      <c r="N802" s="1">
        <v>41870</v>
      </c>
      <c r="O802" t="s">
        <v>13</v>
      </c>
      <c r="P802" s="1"/>
      <c r="Q802" t="s">
        <v>52</v>
      </c>
      <c r="R802" t="s">
        <v>9</v>
      </c>
      <c r="S802" t="s">
        <v>9521</v>
      </c>
      <c r="T802" t="s">
        <v>13</v>
      </c>
      <c r="U802" t="s">
        <v>16</v>
      </c>
      <c r="X802" s="8">
        <v>43</v>
      </c>
      <c r="Y802" s="8">
        <v>21</v>
      </c>
      <c r="Z802" s="8">
        <v>36.229999999999997</v>
      </c>
      <c r="AA802" s="8">
        <v>16733.72</v>
      </c>
      <c r="AB802" t="s">
        <v>274</v>
      </c>
      <c r="AC802" t="s">
        <v>697</v>
      </c>
      <c r="AD802" t="s">
        <v>19</v>
      </c>
      <c r="AE802" t="s">
        <v>11</v>
      </c>
      <c r="AF802" t="s">
        <v>20</v>
      </c>
      <c r="AG802" t="s">
        <v>9522</v>
      </c>
      <c r="AH802" t="s">
        <v>57</v>
      </c>
      <c r="AI802" t="s">
        <v>58</v>
      </c>
      <c r="AJ802" t="s">
        <v>80</v>
      </c>
      <c r="AK802" t="s">
        <v>699</v>
      </c>
      <c r="AL802" s="2">
        <v>41870.946967592594</v>
      </c>
      <c r="AN802" t="s">
        <v>9523</v>
      </c>
      <c r="AO802">
        <v>7</v>
      </c>
      <c r="AP802" t="s">
        <v>859</v>
      </c>
      <c r="AQ802" t="s">
        <v>860</v>
      </c>
      <c r="AR802">
        <v>80</v>
      </c>
      <c r="AT802" t="s">
        <v>3937</v>
      </c>
      <c r="AU802" t="s">
        <v>859</v>
      </c>
      <c r="AV802" t="s">
        <v>83</v>
      </c>
      <c r="AW802" s="8">
        <v>15456.5</v>
      </c>
      <c r="AX802" s="8">
        <v>15456.5</v>
      </c>
      <c r="AY802" s="8">
        <v>16733.72</v>
      </c>
      <c r="BA802" t="s">
        <v>9524</v>
      </c>
      <c r="BB802" t="s">
        <v>9525</v>
      </c>
      <c r="BC802" t="s">
        <v>9526</v>
      </c>
      <c r="BD802">
        <v>1.6</v>
      </c>
      <c r="BE802">
        <v>54</v>
      </c>
      <c r="BF802" t="s">
        <v>69</v>
      </c>
      <c r="BG802" t="s">
        <v>9527</v>
      </c>
      <c r="BO802" t="s">
        <v>303</v>
      </c>
      <c r="BP802">
        <v>0</v>
      </c>
      <c r="BQ802" t="s">
        <v>36</v>
      </c>
      <c r="BR802" t="s">
        <v>9528</v>
      </c>
      <c r="BS802" t="s">
        <v>69</v>
      </c>
      <c r="BT802" t="s">
        <v>9</v>
      </c>
      <c r="BU802" t="s">
        <v>38</v>
      </c>
      <c r="BV802" t="s">
        <v>9529</v>
      </c>
      <c r="BW802" t="s">
        <v>9523</v>
      </c>
      <c r="BX802" t="s">
        <v>9522</v>
      </c>
      <c r="BY802" t="s">
        <v>9523</v>
      </c>
      <c r="BZ802" t="s">
        <v>72</v>
      </c>
      <c r="CE802" t="s">
        <v>294</v>
      </c>
      <c r="CF802">
        <v>249</v>
      </c>
      <c r="CG802" t="s">
        <v>710</v>
      </c>
      <c r="CI802" t="s">
        <v>9519</v>
      </c>
      <c r="CJ802">
        <v>45</v>
      </c>
      <c r="CK802" t="s">
        <v>45</v>
      </c>
      <c r="CL802" s="1">
        <v>42236</v>
      </c>
      <c r="CM802" t="s">
        <v>9524</v>
      </c>
      <c r="CO802" t="s">
        <v>9530</v>
      </c>
      <c r="CQ802">
        <v>3</v>
      </c>
      <c r="CR802" s="8">
        <v>18077.400000000001</v>
      </c>
      <c r="CS802">
        <v>3</v>
      </c>
      <c r="CU802" s="8">
        <v>15456.5</v>
      </c>
      <c r="CV802">
        <v>6</v>
      </c>
      <c r="CX802" t="s">
        <v>9531</v>
      </c>
      <c r="CY802">
        <v>6.8</v>
      </c>
    </row>
    <row r="803" spans="1:103" x14ac:dyDescent="0.35">
      <c r="A803" t="s">
        <v>9532</v>
      </c>
      <c r="B803" s="19" t="s">
        <v>9519</v>
      </c>
      <c r="C803" t="s">
        <v>9</v>
      </c>
      <c r="D803">
        <v>99.94</v>
      </c>
      <c r="E803">
        <v>60</v>
      </c>
      <c r="F803" t="s">
        <v>9519</v>
      </c>
      <c r="G803">
        <v>838</v>
      </c>
      <c r="H803" t="s">
        <v>50</v>
      </c>
      <c r="I803">
        <v>60</v>
      </c>
      <c r="J803" t="s">
        <v>11</v>
      </c>
      <c r="K803" t="s">
        <v>9533</v>
      </c>
      <c r="L803" s="1"/>
      <c r="M803" s="1">
        <v>42237</v>
      </c>
      <c r="N803" s="1">
        <v>42012</v>
      </c>
      <c r="O803" t="s">
        <v>13</v>
      </c>
      <c r="P803" s="1">
        <v>42018</v>
      </c>
      <c r="Q803" t="s">
        <v>436</v>
      </c>
      <c r="R803" t="s">
        <v>9</v>
      </c>
      <c r="S803" t="s">
        <v>9521</v>
      </c>
      <c r="T803" t="s">
        <v>13</v>
      </c>
      <c r="U803" t="s">
        <v>1267</v>
      </c>
      <c r="X803" s="8">
        <v>43</v>
      </c>
      <c r="Y803" s="8">
        <v>21</v>
      </c>
      <c r="Z803" s="8">
        <v>36.229999999999997</v>
      </c>
      <c r="AA803" s="8">
        <v>19236.240000000002</v>
      </c>
      <c r="AB803" t="s">
        <v>274</v>
      </c>
      <c r="AC803" t="s">
        <v>697</v>
      </c>
      <c r="AD803" t="s">
        <v>19</v>
      </c>
      <c r="AE803" t="s">
        <v>11</v>
      </c>
      <c r="AF803" t="s">
        <v>20</v>
      </c>
      <c r="AG803" t="s">
        <v>5001</v>
      </c>
      <c r="AH803" t="s">
        <v>9534</v>
      </c>
      <c r="AI803" t="s">
        <v>960</v>
      </c>
      <c r="AJ803" t="s">
        <v>23</v>
      </c>
      <c r="AK803" t="s">
        <v>731</v>
      </c>
      <c r="AL803" s="2">
        <v>42012.741296296299</v>
      </c>
      <c r="AN803" t="s">
        <v>9535</v>
      </c>
      <c r="AO803">
        <v>8</v>
      </c>
      <c r="AP803" t="s">
        <v>859</v>
      </c>
      <c r="AQ803" t="s">
        <v>860</v>
      </c>
      <c r="AR803">
        <v>80</v>
      </c>
      <c r="AT803" t="s">
        <v>3937</v>
      </c>
      <c r="AU803" t="s">
        <v>859</v>
      </c>
      <c r="AV803" t="s">
        <v>29</v>
      </c>
      <c r="AW803" s="8">
        <v>17875.939999999999</v>
      </c>
      <c r="AX803" s="8">
        <v>17875.939999999999</v>
      </c>
      <c r="AY803" s="8">
        <v>19248.740000000002</v>
      </c>
      <c r="BA803" t="s">
        <v>9536</v>
      </c>
      <c r="BB803" t="s">
        <v>9537</v>
      </c>
      <c r="BC803" t="s">
        <v>9538</v>
      </c>
      <c r="BD803">
        <v>1.6</v>
      </c>
      <c r="BE803">
        <v>54</v>
      </c>
      <c r="BF803" t="s">
        <v>9</v>
      </c>
      <c r="BG803" t="s">
        <v>9539</v>
      </c>
      <c r="BO803" t="s">
        <v>303</v>
      </c>
      <c r="BP803">
        <v>12.5</v>
      </c>
      <c r="BQ803" t="s">
        <v>36</v>
      </c>
      <c r="BR803" t="s">
        <v>9540</v>
      </c>
      <c r="BS803" t="s">
        <v>69</v>
      </c>
      <c r="BT803" t="s">
        <v>69</v>
      </c>
      <c r="BU803" t="s">
        <v>38</v>
      </c>
      <c r="BV803" t="s">
        <v>9541</v>
      </c>
      <c r="BW803" t="s">
        <v>9542</v>
      </c>
      <c r="BX803" t="s">
        <v>9543</v>
      </c>
      <c r="BY803" t="s">
        <v>9535</v>
      </c>
      <c r="BZ803" t="s">
        <v>40</v>
      </c>
      <c r="CB803" t="s">
        <v>2823</v>
      </c>
      <c r="CE803" t="s">
        <v>589</v>
      </c>
      <c r="CF803">
        <v>249</v>
      </c>
      <c r="CG803" t="s">
        <v>710</v>
      </c>
      <c r="CI803" t="s">
        <v>9519</v>
      </c>
      <c r="CJ803">
        <v>45</v>
      </c>
      <c r="CK803" t="s">
        <v>45</v>
      </c>
      <c r="CL803" s="1">
        <v>42237</v>
      </c>
      <c r="CM803" t="s">
        <v>9536</v>
      </c>
      <c r="CN803" t="s">
        <v>9544</v>
      </c>
      <c r="CO803" t="s">
        <v>9545</v>
      </c>
      <c r="CQ803">
        <v>3</v>
      </c>
      <c r="CR803" s="8">
        <v>18077.400000000001</v>
      </c>
      <c r="CS803">
        <v>3</v>
      </c>
      <c r="CU803" s="8">
        <v>17875.939999999999</v>
      </c>
      <c r="CV803">
        <v>6</v>
      </c>
      <c r="CX803" t="s">
        <v>9546</v>
      </c>
      <c r="CY803">
        <v>6.8</v>
      </c>
    </row>
    <row r="804" spans="1:103" x14ac:dyDescent="0.35">
      <c r="A804" t="s">
        <v>9547</v>
      </c>
      <c r="B804" s="19" t="s">
        <v>9519</v>
      </c>
      <c r="C804" t="s">
        <v>9</v>
      </c>
      <c r="D804">
        <v>100</v>
      </c>
      <c r="E804">
        <v>60</v>
      </c>
      <c r="F804" t="s">
        <v>9519</v>
      </c>
      <c r="G804">
        <v>56</v>
      </c>
      <c r="H804" t="s">
        <v>148</v>
      </c>
      <c r="I804">
        <v>60</v>
      </c>
      <c r="J804" t="s">
        <v>11</v>
      </c>
      <c r="K804" t="s">
        <v>9548</v>
      </c>
      <c r="L804" s="1"/>
      <c r="M804" s="1">
        <v>42235</v>
      </c>
      <c r="N804" s="1">
        <v>41870</v>
      </c>
      <c r="O804" t="s">
        <v>13</v>
      </c>
      <c r="P804" s="1"/>
      <c r="Q804" t="s">
        <v>52</v>
      </c>
      <c r="R804" t="s">
        <v>9</v>
      </c>
      <c r="S804" t="s">
        <v>9521</v>
      </c>
      <c r="T804" t="s">
        <v>13</v>
      </c>
      <c r="U804" t="s">
        <v>53</v>
      </c>
      <c r="X804" s="8">
        <v>45</v>
      </c>
      <c r="Y804" s="8">
        <v>23</v>
      </c>
      <c r="Z804" s="8">
        <v>36.229999999999997</v>
      </c>
      <c r="AA804" s="8">
        <v>19213.29</v>
      </c>
      <c r="AB804" t="s">
        <v>654</v>
      </c>
      <c r="AC804" t="s">
        <v>654</v>
      </c>
      <c r="AD804" t="s">
        <v>19</v>
      </c>
      <c r="AE804" t="s">
        <v>11</v>
      </c>
      <c r="AF804" t="s">
        <v>20</v>
      </c>
      <c r="AG804" t="s">
        <v>9549</v>
      </c>
      <c r="AH804" t="s">
        <v>57</v>
      </c>
      <c r="AI804" t="s">
        <v>58</v>
      </c>
      <c r="AJ804" t="s">
        <v>100</v>
      </c>
      <c r="AK804" t="s">
        <v>717</v>
      </c>
      <c r="AL804" s="2">
        <v>41870.94604166667</v>
      </c>
      <c r="AM804" t="s">
        <v>9550</v>
      </c>
      <c r="AO804">
        <v>5</v>
      </c>
      <c r="AP804" t="s">
        <v>859</v>
      </c>
      <c r="AQ804" t="s">
        <v>860</v>
      </c>
      <c r="AR804">
        <v>80</v>
      </c>
      <c r="AT804" t="s">
        <v>3937</v>
      </c>
      <c r="AU804" t="s">
        <v>859</v>
      </c>
      <c r="AV804" t="s">
        <v>104</v>
      </c>
      <c r="AW804" s="8">
        <v>17753.2</v>
      </c>
      <c r="AX804" s="8">
        <v>17753.2</v>
      </c>
      <c r="AY804" s="8">
        <v>19213.29</v>
      </c>
      <c r="BA804" t="s">
        <v>9551</v>
      </c>
      <c r="BB804" t="s">
        <v>4087</v>
      </c>
      <c r="BC804" t="s">
        <v>9552</v>
      </c>
      <c r="BD804">
        <v>1.6</v>
      </c>
      <c r="BE804">
        <v>54</v>
      </c>
      <c r="BF804" t="s">
        <v>9</v>
      </c>
      <c r="BG804" t="s">
        <v>9553</v>
      </c>
      <c r="BO804" t="s">
        <v>664</v>
      </c>
      <c r="BP804">
        <v>0</v>
      </c>
      <c r="BQ804" t="s">
        <v>36</v>
      </c>
      <c r="BR804" t="s">
        <v>9554</v>
      </c>
      <c r="BS804" t="s">
        <v>69</v>
      </c>
      <c r="BT804" t="s">
        <v>9</v>
      </c>
      <c r="BU804" t="s">
        <v>38</v>
      </c>
      <c r="BV804" t="s">
        <v>9555</v>
      </c>
      <c r="BW804" t="s">
        <v>9550</v>
      </c>
      <c r="BX804" t="s">
        <v>9549</v>
      </c>
      <c r="BY804" t="s">
        <v>9550</v>
      </c>
      <c r="BZ804" t="s">
        <v>72</v>
      </c>
      <c r="CE804" t="s">
        <v>338</v>
      </c>
      <c r="CF804">
        <v>289</v>
      </c>
      <c r="CG804" t="s">
        <v>672</v>
      </c>
      <c r="CI804" t="s">
        <v>9519</v>
      </c>
      <c r="CJ804">
        <v>45</v>
      </c>
      <c r="CK804" t="s">
        <v>45</v>
      </c>
      <c r="CL804" s="1">
        <v>42235</v>
      </c>
      <c r="CM804" t="s">
        <v>9551</v>
      </c>
      <c r="CO804" t="s">
        <v>9556</v>
      </c>
      <c r="CQ804">
        <v>2</v>
      </c>
      <c r="CR804" s="8">
        <v>20981.4</v>
      </c>
      <c r="CS804">
        <v>3</v>
      </c>
      <c r="CU804" s="8">
        <v>17753.2</v>
      </c>
      <c r="CV804">
        <v>6</v>
      </c>
      <c r="CX804" t="s">
        <v>9557</v>
      </c>
      <c r="CY804">
        <v>6.8</v>
      </c>
    </row>
    <row r="805" spans="1:103" x14ac:dyDescent="0.35">
      <c r="A805" t="s">
        <v>9558</v>
      </c>
      <c r="B805" s="19" t="s">
        <v>9519</v>
      </c>
      <c r="C805" t="s">
        <v>9</v>
      </c>
      <c r="D805">
        <v>100</v>
      </c>
      <c r="E805">
        <v>60</v>
      </c>
      <c r="F805" t="s">
        <v>9519</v>
      </c>
      <c r="G805">
        <v>57</v>
      </c>
      <c r="H805" t="s">
        <v>50</v>
      </c>
      <c r="I805">
        <v>60</v>
      </c>
      <c r="J805" t="s">
        <v>11</v>
      </c>
      <c r="K805" t="s">
        <v>9559</v>
      </c>
      <c r="L805" s="1"/>
      <c r="M805" s="1">
        <v>42235</v>
      </c>
      <c r="N805" s="1">
        <v>41870</v>
      </c>
      <c r="O805" t="s">
        <v>13</v>
      </c>
      <c r="P805" s="1"/>
      <c r="Q805" t="s">
        <v>52</v>
      </c>
      <c r="R805" t="s">
        <v>9</v>
      </c>
      <c r="S805" t="s">
        <v>9521</v>
      </c>
      <c r="T805" t="s">
        <v>13</v>
      </c>
      <c r="U805" t="s">
        <v>657</v>
      </c>
      <c r="X805" s="8">
        <v>43</v>
      </c>
      <c r="Y805" s="8">
        <v>21</v>
      </c>
      <c r="Z805" s="8">
        <v>36.229999999999997</v>
      </c>
      <c r="AA805" s="8">
        <v>16233.73</v>
      </c>
      <c r="AB805" t="s">
        <v>274</v>
      </c>
      <c r="AC805" t="s">
        <v>697</v>
      </c>
      <c r="AD805" t="s">
        <v>19</v>
      </c>
      <c r="AE805" t="s">
        <v>11</v>
      </c>
      <c r="AF805" t="s">
        <v>20</v>
      </c>
      <c r="AG805" t="s">
        <v>9560</v>
      </c>
      <c r="AH805" t="s">
        <v>57</v>
      </c>
      <c r="AI805" t="s">
        <v>58</v>
      </c>
      <c r="AJ805" t="s">
        <v>100</v>
      </c>
      <c r="AK805" t="s">
        <v>1293</v>
      </c>
      <c r="AL805" s="2">
        <v>41870.946342592593</v>
      </c>
      <c r="AN805" t="s">
        <v>9561</v>
      </c>
      <c r="AO805">
        <v>7</v>
      </c>
      <c r="AP805" t="s">
        <v>859</v>
      </c>
      <c r="AQ805" t="s">
        <v>860</v>
      </c>
      <c r="AR805">
        <v>80</v>
      </c>
      <c r="AT805" t="s">
        <v>3937</v>
      </c>
      <c r="AU805" t="s">
        <v>859</v>
      </c>
      <c r="AV805" t="s">
        <v>104</v>
      </c>
      <c r="AW805" s="8">
        <v>15043.3</v>
      </c>
      <c r="AX805" s="8">
        <v>15043.3</v>
      </c>
      <c r="AY805" s="8">
        <v>16233.73</v>
      </c>
      <c r="BA805" t="s">
        <v>9562</v>
      </c>
      <c r="BB805" t="s">
        <v>997</v>
      </c>
      <c r="BC805" t="s">
        <v>9563</v>
      </c>
      <c r="BD805">
        <v>1.6</v>
      </c>
      <c r="BE805">
        <v>54</v>
      </c>
      <c r="BF805" t="s">
        <v>69</v>
      </c>
      <c r="BG805" t="s">
        <v>9564</v>
      </c>
      <c r="BO805" t="s">
        <v>303</v>
      </c>
      <c r="BP805">
        <v>0</v>
      </c>
      <c r="BQ805" t="s">
        <v>36</v>
      </c>
      <c r="BR805" t="s">
        <v>5402</v>
      </c>
      <c r="BS805" t="s">
        <v>9</v>
      </c>
      <c r="BT805" t="s">
        <v>9</v>
      </c>
      <c r="BU805" t="s">
        <v>38</v>
      </c>
      <c r="BV805" t="s">
        <v>9565</v>
      </c>
      <c r="BW805" t="s">
        <v>9561</v>
      </c>
      <c r="BX805" t="s">
        <v>5306</v>
      </c>
      <c r="BY805" t="s">
        <v>9561</v>
      </c>
      <c r="BZ805" t="s">
        <v>72</v>
      </c>
      <c r="CB805" t="s">
        <v>3589</v>
      </c>
      <c r="CD805" t="s">
        <v>164</v>
      </c>
      <c r="CE805" t="s">
        <v>493</v>
      </c>
      <c r="CF805">
        <v>249</v>
      </c>
      <c r="CG805" t="s">
        <v>710</v>
      </c>
      <c r="CI805" t="s">
        <v>9519</v>
      </c>
      <c r="CJ805">
        <v>45</v>
      </c>
      <c r="CK805" t="s">
        <v>45</v>
      </c>
      <c r="CL805" s="1">
        <v>42235</v>
      </c>
      <c r="CM805" t="s">
        <v>9562</v>
      </c>
      <c r="CO805" t="s">
        <v>9566</v>
      </c>
      <c r="CQ805">
        <v>4</v>
      </c>
      <c r="CR805" s="8">
        <v>18077.400000000001</v>
      </c>
      <c r="CS805">
        <v>2</v>
      </c>
      <c r="CU805" s="8">
        <v>15043.3</v>
      </c>
      <c r="CV805">
        <v>6</v>
      </c>
      <c r="CX805" t="s">
        <v>9567</v>
      </c>
      <c r="CY805">
        <v>6.8</v>
      </c>
    </row>
    <row r="806" spans="1:103" x14ac:dyDescent="0.35">
      <c r="A806" t="s">
        <v>2946</v>
      </c>
      <c r="B806" s="19" t="s">
        <v>2930</v>
      </c>
      <c r="C806" t="s">
        <v>9</v>
      </c>
      <c r="D806">
        <v>100</v>
      </c>
      <c r="E806">
        <v>50</v>
      </c>
      <c r="F806" t="s">
        <v>2930</v>
      </c>
      <c r="G806">
        <v>1791</v>
      </c>
      <c r="H806" t="s">
        <v>10</v>
      </c>
      <c r="I806">
        <v>45</v>
      </c>
      <c r="J806" t="s">
        <v>1805</v>
      </c>
      <c r="K806" t="s">
        <v>2947</v>
      </c>
      <c r="L806" s="1"/>
      <c r="M806" s="1">
        <v>42237</v>
      </c>
      <c r="N806" s="1">
        <v>42136</v>
      </c>
      <c r="O806" t="s">
        <v>13</v>
      </c>
      <c r="P806" s="1">
        <v>42145</v>
      </c>
      <c r="Q806" t="s">
        <v>436</v>
      </c>
      <c r="R806" t="s">
        <v>9</v>
      </c>
      <c r="S806" t="s">
        <v>2932</v>
      </c>
      <c r="T806" t="s">
        <v>13</v>
      </c>
      <c r="U806" t="s">
        <v>53</v>
      </c>
      <c r="X806" s="8">
        <v>35</v>
      </c>
      <c r="Y806" s="8">
        <v>21</v>
      </c>
      <c r="Z806" s="8">
        <v>45</v>
      </c>
      <c r="AA806" s="8">
        <v>11534.72</v>
      </c>
      <c r="AB806" t="s">
        <v>18</v>
      </c>
      <c r="AC806" t="s">
        <v>18</v>
      </c>
      <c r="AD806" t="s">
        <v>19</v>
      </c>
      <c r="AE806" t="s">
        <v>1805</v>
      </c>
      <c r="AF806" t="s">
        <v>20</v>
      </c>
      <c r="AG806" t="s">
        <v>2948</v>
      </c>
      <c r="AH806" t="s">
        <v>2949</v>
      </c>
      <c r="AI806" t="s">
        <v>2950</v>
      </c>
      <c r="AJ806" t="s">
        <v>23</v>
      </c>
      <c r="AK806" t="s">
        <v>24</v>
      </c>
      <c r="AL806" s="2">
        <v>42136.709097222221</v>
      </c>
      <c r="AM806" t="s">
        <v>2951</v>
      </c>
      <c r="AN806" t="s">
        <v>2952</v>
      </c>
      <c r="AO806">
        <v>4</v>
      </c>
      <c r="AP806" t="s">
        <v>2935</v>
      </c>
      <c r="AQ806" t="s">
        <v>311</v>
      </c>
      <c r="AR806">
        <v>40</v>
      </c>
      <c r="AT806" t="s">
        <v>2936</v>
      </c>
      <c r="AU806" t="s">
        <v>2935</v>
      </c>
      <c r="AV806" t="s">
        <v>29</v>
      </c>
      <c r="AW806" s="8">
        <v>10656.22</v>
      </c>
      <c r="AX806" s="8">
        <v>10656.22</v>
      </c>
      <c r="AY806" s="8">
        <v>11534.72</v>
      </c>
      <c r="BA806" t="s">
        <v>2953</v>
      </c>
      <c r="BB806" t="s">
        <v>2954</v>
      </c>
      <c r="BC806" t="s">
        <v>2955</v>
      </c>
      <c r="BD806">
        <v>1.5</v>
      </c>
      <c r="BE806">
        <v>30</v>
      </c>
      <c r="BF806" t="s">
        <v>9</v>
      </c>
      <c r="BG806" t="s">
        <v>2956</v>
      </c>
      <c r="BO806" t="s">
        <v>35</v>
      </c>
      <c r="BP806">
        <v>0</v>
      </c>
      <c r="BQ806" t="s">
        <v>1816</v>
      </c>
      <c r="BR806" t="s">
        <v>2957</v>
      </c>
      <c r="BS806" t="s">
        <v>69</v>
      </c>
      <c r="BT806" t="s">
        <v>9</v>
      </c>
      <c r="BU806" t="s">
        <v>38</v>
      </c>
      <c r="BV806" t="s">
        <v>2958</v>
      </c>
      <c r="BW806" t="s">
        <v>2951</v>
      </c>
      <c r="BX806" t="s">
        <v>2948</v>
      </c>
      <c r="BY806" t="s">
        <v>2952</v>
      </c>
      <c r="BZ806" t="s">
        <v>72</v>
      </c>
      <c r="CA806" t="s">
        <v>2959</v>
      </c>
      <c r="CB806" t="s">
        <v>2960</v>
      </c>
      <c r="CE806" t="s">
        <v>112</v>
      </c>
      <c r="CF806">
        <v>229</v>
      </c>
      <c r="CG806" t="s">
        <v>44</v>
      </c>
      <c r="CI806" t="s">
        <v>2930</v>
      </c>
      <c r="CJ806">
        <v>111</v>
      </c>
      <c r="CK806" t="s">
        <v>45</v>
      </c>
      <c r="CL806" s="1">
        <v>42237</v>
      </c>
      <c r="CM806" t="s">
        <v>2953</v>
      </c>
      <c r="CN806" t="s">
        <v>2959</v>
      </c>
      <c r="CO806" t="s">
        <v>2961</v>
      </c>
      <c r="CQ806">
        <v>2</v>
      </c>
      <c r="CR806" s="8"/>
      <c r="CS806">
        <v>2</v>
      </c>
      <c r="CU806" s="8">
        <v>10656.22</v>
      </c>
      <c r="CV806">
        <v>2</v>
      </c>
      <c r="CX806" t="s">
        <v>2962</v>
      </c>
      <c r="CY806">
        <v>5.5</v>
      </c>
    </row>
    <row r="807" spans="1:103" x14ac:dyDescent="0.35">
      <c r="A807" t="s">
        <v>8259</v>
      </c>
      <c r="B807" s="19" t="s">
        <v>8260</v>
      </c>
      <c r="C807" t="s">
        <v>69</v>
      </c>
      <c r="D807">
        <v>96.64</v>
      </c>
      <c r="E807">
        <v>60</v>
      </c>
      <c r="F807" t="s">
        <v>8260</v>
      </c>
      <c r="G807">
        <v>1783</v>
      </c>
      <c r="H807" t="s">
        <v>50</v>
      </c>
      <c r="I807">
        <v>60</v>
      </c>
      <c r="J807" t="s">
        <v>1805</v>
      </c>
      <c r="K807" t="s">
        <v>8261</v>
      </c>
      <c r="L807" s="1">
        <v>42179</v>
      </c>
      <c r="M807" s="1">
        <v>42236</v>
      </c>
      <c r="N807" s="1">
        <v>42136</v>
      </c>
      <c r="O807" t="s">
        <v>990</v>
      </c>
      <c r="P807" s="1"/>
      <c r="Q807" t="s">
        <v>1047</v>
      </c>
      <c r="R807" t="s">
        <v>9</v>
      </c>
      <c r="S807" t="s">
        <v>8262</v>
      </c>
      <c r="T807" t="s">
        <v>8263</v>
      </c>
      <c r="U807" t="s">
        <v>203</v>
      </c>
      <c r="AA807" s="8">
        <v>15587.4</v>
      </c>
      <c r="AB807" t="s">
        <v>274</v>
      </c>
      <c r="AC807" t="s">
        <v>697</v>
      </c>
      <c r="AD807" t="s">
        <v>1436</v>
      </c>
      <c r="AE807" t="s">
        <v>1805</v>
      </c>
      <c r="AF807" t="s">
        <v>20</v>
      </c>
      <c r="AG807" t="s">
        <v>8264</v>
      </c>
      <c r="AH807" t="s">
        <v>2949</v>
      </c>
      <c r="AI807" t="s">
        <v>2950</v>
      </c>
      <c r="AJ807" t="s">
        <v>80</v>
      </c>
      <c r="AK807" t="s">
        <v>3441</v>
      </c>
      <c r="AL807" s="2">
        <v>42136.417314814818</v>
      </c>
      <c r="AM807" t="s">
        <v>8265</v>
      </c>
      <c r="AN807" t="s">
        <v>8265</v>
      </c>
      <c r="AO807">
        <v>5</v>
      </c>
      <c r="AP807" t="s">
        <v>5343</v>
      </c>
      <c r="AQ807" t="s">
        <v>702</v>
      </c>
      <c r="AS807" s="6" t="s">
        <v>8266</v>
      </c>
      <c r="AU807" t="s">
        <v>5343</v>
      </c>
      <c r="AV807" t="s">
        <v>83</v>
      </c>
      <c r="AW807" s="8">
        <v>11205</v>
      </c>
      <c r="AX807" s="8">
        <v>14940</v>
      </c>
      <c r="AY807" s="8">
        <v>16129.98</v>
      </c>
      <c r="BA807" t="s">
        <v>8267</v>
      </c>
      <c r="BB807" t="s">
        <v>32</v>
      </c>
      <c r="BC807" t="s">
        <v>8268</v>
      </c>
      <c r="BF807" t="s">
        <v>9</v>
      </c>
      <c r="BG807" t="s">
        <v>8269</v>
      </c>
      <c r="BI807">
        <v>256.66000000000003</v>
      </c>
      <c r="BJ807">
        <v>598.97</v>
      </c>
      <c r="BK807" t="s">
        <v>8270</v>
      </c>
      <c r="BL807">
        <v>7236.38</v>
      </c>
      <c r="BM807">
        <v>11205</v>
      </c>
      <c r="BN807">
        <v>12060.63</v>
      </c>
      <c r="BO807" t="s">
        <v>303</v>
      </c>
      <c r="BP807">
        <v>542.58000000000004</v>
      </c>
      <c r="BQ807" t="s">
        <v>1816</v>
      </c>
      <c r="BR807" t="s">
        <v>8271</v>
      </c>
      <c r="BS807" t="s">
        <v>9</v>
      </c>
      <c r="BT807" t="s">
        <v>9</v>
      </c>
      <c r="BU807" t="s">
        <v>38</v>
      </c>
      <c r="BV807" t="s">
        <v>3688</v>
      </c>
      <c r="BW807" t="s">
        <v>8265</v>
      </c>
      <c r="BX807" t="s">
        <v>8272</v>
      </c>
      <c r="BY807" t="s">
        <v>8265</v>
      </c>
      <c r="BZ807" t="s">
        <v>40</v>
      </c>
      <c r="CC807" t="s">
        <v>8273</v>
      </c>
      <c r="CE807" t="s">
        <v>338</v>
      </c>
      <c r="CF807">
        <v>249</v>
      </c>
      <c r="CG807" t="s">
        <v>1654</v>
      </c>
      <c r="CH807" t="s">
        <v>1816</v>
      </c>
      <c r="CI807" t="s">
        <v>8260</v>
      </c>
      <c r="CJ807">
        <v>130</v>
      </c>
      <c r="CK807" t="s">
        <v>45</v>
      </c>
      <c r="CL807" s="1">
        <v>42236</v>
      </c>
      <c r="CM807" t="s">
        <v>8267</v>
      </c>
      <c r="CO807" t="s">
        <v>8274</v>
      </c>
      <c r="CP807" t="s">
        <v>8273</v>
      </c>
      <c r="CQ807">
        <v>5</v>
      </c>
      <c r="CR807" s="8">
        <v>4519.3500000000004</v>
      </c>
      <c r="CS807">
        <v>3</v>
      </c>
      <c r="CT807" t="s">
        <v>9</v>
      </c>
      <c r="CU807" s="8">
        <v>11205</v>
      </c>
      <c r="CV807">
        <v>4</v>
      </c>
      <c r="CX807" t="s">
        <v>8275</v>
      </c>
    </row>
    <row r="808" spans="1:103" x14ac:dyDescent="0.35">
      <c r="A808" t="s">
        <v>3881</v>
      </c>
      <c r="B808" s="19" t="s">
        <v>3432</v>
      </c>
      <c r="C808" t="s">
        <v>9</v>
      </c>
      <c r="D808">
        <v>100</v>
      </c>
      <c r="E808">
        <v>48</v>
      </c>
      <c r="F808" t="s">
        <v>3432</v>
      </c>
      <c r="G808">
        <v>1866</v>
      </c>
      <c r="H808" t="s">
        <v>10</v>
      </c>
      <c r="I808">
        <v>48</v>
      </c>
      <c r="J808" t="s">
        <v>1805</v>
      </c>
      <c r="K808" t="s">
        <v>3882</v>
      </c>
      <c r="L808" s="1"/>
      <c r="M808" s="1">
        <v>42236</v>
      </c>
      <c r="N808" s="1">
        <v>42146</v>
      </c>
      <c r="O808" t="s">
        <v>13</v>
      </c>
      <c r="P808" s="1"/>
      <c r="Q808" t="s">
        <v>14</v>
      </c>
      <c r="R808" t="s">
        <v>9</v>
      </c>
      <c r="S808" t="s">
        <v>3863</v>
      </c>
      <c r="T808" t="s">
        <v>13</v>
      </c>
      <c r="U808" t="s">
        <v>16</v>
      </c>
      <c r="X808" s="8">
        <v>35</v>
      </c>
      <c r="Y808" s="8">
        <v>21</v>
      </c>
      <c r="Z808" s="8">
        <v>45</v>
      </c>
      <c r="AA808" s="8">
        <v>12450.35</v>
      </c>
      <c r="AB808" t="s">
        <v>611</v>
      </c>
      <c r="AC808" t="s">
        <v>189</v>
      </c>
      <c r="AD808" t="s">
        <v>19</v>
      </c>
      <c r="AE808" t="s">
        <v>1805</v>
      </c>
      <c r="AF808" t="s">
        <v>20</v>
      </c>
      <c r="AG808" t="s">
        <v>3883</v>
      </c>
      <c r="AH808" t="s">
        <v>3884</v>
      </c>
      <c r="AI808" t="s">
        <v>2118</v>
      </c>
      <c r="AJ808" t="s">
        <v>80</v>
      </c>
      <c r="AK808" t="s">
        <v>3885</v>
      </c>
      <c r="AL808" s="2">
        <v>42146.727442129632</v>
      </c>
      <c r="AM808" t="s">
        <v>3886</v>
      </c>
      <c r="AN808" t="s">
        <v>3886</v>
      </c>
      <c r="AO808">
        <v>4</v>
      </c>
      <c r="AP808" t="s">
        <v>1811</v>
      </c>
      <c r="AQ808" t="s">
        <v>824</v>
      </c>
      <c r="AR808">
        <v>50</v>
      </c>
      <c r="AT808" t="s">
        <v>1812</v>
      </c>
      <c r="AU808" t="s">
        <v>1811</v>
      </c>
      <c r="AV808" t="s">
        <v>83</v>
      </c>
      <c r="AW808" s="8">
        <v>11487.84</v>
      </c>
      <c r="AX808" s="8">
        <v>11487.84</v>
      </c>
      <c r="AY808" s="8">
        <v>12450.35</v>
      </c>
      <c r="BA808" t="s">
        <v>3887</v>
      </c>
      <c r="BB808" t="s">
        <v>1308</v>
      </c>
      <c r="BC808" t="s">
        <v>3888</v>
      </c>
      <c r="BD808">
        <v>0.9</v>
      </c>
      <c r="BE808">
        <v>40</v>
      </c>
      <c r="BF808" t="s">
        <v>9</v>
      </c>
      <c r="BG808" t="s">
        <v>3889</v>
      </c>
      <c r="BH808" t="s">
        <v>3890</v>
      </c>
      <c r="BO808" t="s">
        <v>325</v>
      </c>
      <c r="BP808">
        <v>0</v>
      </c>
      <c r="BQ808" t="s">
        <v>1816</v>
      </c>
      <c r="BR808" t="s">
        <v>3477</v>
      </c>
      <c r="BS808" t="s">
        <v>9</v>
      </c>
      <c r="BT808" t="s">
        <v>9</v>
      </c>
      <c r="BU808" t="s">
        <v>38</v>
      </c>
      <c r="BV808" t="s">
        <v>3891</v>
      </c>
      <c r="BW808" t="s">
        <v>3886</v>
      </c>
      <c r="BX808" t="s">
        <v>3892</v>
      </c>
      <c r="BY808" t="s">
        <v>3886</v>
      </c>
      <c r="BZ808" t="s">
        <v>72</v>
      </c>
      <c r="CA808" t="s">
        <v>3893</v>
      </c>
      <c r="CB808" t="s">
        <v>773</v>
      </c>
      <c r="CC808" t="s">
        <v>3894</v>
      </c>
      <c r="CD808" t="s">
        <v>164</v>
      </c>
      <c r="CE808" t="s">
        <v>91</v>
      </c>
      <c r="CF808">
        <v>229</v>
      </c>
      <c r="CG808" t="s">
        <v>449</v>
      </c>
      <c r="CI808" t="s">
        <v>3432</v>
      </c>
      <c r="CJ808">
        <v>110</v>
      </c>
      <c r="CK808" t="s">
        <v>45</v>
      </c>
      <c r="CL808" s="1">
        <v>42236</v>
      </c>
      <c r="CM808" t="s">
        <v>3887</v>
      </c>
      <c r="CO808" t="s">
        <v>3895</v>
      </c>
      <c r="CP808" t="s">
        <v>3894</v>
      </c>
      <c r="CQ808">
        <v>2</v>
      </c>
      <c r="CR808" s="8"/>
      <c r="CS808">
        <v>3</v>
      </c>
      <c r="CU808" s="8">
        <v>11487.84</v>
      </c>
      <c r="CV808">
        <v>3</v>
      </c>
      <c r="CX808" t="s">
        <v>3896</v>
      </c>
      <c r="CY808">
        <v>6.1</v>
      </c>
    </row>
    <row r="809" spans="1:103" x14ac:dyDescent="0.35">
      <c r="A809" t="s">
        <v>9632</v>
      </c>
      <c r="B809" s="19" t="s">
        <v>9600</v>
      </c>
      <c r="C809" t="s">
        <v>9</v>
      </c>
      <c r="D809">
        <v>100</v>
      </c>
      <c r="E809">
        <v>55</v>
      </c>
      <c r="F809" t="s">
        <v>9600</v>
      </c>
      <c r="G809">
        <v>1864</v>
      </c>
      <c r="H809" t="s">
        <v>10</v>
      </c>
      <c r="I809">
        <v>55</v>
      </c>
      <c r="J809" t="s">
        <v>1805</v>
      </c>
      <c r="K809" t="s">
        <v>9633</v>
      </c>
      <c r="L809" s="1"/>
      <c r="M809" s="1">
        <v>42237</v>
      </c>
      <c r="N809" s="1">
        <v>42146</v>
      </c>
      <c r="O809" t="s">
        <v>13</v>
      </c>
      <c r="P809" s="1">
        <v>42153</v>
      </c>
      <c r="Q809" t="s">
        <v>14</v>
      </c>
      <c r="R809" t="s">
        <v>9</v>
      </c>
      <c r="S809" t="s">
        <v>9601</v>
      </c>
      <c r="T809" t="s">
        <v>13</v>
      </c>
      <c r="U809" t="s">
        <v>302</v>
      </c>
      <c r="X809" s="8">
        <v>34</v>
      </c>
      <c r="Y809" s="8">
        <v>20</v>
      </c>
      <c r="Z809" s="8">
        <v>41</v>
      </c>
      <c r="AA809" s="8">
        <v>11802.18</v>
      </c>
      <c r="AB809" t="s">
        <v>18</v>
      </c>
      <c r="AC809" t="s">
        <v>18</v>
      </c>
      <c r="AD809" t="s">
        <v>438</v>
      </c>
      <c r="AE809" t="s">
        <v>1805</v>
      </c>
      <c r="AF809" t="s">
        <v>20</v>
      </c>
      <c r="AG809" t="s">
        <v>9634</v>
      </c>
      <c r="AH809" t="s">
        <v>3884</v>
      </c>
      <c r="AI809" t="s">
        <v>2118</v>
      </c>
      <c r="AJ809" t="s">
        <v>23</v>
      </c>
      <c r="AK809" t="s">
        <v>24</v>
      </c>
      <c r="AL809" s="2">
        <v>42146.453032407408</v>
      </c>
      <c r="AM809" t="s">
        <v>9635</v>
      </c>
      <c r="AN809" t="s">
        <v>9635</v>
      </c>
      <c r="AO809">
        <v>1</v>
      </c>
      <c r="AP809" t="s">
        <v>2935</v>
      </c>
      <c r="AQ809" t="s">
        <v>311</v>
      </c>
      <c r="AR809">
        <v>50</v>
      </c>
      <c r="AT809" t="s">
        <v>2936</v>
      </c>
      <c r="AU809" t="s">
        <v>2935</v>
      </c>
      <c r="AV809" t="s">
        <v>29</v>
      </c>
      <c r="AW809" s="8">
        <v>10945</v>
      </c>
      <c r="AX809" s="8">
        <v>10945</v>
      </c>
      <c r="AY809" s="8">
        <v>11802.18</v>
      </c>
      <c r="BA809" t="s">
        <v>9636</v>
      </c>
      <c r="BB809" t="s">
        <v>32</v>
      </c>
      <c r="BC809" t="s">
        <v>9637</v>
      </c>
      <c r="BE809">
        <v>37</v>
      </c>
      <c r="BF809" t="s">
        <v>9</v>
      </c>
      <c r="BG809" t="s">
        <v>9638</v>
      </c>
      <c r="BO809" t="s">
        <v>35</v>
      </c>
      <c r="BP809">
        <v>0</v>
      </c>
      <c r="BQ809" t="s">
        <v>1816</v>
      </c>
      <c r="BR809" t="s">
        <v>9639</v>
      </c>
      <c r="BS809" t="s">
        <v>69</v>
      </c>
      <c r="BV809" t="s">
        <v>9640</v>
      </c>
      <c r="BW809" t="s">
        <v>9635</v>
      </c>
      <c r="BX809" t="s">
        <v>2542</v>
      </c>
      <c r="BY809" t="s">
        <v>9635</v>
      </c>
      <c r="BZ809" t="s">
        <v>72</v>
      </c>
      <c r="CA809" t="s">
        <v>9641</v>
      </c>
      <c r="CB809" t="s">
        <v>1886</v>
      </c>
      <c r="CC809" t="s">
        <v>9642</v>
      </c>
      <c r="CD809" t="s">
        <v>254</v>
      </c>
      <c r="CE809" t="s">
        <v>473</v>
      </c>
      <c r="CF809">
        <v>199</v>
      </c>
      <c r="CG809" t="s">
        <v>44</v>
      </c>
      <c r="CI809" t="s">
        <v>9600</v>
      </c>
      <c r="CJ809">
        <v>119</v>
      </c>
      <c r="CK809" t="s">
        <v>45</v>
      </c>
      <c r="CL809" s="1">
        <v>42237</v>
      </c>
      <c r="CM809" t="s">
        <v>9636</v>
      </c>
      <c r="CN809" t="s">
        <v>9643</v>
      </c>
      <c r="CO809" t="s">
        <v>9644</v>
      </c>
      <c r="CP809" t="s">
        <v>9642</v>
      </c>
      <c r="CQ809">
        <v>1</v>
      </c>
      <c r="CR809" s="8"/>
      <c r="CS809">
        <v>0</v>
      </c>
      <c r="CU809" s="8">
        <v>10945</v>
      </c>
      <c r="CV809">
        <v>2</v>
      </c>
      <c r="CX809" t="s">
        <v>9645</v>
      </c>
    </row>
    <row r="810" spans="1:103" x14ac:dyDescent="0.35">
      <c r="A810" t="s">
        <v>5919</v>
      </c>
      <c r="B810" s="19" t="s">
        <v>5920</v>
      </c>
      <c r="C810" t="s">
        <v>9</v>
      </c>
      <c r="D810">
        <v>100</v>
      </c>
      <c r="E810">
        <v>75</v>
      </c>
      <c r="F810" t="s">
        <v>5920</v>
      </c>
      <c r="G810">
        <v>1893</v>
      </c>
      <c r="H810" t="s">
        <v>50</v>
      </c>
      <c r="I810">
        <v>75</v>
      </c>
      <c r="J810" t="s">
        <v>1805</v>
      </c>
      <c r="K810" t="s">
        <v>5921</v>
      </c>
      <c r="L810" s="1"/>
      <c r="M810" s="1">
        <v>42236</v>
      </c>
      <c r="N810" s="1">
        <v>42151</v>
      </c>
      <c r="O810" t="s">
        <v>13</v>
      </c>
      <c r="P810" s="1">
        <v>42158</v>
      </c>
      <c r="Q810" t="s">
        <v>14</v>
      </c>
      <c r="R810" t="s">
        <v>9</v>
      </c>
      <c r="S810" t="s">
        <v>5922</v>
      </c>
      <c r="T810" t="s">
        <v>13</v>
      </c>
      <c r="U810" t="s">
        <v>16</v>
      </c>
      <c r="X810" s="8">
        <v>28</v>
      </c>
      <c r="Y810" s="8">
        <v>21</v>
      </c>
      <c r="Z810" s="8">
        <v>41</v>
      </c>
      <c r="AA810" s="8">
        <v>18181.43</v>
      </c>
      <c r="AB810" t="s">
        <v>55</v>
      </c>
      <c r="AC810" t="s">
        <v>303</v>
      </c>
      <c r="AD810" t="s">
        <v>438</v>
      </c>
      <c r="AE810" t="s">
        <v>1805</v>
      </c>
      <c r="AF810" t="s">
        <v>20</v>
      </c>
      <c r="AG810" t="s">
        <v>5923</v>
      </c>
      <c r="AH810" t="s">
        <v>2257</v>
      </c>
      <c r="AI810" t="s">
        <v>730</v>
      </c>
      <c r="AJ810" t="s">
        <v>80</v>
      </c>
      <c r="AK810" t="s">
        <v>822</v>
      </c>
      <c r="AL810" s="2">
        <v>42151.71738425926</v>
      </c>
      <c r="AM810" t="s">
        <v>5924</v>
      </c>
      <c r="AN810" t="s">
        <v>5924</v>
      </c>
      <c r="AO810">
        <v>2</v>
      </c>
      <c r="AP810" t="s">
        <v>3730</v>
      </c>
      <c r="AQ810" t="s">
        <v>702</v>
      </c>
      <c r="AR810">
        <v>60</v>
      </c>
      <c r="AT810" t="s">
        <v>5925</v>
      </c>
      <c r="AU810" t="s">
        <v>3730</v>
      </c>
      <c r="AV810" t="s">
        <v>83</v>
      </c>
      <c r="AW810" s="8">
        <v>16786.55</v>
      </c>
      <c r="AX810" s="8">
        <v>16786.55</v>
      </c>
      <c r="AY810" s="8">
        <v>18181.43</v>
      </c>
      <c r="BA810" t="s">
        <v>5926</v>
      </c>
      <c r="BB810" t="s">
        <v>32</v>
      </c>
      <c r="BC810" t="s">
        <v>5927</v>
      </c>
      <c r="BD810">
        <v>1.2</v>
      </c>
      <c r="BE810">
        <v>62</v>
      </c>
      <c r="BF810" t="s">
        <v>9</v>
      </c>
      <c r="BG810" t="s">
        <v>5928</v>
      </c>
      <c r="BO810" t="s">
        <v>828</v>
      </c>
      <c r="BP810">
        <v>0</v>
      </c>
      <c r="BQ810" t="s">
        <v>1816</v>
      </c>
      <c r="BR810" t="s">
        <v>5929</v>
      </c>
      <c r="BS810" t="s">
        <v>9</v>
      </c>
      <c r="BT810" t="s">
        <v>9</v>
      </c>
      <c r="BU810" t="s">
        <v>38</v>
      </c>
      <c r="BV810" t="s">
        <v>5930</v>
      </c>
      <c r="BW810" t="s">
        <v>5924</v>
      </c>
      <c r="BX810" t="s">
        <v>5931</v>
      </c>
      <c r="BY810" t="s">
        <v>5924</v>
      </c>
      <c r="BZ810" t="s">
        <v>72</v>
      </c>
      <c r="CB810" t="s">
        <v>555</v>
      </c>
      <c r="CC810" t="s">
        <v>5932</v>
      </c>
      <c r="CD810" t="s">
        <v>254</v>
      </c>
      <c r="CE810" t="s">
        <v>556</v>
      </c>
      <c r="CF810">
        <v>219</v>
      </c>
      <c r="CG810" t="s">
        <v>1501</v>
      </c>
      <c r="CI810" t="s">
        <v>5920</v>
      </c>
      <c r="CJ810">
        <v>117</v>
      </c>
      <c r="CK810" t="s">
        <v>45</v>
      </c>
      <c r="CL810" s="1">
        <v>42236</v>
      </c>
      <c r="CM810" t="s">
        <v>5926</v>
      </c>
      <c r="CO810" t="s">
        <v>5933</v>
      </c>
      <c r="CP810" t="s">
        <v>5932</v>
      </c>
      <c r="CQ810">
        <v>1</v>
      </c>
      <c r="CR810" s="8"/>
      <c r="CS810">
        <v>1</v>
      </c>
      <c r="CU810" s="8">
        <v>16786.55</v>
      </c>
      <c r="CV810">
        <v>1</v>
      </c>
      <c r="CX810" t="s">
        <v>5934</v>
      </c>
      <c r="CY810">
        <v>6.6</v>
      </c>
    </row>
    <row r="811" spans="1:103" x14ac:dyDescent="0.35">
      <c r="A811" t="s">
        <v>7866</v>
      </c>
      <c r="B811" s="19" t="s">
        <v>7836</v>
      </c>
      <c r="C811" t="s">
        <v>9</v>
      </c>
      <c r="D811">
        <v>100</v>
      </c>
      <c r="E811">
        <v>40</v>
      </c>
      <c r="F811" t="s">
        <v>7836</v>
      </c>
      <c r="G811">
        <v>1885</v>
      </c>
      <c r="H811" t="s">
        <v>10</v>
      </c>
      <c r="I811">
        <v>40</v>
      </c>
      <c r="J811" t="s">
        <v>1805</v>
      </c>
      <c r="K811" t="s">
        <v>7867</v>
      </c>
      <c r="L811" s="1"/>
      <c r="M811" s="1">
        <v>42236</v>
      </c>
      <c r="N811" s="1">
        <v>42151</v>
      </c>
      <c r="O811" t="s">
        <v>13</v>
      </c>
      <c r="P811" s="1">
        <v>42158</v>
      </c>
      <c r="Q811" t="s">
        <v>1359</v>
      </c>
      <c r="R811" t="s">
        <v>9</v>
      </c>
      <c r="S811" t="s">
        <v>7838</v>
      </c>
      <c r="T811" t="s">
        <v>13</v>
      </c>
      <c r="U811" t="s">
        <v>53</v>
      </c>
      <c r="V811" t="s">
        <v>7868</v>
      </c>
      <c r="X811" s="8">
        <v>35</v>
      </c>
      <c r="Y811" s="8">
        <v>21</v>
      </c>
      <c r="Z811" s="8">
        <v>45</v>
      </c>
      <c r="AA811" s="8">
        <v>9875.32</v>
      </c>
      <c r="AB811" t="s">
        <v>611</v>
      </c>
      <c r="AC811" t="s">
        <v>189</v>
      </c>
      <c r="AD811" t="s">
        <v>19</v>
      </c>
      <c r="AE811" t="s">
        <v>1805</v>
      </c>
      <c r="AF811" t="s">
        <v>20</v>
      </c>
      <c r="AG811" t="s">
        <v>7869</v>
      </c>
      <c r="AH811" t="s">
        <v>2257</v>
      </c>
      <c r="AI811" t="s">
        <v>730</v>
      </c>
      <c r="AJ811" t="s">
        <v>80</v>
      </c>
      <c r="AK811" t="s">
        <v>3885</v>
      </c>
      <c r="AL811" s="2">
        <v>42151.532789351855</v>
      </c>
      <c r="AM811" t="s">
        <v>7870</v>
      </c>
      <c r="AN811" t="s">
        <v>7870</v>
      </c>
      <c r="AO811">
        <v>1</v>
      </c>
      <c r="AP811" t="s">
        <v>7840</v>
      </c>
      <c r="AQ811" t="s">
        <v>818</v>
      </c>
      <c r="AR811">
        <v>35</v>
      </c>
      <c r="AT811" t="s">
        <v>7841</v>
      </c>
      <c r="AU811" t="s">
        <v>7840</v>
      </c>
      <c r="AV811" t="s">
        <v>83</v>
      </c>
      <c r="AW811" s="8">
        <v>9160</v>
      </c>
      <c r="AX811" s="8">
        <v>9160</v>
      </c>
      <c r="AY811" s="8">
        <v>9875.32</v>
      </c>
      <c r="AZ811" t="s">
        <v>210</v>
      </c>
      <c r="BA811" t="s">
        <v>7871</v>
      </c>
      <c r="BB811" t="s">
        <v>5722</v>
      </c>
      <c r="BC811" t="s">
        <v>7872</v>
      </c>
      <c r="BD811">
        <v>1.4</v>
      </c>
      <c r="BE811">
        <v>24</v>
      </c>
      <c r="BF811" t="s">
        <v>9</v>
      </c>
      <c r="BG811" t="s">
        <v>7873</v>
      </c>
      <c r="BO811" t="s">
        <v>325</v>
      </c>
      <c r="BP811">
        <v>0</v>
      </c>
      <c r="BQ811" t="s">
        <v>1816</v>
      </c>
      <c r="BR811" t="s">
        <v>7874</v>
      </c>
      <c r="BS811" t="s">
        <v>9</v>
      </c>
      <c r="BV811" t="s">
        <v>7875</v>
      </c>
      <c r="BW811" t="s">
        <v>7870</v>
      </c>
      <c r="BX811" t="s">
        <v>7876</v>
      </c>
      <c r="BY811" t="s">
        <v>7870</v>
      </c>
      <c r="BZ811" t="s">
        <v>72</v>
      </c>
      <c r="CB811" t="s">
        <v>7877</v>
      </c>
      <c r="CC811" t="s">
        <v>7878</v>
      </c>
      <c r="CD811" t="s">
        <v>6806</v>
      </c>
      <c r="CE811" t="s">
        <v>273</v>
      </c>
      <c r="CF811">
        <v>229</v>
      </c>
      <c r="CG811" t="s">
        <v>449</v>
      </c>
      <c r="CI811" t="s">
        <v>7836</v>
      </c>
      <c r="CJ811">
        <v>113</v>
      </c>
      <c r="CK811" t="s">
        <v>45</v>
      </c>
      <c r="CL811" s="1">
        <v>42236</v>
      </c>
      <c r="CM811" t="s">
        <v>7871</v>
      </c>
      <c r="CN811" t="s">
        <v>7879</v>
      </c>
      <c r="CO811" t="s">
        <v>7880</v>
      </c>
      <c r="CP811" t="s">
        <v>7878</v>
      </c>
      <c r="CQ811">
        <v>1</v>
      </c>
      <c r="CR811" s="8"/>
      <c r="CS811">
        <v>1</v>
      </c>
      <c r="CU811" s="8">
        <v>9160</v>
      </c>
      <c r="CV811">
        <v>3</v>
      </c>
      <c r="CX811" t="s">
        <v>7881</v>
      </c>
      <c r="CY811">
        <v>5</v>
      </c>
    </row>
    <row r="812" spans="1:103" x14ac:dyDescent="0.35">
      <c r="A812" t="s">
        <v>8788</v>
      </c>
      <c r="B812" s="19" t="s">
        <v>8721</v>
      </c>
      <c r="C812" t="s">
        <v>9</v>
      </c>
      <c r="D812">
        <v>100</v>
      </c>
      <c r="E812">
        <v>12</v>
      </c>
      <c r="F812" t="s">
        <v>8721</v>
      </c>
      <c r="G812">
        <v>1908</v>
      </c>
      <c r="H812" t="s">
        <v>10</v>
      </c>
      <c r="I812">
        <v>12</v>
      </c>
      <c r="J812" t="s">
        <v>1805</v>
      </c>
      <c r="K812" t="s">
        <v>8789</v>
      </c>
      <c r="L812" s="1"/>
      <c r="M812" s="1">
        <v>42238</v>
      </c>
      <c r="N812" s="1">
        <v>42152</v>
      </c>
      <c r="O812" t="s">
        <v>13</v>
      </c>
      <c r="P812" s="1">
        <v>42160</v>
      </c>
      <c r="Q812" t="s">
        <v>202</v>
      </c>
      <c r="R812" t="s">
        <v>9</v>
      </c>
      <c r="S812" t="s">
        <v>8723</v>
      </c>
      <c r="T812" t="s">
        <v>13</v>
      </c>
      <c r="U812" t="s">
        <v>1267</v>
      </c>
      <c r="V812" t="s">
        <v>8790</v>
      </c>
      <c r="X812" s="8">
        <v>36</v>
      </c>
      <c r="Y812" s="8">
        <v>20</v>
      </c>
      <c r="Z812" s="8">
        <v>70</v>
      </c>
      <c r="AA812" s="8">
        <v>3349.9</v>
      </c>
      <c r="AB812" t="s">
        <v>18</v>
      </c>
      <c r="AC812" t="s">
        <v>777</v>
      </c>
      <c r="AD812" t="s">
        <v>655</v>
      </c>
      <c r="AE812" t="s">
        <v>1805</v>
      </c>
      <c r="AF812" t="s">
        <v>20</v>
      </c>
      <c r="AG812" t="s">
        <v>8790</v>
      </c>
      <c r="AH812" t="s">
        <v>729</v>
      </c>
      <c r="AI812" t="s">
        <v>730</v>
      </c>
      <c r="AJ812" t="s">
        <v>59</v>
      </c>
      <c r="AK812" t="s">
        <v>3312</v>
      </c>
      <c r="AL812" s="2">
        <v>42152.981134259258</v>
      </c>
      <c r="AM812" t="s">
        <v>8791</v>
      </c>
      <c r="AO812">
        <v>2</v>
      </c>
      <c r="AP812" t="s">
        <v>7840</v>
      </c>
      <c r="AQ812" t="s">
        <v>818</v>
      </c>
      <c r="AR812">
        <v>25</v>
      </c>
      <c r="AT812" t="s">
        <v>7841</v>
      </c>
      <c r="AU812" t="s">
        <v>7840</v>
      </c>
      <c r="AV812" t="s">
        <v>62</v>
      </c>
      <c r="AW812" s="8">
        <v>3118.33</v>
      </c>
      <c r="AX812" s="8">
        <v>3118.33</v>
      </c>
      <c r="AY812" s="8">
        <v>3349.9</v>
      </c>
      <c r="AZ812" t="s">
        <v>210</v>
      </c>
      <c r="BA812" t="s">
        <v>8792</v>
      </c>
      <c r="BB812" t="s">
        <v>1742</v>
      </c>
      <c r="BC812" t="s">
        <v>8793</v>
      </c>
      <c r="BD812">
        <v>1</v>
      </c>
      <c r="BE812">
        <v>15</v>
      </c>
      <c r="BF812" t="s">
        <v>9</v>
      </c>
      <c r="BG812" t="s">
        <v>8794</v>
      </c>
      <c r="BO812" t="s">
        <v>2021</v>
      </c>
      <c r="BP812">
        <v>0</v>
      </c>
      <c r="BQ812" t="s">
        <v>1816</v>
      </c>
      <c r="BR812" t="s">
        <v>8795</v>
      </c>
      <c r="BS812" t="s">
        <v>9</v>
      </c>
      <c r="BT812" t="s">
        <v>9</v>
      </c>
      <c r="BU812" t="s">
        <v>38</v>
      </c>
      <c r="BV812" t="s">
        <v>8796</v>
      </c>
      <c r="BW812" t="s">
        <v>8791</v>
      </c>
      <c r="BX812" t="s">
        <v>8790</v>
      </c>
      <c r="BY812" t="s">
        <v>8791</v>
      </c>
      <c r="BZ812" t="s">
        <v>72</v>
      </c>
      <c r="CB812" t="s">
        <v>8797</v>
      </c>
      <c r="CC812" t="s">
        <v>8798</v>
      </c>
      <c r="CE812" t="s">
        <v>294</v>
      </c>
      <c r="CF812">
        <v>259</v>
      </c>
      <c r="CG812" t="s">
        <v>44</v>
      </c>
      <c r="CI812" t="s">
        <v>8721</v>
      </c>
      <c r="CJ812">
        <v>125</v>
      </c>
      <c r="CK812" t="s">
        <v>45</v>
      </c>
      <c r="CL812" s="1">
        <v>42238</v>
      </c>
      <c r="CM812" t="s">
        <v>8792</v>
      </c>
      <c r="CN812" t="s">
        <v>8799</v>
      </c>
      <c r="CO812" t="s">
        <v>8800</v>
      </c>
      <c r="CQ812">
        <v>1</v>
      </c>
      <c r="CR812" s="8"/>
      <c r="CS812">
        <v>3</v>
      </c>
      <c r="CU812" s="8">
        <v>3118.33</v>
      </c>
      <c r="CV812">
        <v>1</v>
      </c>
      <c r="CX812" t="s">
        <v>8801</v>
      </c>
      <c r="CY812">
        <v>5</v>
      </c>
    </row>
    <row r="813" spans="1:103" x14ac:dyDescent="0.35">
      <c r="A813" t="s">
        <v>2069</v>
      </c>
      <c r="B813" s="19" t="s">
        <v>2009</v>
      </c>
      <c r="C813" t="s">
        <v>9</v>
      </c>
      <c r="D813">
        <v>100</v>
      </c>
      <c r="E813">
        <v>33</v>
      </c>
      <c r="F813" t="s">
        <v>2009</v>
      </c>
      <c r="G813">
        <v>1939</v>
      </c>
      <c r="H813" t="s">
        <v>50</v>
      </c>
      <c r="I813">
        <v>33</v>
      </c>
      <c r="J813" t="s">
        <v>1805</v>
      </c>
      <c r="K813" t="s">
        <v>2070</v>
      </c>
      <c r="L813" s="1"/>
      <c r="M813" s="1">
        <v>42235</v>
      </c>
      <c r="N813" s="1">
        <v>42156</v>
      </c>
      <c r="O813" t="s">
        <v>13</v>
      </c>
      <c r="P813" s="1">
        <v>42163</v>
      </c>
      <c r="Q813" t="s">
        <v>202</v>
      </c>
      <c r="R813" t="s">
        <v>9</v>
      </c>
      <c r="S813" t="s">
        <v>2011</v>
      </c>
      <c r="T813" t="s">
        <v>13</v>
      </c>
      <c r="U813" t="s">
        <v>53</v>
      </c>
      <c r="X813" s="8">
        <v>40</v>
      </c>
      <c r="Y813" s="8">
        <v>22</v>
      </c>
      <c r="Z813" s="8">
        <v>45</v>
      </c>
      <c r="AA813" s="8">
        <v>9269.4599999999991</v>
      </c>
      <c r="AB813" t="s">
        <v>55</v>
      </c>
      <c r="AC813" t="s">
        <v>303</v>
      </c>
      <c r="AD813" t="s">
        <v>19</v>
      </c>
      <c r="AE813" t="s">
        <v>1805</v>
      </c>
      <c r="AF813" t="s">
        <v>20</v>
      </c>
      <c r="AG813" t="s">
        <v>2071</v>
      </c>
      <c r="AH813" t="s">
        <v>2072</v>
      </c>
      <c r="AI813" t="s">
        <v>1725</v>
      </c>
      <c r="AJ813" t="s">
        <v>100</v>
      </c>
      <c r="AK813" t="s">
        <v>2073</v>
      </c>
      <c r="AL813" s="2">
        <v>42156.589641203704</v>
      </c>
      <c r="AM813" t="s">
        <v>2074</v>
      </c>
      <c r="AO813">
        <v>2</v>
      </c>
      <c r="AP813" t="s">
        <v>2015</v>
      </c>
      <c r="AQ813" t="s">
        <v>27</v>
      </c>
      <c r="AR813">
        <v>40</v>
      </c>
      <c r="AT813" t="s">
        <v>2016</v>
      </c>
      <c r="AU813" t="s">
        <v>2015</v>
      </c>
      <c r="AV813" t="s">
        <v>104</v>
      </c>
      <c r="AW813" s="8">
        <v>8557.89</v>
      </c>
      <c r="AX813" s="8">
        <v>8557.89</v>
      </c>
      <c r="AY813" s="8">
        <v>9269.4599999999991</v>
      </c>
      <c r="BA813" t="s">
        <v>2075</v>
      </c>
      <c r="BB813" t="s">
        <v>2076</v>
      </c>
      <c r="BC813" t="s">
        <v>2077</v>
      </c>
      <c r="BD813">
        <v>1.8</v>
      </c>
      <c r="BE813">
        <v>25</v>
      </c>
      <c r="BF813" t="s">
        <v>69</v>
      </c>
      <c r="BG813" t="s">
        <v>2078</v>
      </c>
      <c r="BO813" t="s">
        <v>828</v>
      </c>
      <c r="BP813">
        <v>0</v>
      </c>
      <c r="BQ813" t="s">
        <v>1816</v>
      </c>
      <c r="BR813" t="s">
        <v>2079</v>
      </c>
      <c r="BS813" t="s">
        <v>9</v>
      </c>
      <c r="BT813" t="s">
        <v>9</v>
      </c>
      <c r="BU813" t="s">
        <v>38</v>
      </c>
      <c r="BV813" t="s">
        <v>2080</v>
      </c>
      <c r="BW813" t="s">
        <v>2074</v>
      </c>
      <c r="BX813" t="s">
        <v>2071</v>
      </c>
      <c r="BY813" t="s">
        <v>2081</v>
      </c>
      <c r="BZ813" t="s">
        <v>72</v>
      </c>
      <c r="CB813" t="s">
        <v>2082</v>
      </c>
      <c r="CC813" t="s">
        <v>2083</v>
      </c>
      <c r="CE813" t="s">
        <v>73</v>
      </c>
      <c r="CF813">
        <v>249</v>
      </c>
      <c r="CG813" t="s">
        <v>1501</v>
      </c>
      <c r="CI813" t="s">
        <v>2009</v>
      </c>
      <c r="CJ813">
        <v>116</v>
      </c>
      <c r="CK813" t="s">
        <v>45</v>
      </c>
      <c r="CL813" s="1">
        <v>42235</v>
      </c>
      <c r="CM813" t="s">
        <v>2075</v>
      </c>
      <c r="CO813" t="s">
        <v>2084</v>
      </c>
      <c r="CQ813">
        <v>1</v>
      </c>
      <c r="CR813" s="8"/>
      <c r="CS813">
        <v>1</v>
      </c>
      <c r="CU813" s="8">
        <v>8557.89</v>
      </c>
      <c r="CV813">
        <v>1</v>
      </c>
      <c r="CX813" t="s">
        <v>2085</v>
      </c>
      <c r="CY813">
        <v>5.5</v>
      </c>
    </row>
    <row r="814" spans="1:103" x14ac:dyDescent="0.35">
      <c r="A814" t="s">
        <v>9646</v>
      </c>
      <c r="B814" s="19" t="s">
        <v>9647</v>
      </c>
      <c r="C814" t="s">
        <v>9</v>
      </c>
      <c r="D814">
        <v>100</v>
      </c>
      <c r="E814">
        <v>12</v>
      </c>
      <c r="F814" t="s">
        <v>9647</v>
      </c>
      <c r="G814">
        <v>2326</v>
      </c>
      <c r="H814" t="s">
        <v>148</v>
      </c>
      <c r="I814">
        <v>12</v>
      </c>
      <c r="J814" t="s">
        <v>649</v>
      </c>
      <c r="K814" t="s">
        <v>9648</v>
      </c>
      <c r="L814" s="1"/>
      <c r="M814" s="1">
        <v>42235</v>
      </c>
      <c r="N814" s="1">
        <v>42195</v>
      </c>
      <c r="O814" t="s">
        <v>13</v>
      </c>
      <c r="P814" s="1"/>
      <c r="R814" t="s">
        <v>9</v>
      </c>
      <c r="S814" t="s">
        <v>9647</v>
      </c>
      <c r="T814" t="s">
        <v>13</v>
      </c>
      <c r="U814" t="s">
        <v>226</v>
      </c>
      <c r="AA814" s="8">
        <v>1669.8</v>
      </c>
      <c r="AB814" t="s">
        <v>653</v>
      </c>
      <c r="AC814" t="s">
        <v>654</v>
      </c>
      <c r="AD814" t="s">
        <v>655</v>
      </c>
      <c r="AE814" t="s">
        <v>649</v>
      </c>
      <c r="AF814" t="s">
        <v>656</v>
      </c>
      <c r="AH814" t="s">
        <v>2559</v>
      </c>
      <c r="AI814" t="s">
        <v>262</v>
      </c>
      <c r="AJ814" t="s">
        <v>100</v>
      </c>
      <c r="AK814" t="s">
        <v>659</v>
      </c>
      <c r="AL814" s="2">
        <v>42195.652407407404</v>
      </c>
      <c r="AO814">
        <v>1</v>
      </c>
      <c r="AP814" t="s">
        <v>660</v>
      </c>
      <c r="AU814" t="s">
        <v>660</v>
      </c>
      <c r="AV814" t="s">
        <v>104</v>
      </c>
      <c r="AW814" s="8">
        <v>1380</v>
      </c>
      <c r="AX814" s="8">
        <v>1380</v>
      </c>
      <c r="AY814" s="8">
        <v>1669.8</v>
      </c>
      <c r="BA814" t="s">
        <v>9649</v>
      </c>
      <c r="BB814" t="s">
        <v>3314</v>
      </c>
      <c r="BC814" t="s">
        <v>9650</v>
      </c>
      <c r="BF814" t="s">
        <v>69</v>
      </c>
      <c r="BG814" t="s">
        <v>9651</v>
      </c>
      <c r="BO814" t="s">
        <v>664</v>
      </c>
      <c r="BP814">
        <v>0</v>
      </c>
      <c r="BQ814" t="s">
        <v>665</v>
      </c>
      <c r="BR814" t="s">
        <v>9652</v>
      </c>
      <c r="BS814" t="s">
        <v>69</v>
      </c>
      <c r="BV814" t="s">
        <v>9653</v>
      </c>
      <c r="BX814" t="s">
        <v>2811</v>
      </c>
      <c r="BY814" t="s">
        <v>9654</v>
      </c>
      <c r="BZ814" t="s">
        <v>72</v>
      </c>
      <c r="CA814" t="s">
        <v>9655</v>
      </c>
      <c r="CB814" t="s">
        <v>9656</v>
      </c>
      <c r="CE814" t="s">
        <v>273</v>
      </c>
      <c r="CF814">
        <v>115</v>
      </c>
      <c r="CG814" t="s">
        <v>672</v>
      </c>
      <c r="CH814" t="s">
        <v>649</v>
      </c>
      <c r="CI814" t="s">
        <v>9647</v>
      </c>
      <c r="CK814" t="s">
        <v>45</v>
      </c>
      <c r="CL814" s="1">
        <v>42235</v>
      </c>
      <c r="CM814" t="s">
        <v>9649</v>
      </c>
      <c r="CQ814">
        <v>1</v>
      </c>
      <c r="CR814" s="8">
        <v>1669.8</v>
      </c>
      <c r="CS814">
        <v>0</v>
      </c>
      <c r="CT814" t="s">
        <v>9</v>
      </c>
      <c r="CU814" s="8">
        <v>1380</v>
      </c>
      <c r="CV814"/>
      <c r="CX814" t="s">
        <v>9657</v>
      </c>
    </row>
    <row r="815" spans="1:103" x14ac:dyDescent="0.35">
      <c r="A815" t="s">
        <v>9646</v>
      </c>
      <c r="B815" s="19" t="s">
        <v>9647</v>
      </c>
      <c r="C815" t="s">
        <v>9</v>
      </c>
      <c r="D815">
        <v>100</v>
      </c>
      <c r="E815">
        <v>12</v>
      </c>
      <c r="F815" t="s">
        <v>9647</v>
      </c>
      <c r="G815">
        <v>2327</v>
      </c>
      <c r="H815" t="s">
        <v>50</v>
      </c>
      <c r="I815">
        <v>12</v>
      </c>
      <c r="J815" t="s">
        <v>649</v>
      </c>
      <c r="K815" t="s">
        <v>9648</v>
      </c>
      <c r="L815" s="1"/>
      <c r="M815" s="1">
        <v>42235</v>
      </c>
      <c r="N815" s="1">
        <v>42195</v>
      </c>
      <c r="O815" t="s">
        <v>13</v>
      </c>
      <c r="P815" s="1"/>
      <c r="R815" t="s">
        <v>9</v>
      </c>
      <c r="S815" t="s">
        <v>9647</v>
      </c>
      <c r="T815" t="s">
        <v>13</v>
      </c>
      <c r="U815" t="s">
        <v>226</v>
      </c>
      <c r="AA815" s="8">
        <v>1669.8</v>
      </c>
      <c r="AB815" t="s">
        <v>54</v>
      </c>
      <c r="AC815" t="s">
        <v>55</v>
      </c>
      <c r="AD815" t="s">
        <v>655</v>
      </c>
      <c r="AE815" t="s">
        <v>649</v>
      </c>
      <c r="AF815" t="s">
        <v>656</v>
      </c>
      <c r="AH815" t="s">
        <v>2559</v>
      </c>
      <c r="AI815" t="s">
        <v>262</v>
      </c>
      <c r="AJ815" t="s">
        <v>100</v>
      </c>
      <c r="AK815" t="s">
        <v>659</v>
      </c>
      <c r="AL815" s="2">
        <v>42195.653067129628</v>
      </c>
      <c r="AO815">
        <v>1</v>
      </c>
      <c r="AP815" t="s">
        <v>660</v>
      </c>
      <c r="AU815" t="s">
        <v>660</v>
      </c>
      <c r="AV815" t="s">
        <v>104</v>
      </c>
      <c r="AW815" s="8">
        <v>1380</v>
      </c>
      <c r="AX815" s="8">
        <v>1380</v>
      </c>
      <c r="AY815" s="8">
        <v>1669.8</v>
      </c>
      <c r="BA815" t="s">
        <v>9649</v>
      </c>
      <c r="BB815" t="s">
        <v>3314</v>
      </c>
      <c r="BC815" t="s">
        <v>9650</v>
      </c>
      <c r="BF815" t="s">
        <v>69</v>
      </c>
      <c r="BG815" t="s">
        <v>9651</v>
      </c>
      <c r="BO815" t="s">
        <v>67</v>
      </c>
      <c r="BP815">
        <v>0</v>
      </c>
      <c r="BQ815" t="s">
        <v>665</v>
      </c>
      <c r="BR815" t="s">
        <v>9652</v>
      </c>
      <c r="BS815" t="s">
        <v>69</v>
      </c>
      <c r="BV815" t="s">
        <v>9653</v>
      </c>
      <c r="BX815" t="s">
        <v>2811</v>
      </c>
      <c r="BY815" t="s">
        <v>9654</v>
      </c>
      <c r="BZ815" t="s">
        <v>72</v>
      </c>
      <c r="CA815" t="s">
        <v>9655</v>
      </c>
      <c r="CB815" t="s">
        <v>9656</v>
      </c>
      <c r="CE815" t="s">
        <v>273</v>
      </c>
      <c r="CF815">
        <v>115</v>
      </c>
      <c r="CG815" t="s">
        <v>675</v>
      </c>
      <c r="CH815" t="s">
        <v>649</v>
      </c>
      <c r="CI815" t="s">
        <v>9647</v>
      </c>
      <c r="CK815" t="s">
        <v>45</v>
      </c>
      <c r="CL815" s="1">
        <v>42235</v>
      </c>
      <c r="CM815" t="s">
        <v>9649</v>
      </c>
      <c r="CQ815">
        <v>1</v>
      </c>
      <c r="CR815" s="8">
        <v>1669.8</v>
      </c>
      <c r="CS815">
        <v>0</v>
      </c>
      <c r="CT815" t="s">
        <v>9</v>
      </c>
      <c r="CU815" s="8">
        <v>1380</v>
      </c>
      <c r="CV815"/>
      <c r="CX815" t="s">
        <v>9658</v>
      </c>
    </row>
    <row r="816" spans="1:103" x14ac:dyDescent="0.35">
      <c r="A816" t="s">
        <v>9646</v>
      </c>
      <c r="B816" s="19" t="s">
        <v>9647</v>
      </c>
      <c r="C816" t="s">
        <v>9</v>
      </c>
      <c r="D816">
        <v>100</v>
      </c>
      <c r="E816">
        <v>12</v>
      </c>
      <c r="F816" t="s">
        <v>9647</v>
      </c>
      <c r="G816">
        <v>2329</v>
      </c>
      <c r="H816" t="s">
        <v>50</v>
      </c>
      <c r="I816">
        <v>12</v>
      </c>
      <c r="J816" t="s">
        <v>649</v>
      </c>
      <c r="K816" t="s">
        <v>9648</v>
      </c>
      <c r="L816" s="1"/>
      <c r="M816" s="1">
        <v>42236</v>
      </c>
      <c r="N816" s="1">
        <v>42195</v>
      </c>
      <c r="O816" t="s">
        <v>13</v>
      </c>
      <c r="P816" s="1"/>
      <c r="R816" t="s">
        <v>9</v>
      </c>
      <c r="S816" t="s">
        <v>9647</v>
      </c>
      <c r="T816" t="s">
        <v>13</v>
      </c>
      <c r="U816" t="s">
        <v>226</v>
      </c>
      <c r="AA816" s="8">
        <v>1669.8</v>
      </c>
      <c r="AB816" t="s">
        <v>54</v>
      </c>
      <c r="AC816" t="s">
        <v>55</v>
      </c>
      <c r="AD816" t="s">
        <v>655</v>
      </c>
      <c r="AE816" t="s">
        <v>649</v>
      </c>
      <c r="AF816" t="s">
        <v>656</v>
      </c>
      <c r="AH816" t="s">
        <v>2559</v>
      </c>
      <c r="AI816" t="s">
        <v>262</v>
      </c>
      <c r="AJ816" t="s">
        <v>80</v>
      </c>
      <c r="AK816" t="s">
        <v>677</v>
      </c>
      <c r="AL816" s="2">
        <v>42195.654097222221</v>
      </c>
      <c r="AO816">
        <v>1</v>
      </c>
      <c r="AP816" t="s">
        <v>660</v>
      </c>
      <c r="AU816" t="s">
        <v>660</v>
      </c>
      <c r="AV816" t="s">
        <v>83</v>
      </c>
      <c r="AW816" s="8">
        <v>1380</v>
      </c>
      <c r="AX816" s="8">
        <v>1380</v>
      </c>
      <c r="AY816" s="8">
        <v>1669.8</v>
      </c>
      <c r="BA816" t="s">
        <v>9649</v>
      </c>
      <c r="BB816" t="s">
        <v>3314</v>
      </c>
      <c r="BC816" t="s">
        <v>9650</v>
      </c>
      <c r="BF816" t="s">
        <v>69</v>
      </c>
      <c r="BG816" t="s">
        <v>9651</v>
      </c>
      <c r="BO816" t="s">
        <v>67</v>
      </c>
      <c r="BP816">
        <v>0</v>
      </c>
      <c r="BQ816" t="s">
        <v>665</v>
      </c>
      <c r="BR816" t="s">
        <v>9652</v>
      </c>
      <c r="BS816" t="s">
        <v>69</v>
      </c>
      <c r="BV816" t="s">
        <v>9653</v>
      </c>
      <c r="BX816" t="s">
        <v>2811</v>
      </c>
      <c r="BY816" t="s">
        <v>9654</v>
      </c>
      <c r="BZ816" t="s">
        <v>72</v>
      </c>
      <c r="CA816" t="s">
        <v>9655</v>
      </c>
      <c r="CB816" t="s">
        <v>9656</v>
      </c>
      <c r="CE816" t="s">
        <v>273</v>
      </c>
      <c r="CF816">
        <v>115</v>
      </c>
      <c r="CG816" t="s">
        <v>675</v>
      </c>
      <c r="CH816" t="s">
        <v>649</v>
      </c>
      <c r="CI816" t="s">
        <v>9647</v>
      </c>
      <c r="CK816" t="s">
        <v>45</v>
      </c>
      <c r="CL816" s="1">
        <v>42236</v>
      </c>
      <c r="CM816" t="s">
        <v>9649</v>
      </c>
      <c r="CQ816">
        <v>1</v>
      </c>
      <c r="CR816" s="8">
        <v>1669.8</v>
      </c>
      <c r="CS816">
        <v>0</v>
      </c>
      <c r="CT816" t="s">
        <v>9</v>
      </c>
      <c r="CU816" s="8">
        <v>1380</v>
      </c>
      <c r="CV816"/>
      <c r="CX816" t="s">
        <v>9659</v>
      </c>
    </row>
    <row r="817" spans="1:103" x14ac:dyDescent="0.35">
      <c r="A817" t="s">
        <v>9646</v>
      </c>
      <c r="B817" s="19" t="s">
        <v>9647</v>
      </c>
      <c r="C817" t="s">
        <v>9</v>
      </c>
      <c r="D817">
        <v>100</v>
      </c>
      <c r="E817">
        <v>12</v>
      </c>
      <c r="F817" t="s">
        <v>9647</v>
      </c>
      <c r="G817">
        <v>2330</v>
      </c>
      <c r="H817" t="s">
        <v>10</v>
      </c>
      <c r="I817">
        <v>12</v>
      </c>
      <c r="J817" t="s">
        <v>649</v>
      </c>
      <c r="K817" t="s">
        <v>9648</v>
      </c>
      <c r="L817" s="1"/>
      <c r="M817" s="1">
        <v>42237</v>
      </c>
      <c r="N817" s="1">
        <v>42195</v>
      </c>
      <c r="O817" t="s">
        <v>13</v>
      </c>
      <c r="P817" s="1"/>
      <c r="R817" t="s">
        <v>9</v>
      </c>
      <c r="S817" t="s">
        <v>9647</v>
      </c>
      <c r="T817" t="s">
        <v>13</v>
      </c>
      <c r="U817" t="s">
        <v>226</v>
      </c>
      <c r="AA817" s="8">
        <v>1669.8</v>
      </c>
      <c r="AB817" t="s">
        <v>189</v>
      </c>
      <c r="AC817" t="s">
        <v>18</v>
      </c>
      <c r="AD817" t="s">
        <v>655</v>
      </c>
      <c r="AE817" t="s">
        <v>649</v>
      </c>
      <c r="AF817" t="s">
        <v>656</v>
      </c>
      <c r="AH817" t="s">
        <v>2559</v>
      </c>
      <c r="AI817" t="s">
        <v>262</v>
      </c>
      <c r="AJ817" t="s">
        <v>23</v>
      </c>
      <c r="AK817" t="s">
        <v>680</v>
      </c>
      <c r="AL817" s="2">
        <v>42195.654675925929</v>
      </c>
      <c r="AO817">
        <v>1</v>
      </c>
      <c r="AP817" t="s">
        <v>660</v>
      </c>
      <c r="AU817" t="s">
        <v>660</v>
      </c>
      <c r="AV817" t="s">
        <v>29</v>
      </c>
      <c r="AW817" s="8">
        <v>1380</v>
      </c>
      <c r="AX817" s="8">
        <v>1380</v>
      </c>
      <c r="AY817" s="8">
        <v>1669.8</v>
      </c>
      <c r="BA817" t="s">
        <v>9649</v>
      </c>
      <c r="BB817" t="s">
        <v>3314</v>
      </c>
      <c r="BC817" t="s">
        <v>9650</v>
      </c>
      <c r="BF817" t="s">
        <v>69</v>
      </c>
      <c r="BG817" t="s">
        <v>9651</v>
      </c>
      <c r="BO817" t="s">
        <v>35</v>
      </c>
      <c r="BP817">
        <v>0</v>
      </c>
      <c r="BQ817" t="s">
        <v>665</v>
      </c>
      <c r="BR817" t="s">
        <v>9652</v>
      </c>
      <c r="BS817" t="s">
        <v>69</v>
      </c>
      <c r="BV817" t="s">
        <v>9653</v>
      </c>
      <c r="BX817" t="s">
        <v>2811</v>
      </c>
      <c r="BY817" t="s">
        <v>9654</v>
      </c>
      <c r="BZ817" t="s">
        <v>72</v>
      </c>
      <c r="CA817" t="s">
        <v>9655</v>
      </c>
      <c r="CB817" t="s">
        <v>9656</v>
      </c>
      <c r="CE817" t="s">
        <v>273</v>
      </c>
      <c r="CF817">
        <v>115</v>
      </c>
      <c r="CG817" t="s">
        <v>259</v>
      </c>
      <c r="CH817" t="s">
        <v>649</v>
      </c>
      <c r="CI817" t="s">
        <v>9647</v>
      </c>
      <c r="CK817" t="s">
        <v>45</v>
      </c>
      <c r="CL817" s="1">
        <v>42237</v>
      </c>
      <c r="CM817" t="s">
        <v>9649</v>
      </c>
      <c r="CQ817">
        <v>1</v>
      </c>
      <c r="CR817" s="8">
        <v>1669.8</v>
      </c>
      <c r="CS817">
        <v>0</v>
      </c>
      <c r="CT817" t="s">
        <v>9</v>
      </c>
      <c r="CU817" s="8">
        <v>1380</v>
      </c>
      <c r="CV817"/>
      <c r="CX817" t="s">
        <v>9660</v>
      </c>
    </row>
    <row r="818" spans="1:103" x14ac:dyDescent="0.35">
      <c r="A818" t="s">
        <v>9646</v>
      </c>
      <c r="B818" s="19" t="s">
        <v>9647</v>
      </c>
      <c r="C818" t="s">
        <v>9</v>
      </c>
      <c r="D818">
        <v>100</v>
      </c>
      <c r="E818">
        <v>12</v>
      </c>
      <c r="F818" t="s">
        <v>9647</v>
      </c>
      <c r="G818">
        <v>2331</v>
      </c>
      <c r="H818" t="s">
        <v>50</v>
      </c>
      <c r="I818">
        <v>12</v>
      </c>
      <c r="J818" t="s">
        <v>649</v>
      </c>
      <c r="K818" t="s">
        <v>9648</v>
      </c>
      <c r="L818" s="1"/>
      <c r="M818" s="1">
        <v>42237</v>
      </c>
      <c r="N818" s="1">
        <v>42195</v>
      </c>
      <c r="O818" t="s">
        <v>13</v>
      </c>
      <c r="P818" s="1"/>
      <c r="R818" t="s">
        <v>9</v>
      </c>
      <c r="S818" t="s">
        <v>9647</v>
      </c>
      <c r="T818" t="s">
        <v>13</v>
      </c>
      <c r="U818" t="s">
        <v>226</v>
      </c>
      <c r="AA818" s="8">
        <v>1669.8</v>
      </c>
      <c r="AB818" t="s">
        <v>54</v>
      </c>
      <c r="AC818" t="s">
        <v>55</v>
      </c>
      <c r="AD818" t="s">
        <v>655</v>
      </c>
      <c r="AE818" t="s">
        <v>649</v>
      </c>
      <c r="AF818" t="s">
        <v>656</v>
      </c>
      <c r="AH818" t="s">
        <v>2559</v>
      </c>
      <c r="AI818" t="s">
        <v>262</v>
      </c>
      <c r="AJ818" t="s">
        <v>23</v>
      </c>
      <c r="AK818" t="s">
        <v>680</v>
      </c>
      <c r="AL818" s="2">
        <v>42195.655150462961</v>
      </c>
      <c r="AO818">
        <v>1</v>
      </c>
      <c r="AP818" t="s">
        <v>660</v>
      </c>
      <c r="AU818" t="s">
        <v>660</v>
      </c>
      <c r="AV818" t="s">
        <v>29</v>
      </c>
      <c r="AW818" s="8">
        <v>1380</v>
      </c>
      <c r="AX818" s="8">
        <v>1380</v>
      </c>
      <c r="AY818" s="8">
        <v>1669.8</v>
      </c>
      <c r="BA818" t="s">
        <v>9649</v>
      </c>
      <c r="BB818" t="s">
        <v>3314</v>
      </c>
      <c r="BC818" t="s">
        <v>9650</v>
      </c>
      <c r="BF818" t="s">
        <v>69</v>
      </c>
      <c r="BG818" t="s">
        <v>9651</v>
      </c>
      <c r="BO818" t="s">
        <v>67</v>
      </c>
      <c r="BP818">
        <v>0</v>
      </c>
      <c r="BQ818" t="s">
        <v>665</v>
      </c>
      <c r="BR818" t="s">
        <v>9652</v>
      </c>
      <c r="BS818" t="s">
        <v>69</v>
      </c>
      <c r="BV818" t="s">
        <v>9653</v>
      </c>
      <c r="BX818" t="s">
        <v>2811</v>
      </c>
      <c r="BY818" t="s">
        <v>9654</v>
      </c>
      <c r="BZ818" t="s">
        <v>72</v>
      </c>
      <c r="CA818" t="s">
        <v>9655</v>
      </c>
      <c r="CB818" t="s">
        <v>9656</v>
      </c>
      <c r="CE818" t="s">
        <v>273</v>
      </c>
      <c r="CF818">
        <v>115</v>
      </c>
      <c r="CG818" t="s">
        <v>675</v>
      </c>
      <c r="CH818" t="s">
        <v>649</v>
      </c>
      <c r="CI818" t="s">
        <v>9647</v>
      </c>
      <c r="CK818" t="s">
        <v>45</v>
      </c>
      <c r="CL818" s="1">
        <v>42237</v>
      </c>
      <c r="CM818" t="s">
        <v>9649</v>
      </c>
      <c r="CQ818">
        <v>1</v>
      </c>
      <c r="CR818" s="8">
        <v>1669.8</v>
      </c>
      <c r="CS818">
        <v>0</v>
      </c>
      <c r="CT818" t="s">
        <v>9</v>
      </c>
      <c r="CU818" s="8">
        <v>1380</v>
      </c>
      <c r="CV818"/>
      <c r="CX818" t="s">
        <v>9661</v>
      </c>
    </row>
    <row r="819" spans="1:103" x14ac:dyDescent="0.35">
      <c r="A819" t="s">
        <v>9646</v>
      </c>
      <c r="B819" s="19" t="s">
        <v>9647</v>
      </c>
      <c r="C819" t="s">
        <v>9</v>
      </c>
      <c r="D819">
        <v>100</v>
      </c>
      <c r="E819">
        <v>12</v>
      </c>
      <c r="F819" t="s">
        <v>9647</v>
      </c>
      <c r="G819">
        <v>2332</v>
      </c>
      <c r="H819" t="s">
        <v>10</v>
      </c>
      <c r="I819">
        <v>12</v>
      </c>
      <c r="J819" t="s">
        <v>649</v>
      </c>
      <c r="K819" t="s">
        <v>9648</v>
      </c>
      <c r="L819" s="1"/>
      <c r="M819" s="1">
        <v>42238</v>
      </c>
      <c r="N819" s="1">
        <v>42195</v>
      </c>
      <c r="O819" t="s">
        <v>13</v>
      </c>
      <c r="P819" s="1"/>
      <c r="R819" t="s">
        <v>9</v>
      </c>
      <c r="S819" t="s">
        <v>9647</v>
      </c>
      <c r="T819" t="s">
        <v>13</v>
      </c>
      <c r="U819" t="s">
        <v>226</v>
      </c>
      <c r="AA819" s="8">
        <v>1669.8</v>
      </c>
      <c r="AB819" t="s">
        <v>189</v>
      </c>
      <c r="AC819" t="s">
        <v>18</v>
      </c>
      <c r="AD819" t="s">
        <v>655</v>
      </c>
      <c r="AE819" t="s">
        <v>649</v>
      </c>
      <c r="AF819" t="s">
        <v>656</v>
      </c>
      <c r="AH819" t="s">
        <v>2559</v>
      </c>
      <c r="AI819" t="s">
        <v>262</v>
      </c>
      <c r="AJ819" t="s">
        <v>59</v>
      </c>
      <c r="AK819" t="s">
        <v>683</v>
      </c>
      <c r="AL819" s="2">
        <v>42195.655474537038</v>
      </c>
      <c r="AO819">
        <v>1</v>
      </c>
      <c r="AP819" t="s">
        <v>660</v>
      </c>
      <c r="AU819" t="s">
        <v>660</v>
      </c>
      <c r="AV819" t="s">
        <v>62</v>
      </c>
      <c r="AW819" s="8">
        <v>1380</v>
      </c>
      <c r="AX819" s="8">
        <v>1380</v>
      </c>
      <c r="AY819" s="8">
        <v>1669.8</v>
      </c>
      <c r="BA819" t="s">
        <v>9649</v>
      </c>
      <c r="BB819" t="s">
        <v>3314</v>
      </c>
      <c r="BC819" t="s">
        <v>9650</v>
      </c>
      <c r="BF819" t="s">
        <v>69</v>
      </c>
      <c r="BG819" t="s">
        <v>9651</v>
      </c>
      <c r="BO819" t="s">
        <v>35</v>
      </c>
      <c r="BP819">
        <v>0</v>
      </c>
      <c r="BQ819" t="s">
        <v>665</v>
      </c>
      <c r="BR819" t="s">
        <v>9652</v>
      </c>
      <c r="BS819" t="s">
        <v>69</v>
      </c>
      <c r="BV819" t="s">
        <v>9653</v>
      </c>
      <c r="BX819" t="s">
        <v>2811</v>
      </c>
      <c r="BY819" t="s">
        <v>9654</v>
      </c>
      <c r="BZ819" t="s">
        <v>72</v>
      </c>
      <c r="CA819" t="s">
        <v>9655</v>
      </c>
      <c r="CB819" t="s">
        <v>9656</v>
      </c>
      <c r="CE819" t="s">
        <v>273</v>
      </c>
      <c r="CF819">
        <v>115</v>
      </c>
      <c r="CG819" t="s">
        <v>259</v>
      </c>
      <c r="CH819" t="s">
        <v>649</v>
      </c>
      <c r="CI819" t="s">
        <v>9647</v>
      </c>
      <c r="CK819" t="s">
        <v>45</v>
      </c>
      <c r="CL819" s="1">
        <v>42238</v>
      </c>
      <c r="CM819" t="s">
        <v>9649</v>
      </c>
      <c r="CQ819">
        <v>1</v>
      </c>
      <c r="CR819" s="8">
        <v>1669.8</v>
      </c>
      <c r="CS819">
        <v>0</v>
      </c>
      <c r="CT819" t="s">
        <v>9</v>
      </c>
      <c r="CU819" s="8">
        <v>1380</v>
      </c>
      <c r="CV819"/>
      <c r="CX819" t="s">
        <v>9662</v>
      </c>
    </row>
    <row r="820" spans="1:103" x14ac:dyDescent="0.35">
      <c r="A820" t="s">
        <v>9646</v>
      </c>
      <c r="B820" s="19" t="s">
        <v>9647</v>
      </c>
      <c r="C820" t="s">
        <v>9</v>
      </c>
      <c r="D820">
        <v>100</v>
      </c>
      <c r="E820">
        <v>12</v>
      </c>
      <c r="F820" t="s">
        <v>9647</v>
      </c>
      <c r="G820">
        <v>2333</v>
      </c>
      <c r="H820" t="s">
        <v>50</v>
      </c>
      <c r="I820">
        <v>12</v>
      </c>
      <c r="J820" t="s">
        <v>649</v>
      </c>
      <c r="K820" t="s">
        <v>9648</v>
      </c>
      <c r="L820" s="1"/>
      <c r="M820" s="1">
        <v>42238</v>
      </c>
      <c r="N820" s="1">
        <v>42195</v>
      </c>
      <c r="O820" t="s">
        <v>13</v>
      </c>
      <c r="P820" s="1"/>
      <c r="R820" t="s">
        <v>9</v>
      </c>
      <c r="S820" t="s">
        <v>9647</v>
      </c>
      <c r="T820" t="s">
        <v>13</v>
      </c>
      <c r="U820" t="s">
        <v>226</v>
      </c>
      <c r="AA820" s="8">
        <v>1669.8</v>
      </c>
      <c r="AB820" t="s">
        <v>54</v>
      </c>
      <c r="AC820" t="s">
        <v>55</v>
      </c>
      <c r="AD820" t="s">
        <v>655</v>
      </c>
      <c r="AE820" t="s">
        <v>649</v>
      </c>
      <c r="AF820" t="s">
        <v>656</v>
      </c>
      <c r="AH820" t="s">
        <v>2559</v>
      </c>
      <c r="AI820" t="s">
        <v>262</v>
      </c>
      <c r="AJ820" t="s">
        <v>59</v>
      </c>
      <c r="AK820" t="s">
        <v>683</v>
      </c>
      <c r="AL820" s="2">
        <v>42195.655914351853</v>
      </c>
      <c r="AO820">
        <v>1</v>
      </c>
      <c r="AP820" t="s">
        <v>660</v>
      </c>
      <c r="AU820" t="s">
        <v>660</v>
      </c>
      <c r="AV820" t="s">
        <v>62</v>
      </c>
      <c r="AW820" s="8">
        <v>1380</v>
      </c>
      <c r="AX820" s="8">
        <v>1380</v>
      </c>
      <c r="AY820" s="8">
        <v>1669.8</v>
      </c>
      <c r="BA820" t="s">
        <v>9649</v>
      </c>
      <c r="BB820" t="s">
        <v>3314</v>
      </c>
      <c r="BC820" t="s">
        <v>9650</v>
      </c>
      <c r="BF820" t="s">
        <v>69</v>
      </c>
      <c r="BG820" t="s">
        <v>9651</v>
      </c>
      <c r="BO820" t="s">
        <v>67</v>
      </c>
      <c r="BP820">
        <v>0</v>
      </c>
      <c r="BQ820" t="s">
        <v>665</v>
      </c>
      <c r="BR820" t="s">
        <v>9652</v>
      </c>
      <c r="BS820" t="s">
        <v>69</v>
      </c>
      <c r="BV820" t="s">
        <v>9653</v>
      </c>
      <c r="BX820" t="s">
        <v>2811</v>
      </c>
      <c r="BY820" t="s">
        <v>9654</v>
      </c>
      <c r="BZ820" t="s">
        <v>72</v>
      </c>
      <c r="CA820" t="s">
        <v>9655</v>
      </c>
      <c r="CB820" t="s">
        <v>9656</v>
      </c>
      <c r="CE820" t="s">
        <v>273</v>
      </c>
      <c r="CF820">
        <v>115</v>
      </c>
      <c r="CG820" t="s">
        <v>675</v>
      </c>
      <c r="CH820" t="s">
        <v>649</v>
      </c>
      <c r="CI820" t="s">
        <v>9647</v>
      </c>
      <c r="CK820" t="s">
        <v>45</v>
      </c>
      <c r="CL820" s="1">
        <v>42238</v>
      </c>
      <c r="CM820" t="s">
        <v>9649</v>
      </c>
      <c r="CQ820">
        <v>1</v>
      </c>
      <c r="CR820" s="8">
        <v>1669.8</v>
      </c>
      <c r="CS820">
        <v>0</v>
      </c>
      <c r="CT820" t="s">
        <v>9</v>
      </c>
      <c r="CU820" s="8">
        <v>1380</v>
      </c>
      <c r="CV820"/>
      <c r="CX820" t="s">
        <v>9663</v>
      </c>
    </row>
    <row r="821" spans="1:103" x14ac:dyDescent="0.35">
      <c r="A821" t="s">
        <v>9664</v>
      </c>
      <c r="B821" s="19" t="s">
        <v>9665</v>
      </c>
      <c r="C821" t="s">
        <v>9</v>
      </c>
      <c r="D821">
        <v>100</v>
      </c>
      <c r="E821">
        <v>150</v>
      </c>
      <c r="F821" t="s">
        <v>9665</v>
      </c>
      <c r="G821">
        <v>819</v>
      </c>
      <c r="H821" t="s">
        <v>148</v>
      </c>
      <c r="I821">
        <v>150</v>
      </c>
      <c r="J821" t="s">
        <v>11</v>
      </c>
      <c r="K821" t="s">
        <v>9666</v>
      </c>
      <c r="L821" s="1"/>
      <c r="M821" s="1">
        <v>42235</v>
      </c>
      <c r="N821" s="1">
        <v>41996</v>
      </c>
      <c r="O821" t="s">
        <v>13</v>
      </c>
      <c r="P821" s="1">
        <v>42011</v>
      </c>
      <c r="Q821" t="s">
        <v>202</v>
      </c>
      <c r="R821" t="s">
        <v>9</v>
      </c>
      <c r="S821" t="s">
        <v>9667</v>
      </c>
      <c r="T821" t="s">
        <v>13</v>
      </c>
      <c r="U821" t="s">
        <v>652</v>
      </c>
      <c r="X821" s="8">
        <v>47.5</v>
      </c>
      <c r="Y821" s="8">
        <v>25</v>
      </c>
      <c r="Z821" s="8">
        <v>24.84</v>
      </c>
      <c r="AA821" s="8">
        <v>38802</v>
      </c>
      <c r="AB821" t="s">
        <v>151</v>
      </c>
      <c r="AC821" t="s">
        <v>664</v>
      </c>
      <c r="AD821" t="s">
        <v>3360</v>
      </c>
      <c r="AE821" t="s">
        <v>11</v>
      </c>
      <c r="AF821" t="s">
        <v>20</v>
      </c>
      <c r="AG821" t="s">
        <v>9668</v>
      </c>
      <c r="AH821" t="s">
        <v>9669</v>
      </c>
      <c r="AI821" t="s">
        <v>2853</v>
      </c>
      <c r="AJ821" t="s">
        <v>100</v>
      </c>
      <c r="AK821" t="s">
        <v>763</v>
      </c>
      <c r="AL821" s="2">
        <v>41996.690057870372</v>
      </c>
      <c r="AM821" t="s">
        <v>9670</v>
      </c>
      <c r="AN821" t="s">
        <v>9671</v>
      </c>
      <c r="AO821">
        <v>7</v>
      </c>
      <c r="AP821" t="s">
        <v>1015</v>
      </c>
      <c r="AQ821" t="s">
        <v>824</v>
      </c>
      <c r="AR821">
        <v>50</v>
      </c>
      <c r="AT821" t="s">
        <v>28</v>
      </c>
      <c r="AU821" t="s">
        <v>1015</v>
      </c>
      <c r="AV821" t="s">
        <v>104</v>
      </c>
      <c r="AW821" s="8">
        <v>36779.699999999997</v>
      </c>
      <c r="AX821" s="8">
        <v>35850</v>
      </c>
      <c r="AY821" s="8">
        <v>38802</v>
      </c>
      <c r="BD821">
        <v>1.9</v>
      </c>
      <c r="BE821">
        <v>45</v>
      </c>
      <c r="BF821" t="s">
        <v>9</v>
      </c>
      <c r="BG821" t="s">
        <v>9672</v>
      </c>
      <c r="BO821" t="s">
        <v>768</v>
      </c>
      <c r="BP821">
        <v>0</v>
      </c>
      <c r="BQ821" t="s">
        <v>36</v>
      </c>
      <c r="BR821" t="s">
        <v>9673</v>
      </c>
      <c r="BS821" t="s">
        <v>9</v>
      </c>
      <c r="BT821" t="s">
        <v>69</v>
      </c>
      <c r="BU821" t="s">
        <v>38</v>
      </c>
      <c r="BV821" t="s">
        <v>9674</v>
      </c>
      <c r="BW821" t="s">
        <v>9670</v>
      </c>
      <c r="BX821" t="s">
        <v>9668</v>
      </c>
      <c r="BY821" t="s">
        <v>9671</v>
      </c>
      <c r="BZ821" t="s">
        <v>40</v>
      </c>
      <c r="CB821" t="s">
        <v>5298</v>
      </c>
      <c r="CC821" t="s">
        <v>9675</v>
      </c>
      <c r="CE821" t="s">
        <v>43</v>
      </c>
      <c r="CF821">
        <v>239</v>
      </c>
      <c r="CG821" t="s">
        <v>165</v>
      </c>
      <c r="CI821" t="s">
        <v>9665</v>
      </c>
      <c r="CJ821">
        <v>22</v>
      </c>
      <c r="CK821" t="s">
        <v>45</v>
      </c>
      <c r="CL821" s="1">
        <v>42235</v>
      </c>
      <c r="CN821" t="s">
        <v>9676</v>
      </c>
      <c r="CO821" t="s">
        <v>9677</v>
      </c>
      <c r="CP821" t="s">
        <v>9675</v>
      </c>
      <c r="CQ821">
        <v>3</v>
      </c>
      <c r="CR821" s="8">
        <v>43378.5</v>
      </c>
      <c r="CS821">
        <v>1</v>
      </c>
      <c r="CU821" s="8">
        <v>36779.699999999997</v>
      </c>
      <c r="CV821">
        <v>3</v>
      </c>
      <c r="CX821" t="s">
        <v>9678</v>
      </c>
      <c r="CY821">
        <v>7.25</v>
      </c>
    </row>
    <row r="822" spans="1:103" x14ac:dyDescent="0.35">
      <c r="A822" t="s">
        <v>9679</v>
      </c>
      <c r="B822" s="19" t="s">
        <v>9665</v>
      </c>
      <c r="C822" t="s">
        <v>9</v>
      </c>
      <c r="D822">
        <v>100</v>
      </c>
      <c r="E822">
        <v>150</v>
      </c>
      <c r="F822" t="s">
        <v>9665</v>
      </c>
      <c r="G822">
        <v>1096</v>
      </c>
      <c r="H822" t="s">
        <v>50</v>
      </c>
      <c r="I822">
        <v>150</v>
      </c>
      <c r="J822" t="s">
        <v>11</v>
      </c>
      <c r="K822" t="s">
        <v>9680</v>
      </c>
      <c r="L822" s="1"/>
      <c r="M822" s="1">
        <v>42237</v>
      </c>
      <c r="N822" s="1">
        <v>42059</v>
      </c>
      <c r="O822" t="s">
        <v>13</v>
      </c>
      <c r="P822" s="1">
        <v>42066</v>
      </c>
      <c r="Q822" t="s">
        <v>436</v>
      </c>
      <c r="R822" t="s">
        <v>9</v>
      </c>
      <c r="S822" t="s">
        <v>9667</v>
      </c>
      <c r="T822" t="s">
        <v>13</v>
      </c>
      <c r="U822" t="s">
        <v>53</v>
      </c>
      <c r="X822" s="8">
        <v>44</v>
      </c>
      <c r="Y822" s="8">
        <v>22</v>
      </c>
      <c r="Z822" s="8">
        <v>24.84</v>
      </c>
      <c r="AA822" s="8">
        <v>35066.53</v>
      </c>
      <c r="AB822" t="s">
        <v>54</v>
      </c>
      <c r="AC822" t="s">
        <v>303</v>
      </c>
      <c r="AD822" t="s">
        <v>3360</v>
      </c>
      <c r="AE822" t="s">
        <v>11</v>
      </c>
      <c r="AF822" t="s">
        <v>20</v>
      </c>
      <c r="AG822" t="s">
        <v>362</v>
      </c>
      <c r="AH822" t="s">
        <v>2413</v>
      </c>
      <c r="AI822" t="s">
        <v>635</v>
      </c>
      <c r="AJ822" t="s">
        <v>23</v>
      </c>
      <c r="AK822" t="s">
        <v>2045</v>
      </c>
      <c r="AL822" s="2">
        <v>42059.720405092594</v>
      </c>
      <c r="AM822" t="s">
        <v>9681</v>
      </c>
      <c r="AN822" t="s">
        <v>9681</v>
      </c>
      <c r="AO822">
        <v>5</v>
      </c>
      <c r="AP822" t="s">
        <v>1015</v>
      </c>
      <c r="AQ822" t="s">
        <v>824</v>
      </c>
      <c r="AR822">
        <v>50</v>
      </c>
      <c r="AT822" t="s">
        <v>28</v>
      </c>
      <c r="AU822" t="s">
        <v>1015</v>
      </c>
      <c r="AV822" t="s">
        <v>29</v>
      </c>
      <c r="AW822" s="8">
        <v>32321.02</v>
      </c>
      <c r="AX822" s="8">
        <v>32321.02</v>
      </c>
      <c r="AY822" s="8">
        <v>35066.53</v>
      </c>
      <c r="BA822" t="s">
        <v>9682</v>
      </c>
      <c r="BB822" t="s">
        <v>2756</v>
      </c>
      <c r="BC822" t="s">
        <v>9683</v>
      </c>
      <c r="BD822">
        <v>1.9</v>
      </c>
      <c r="BE822">
        <v>45</v>
      </c>
      <c r="BF822" t="s">
        <v>69</v>
      </c>
      <c r="BG822" t="s">
        <v>9684</v>
      </c>
      <c r="BO822" t="s">
        <v>828</v>
      </c>
      <c r="BP822">
        <v>0</v>
      </c>
      <c r="BQ822" t="s">
        <v>36</v>
      </c>
      <c r="BR822" t="s">
        <v>9685</v>
      </c>
      <c r="BS822" t="s">
        <v>69</v>
      </c>
      <c r="BT822" t="s">
        <v>9</v>
      </c>
      <c r="BU822" t="s">
        <v>38</v>
      </c>
      <c r="BV822" t="s">
        <v>9686</v>
      </c>
      <c r="BW822" t="s">
        <v>9687</v>
      </c>
      <c r="BX822" t="s">
        <v>2265</v>
      </c>
      <c r="BY822" t="s">
        <v>9687</v>
      </c>
      <c r="BZ822" t="s">
        <v>40</v>
      </c>
      <c r="CA822" t="s">
        <v>9688</v>
      </c>
      <c r="CB822" t="s">
        <v>9689</v>
      </c>
      <c r="CC822" t="s">
        <v>9690</v>
      </c>
      <c r="CE822" t="s">
        <v>43</v>
      </c>
      <c r="CF822">
        <v>209</v>
      </c>
      <c r="CG822" t="s">
        <v>74</v>
      </c>
      <c r="CI822" t="s">
        <v>9665</v>
      </c>
      <c r="CJ822">
        <v>22</v>
      </c>
      <c r="CK822" t="s">
        <v>45</v>
      </c>
      <c r="CL822" s="1">
        <v>42237</v>
      </c>
      <c r="CM822" t="s">
        <v>9682</v>
      </c>
      <c r="CO822" t="s">
        <v>9691</v>
      </c>
      <c r="CP822" t="s">
        <v>9690</v>
      </c>
      <c r="CQ822">
        <v>2</v>
      </c>
      <c r="CR822" s="8">
        <v>37933.5</v>
      </c>
      <c r="CS822">
        <v>2</v>
      </c>
      <c r="CU822" s="8">
        <v>32321.02</v>
      </c>
      <c r="CV822">
        <v>3</v>
      </c>
      <c r="CX822" t="s">
        <v>9692</v>
      </c>
      <c r="CY822">
        <v>7.25</v>
      </c>
    </row>
    <row r="823" spans="1:103" x14ac:dyDescent="0.35">
      <c r="A823" t="s">
        <v>9693</v>
      </c>
      <c r="B823" s="19" t="s">
        <v>9665</v>
      </c>
      <c r="C823" t="s">
        <v>9</v>
      </c>
      <c r="D823">
        <v>100</v>
      </c>
      <c r="E823">
        <v>150</v>
      </c>
      <c r="F823" t="s">
        <v>9665</v>
      </c>
      <c r="G823">
        <v>646</v>
      </c>
      <c r="H823" t="s">
        <v>50</v>
      </c>
      <c r="I823">
        <v>150</v>
      </c>
      <c r="J823" t="s">
        <v>11</v>
      </c>
      <c r="K823" t="s">
        <v>9694</v>
      </c>
      <c r="L823" s="1"/>
      <c r="M823" s="1">
        <v>42236</v>
      </c>
      <c r="N823" s="1">
        <v>41947</v>
      </c>
      <c r="O823" t="s">
        <v>13</v>
      </c>
      <c r="P823" s="1">
        <v>41954</v>
      </c>
      <c r="Q823" t="s">
        <v>202</v>
      </c>
      <c r="R823" t="s">
        <v>9</v>
      </c>
      <c r="S823" t="s">
        <v>9667</v>
      </c>
      <c r="T823" t="s">
        <v>13</v>
      </c>
      <c r="U823" t="s">
        <v>53</v>
      </c>
      <c r="X823" s="8">
        <v>44</v>
      </c>
      <c r="Y823" s="8">
        <v>22</v>
      </c>
      <c r="Z823" s="8">
        <v>24.84</v>
      </c>
      <c r="AA823" s="8">
        <v>35972.74</v>
      </c>
      <c r="AB823" t="s">
        <v>54</v>
      </c>
      <c r="AC823" t="s">
        <v>303</v>
      </c>
      <c r="AD823" t="s">
        <v>3360</v>
      </c>
      <c r="AE823" t="s">
        <v>11</v>
      </c>
      <c r="AF823" t="s">
        <v>20</v>
      </c>
      <c r="AG823" t="s">
        <v>2125</v>
      </c>
      <c r="AH823" t="s">
        <v>2346</v>
      </c>
      <c r="AI823" t="s">
        <v>1931</v>
      </c>
      <c r="AJ823" t="s">
        <v>80</v>
      </c>
      <c r="AK823" t="s">
        <v>822</v>
      </c>
      <c r="AL823" s="2">
        <v>41947.582916666666</v>
      </c>
      <c r="AM823" t="s">
        <v>9695</v>
      </c>
      <c r="AO823">
        <v>7</v>
      </c>
      <c r="AP823" t="s">
        <v>1015</v>
      </c>
      <c r="AQ823" t="s">
        <v>824</v>
      </c>
      <c r="AR823">
        <v>50</v>
      </c>
      <c r="AT823" t="s">
        <v>28</v>
      </c>
      <c r="AU823" t="s">
        <v>1015</v>
      </c>
      <c r="AV823" t="s">
        <v>83</v>
      </c>
      <c r="AW823" s="8">
        <v>33196.400000000001</v>
      </c>
      <c r="AX823" s="8">
        <v>33196.400000000001</v>
      </c>
      <c r="AY823" s="8">
        <v>35972.74</v>
      </c>
      <c r="BA823" t="s">
        <v>9696</v>
      </c>
      <c r="BB823" t="s">
        <v>84</v>
      </c>
      <c r="BC823" t="s">
        <v>9697</v>
      </c>
      <c r="BD823">
        <v>1.9</v>
      </c>
      <c r="BE823">
        <v>45</v>
      </c>
      <c r="BF823" t="s">
        <v>69</v>
      </c>
      <c r="BG823" t="s">
        <v>9698</v>
      </c>
      <c r="BO823" t="s">
        <v>828</v>
      </c>
      <c r="BP823">
        <v>0</v>
      </c>
      <c r="BQ823" t="s">
        <v>36</v>
      </c>
      <c r="BR823" t="s">
        <v>7141</v>
      </c>
      <c r="BS823" t="s">
        <v>69</v>
      </c>
      <c r="BT823" t="s">
        <v>9</v>
      </c>
      <c r="BU823" t="s">
        <v>38</v>
      </c>
      <c r="BV823" t="s">
        <v>9699</v>
      </c>
      <c r="BW823" t="s">
        <v>9695</v>
      </c>
      <c r="BX823" t="s">
        <v>2125</v>
      </c>
      <c r="BY823" t="s">
        <v>9695</v>
      </c>
      <c r="BZ823" t="s">
        <v>40</v>
      </c>
      <c r="CB823" t="s">
        <v>9700</v>
      </c>
      <c r="CC823" t="s">
        <v>9701</v>
      </c>
      <c r="CD823" t="s">
        <v>574</v>
      </c>
      <c r="CE823" t="s">
        <v>556</v>
      </c>
      <c r="CF823">
        <v>209</v>
      </c>
      <c r="CG823" t="s">
        <v>74</v>
      </c>
      <c r="CI823" t="s">
        <v>9665</v>
      </c>
      <c r="CJ823">
        <v>22</v>
      </c>
      <c r="CK823" t="s">
        <v>45</v>
      </c>
      <c r="CL823" s="1">
        <v>42236</v>
      </c>
      <c r="CM823" t="s">
        <v>9696</v>
      </c>
      <c r="CO823" t="s">
        <v>9702</v>
      </c>
      <c r="CQ823">
        <v>3</v>
      </c>
      <c r="CR823" s="8">
        <v>37933.5</v>
      </c>
      <c r="CS823">
        <v>2</v>
      </c>
      <c r="CU823" s="8">
        <v>33196.400000000001</v>
      </c>
      <c r="CV823">
        <v>3</v>
      </c>
      <c r="CX823" t="s">
        <v>9703</v>
      </c>
      <c r="CY823">
        <v>7.25</v>
      </c>
    </row>
    <row r="824" spans="1:103" x14ac:dyDescent="0.35">
      <c r="A824" t="s">
        <v>9704</v>
      </c>
      <c r="B824" s="19" t="s">
        <v>9705</v>
      </c>
      <c r="C824" t="s">
        <v>9</v>
      </c>
      <c r="D824">
        <v>100</v>
      </c>
      <c r="E824">
        <v>50</v>
      </c>
      <c r="F824" t="s">
        <v>9705</v>
      </c>
      <c r="G824">
        <v>1598</v>
      </c>
      <c r="H824" t="s">
        <v>50</v>
      </c>
      <c r="I824">
        <v>50</v>
      </c>
      <c r="J824" t="s">
        <v>11</v>
      </c>
      <c r="K824" t="s">
        <v>9706</v>
      </c>
      <c r="L824" s="1"/>
      <c r="M824" s="1">
        <v>42235</v>
      </c>
      <c r="N824" s="1">
        <v>42109</v>
      </c>
      <c r="O824" t="s">
        <v>13</v>
      </c>
      <c r="P824" s="1">
        <v>42116</v>
      </c>
      <c r="Q824" t="s">
        <v>14</v>
      </c>
      <c r="R824" t="s">
        <v>9</v>
      </c>
      <c r="S824" t="s">
        <v>9707</v>
      </c>
      <c r="T824" t="s">
        <v>13</v>
      </c>
      <c r="U824" t="s">
        <v>53</v>
      </c>
      <c r="X824" s="8">
        <v>44</v>
      </c>
      <c r="Y824" s="8">
        <v>22</v>
      </c>
      <c r="Z824" s="8">
        <v>40</v>
      </c>
      <c r="AA824" s="8">
        <v>11265.7</v>
      </c>
      <c r="AB824" t="s">
        <v>274</v>
      </c>
      <c r="AC824" t="s">
        <v>274</v>
      </c>
      <c r="AD824" t="s">
        <v>3360</v>
      </c>
      <c r="AE824" t="s">
        <v>11</v>
      </c>
      <c r="AF824" t="s">
        <v>177</v>
      </c>
      <c r="AG824" t="s">
        <v>9708</v>
      </c>
      <c r="AH824" t="s">
        <v>1344</v>
      </c>
      <c r="AI824" t="s">
        <v>527</v>
      </c>
      <c r="AJ824" t="s">
        <v>100</v>
      </c>
      <c r="AK824" t="s">
        <v>307</v>
      </c>
      <c r="AL824" s="2">
        <v>42109.457696759258</v>
      </c>
      <c r="AM824" t="s">
        <v>9709</v>
      </c>
      <c r="AN824" t="s">
        <v>9709</v>
      </c>
      <c r="AO824">
        <v>2</v>
      </c>
      <c r="AP824" t="s">
        <v>1015</v>
      </c>
      <c r="AQ824" t="s">
        <v>824</v>
      </c>
      <c r="AR824">
        <v>30</v>
      </c>
      <c r="AT824" t="s">
        <v>3331</v>
      </c>
      <c r="AU824" t="s">
        <v>1015</v>
      </c>
      <c r="AV824" t="s">
        <v>104</v>
      </c>
      <c r="AW824" s="8">
        <v>10450</v>
      </c>
      <c r="AX824" s="8">
        <v>10450</v>
      </c>
      <c r="AY824" s="8">
        <v>11265.7</v>
      </c>
      <c r="BE824">
        <v>21</v>
      </c>
      <c r="BF824" t="s">
        <v>9</v>
      </c>
      <c r="BG824" t="s">
        <v>9710</v>
      </c>
      <c r="BO824" t="s">
        <v>54</v>
      </c>
      <c r="BP824">
        <v>0</v>
      </c>
      <c r="BQ824" t="s">
        <v>36</v>
      </c>
      <c r="BR824" t="s">
        <v>9711</v>
      </c>
      <c r="BS824" t="s">
        <v>9</v>
      </c>
      <c r="BV824" t="s">
        <v>9712</v>
      </c>
      <c r="BW824" t="s">
        <v>9709</v>
      </c>
      <c r="BX824" t="s">
        <v>9713</v>
      </c>
      <c r="BY824" t="s">
        <v>9709</v>
      </c>
      <c r="BZ824" t="s">
        <v>72</v>
      </c>
      <c r="CA824" t="s">
        <v>9714</v>
      </c>
      <c r="CB824" t="s">
        <v>5477</v>
      </c>
      <c r="CC824" t="s">
        <v>9715</v>
      </c>
      <c r="CD824" t="s">
        <v>574</v>
      </c>
      <c r="CE824" t="s">
        <v>273</v>
      </c>
      <c r="CF824">
        <v>209</v>
      </c>
      <c r="CG824" t="s">
        <v>710</v>
      </c>
      <c r="CI824" t="s">
        <v>9705</v>
      </c>
      <c r="CJ824">
        <v>86</v>
      </c>
      <c r="CK824" t="s">
        <v>45</v>
      </c>
      <c r="CL824" s="1">
        <v>42235</v>
      </c>
      <c r="CO824" t="s">
        <v>9716</v>
      </c>
      <c r="CP824" t="s">
        <v>9715</v>
      </c>
      <c r="CQ824">
        <v>2</v>
      </c>
      <c r="CR824" s="8"/>
      <c r="CS824">
        <v>1</v>
      </c>
      <c r="CT824" t="s">
        <v>9</v>
      </c>
      <c r="CU824" s="8">
        <v>10450</v>
      </c>
      <c r="CV824">
        <v>2</v>
      </c>
      <c r="CX824" t="s">
        <v>9717</v>
      </c>
    </row>
    <row r="825" spans="1:103" x14ac:dyDescent="0.35">
      <c r="A825" t="s">
        <v>9421</v>
      </c>
      <c r="B825" s="19" t="s">
        <v>9705</v>
      </c>
      <c r="C825" t="s">
        <v>9</v>
      </c>
      <c r="D825">
        <v>100</v>
      </c>
      <c r="E825">
        <v>50</v>
      </c>
      <c r="F825" t="s">
        <v>9705</v>
      </c>
      <c r="G825">
        <v>681</v>
      </c>
      <c r="H825" t="s">
        <v>50</v>
      </c>
      <c r="I825">
        <v>50</v>
      </c>
      <c r="J825" t="s">
        <v>11</v>
      </c>
      <c r="K825" t="s">
        <v>9422</v>
      </c>
      <c r="L825" s="1"/>
      <c r="M825" s="1">
        <v>42236</v>
      </c>
      <c r="N825" s="1">
        <v>41960</v>
      </c>
      <c r="O825" t="s">
        <v>13</v>
      </c>
      <c r="P825" s="1">
        <v>41967</v>
      </c>
      <c r="Q825" t="s">
        <v>436</v>
      </c>
      <c r="R825" t="s">
        <v>9</v>
      </c>
      <c r="S825" t="s">
        <v>9707</v>
      </c>
      <c r="T825" t="s">
        <v>13</v>
      </c>
      <c r="U825" t="s">
        <v>302</v>
      </c>
      <c r="X825" s="8">
        <v>44</v>
      </c>
      <c r="Y825" s="8">
        <v>22</v>
      </c>
      <c r="Z825" s="8">
        <v>40</v>
      </c>
      <c r="AA825" s="8">
        <v>11265.7</v>
      </c>
      <c r="AB825" t="s">
        <v>325</v>
      </c>
      <c r="AC825" t="s">
        <v>777</v>
      </c>
      <c r="AD825" t="s">
        <v>3360</v>
      </c>
      <c r="AE825" t="s">
        <v>11</v>
      </c>
      <c r="AF825" t="s">
        <v>177</v>
      </c>
      <c r="AG825" t="s">
        <v>9422</v>
      </c>
      <c r="AH825" t="s">
        <v>9718</v>
      </c>
      <c r="AI825" t="s">
        <v>347</v>
      </c>
      <c r="AJ825" t="s">
        <v>80</v>
      </c>
      <c r="AK825" t="s">
        <v>2089</v>
      </c>
      <c r="AL825" s="2">
        <v>41960.660636574074</v>
      </c>
      <c r="AM825" t="s">
        <v>9424</v>
      </c>
      <c r="AN825" t="s">
        <v>9424</v>
      </c>
      <c r="AO825">
        <v>5</v>
      </c>
      <c r="AP825" t="s">
        <v>9425</v>
      </c>
      <c r="AR825">
        <v>30</v>
      </c>
      <c r="AT825" t="s">
        <v>3331</v>
      </c>
      <c r="AU825" t="s">
        <v>9425</v>
      </c>
      <c r="AV825" t="s">
        <v>83</v>
      </c>
      <c r="AW825" s="8">
        <v>10450</v>
      </c>
      <c r="AX825" s="8">
        <v>10450</v>
      </c>
      <c r="AY825" s="8">
        <v>11265.7</v>
      </c>
      <c r="BA825" t="s">
        <v>9426</v>
      </c>
      <c r="BB825" t="s">
        <v>32</v>
      </c>
      <c r="BC825" t="s">
        <v>9427</v>
      </c>
      <c r="BE825">
        <v>21</v>
      </c>
      <c r="BF825" t="s">
        <v>69</v>
      </c>
      <c r="BG825" t="s">
        <v>9423</v>
      </c>
      <c r="BO825" t="s">
        <v>35</v>
      </c>
      <c r="BP825">
        <v>0</v>
      </c>
      <c r="BQ825" t="s">
        <v>9428</v>
      </c>
      <c r="BR825" t="s">
        <v>9429</v>
      </c>
      <c r="BS825" t="s">
        <v>69</v>
      </c>
      <c r="BV825" t="s">
        <v>9430</v>
      </c>
      <c r="BW825" t="s">
        <v>9431</v>
      </c>
      <c r="BX825" t="s">
        <v>9432</v>
      </c>
      <c r="BY825" t="s">
        <v>9431</v>
      </c>
      <c r="BZ825" t="s">
        <v>72</v>
      </c>
      <c r="CA825" t="s">
        <v>9433</v>
      </c>
      <c r="CB825" t="s">
        <v>1169</v>
      </c>
      <c r="CE825" t="s">
        <v>112</v>
      </c>
      <c r="CF825">
        <v>209</v>
      </c>
      <c r="CG825" t="s">
        <v>227</v>
      </c>
      <c r="CH825" t="s">
        <v>9434</v>
      </c>
      <c r="CI825" t="s">
        <v>9705</v>
      </c>
      <c r="CJ825">
        <v>86</v>
      </c>
      <c r="CK825" t="s">
        <v>45</v>
      </c>
      <c r="CL825" s="1">
        <v>42236</v>
      </c>
      <c r="CM825" t="s">
        <v>9426</v>
      </c>
      <c r="CQ825">
        <v>3</v>
      </c>
      <c r="CR825" s="8">
        <v>12644.5</v>
      </c>
      <c r="CS825">
        <v>2</v>
      </c>
      <c r="CT825" t="s">
        <v>9</v>
      </c>
      <c r="CU825" s="8">
        <v>10450</v>
      </c>
      <c r="CV825">
        <v>2</v>
      </c>
      <c r="CX825" t="s">
        <v>9719</v>
      </c>
    </row>
    <row r="826" spans="1:103" x14ac:dyDescent="0.35">
      <c r="A826" t="s">
        <v>9421</v>
      </c>
      <c r="B826" s="19" t="s">
        <v>9705</v>
      </c>
      <c r="C826" t="s">
        <v>9</v>
      </c>
      <c r="D826">
        <v>100</v>
      </c>
      <c r="E826">
        <v>50</v>
      </c>
      <c r="F826" t="s">
        <v>9705</v>
      </c>
      <c r="G826">
        <v>682</v>
      </c>
      <c r="H826" t="s">
        <v>10</v>
      </c>
      <c r="I826">
        <v>50</v>
      </c>
      <c r="J826" t="s">
        <v>11</v>
      </c>
      <c r="K826" t="s">
        <v>9422</v>
      </c>
      <c r="L826" s="1"/>
      <c r="M826" s="1">
        <v>42236</v>
      </c>
      <c r="N826" s="1">
        <v>41960</v>
      </c>
      <c r="O826" t="s">
        <v>13</v>
      </c>
      <c r="P826" s="1">
        <v>41967</v>
      </c>
      <c r="Q826" t="s">
        <v>436</v>
      </c>
      <c r="R826" t="s">
        <v>9</v>
      </c>
      <c r="S826" t="s">
        <v>9707</v>
      </c>
      <c r="T826" t="s">
        <v>13</v>
      </c>
      <c r="U826" t="s">
        <v>302</v>
      </c>
      <c r="X826" s="8">
        <v>37</v>
      </c>
      <c r="Y826" s="8">
        <v>20</v>
      </c>
      <c r="Z826" s="8">
        <v>40</v>
      </c>
      <c r="AA826" s="8">
        <v>10186.5</v>
      </c>
      <c r="AB826" t="s">
        <v>303</v>
      </c>
      <c r="AC826" t="s">
        <v>303</v>
      </c>
      <c r="AD826" t="s">
        <v>3360</v>
      </c>
      <c r="AE826" t="s">
        <v>11</v>
      </c>
      <c r="AF826" t="s">
        <v>177</v>
      </c>
      <c r="AG826" t="s">
        <v>9422</v>
      </c>
      <c r="AH826" t="s">
        <v>9718</v>
      </c>
      <c r="AI826" t="s">
        <v>347</v>
      </c>
      <c r="AJ826" t="s">
        <v>80</v>
      </c>
      <c r="AK826" t="s">
        <v>822</v>
      </c>
      <c r="AL826" s="2">
        <v>41960.661238425928</v>
      </c>
      <c r="AM826" t="s">
        <v>9424</v>
      </c>
      <c r="AN826" t="s">
        <v>9424</v>
      </c>
      <c r="AO826">
        <v>5</v>
      </c>
      <c r="AP826" t="s">
        <v>9425</v>
      </c>
      <c r="AR826">
        <v>30</v>
      </c>
      <c r="AT826" t="s">
        <v>3331</v>
      </c>
      <c r="AU826" t="s">
        <v>9425</v>
      </c>
      <c r="AV826" t="s">
        <v>83</v>
      </c>
      <c r="AW826" s="8">
        <v>9450</v>
      </c>
      <c r="AX826" s="8">
        <v>9450</v>
      </c>
      <c r="AY826" s="8">
        <v>10186.5</v>
      </c>
      <c r="BA826" t="s">
        <v>9426</v>
      </c>
      <c r="BB826" t="s">
        <v>32</v>
      </c>
      <c r="BC826" t="s">
        <v>9427</v>
      </c>
      <c r="BE826">
        <v>21</v>
      </c>
      <c r="BF826" t="s">
        <v>69</v>
      </c>
      <c r="BG826" t="s">
        <v>9423</v>
      </c>
      <c r="BO826" t="s">
        <v>67</v>
      </c>
      <c r="BP826">
        <v>0</v>
      </c>
      <c r="BQ826" t="s">
        <v>9428</v>
      </c>
      <c r="BR826" t="s">
        <v>9429</v>
      </c>
      <c r="BS826" t="s">
        <v>69</v>
      </c>
      <c r="BV826" t="s">
        <v>9430</v>
      </c>
      <c r="BW826" t="s">
        <v>9431</v>
      </c>
      <c r="BX826" t="s">
        <v>9432</v>
      </c>
      <c r="BY826" t="s">
        <v>9431</v>
      </c>
      <c r="BZ826" t="s">
        <v>72</v>
      </c>
      <c r="CA826" t="s">
        <v>9433</v>
      </c>
      <c r="CB826" t="s">
        <v>1169</v>
      </c>
      <c r="CE826" t="s">
        <v>112</v>
      </c>
      <c r="CF826">
        <v>189</v>
      </c>
      <c r="CG826" t="s">
        <v>220</v>
      </c>
      <c r="CH826" t="s">
        <v>9434</v>
      </c>
      <c r="CI826" t="s">
        <v>9705</v>
      </c>
      <c r="CJ826">
        <v>86</v>
      </c>
      <c r="CK826" t="s">
        <v>45</v>
      </c>
      <c r="CL826" s="1">
        <v>42236</v>
      </c>
      <c r="CM826" t="s">
        <v>9426</v>
      </c>
      <c r="CQ826">
        <v>3</v>
      </c>
      <c r="CR826" s="8">
        <v>11434.5</v>
      </c>
      <c r="CS826">
        <v>2</v>
      </c>
      <c r="CT826" t="s">
        <v>9</v>
      </c>
      <c r="CU826" s="8">
        <v>9450</v>
      </c>
      <c r="CV826">
        <v>2</v>
      </c>
      <c r="CX826" t="s">
        <v>9720</v>
      </c>
    </row>
    <row r="827" spans="1:103" x14ac:dyDescent="0.35">
      <c r="A827" t="s">
        <v>9421</v>
      </c>
      <c r="B827" s="19" t="s">
        <v>9705</v>
      </c>
      <c r="C827" t="s">
        <v>9</v>
      </c>
      <c r="D827">
        <v>100</v>
      </c>
      <c r="E827">
        <v>50</v>
      </c>
      <c r="F827" t="s">
        <v>9705</v>
      </c>
      <c r="G827">
        <v>683</v>
      </c>
      <c r="H827" t="s">
        <v>10</v>
      </c>
      <c r="I827">
        <v>50</v>
      </c>
      <c r="J827" t="s">
        <v>11</v>
      </c>
      <c r="K827" t="s">
        <v>9422</v>
      </c>
      <c r="L827" s="1"/>
      <c r="M827" s="1">
        <v>42237</v>
      </c>
      <c r="N827" s="1">
        <v>41960</v>
      </c>
      <c r="O827" t="s">
        <v>13</v>
      </c>
      <c r="P827" s="1">
        <v>41967</v>
      </c>
      <c r="Q827" t="s">
        <v>436</v>
      </c>
      <c r="R827" t="s">
        <v>9</v>
      </c>
      <c r="S827" t="s">
        <v>9707</v>
      </c>
      <c r="T827" t="s">
        <v>13</v>
      </c>
      <c r="U827" t="s">
        <v>302</v>
      </c>
      <c r="X827" s="8">
        <v>37</v>
      </c>
      <c r="Y827" s="8">
        <v>20</v>
      </c>
      <c r="Z827" s="8">
        <v>40</v>
      </c>
      <c r="AA827" s="8">
        <v>10186.5</v>
      </c>
      <c r="AB827" t="s">
        <v>777</v>
      </c>
      <c r="AC827" t="s">
        <v>777</v>
      </c>
      <c r="AD827" t="s">
        <v>3360</v>
      </c>
      <c r="AE827" t="s">
        <v>11</v>
      </c>
      <c r="AF827" t="s">
        <v>177</v>
      </c>
      <c r="AG827" t="s">
        <v>9422</v>
      </c>
      <c r="AH827" t="s">
        <v>9718</v>
      </c>
      <c r="AI827" t="s">
        <v>347</v>
      </c>
      <c r="AJ827" t="s">
        <v>23</v>
      </c>
      <c r="AK827" t="s">
        <v>2013</v>
      </c>
      <c r="AL827" s="2">
        <v>41960.661689814813</v>
      </c>
      <c r="AM827" t="s">
        <v>9424</v>
      </c>
      <c r="AN827" t="s">
        <v>9424</v>
      </c>
      <c r="AO827">
        <v>5</v>
      </c>
      <c r="AP827" t="s">
        <v>9425</v>
      </c>
      <c r="AR827">
        <v>30</v>
      </c>
      <c r="AT827" t="s">
        <v>3331</v>
      </c>
      <c r="AU827" t="s">
        <v>9425</v>
      </c>
      <c r="AV827" t="s">
        <v>29</v>
      </c>
      <c r="AW827" s="8">
        <v>9450</v>
      </c>
      <c r="AX827" s="8">
        <v>9450</v>
      </c>
      <c r="AY827" s="8">
        <v>10186.5</v>
      </c>
      <c r="BA827" t="s">
        <v>9426</v>
      </c>
      <c r="BB827" t="s">
        <v>32</v>
      </c>
      <c r="BC827" t="s">
        <v>9427</v>
      </c>
      <c r="BE827">
        <v>21</v>
      </c>
      <c r="BF827" t="s">
        <v>69</v>
      </c>
      <c r="BG827" t="s">
        <v>9423</v>
      </c>
      <c r="BO827" t="s">
        <v>35</v>
      </c>
      <c r="BP827">
        <v>0</v>
      </c>
      <c r="BQ827" t="s">
        <v>9428</v>
      </c>
      <c r="BR827" t="s">
        <v>9429</v>
      </c>
      <c r="BS827" t="s">
        <v>69</v>
      </c>
      <c r="BV827" t="s">
        <v>9430</v>
      </c>
      <c r="BW827" t="s">
        <v>9431</v>
      </c>
      <c r="BX827" t="s">
        <v>9432</v>
      </c>
      <c r="BY827" t="s">
        <v>9431</v>
      </c>
      <c r="BZ827" t="s">
        <v>72</v>
      </c>
      <c r="CA827" t="s">
        <v>9433</v>
      </c>
      <c r="CB827" t="s">
        <v>1169</v>
      </c>
      <c r="CE827" t="s">
        <v>112</v>
      </c>
      <c r="CF827">
        <v>189</v>
      </c>
      <c r="CG827" t="s">
        <v>227</v>
      </c>
      <c r="CH827" t="s">
        <v>9434</v>
      </c>
      <c r="CI827" t="s">
        <v>9705</v>
      </c>
      <c r="CJ827">
        <v>86</v>
      </c>
      <c r="CK827" t="s">
        <v>45</v>
      </c>
      <c r="CL827" s="1">
        <v>42237</v>
      </c>
      <c r="CM827" t="s">
        <v>9426</v>
      </c>
      <c r="CQ827">
        <v>3</v>
      </c>
      <c r="CR827" s="8">
        <v>11434.5</v>
      </c>
      <c r="CS827">
        <v>2</v>
      </c>
      <c r="CT827" t="s">
        <v>9</v>
      </c>
      <c r="CU827" s="8">
        <v>9450</v>
      </c>
      <c r="CV827">
        <v>2</v>
      </c>
      <c r="CX827" t="s">
        <v>9721</v>
      </c>
    </row>
    <row r="828" spans="1:103" x14ac:dyDescent="0.35">
      <c r="A828" t="s">
        <v>9421</v>
      </c>
      <c r="B828" s="19" t="s">
        <v>9705</v>
      </c>
      <c r="C828" t="s">
        <v>9</v>
      </c>
      <c r="D828">
        <v>100</v>
      </c>
      <c r="E828">
        <v>50</v>
      </c>
      <c r="F828" t="s">
        <v>9705</v>
      </c>
      <c r="G828">
        <v>684</v>
      </c>
      <c r="H828" t="s">
        <v>50</v>
      </c>
      <c r="I828">
        <v>50</v>
      </c>
      <c r="J828" t="s">
        <v>11</v>
      </c>
      <c r="K828" t="s">
        <v>9422</v>
      </c>
      <c r="L828" s="1"/>
      <c r="M828" s="1">
        <v>42237</v>
      </c>
      <c r="N828" s="1">
        <v>41960</v>
      </c>
      <c r="O828" t="s">
        <v>13</v>
      </c>
      <c r="P828" s="1">
        <v>41967</v>
      </c>
      <c r="Q828" t="s">
        <v>436</v>
      </c>
      <c r="R828" t="s">
        <v>9</v>
      </c>
      <c r="S828" t="s">
        <v>9707</v>
      </c>
      <c r="T828" t="s">
        <v>13</v>
      </c>
      <c r="U828" t="s">
        <v>302</v>
      </c>
      <c r="X828" s="8">
        <v>44</v>
      </c>
      <c r="Y828" s="8">
        <v>22</v>
      </c>
      <c r="Z828" s="8">
        <v>40</v>
      </c>
      <c r="AA828" s="8">
        <v>11265.7</v>
      </c>
      <c r="AB828" t="s">
        <v>303</v>
      </c>
      <c r="AC828" t="s">
        <v>303</v>
      </c>
      <c r="AD828" t="s">
        <v>3360</v>
      </c>
      <c r="AE828" t="s">
        <v>11</v>
      </c>
      <c r="AF828" t="s">
        <v>177</v>
      </c>
      <c r="AG828" t="s">
        <v>9422</v>
      </c>
      <c r="AH828" t="s">
        <v>9718</v>
      </c>
      <c r="AI828" t="s">
        <v>347</v>
      </c>
      <c r="AJ828" t="s">
        <v>23</v>
      </c>
      <c r="AK828" t="s">
        <v>2045</v>
      </c>
      <c r="AL828" s="2">
        <v>41960.662210648145</v>
      </c>
      <c r="AM828" t="s">
        <v>9424</v>
      </c>
      <c r="AN828" t="s">
        <v>9424</v>
      </c>
      <c r="AO828">
        <v>5</v>
      </c>
      <c r="AP828" t="s">
        <v>9425</v>
      </c>
      <c r="AR828">
        <v>30</v>
      </c>
      <c r="AT828" t="s">
        <v>3331</v>
      </c>
      <c r="AU828" t="s">
        <v>9425</v>
      </c>
      <c r="AV828" t="s">
        <v>29</v>
      </c>
      <c r="AW828" s="8">
        <v>10450</v>
      </c>
      <c r="AX828" s="8">
        <v>10450</v>
      </c>
      <c r="AY828" s="8">
        <v>11265.7</v>
      </c>
      <c r="BA828" t="s">
        <v>9426</v>
      </c>
      <c r="BB828" t="s">
        <v>32</v>
      </c>
      <c r="BC828" t="s">
        <v>9427</v>
      </c>
      <c r="BE828">
        <v>21</v>
      </c>
      <c r="BF828" t="s">
        <v>69</v>
      </c>
      <c r="BG828" t="s">
        <v>9423</v>
      </c>
      <c r="BO828" t="s">
        <v>67</v>
      </c>
      <c r="BP828">
        <v>0</v>
      </c>
      <c r="BQ828" t="s">
        <v>9428</v>
      </c>
      <c r="BR828" t="s">
        <v>9429</v>
      </c>
      <c r="BS828" t="s">
        <v>69</v>
      </c>
      <c r="BV828" t="s">
        <v>9430</v>
      </c>
      <c r="BW828" t="s">
        <v>9431</v>
      </c>
      <c r="BX828" t="s">
        <v>9432</v>
      </c>
      <c r="BY828" t="s">
        <v>9431</v>
      </c>
      <c r="BZ828" t="s">
        <v>72</v>
      </c>
      <c r="CA828" t="s">
        <v>9433</v>
      </c>
      <c r="CB828" t="s">
        <v>1169</v>
      </c>
      <c r="CE828" t="s">
        <v>112</v>
      </c>
      <c r="CF828">
        <v>209</v>
      </c>
      <c r="CG828" t="s">
        <v>220</v>
      </c>
      <c r="CH828" t="s">
        <v>9434</v>
      </c>
      <c r="CI828" t="s">
        <v>9705</v>
      </c>
      <c r="CJ828">
        <v>86</v>
      </c>
      <c r="CK828" t="s">
        <v>45</v>
      </c>
      <c r="CL828" s="1">
        <v>42237</v>
      </c>
      <c r="CM828" t="s">
        <v>9426</v>
      </c>
      <c r="CQ828">
        <v>3</v>
      </c>
      <c r="CR828" s="8">
        <v>12644.5</v>
      </c>
      <c r="CS828">
        <v>2</v>
      </c>
      <c r="CT828" t="s">
        <v>9</v>
      </c>
      <c r="CU828" s="8">
        <v>10450</v>
      </c>
      <c r="CV828">
        <v>2</v>
      </c>
      <c r="CX828" t="s">
        <v>9722</v>
      </c>
    </row>
    <row r="829" spans="1:103" x14ac:dyDescent="0.35">
      <c r="A829" t="s">
        <v>9723</v>
      </c>
      <c r="B829" s="19" t="s">
        <v>9724</v>
      </c>
      <c r="C829" t="s">
        <v>9</v>
      </c>
      <c r="D829">
        <v>96.33</v>
      </c>
      <c r="E829">
        <v>60</v>
      </c>
      <c r="F829" t="s">
        <v>9724</v>
      </c>
      <c r="G829">
        <v>382</v>
      </c>
      <c r="H829" t="s">
        <v>148</v>
      </c>
      <c r="I829">
        <v>60</v>
      </c>
      <c r="J829" t="s">
        <v>791</v>
      </c>
      <c r="K829" t="s">
        <v>9725</v>
      </c>
      <c r="L829" s="1"/>
      <c r="M829" s="1">
        <v>42235</v>
      </c>
      <c r="N829" s="1">
        <v>41887</v>
      </c>
      <c r="O829" t="s">
        <v>13</v>
      </c>
      <c r="P829" s="1">
        <v>41894</v>
      </c>
      <c r="Q829" t="s">
        <v>202</v>
      </c>
      <c r="R829" t="s">
        <v>9</v>
      </c>
      <c r="S829" t="s">
        <v>9726</v>
      </c>
      <c r="T829" t="s">
        <v>13</v>
      </c>
      <c r="U829" t="s">
        <v>302</v>
      </c>
      <c r="V829" t="s">
        <v>9727</v>
      </c>
      <c r="X829" s="8">
        <v>42.5</v>
      </c>
      <c r="Y829" s="8">
        <v>22.5</v>
      </c>
      <c r="Z829" s="8">
        <v>30.02</v>
      </c>
      <c r="AA829" s="8">
        <v>6457.68</v>
      </c>
      <c r="AB829" t="s">
        <v>1558</v>
      </c>
      <c r="AC829" t="s">
        <v>151</v>
      </c>
      <c r="AD829" t="s">
        <v>438</v>
      </c>
      <c r="AE829" t="s">
        <v>791</v>
      </c>
      <c r="AF829" t="s">
        <v>177</v>
      </c>
      <c r="AG829" t="s">
        <v>9728</v>
      </c>
      <c r="AH829" t="s">
        <v>118</v>
      </c>
      <c r="AI829" t="s">
        <v>119</v>
      </c>
      <c r="AJ829" t="s">
        <v>100</v>
      </c>
      <c r="AK829" t="s">
        <v>153</v>
      </c>
      <c r="AL829" s="2">
        <v>41887.586030092592</v>
      </c>
      <c r="AM829" t="s">
        <v>9729</v>
      </c>
      <c r="AN829" t="s">
        <v>9730</v>
      </c>
      <c r="AO829">
        <v>4</v>
      </c>
      <c r="AP829" t="s">
        <v>1628</v>
      </c>
      <c r="AQ829" t="s">
        <v>27</v>
      </c>
      <c r="AR829">
        <v>50</v>
      </c>
      <c r="AT829" t="s">
        <v>6878</v>
      </c>
      <c r="AU829" t="s">
        <v>1628</v>
      </c>
      <c r="AV829" t="s">
        <v>104</v>
      </c>
      <c r="AW829" s="8">
        <v>15172</v>
      </c>
      <c r="AX829" s="8">
        <v>6208</v>
      </c>
      <c r="AY829" s="8">
        <v>6703.6</v>
      </c>
      <c r="AZ829" t="s">
        <v>30</v>
      </c>
      <c r="BD829">
        <v>1.4</v>
      </c>
      <c r="BE829">
        <v>40</v>
      </c>
      <c r="BF829" t="s">
        <v>9</v>
      </c>
      <c r="BG829" t="s">
        <v>9731</v>
      </c>
      <c r="BO829" t="s">
        <v>158</v>
      </c>
      <c r="BP829">
        <v>245.92</v>
      </c>
      <c r="BQ829" t="s">
        <v>1311</v>
      </c>
      <c r="BR829" t="s">
        <v>9732</v>
      </c>
      <c r="BS829" t="s">
        <v>9</v>
      </c>
      <c r="BV829" t="s">
        <v>9733</v>
      </c>
      <c r="BW829" t="s">
        <v>9729</v>
      </c>
      <c r="BX829" t="s">
        <v>9728</v>
      </c>
      <c r="BY829" t="s">
        <v>9730</v>
      </c>
      <c r="BZ829" t="s">
        <v>40</v>
      </c>
      <c r="CB829" t="s">
        <v>9734</v>
      </c>
      <c r="CC829" t="s">
        <v>9735</v>
      </c>
      <c r="CD829" t="s">
        <v>164</v>
      </c>
      <c r="CE829" t="s">
        <v>43</v>
      </c>
      <c r="CF829">
        <v>249</v>
      </c>
      <c r="CG829" t="s">
        <v>165</v>
      </c>
      <c r="CH829" t="s">
        <v>1316</v>
      </c>
      <c r="CI829" t="s">
        <v>9724</v>
      </c>
      <c r="CJ829">
        <v>71</v>
      </c>
      <c r="CK829" t="s">
        <v>45</v>
      </c>
      <c r="CL829" s="1">
        <v>42235</v>
      </c>
      <c r="CN829" t="s">
        <v>9736</v>
      </c>
      <c r="CO829" t="s">
        <v>9737</v>
      </c>
      <c r="CQ829">
        <v>2</v>
      </c>
      <c r="CR829" s="8">
        <v>18077.400000000001</v>
      </c>
      <c r="CS829">
        <v>3</v>
      </c>
      <c r="CU829" s="8">
        <v>15172</v>
      </c>
      <c r="CV829">
        <v>3</v>
      </c>
      <c r="CX829" t="s">
        <v>9738</v>
      </c>
      <c r="CY829">
        <v>6.1</v>
      </c>
    </row>
    <row r="830" spans="1:103" x14ac:dyDescent="0.35">
      <c r="A830" t="s">
        <v>9739</v>
      </c>
      <c r="B830" s="19" t="s">
        <v>9724</v>
      </c>
      <c r="C830" t="s">
        <v>9</v>
      </c>
      <c r="D830">
        <v>100</v>
      </c>
      <c r="E830">
        <v>60</v>
      </c>
      <c r="F830" t="s">
        <v>9724</v>
      </c>
      <c r="G830">
        <v>2241</v>
      </c>
      <c r="H830" t="s">
        <v>10</v>
      </c>
      <c r="I830">
        <v>60</v>
      </c>
      <c r="J830" t="s">
        <v>791</v>
      </c>
      <c r="K830" t="s">
        <v>9740</v>
      </c>
      <c r="L830" s="1"/>
      <c r="M830" s="1">
        <v>42238</v>
      </c>
      <c r="N830" s="1">
        <v>42184</v>
      </c>
      <c r="O830" t="s">
        <v>13</v>
      </c>
      <c r="P830" s="1"/>
      <c r="Q830" t="s">
        <v>202</v>
      </c>
      <c r="R830" t="s">
        <v>9</v>
      </c>
      <c r="S830" t="s">
        <v>9726</v>
      </c>
      <c r="T830" t="s">
        <v>13</v>
      </c>
      <c r="U830" t="s">
        <v>226</v>
      </c>
      <c r="X830" s="8">
        <v>38.15</v>
      </c>
      <c r="Y830" s="8">
        <v>22.85</v>
      </c>
      <c r="Z830" s="8">
        <v>30.02</v>
      </c>
      <c r="AA830" s="8">
        <v>9687.85</v>
      </c>
      <c r="AB830" t="s">
        <v>600</v>
      </c>
      <c r="AC830" t="s">
        <v>600</v>
      </c>
      <c r="AD830" t="s">
        <v>438</v>
      </c>
      <c r="AE830" t="s">
        <v>791</v>
      </c>
      <c r="AF830" t="s">
        <v>177</v>
      </c>
      <c r="AH830" t="s">
        <v>2447</v>
      </c>
      <c r="AI830" t="s">
        <v>207</v>
      </c>
      <c r="AJ830" t="s">
        <v>59</v>
      </c>
      <c r="AK830" t="s">
        <v>3362</v>
      </c>
      <c r="AL830" s="2">
        <v>42184.38486111111</v>
      </c>
      <c r="AM830" t="s">
        <v>9741</v>
      </c>
      <c r="AN830" t="s">
        <v>9741</v>
      </c>
      <c r="AO830">
        <v>1</v>
      </c>
      <c r="AP830" t="s">
        <v>26</v>
      </c>
      <c r="AQ830" t="s">
        <v>27</v>
      </c>
      <c r="AR830">
        <v>50</v>
      </c>
      <c r="AT830" t="s">
        <v>6878</v>
      </c>
      <c r="AU830" t="s">
        <v>1628</v>
      </c>
      <c r="AV830" t="s">
        <v>62</v>
      </c>
      <c r="AW830" s="8">
        <v>11940</v>
      </c>
      <c r="AX830" s="8">
        <v>8955</v>
      </c>
      <c r="AY830" s="8">
        <v>9687.85</v>
      </c>
      <c r="BA830" t="s">
        <v>9742</v>
      </c>
      <c r="BB830" t="s">
        <v>9743</v>
      </c>
      <c r="BC830" t="s">
        <v>9744</v>
      </c>
      <c r="BD830">
        <v>1.4</v>
      </c>
      <c r="BE830">
        <v>40</v>
      </c>
      <c r="BF830" t="s">
        <v>9</v>
      </c>
      <c r="BG830" t="s">
        <v>9745</v>
      </c>
      <c r="BO830" t="s">
        <v>1097</v>
      </c>
      <c r="BP830">
        <v>0</v>
      </c>
      <c r="BQ830" t="s">
        <v>36</v>
      </c>
      <c r="BR830" t="s">
        <v>9746</v>
      </c>
      <c r="BS830" t="s">
        <v>69</v>
      </c>
      <c r="BV830" t="s">
        <v>9747</v>
      </c>
      <c r="BW830" t="s">
        <v>9748</v>
      </c>
      <c r="BX830" t="s">
        <v>9749</v>
      </c>
      <c r="BY830" t="s">
        <v>9748</v>
      </c>
      <c r="BZ830" t="s">
        <v>40</v>
      </c>
      <c r="CB830" t="s">
        <v>9750</v>
      </c>
      <c r="CE830" t="s">
        <v>2098</v>
      </c>
      <c r="CF830">
        <v>199</v>
      </c>
      <c r="CG830" t="s">
        <v>55</v>
      </c>
      <c r="CI830" t="s">
        <v>9724</v>
      </c>
      <c r="CJ830">
        <v>71</v>
      </c>
      <c r="CK830" t="s">
        <v>45</v>
      </c>
      <c r="CL830" s="1">
        <v>42238</v>
      </c>
      <c r="CM830" t="s">
        <v>9742</v>
      </c>
      <c r="CQ830">
        <v>1</v>
      </c>
      <c r="CR830" s="8"/>
      <c r="CS830">
        <v>0</v>
      </c>
      <c r="CU830" s="8">
        <v>11940</v>
      </c>
      <c r="CV830">
        <v>3</v>
      </c>
      <c r="CX830" t="s">
        <v>9751</v>
      </c>
      <c r="CY830">
        <v>6.1</v>
      </c>
    </row>
    <row r="831" spans="1:103" x14ac:dyDescent="0.35">
      <c r="A831" t="s">
        <v>9752</v>
      </c>
      <c r="B831" s="19" t="s">
        <v>9724</v>
      </c>
      <c r="C831" t="s">
        <v>9</v>
      </c>
      <c r="D831">
        <v>100</v>
      </c>
      <c r="E831">
        <v>60</v>
      </c>
      <c r="F831" t="s">
        <v>9724</v>
      </c>
      <c r="G831">
        <v>527</v>
      </c>
      <c r="H831" t="s">
        <v>50</v>
      </c>
      <c r="I831">
        <v>60</v>
      </c>
      <c r="J831" t="s">
        <v>791</v>
      </c>
      <c r="K831" t="s">
        <v>9753</v>
      </c>
      <c r="L831" s="1"/>
      <c r="M831" s="1">
        <v>42236</v>
      </c>
      <c r="N831" s="1">
        <v>41913</v>
      </c>
      <c r="O831" t="s">
        <v>13</v>
      </c>
      <c r="P831" s="1">
        <v>41953</v>
      </c>
      <c r="Q831" t="s">
        <v>202</v>
      </c>
      <c r="R831" t="s">
        <v>9</v>
      </c>
      <c r="S831" t="s">
        <v>9726</v>
      </c>
      <c r="T831" t="s">
        <v>13</v>
      </c>
      <c r="U831" t="s">
        <v>1267</v>
      </c>
      <c r="V831" t="s">
        <v>9754</v>
      </c>
      <c r="X831" s="8">
        <v>48.87</v>
      </c>
      <c r="Y831" s="8">
        <v>26.13</v>
      </c>
      <c r="Z831" s="8">
        <v>30.02</v>
      </c>
      <c r="AA831" s="8">
        <v>15289.41</v>
      </c>
      <c r="AB831" t="s">
        <v>205</v>
      </c>
      <c r="AC831" t="s">
        <v>3187</v>
      </c>
      <c r="AD831" t="s">
        <v>438</v>
      </c>
      <c r="AE831" t="s">
        <v>791</v>
      </c>
      <c r="AF831" t="s">
        <v>177</v>
      </c>
      <c r="AG831" t="s">
        <v>9754</v>
      </c>
      <c r="AH831" t="s">
        <v>3700</v>
      </c>
      <c r="AI831" t="s">
        <v>3572</v>
      </c>
      <c r="AJ831" t="s">
        <v>80</v>
      </c>
      <c r="AK831" t="s">
        <v>3424</v>
      </c>
      <c r="AL831" s="2">
        <v>41913.66002314815</v>
      </c>
      <c r="AM831" t="s">
        <v>9755</v>
      </c>
      <c r="AN831" t="s">
        <v>9755</v>
      </c>
      <c r="AO831">
        <v>7</v>
      </c>
      <c r="AP831" t="s">
        <v>26</v>
      </c>
      <c r="AQ831" t="s">
        <v>27</v>
      </c>
      <c r="AR831">
        <v>50</v>
      </c>
      <c r="AT831" t="s">
        <v>6878</v>
      </c>
      <c r="AU831" t="s">
        <v>1628</v>
      </c>
      <c r="AV831" t="s">
        <v>83</v>
      </c>
      <c r="AW831" s="8">
        <v>14082.5</v>
      </c>
      <c r="AX831" s="8">
        <v>14082.5</v>
      </c>
      <c r="AY831" s="8">
        <v>15289.41</v>
      </c>
      <c r="AZ831" t="s">
        <v>30</v>
      </c>
      <c r="BA831" t="s">
        <v>9756</v>
      </c>
      <c r="BB831" t="s">
        <v>32</v>
      </c>
      <c r="BC831" t="s">
        <v>1563</v>
      </c>
      <c r="BD831">
        <v>1.4</v>
      </c>
      <c r="BE831">
        <v>40</v>
      </c>
      <c r="BF831" t="s">
        <v>9</v>
      </c>
      <c r="BG831" t="s">
        <v>9757</v>
      </c>
      <c r="BO831" t="s">
        <v>304</v>
      </c>
      <c r="BP831">
        <v>0</v>
      </c>
      <c r="BQ831" t="s">
        <v>36</v>
      </c>
      <c r="BR831" t="s">
        <v>9114</v>
      </c>
      <c r="BS831" t="s">
        <v>69</v>
      </c>
      <c r="BT831" t="s">
        <v>9</v>
      </c>
      <c r="BU831" t="s">
        <v>38</v>
      </c>
      <c r="BV831" t="s">
        <v>9758</v>
      </c>
      <c r="BW831" t="s">
        <v>9755</v>
      </c>
      <c r="BX831" t="s">
        <v>9754</v>
      </c>
      <c r="BY831" t="s">
        <v>9755</v>
      </c>
      <c r="BZ831" t="s">
        <v>40</v>
      </c>
      <c r="CB831" t="s">
        <v>6612</v>
      </c>
      <c r="CC831" t="s">
        <v>9759</v>
      </c>
      <c r="CE831" t="s">
        <v>473</v>
      </c>
      <c r="CF831">
        <v>219</v>
      </c>
      <c r="CG831" t="s">
        <v>1501</v>
      </c>
      <c r="CI831" t="s">
        <v>9724</v>
      </c>
      <c r="CJ831">
        <v>71</v>
      </c>
      <c r="CK831" t="s">
        <v>45</v>
      </c>
      <c r="CL831" s="1">
        <v>42236</v>
      </c>
      <c r="CM831" t="s">
        <v>9756</v>
      </c>
      <c r="CN831" t="s">
        <v>9760</v>
      </c>
      <c r="CO831" t="s">
        <v>9761</v>
      </c>
      <c r="CQ831">
        <v>3</v>
      </c>
      <c r="CR831" s="8">
        <v>15899.4</v>
      </c>
      <c r="CS831">
        <v>3</v>
      </c>
      <c r="CU831" s="8">
        <v>14082.5</v>
      </c>
      <c r="CV831">
        <v>3</v>
      </c>
      <c r="CX831" t="s">
        <v>9762</v>
      </c>
      <c r="CY831">
        <v>6.1</v>
      </c>
    </row>
    <row r="832" spans="1:103" x14ac:dyDescent="0.35">
      <c r="A832" t="s">
        <v>9763</v>
      </c>
      <c r="B832" s="19" t="s">
        <v>9724</v>
      </c>
      <c r="C832" t="s">
        <v>9</v>
      </c>
      <c r="D832">
        <v>100</v>
      </c>
      <c r="E832">
        <v>60</v>
      </c>
      <c r="F832" t="s">
        <v>9724</v>
      </c>
      <c r="G832">
        <v>610</v>
      </c>
      <c r="H832" t="s">
        <v>50</v>
      </c>
      <c r="I832">
        <v>60</v>
      </c>
      <c r="J832" t="s">
        <v>791</v>
      </c>
      <c r="K832" t="s">
        <v>9764</v>
      </c>
      <c r="L832" s="1"/>
      <c r="M832" s="1">
        <v>42237</v>
      </c>
      <c r="N832" s="1">
        <v>41933</v>
      </c>
      <c r="O832" t="s">
        <v>13</v>
      </c>
      <c r="P832" s="1">
        <v>41947</v>
      </c>
      <c r="Q832" t="s">
        <v>436</v>
      </c>
      <c r="R832" t="s">
        <v>9</v>
      </c>
      <c r="S832" t="s">
        <v>9726</v>
      </c>
      <c r="T832" t="s">
        <v>13</v>
      </c>
      <c r="U832" t="s">
        <v>53</v>
      </c>
      <c r="X832" s="8">
        <v>48.87</v>
      </c>
      <c r="Y832" s="8">
        <v>26.13</v>
      </c>
      <c r="Z832" s="8">
        <v>30.02</v>
      </c>
      <c r="AA832" s="8">
        <v>14587.86</v>
      </c>
      <c r="AB832" t="s">
        <v>205</v>
      </c>
      <c r="AC832" t="s">
        <v>3187</v>
      </c>
      <c r="AD832" t="s">
        <v>438</v>
      </c>
      <c r="AE832" t="s">
        <v>791</v>
      </c>
      <c r="AF832" t="s">
        <v>177</v>
      </c>
      <c r="AG832" t="s">
        <v>9765</v>
      </c>
      <c r="AH832" t="s">
        <v>2276</v>
      </c>
      <c r="AI832" t="s">
        <v>913</v>
      </c>
      <c r="AJ832" t="s">
        <v>23</v>
      </c>
      <c r="AK832" t="s">
        <v>3190</v>
      </c>
      <c r="AL832" s="2">
        <v>41933.57439814815</v>
      </c>
      <c r="AM832" t="s">
        <v>9766</v>
      </c>
      <c r="AN832" t="s">
        <v>9766</v>
      </c>
      <c r="AO832">
        <v>6</v>
      </c>
      <c r="AP832" t="s">
        <v>26</v>
      </c>
      <c r="AQ832" t="s">
        <v>27</v>
      </c>
      <c r="AR832">
        <v>50</v>
      </c>
      <c r="AT832" t="s">
        <v>6878</v>
      </c>
      <c r="AU832" t="s">
        <v>1628</v>
      </c>
      <c r="AV832" t="s">
        <v>29</v>
      </c>
      <c r="AW832" s="8">
        <v>13449.9</v>
      </c>
      <c r="AX832" s="8">
        <v>13449.9</v>
      </c>
      <c r="AY832" s="8">
        <v>14587.86</v>
      </c>
      <c r="BA832" t="s">
        <v>9767</v>
      </c>
      <c r="BB832" t="s">
        <v>2727</v>
      </c>
      <c r="BC832" t="s">
        <v>9768</v>
      </c>
      <c r="BD832">
        <v>1.4</v>
      </c>
      <c r="BE832">
        <v>40</v>
      </c>
      <c r="BF832" t="s">
        <v>69</v>
      </c>
      <c r="BG832" t="s">
        <v>9769</v>
      </c>
      <c r="BO832" t="s">
        <v>304</v>
      </c>
      <c r="BP832">
        <v>0</v>
      </c>
      <c r="BQ832" t="s">
        <v>36</v>
      </c>
      <c r="BR832" t="s">
        <v>1369</v>
      </c>
      <c r="BS832" t="s">
        <v>69</v>
      </c>
      <c r="BT832" t="s">
        <v>9</v>
      </c>
      <c r="BU832" t="s">
        <v>38</v>
      </c>
      <c r="BV832" t="s">
        <v>9770</v>
      </c>
      <c r="BW832" t="s">
        <v>9766</v>
      </c>
      <c r="BX832" t="s">
        <v>5015</v>
      </c>
      <c r="BY832" t="s">
        <v>9766</v>
      </c>
      <c r="BZ832" t="s">
        <v>40</v>
      </c>
      <c r="CB832" t="s">
        <v>9771</v>
      </c>
      <c r="CD832" t="s">
        <v>254</v>
      </c>
      <c r="CE832" t="s">
        <v>9772</v>
      </c>
      <c r="CF832">
        <v>219</v>
      </c>
      <c r="CG832" t="s">
        <v>1501</v>
      </c>
      <c r="CI832" t="s">
        <v>9724</v>
      </c>
      <c r="CJ832">
        <v>71</v>
      </c>
      <c r="CK832" t="s">
        <v>45</v>
      </c>
      <c r="CL832" s="1">
        <v>42237</v>
      </c>
      <c r="CM832" t="s">
        <v>9767</v>
      </c>
      <c r="CN832" t="s">
        <v>9773</v>
      </c>
      <c r="CO832" t="s">
        <v>9774</v>
      </c>
      <c r="CQ832">
        <v>3</v>
      </c>
      <c r="CR832" s="8">
        <v>15899.4</v>
      </c>
      <c r="CS832">
        <v>2</v>
      </c>
      <c r="CU832" s="8">
        <v>13449.9</v>
      </c>
      <c r="CV832">
        <v>3</v>
      </c>
      <c r="CX832" t="s">
        <v>9775</v>
      </c>
      <c r="CY832">
        <v>6.1</v>
      </c>
    </row>
    <row r="833" spans="1:103" x14ac:dyDescent="0.35">
      <c r="A833" t="s">
        <v>9776</v>
      </c>
      <c r="B833" s="19" t="s">
        <v>9724</v>
      </c>
      <c r="C833" t="s">
        <v>9</v>
      </c>
      <c r="D833">
        <v>100</v>
      </c>
      <c r="E833">
        <v>60</v>
      </c>
      <c r="F833" t="s">
        <v>9724</v>
      </c>
      <c r="G833">
        <v>364</v>
      </c>
      <c r="H833" t="s">
        <v>10</v>
      </c>
      <c r="I833">
        <v>60</v>
      </c>
      <c r="J833" t="s">
        <v>791</v>
      </c>
      <c r="K833" t="s">
        <v>9777</v>
      </c>
      <c r="L833" s="1"/>
      <c r="M833" s="1">
        <v>42236</v>
      </c>
      <c r="N833" s="1">
        <v>41886</v>
      </c>
      <c r="O833" t="s">
        <v>13</v>
      </c>
      <c r="P833" s="1">
        <v>41893</v>
      </c>
      <c r="Q833" t="s">
        <v>436</v>
      </c>
      <c r="R833" t="s">
        <v>9</v>
      </c>
      <c r="S833" t="s">
        <v>9726</v>
      </c>
      <c r="T833" t="s">
        <v>13</v>
      </c>
      <c r="U833" t="s">
        <v>53</v>
      </c>
      <c r="V833" t="s">
        <v>9778</v>
      </c>
      <c r="X833" s="8">
        <v>38.15</v>
      </c>
      <c r="Y833" s="8">
        <v>22.85</v>
      </c>
      <c r="Z833" s="8">
        <v>30.02</v>
      </c>
      <c r="AA833" s="8">
        <v>13292.1</v>
      </c>
      <c r="AB833" t="s">
        <v>600</v>
      </c>
      <c r="AC833" t="s">
        <v>600</v>
      </c>
      <c r="AD833" t="s">
        <v>438</v>
      </c>
      <c r="AE833" t="s">
        <v>791</v>
      </c>
      <c r="AF833" t="s">
        <v>177</v>
      </c>
      <c r="AG833" t="s">
        <v>9779</v>
      </c>
      <c r="AH833" t="s">
        <v>8358</v>
      </c>
      <c r="AI833" t="s">
        <v>119</v>
      </c>
      <c r="AJ833" t="s">
        <v>80</v>
      </c>
      <c r="AK833" t="s">
        <v>3236</v>
      </c>
      <c r="AL833" s="2">
        <v>41886.55804398148</v>
      </c>
      <c r="AM833" t="s">
        <v>9780</v>
      </c>
      <c r="AN833" t="s">
        <v>9780</v>
      </c>
      <c r="AO833">
        <v>6</v>
      </c>
      <c r="AP833" t="s">
        <v>26</v>
      </c>
      <c r="AQ833" t="s">
        <v>27</v>
      </c>
      <c r="AR833">
        <v>50</v>
      </c>
      <c r="AT833" t="s">
        <v>6878</v>
      </c>
      <c r="AU833" t="s">
        <v>1628</v>
      </c>
      <c r="AV833" t="s">
        <v>83</v>
      </c>
      <c r="AW833" s="8">
        <v>12249.9</v>
      </c>
      <c r="AX833" s="8">
        <v>12249.9</v>
      </c>
      <c r="AY833" s="8">
        <v>13292.1</v>
      </c>
      <c r="AZ833" t="s">
        <v>30</v>
      </c>
      <c r="BA833" t="s">
        <v>9781</v>
      </c>
      <c r="BB833" t="s">
        <v>7491</v>
      </c>
      <c r="BC833" t="s">
        <v>9782</v>
      </c>
      <c r="BD833">
        <v>1.4</v>
      </c>
      <c r="BE833">
        <v>40</v>
      </c>
      <c r="BF833" t="s">
        <v>9</v>
      </c>
      <c r="BG833" t="s">
        <v>9783</v>
      </c>
      <c r="BO833" t="s">
        <v>1097</v>
      </c>
      <c r="BP833">
        <v>0</v>
      </c>
      <c r="BQ833" t="s">
        <v>36</v>
      </c>
      <c r="BR833" t="s">
        <v>9784</v>
      </c>
      <c r="BS833" t="s">
        <v>9</v>
      </c>
      <c r="BT833" t="s">
        <v>9</v>
      </c>
      <c r="BU833" t="s">
        <v>38</v>
      </c>
      <c r="BV833" t="s">
        <v>9785</v>
      </c>
      <c r="BW833" t="s">
        <v>9780</v>
      </c>
      <c r="BX833" t="s">
        <v>9778</v>
      </c>
      <c r="BY833" t="s">
        <v>9780</v>
      </c>
      <c r="BZ833" t="s">
        <v>40</v>
      </c>
      <c r="CB833" t="s">
        <v>4509</v>
      </c>
      <c r="CE833" t="s">
        <v>73</v>
      </c>
      <c r="CF833">
        <v>199</v>
      </c>
      <c r="CG833" t="s">
        <v>55</v>
      </c>
      <c r="CI833" t="s">
        <v>9724</v>
      </c>
      <c r="CJ833">
        <v>71</v>
      </c>
      <c r="CK833" t="s">
        <v>45</v>
      </c>
      <c r="CL833" s="1">
        <v>42236</v>
      </c>
      <c r="CM833" t="s">
        <v>9781</v>
      </c>
      <c r="CN833" t="s">
        <v>9786</v>
      </c>
      <c r="CO833" t="s">
        <v>9787</v>
      </c>
      <c r="CQ833">
        <v>3</v>
      </c>
      <c r="CR833" s="8">
        <v>14447.4</v>
      </c>
      <c r="CS833">
        <v>5</v>
      </c>
      <c r="CU833" s="8">
        <v>12249.9</v>
      </c>
      <c r="CV833">
        <v>3</v>
      </c>
      <c r="CX833" t="s">
        <v>9788</v>
      </c>
      <c r="CY833">
        <v>6.1</v>
      </c>
    </row>
    <row r="834" spans="1:103" x14ac:dyDescent="0.35">
      <c r="A834" t="s">
        <v>9789</v>
      </c>
      <c r="B834" s="19" t="s">
        <v>9790</v>
      </c>
      <c r="C834" t="s">
        <v>9</v>
      </c>
      <c r="D834">
        <v>100</v>
      </c>
      <c r="E834">
        <v>45</v>
      </c>
      <c r="F834" t="s">
        <v>9790</v>
      </c>
      <c r="G834">
        <v>1851</v>
      </c>
      <c r="H834" t="s">
        <v>200</v>
      </c>
      <c r="I834">
        <v>45</v>
      </c>
      <c r="J834" t="s">
        <v>171</v>
      </c>
      <c r="K834" t="s">
        <v>9791</v>
      </c>
      <c r="L834" s="1"/>
      <c r="M834" s="1">
        <v>42236</v>
      </c>
      <c r="N834" s="1">
        <v>42144</v>
      </c>
      <c r="O834" t="s">
        <v>13</v>
      </c>
      <c r="P834" s="1">
        <v>42152</v>
      </c>
      <c r="Q834" t="s">
        <v>14</v>
      </c>
      <c r="R834" t="s">
        <v>9</v>
      </c>
      <c r="S834" t="s">
        <v>9792</v>
      </c>
      <c r="T834" t="s">
        <v>13</v>
      </c>
      <c r="U834" t="s">
        <v>16</v>
      </c>
      <c r="X834" s="8">
        <v>22.5</v>
      </c>
      <c r="Y834" s="8">
        <v>22.5</v>
      </c>
      <c r="Z834" s="8">
        <v>31.5</v>
      </c>
      <c r="AA834" s="8">
        <v>6301.86</v>
      </c>
      <c r="AB834" t="s">
        <v>205</v>
      </c>
      <c r="AC834" t="s">
        <v>205</v>
      </c>
      <c r="AD834" t="s">
        <v>176</v>
      </c>
      <c r="AE834" t="s">
        <v>171</v>
      </c>
      <c r="AF834" t="s">
        <v>177</v>
      </c>
      <c r="AH834" t="s">
        <v>2117</v>
      </c>
      <c r="AI834" t="s">
        <v>2118</v>
      </c>
      <c r="AJ834" t="s">
        <v>80</v>
      </c>
      <c r="AK834" t="s">
        <v>619</v>
      </c>
      <c r="AL834" s="2">
        <v>42144.765543981484</v>
      </c>
      <c r="AM834" t="s">
        <v>9789</v>
      </c>
      <c r="AN834" t="s">
        <v>9793</v>
      </c>
      <c r="AO834">
        <v>1</v>
      </c>
      <c r="AP834" t="s">
        <v>183</v>
      </c>
      <c r="AT834" t="s">
        <v>9794</v>
      </c>
      <c r="AU834" t="s">
        <v>183</v>
      </c>
      <c r="AV834" t="s">
        <v>83</v>
      </c>
      <c r="AW834" s="8">
        <v>5805</v>
      </c>
      <c r="AX834" s="8">
        <v>5805</v>
      </c>
      <c r="AY834" s="8">
        <v>6301.86</v>
      </c>
      <c r="BA834" t="s">
        <v>9795</v>
      </c>
      <c r="BB834" t="s">
        <v>32</v>
      </c>
      <c r="BC834" t="s">
        <v>9796</v>
      </c>
      <c r="BE834">
        <v>20</v>
      </c>
      <c r="BF834" t="s">
        <v>69</v>
      </c>
      <c r="BG834" t="s">
        <v>9797</v>
      </c>
      <c r="BO834" t="s">
        <v>215</v>
      </c>
      <c r="BP834">
        <v>0</v>
      </c>
      <c r="BQ834" t="s">
        <v>190</v>
      </c>
      <c r="BR834" t="s">
        <v>9798</v>
      </c>
      <c r="BS834" t="s">
        <v>9</v>
      </c>
      <c r="BV834" t="s">
        <v>9799</v>
      </c>
      <c r="BW834" t="s">
        <v>9789</v>
      </c>
      <c r="BX834" t="s">
        <v>9800</v>
      </c>
      <c r="BY834" t="s">
        <v>9793</v>
      </c>
      <c r="BZ834" t="s">
        <v>72</v>
      </c>
      <c r="CA834" t="s">
        <v>9801</v>
      </c>
      <c r="CB834" t="s">
        <v>5448</v>
      </c>
      <c r="CC834" t="s">
        <v>9802</v>
      </c>
      <c r="CE834" t="s">
        <v>294</v>
      </c>
      <c r="CF834">
        <v>129</v>
      </c>
      <c r="CG834" t="s">
        <v>220</v>
      </c>
      <c r="CH834" t="s">
        <v>196</v>
      </c>
      <c r="CI834" t="s">
        <v>9790</v>
      </c>
      <c r="CJ834">
        <v>216</v>
      </c>
      <c r="CK834" t="s">
        <v>45</v>
      </c>
      <c r="CL834" s="1">
        <v>42236</v>
      </c>
      <c r="CM834" t="s">
        <v>9795</v>
      </c>
      <c r="CO834" t="s">
        <v>9802</v>
      </c>
      <c r="CP834" t="s">
        <v>9802</v>
      </c>
      <c r="CQ834">
        <v>1</v>
      </c>
      <c r="CR834" s="8"/>
      <c r="CS834">
        <v>1</v>
      </c>
      <c r="CU834" s="8">
        <v>5805</v>
      </c>
      <c r="CV834">
        <v>1</v>
      </c>
      <c r="CX834" t="s">
        <v>9803</v>
      </c>
    </row>
    <row r="835" spans="1:103" x14ac:dyDescent="0.35">
      <c r="A835" t="s">
        <v>2160</v>
      </c>
      <c r="B835" s="19" t="s">
        <v>9790</v>
      </c>
      <c r="C835" t="s">
        <v>69</v>
      </c>
      <c r="E835">
        <v>45</v>
      </c>
      <c r="F835" t="s">
        <v>9790</v>
      </c>
      <c r="G835">
        <v>2368</v>
      </c>
      <c r="H835" t="s">
        <v>278</v>
      </c>
      <c r="I835">
        <v>45</v>
      </c>
      <c r="J835" t="s">
        <v>171</v>
      </c>
      <c r="K835" t="s">
        <v>2162</v>
      </c>
      <c r="L835" s="1">
        <v>42209</v>
      </c>
      <c r="M835" s="1">
        <v>42235</v>
      </c>
      <c r="N835" s="1">
        <v>42202</v>
      </c>
      <c r="O835" t="s">
        <v>990</v>
      </c>
      <c r="P835" s="1">
        <v>42209</v>
      </c>
      <c r="Q835" t="s">
        <v>14</v>
      </c>
      <c r="S835" t="s">
        <v>9792</v>
      </c>
      <c r="T835" t="s">
        <v>1414</v>
      </c>
      <c r="X835" s="8">
        <v>30</v>
      </c>
      <c r="Y835" s="8">
        <v>26.25</v>
      </c>
      <c r="Z835" s="8">
        <v>59</v>
      </c>
      <c r="AA835" s="8">
        <v>0</v>
      </c>
      <c r="AB835" t="s">
        <v>280</v>
      </c>
      <c r="AC835" t="s">
        <v>280</v>
      </c>
      <c r="AD835" t="s">
        <v>176</v>
      </c>
      <c r="AE835" t="s">
        <v>171</v>
      </c>
      <c r="AF835" t="s">
        <v>177</v>
      </c>
      <c r="AH835" t="s">
        <v>2177</v>
      </c>
      <c r="AI835" t="s">
        <v>1416</v>
      </c>
      <c r="AJ835" t="s">
        <v>100</v>
      </c>
      <c r="AK835" t="s">
        <v>284</v>
      </c>
      <c r="AL835" s="2">
        <v>42202.688900462963</v>
      </c>
      <c r="AN835" t="s">
        <v>2165</v>
      </c>
      <c r="AO835">
        <v>1</v>
      </c>
      <c r="AP835" t="s">
        <v>183</v>
      </c>
      <c r="AT835" t="s">
        <v>9794</v>
      </c>
      <c r="AU835" t="s">
        <v>183</v>
      </c>
      <c r="AV835" t="s">
        <v>104</v>
      </c>
      <c r="AW835" s="8">
        <v>7605</v>
      </c>
      <c r="AX835" s="8">
        <v>7605</v>
      </c>
      <c r="AY835" s="8">
        <v>8212.0300000000007</v>
      </c>
      <c r="BA835" t="s">
        <v>2167</v>
      </c>
      <c r="BB835" t="s">
        <v>32</v>
      </c>
      <c r="BC835" t="s">
        <v>638</v>
      </c>
      <c r="BE835">
        <v>20</v>
      </c>
      <c r="BF835" t="s">
        <v>69</v>
      </c>
      <c r="BG835" t="s">
        <v>2170</v>
      </c>
      <c r="BO835" t="s">
        <v>175</v>
      </c>
      <c r="BP835">
        <v>8212.0300000000007</v>
      </c>
      <c r="BQ835" t="s">
        <v>190</v>
      </c>
      <c r="BR835" t="s">
        <v>2168</v>
      </c>
      <c r="BS835" t="s">
        <v>9</v>
      </c>
      <c r="BV835" t="s">
        <v>2171</v>
      </c>
      <c r="BX835" t="s">
        <v>2172</v>
      </c>
      <c r="BY835" t="s">
        <v>2165</v>
      </c>
      <c r="BZ835" t="s">
        <v>72</v>
      </c>
      <c r="CA835" t="s">
        <v>2173</v>
      </c>
      <c r="CB835" t="s">
        <v>2174</v>
      </c>
      <c r="CC835" t="s">
        <v>2175</v>
      </c>
      <c r="CD835" t="s">
        <v>164</v>
      </c>
      <c r="CE835" t="s">
        <v>43</v>
      </c>
      <c r="CF835">
        <v>169</v>
      </c>
      <c r="CG835" t="s">
        <v>227</v>
      </c>
      <c r="CH835" t="s">
        <v>196</v>
      </c>
      <c r="CI835" t="s">
        <v>9790</v>
      </c>
      <c r="CJ835">
        <v>216</v>
      </c>
      <c r="CK835" t="s">
        <v>45</v>
      </c>
      <c r="CL835" s="1">
        <v>42235</v>
      </c>
      <c r="CM835" t="s">
        <v>2167</v>
      </c>
      <c r="CQ835">
        <v>1</v>
      </c>
      <c r="CR835" s="8"/>
      <c r="CS835">
        <v>0</v>
      </c>
      <c r="CU835" s="8">
        <v>7605</v>
      </c>
      <c r="CV835">
        <v>1</v>
      </c>
      <c r="CX835" t="s">
        <v>9804</v>
      </c>
    </row>
    <row r="836" spans="1:103" x14ac:dyDescent="0.35">
      <c r="A836" t="s">
        <v>9805</v>
      </c>
      <c r="B836" s="19" t="s">
        <v>9790</v>
      </c>
      <c r="C836" t="s">
        <v>9</v>
      </c>
      <c r="D836">
        <v>90.56</v>
      </c>
      <c r="E836">
        <v>45</v>
      </c>
      <c r="F836" t="s">
        <v>9790</v>
      </c>
      <c r="G836">
        <v>2269</v>
      </c>
      <c r="H836" t="s">
        <v>200</v>
      </c>
      <c r="I836">
        <v>45</v>
      </c>
      <c r="J836" t="s">
        <v>171</v>
      </c>
      <c r="K836" t="s">
        <v>9806</v>
      </c>
      <c r="L836" s="1"/>
      <c r="M836" s="1">
        <v>42237</v>
      </c>
      <c r="N836" s="1">
        <v>42187</v>
      </c>
      <c r="O836" t="s">
        <v>13</v>
      </c>
      <c r="P836" s="1">
        <v>42191</v>
      </c>
      <c r="Q836" t="s">
        <v>14</v>
      </c>
      <c r="R836" t="s">
        <v>9</v>
      </c>
      <c r="S836" t="s">
        <v>9792</v>
      </c>
      <c r="T836" t="s">
        <v>13</v>
      </c>
      <c r="U836" t="s">
        <v>226</v>
      </c>
      <c r="X836" s="8">
        <v>22.5</v>
      </c>
      <c r="Y836" s="8">
        <v>22.5</v>
      </c>
      <c r="Z836" s="8">
        <v>31.5</v>
      </c>
      <c r="AA836" s="8">
        <v>7364.01</v>
      </c>
      <c r="AB836" t="s">
        <v>205</v>
      </c>
      <c r="AC836" t="s">
        <v>205</v>
      </c>
      <c r="AD836" t="s">
        <v>176</v>
      </c>
      <c r="AE836" t="s">
        <v>171</v>
      </c>
      <c r="AF836" t="s">
        <v>177</v>
      </c>
      <c r="AH836" t="s">
        <v>1708</v>
      </c>
      <c r="AI836" t="s">
        <v>207</v>
      </c>
      <c r="AJ836" t="s">
        <v>23</v>
      </c>
      <c r="AK836" t="s">
        <v>208</v>
      </c>
      <c r="AL836" s="2">
        <v>42187.499143518522</v>
      </c>
      <c r="AM836" t="s">
        <v>9807</v>
      </c>
      <c r="AO836">
        <v>6</v>
      </c>
      <c r="AP836" t="s">
        <v>183</v>
      </c>
      <c r="AT836" t="s">
        <v>9794</v>
      </c>
      <c r="AU836" t="s">
        <v>183</v>
      </c>
      <c r="AV836" t="s">
        <v>29</v>
      </c>
      <c r="AW836" s="8">
        <v>7187</v>
      </c>
      <c r="AX836" s="8">
        <v>6806.26</v>
      </c>
      <c r="AY836" s="8">
        <v>8131.92</v>
      </c>
      <c r="BA836" t="s">
        <v>9808</v>
      </c>
      <c r="BB836" t="s">
        <v>9809</v>
      </c>
      <c r="BC836" t="s">
        <v>9810</v>
      </c>
      <c r="BE836">
        <v>20</v>
      </c>
      <c r="BF836" t="s">
        <v>69</v>
      </c>
      <c r="BG836" t="s">
        <v>9811</v>
      </c>
      <c r="BO836" t="s">
        <v>215</v>
      </c>
      <c r="BP836">
        <v>767.91</v>
      </c>
      <c r="BQ836" t="s">
        <v>190</v>
      </c>
      <c r="BR836" t="s">
        <v>9812</v>
      </c>
      <c r="BS836" t="s">
        <v>9</v>
      </c>
      <c r="BV836" t="s">
        <v>9813</v>
      </c>
      <c r="BW836" t="s">
        <v>9807</v>
      </c>
      <c r="BX836" t="s">
        <v>9814</v>
      </c>
      <c r="BY836" t="s">
        <v>9815</v>
      </c>
      <c r="BZ836" t="s">
        <v>72</v>
      </c>
      <c r="CB836" t="s">
        <v>9816</v>
      </c>
      <c r="CC836" t="s">
        <v>9817</v>
      </c>
      <c r="CD836" t="s">
        <v>254</v>
      </c>
      <c r="CE836" t="s">
        <v>589</v>
      </c>
      <c r="CF836">
        <v>129</v>
      </c>
      <c r="CG836" t="s">
        <v>220</v>
      </c>
      <c r="CH836" t="s">
        <v>196</v>
      </c>
      <c r="CI836" t="s">
        <v>9790</v>
      </c>
      <c r="CJ836">
        <v>216</v>
      </c>
      <c r="CK836" t="s">
        <v>45</v>
      </c>
      <c r="CL836" s="1">
        <v>42237</v>
      </c>
      <c r="CM836" t="s">
        <v>9808</v>
      </c>
      <c r="CQ836">
        <v>1</v>
      </c>
      <c r="CR836" s="8"/>
      <c r="CS836">
        <v>10</v>
      </c>
      <c r="CU836" s="8">
        <v>7187</v>
      </c>
      <c r="CV836">
        <v>1</v>
      </c>
      <c r="CX836" t="s">
        <v>9818</v>
      </c>
    </row>
    <row r="837" spans="1:103" x14ac:dyDescent="0.35">
      <c r="A837" t="s">
        <v>2396</v>
      </c>
      <c r="B837" s="19" t="s">
        <v>9790</v>
      </c>
      <c r="C837" t="s">
        <v>9</v>
      </c>
      <c r="D837">
        <v>100</v>
      </c>
      <c r="E837">
        <v>50</v>
      </c>
      <c r="F837" t="s">
        <v>9790</v>
      </c>
      <c r="G837">
        <v>1929</v>
      </c>
      <c r="H837" t="s">
        <v>224</v>
      </c>
      <c r="I837">
        <v>50</v>
      </c>
      <c r="J837" t="s">
        <v>171</v>
      </c>
      <c r="K837" t="s">
        <v>2397</v>
      </c>
      <c r="L837" s="1"/>
      <c r="M837" s="1">
        <v>42236</v>
      </c>
      <c r="N837" s="1">
        <v>42153</v>
      </c>
      <c r="O837" t="s">
        <v>13</v>
      </c>
      <c r="P837" s="1">
        <v>42172</v>
      </c>
      <c r="Q837" t="s">
        <v>1359</v>
      </c>
      <c r="R837" t="s">
        <v>9</v>
      </c>
      <c r="S837" t="s">
        <v>9792</v>
      </c>
      <c r="T837" t="s">
        <v>13</v>
      </c>
      <c r="U837" t="s">
        <v>1283</v>
      </c>
      <c r="X837" s="8">
        <v>22.5</v>
      </c>
      <c r="Y837" s="8">
        <v>18.75</v>
      </c>
      <c r="Z837" s="8">
        <v>31.5</v>
      </c>
      <c r="AA837" s="8">
        <v>10028.73</v>
      </c>
      <c r="AB837" t="s">
        <v>814</v>
      </c>
      <c r="AC837" t="s">
        <v>672</v>
      </c>
      <c r="AD837" t="s">
        <v>176</v>
      </c>
      <c r="AE837" t="s">
        <v>171</v>
      </c>
      <c r="AF837" t="s">
        <v>177</v>
      </c>
      <c r="AG837" t="s">
        <v>9819</v>
      </c>
      <c r="AH837" t="s">
        <v>1592</v>
      </c>
      <c r="AI837" t="s">
        <v>730</v>
      </c>
      <c r="AJ837" t="s">
        <v>80</v>
      </c>
      <c r="AK837" t="s">
        <v>1345</v>
      </c>
      <c r="AL837" s="2">
        <v>42153.687962962962</v>
      </c>
      <c r="AM837" t="s">
        <v>2399</v>
      </c>
      <c r="AN837" t="s">
        <v>2399</v>
      </c>
      <c r="AO837">
        <v>1</v>
      </c>
      <c r="AP837" t="s">
        <v>9820</v>
      </c>
      <c r="AT837" t="s">
        <v>9794</v>
      </c>
      <c r="AU837" t="s">
        <v>9820</v>
      </c>
      <c r="AV837" t="s">
        <v>83</v>
      </c>
      <c r="AW837" s="8">
        <v>10900</v>
      </c>
      <c r="AX837" s="8">
        <v>9265</v>
      </c>
      <c r="AY837" s="8">
        <v>10028.73</v>
      </c>
      <c r="BA837" t="s">
        <v>2400</v>
      </c>
      <c r="BB837" t="s">
        <v>1613</v>
      </c>
      <c r="BC837" t="s">
        <v>2401</v>
      </c>
      <c r="BE837">
        <v>20</v>
      </c>
      <c r="BF837" t="s">
        <v>69</v>
      </c>
      <c r="BG837" t="s">
        <v>9821</v>
      </c>
      <c r="BO837" t="s">
        <v>672</v>
      </c>
      <c r="BP837">
        <v>0</v>
      </c>
      <c r="BQ837" t="s">
        <v>9822</v>
      </c>
      <c r="BR837" t="s">
        <v>2403</v>
      </c>
      <c r="BS837" t="s">
        <v>9</v>
      </c>
      <c r="BV837" t="s">
        <v>9823</v>
      </c>
      <c r="BW837" t="s">
        <v>9824</v>
      </c>
      <c r="BX837" t="s">
        <v>9819</v>
      </c>
      <c r="BY837" t="s">
        <v>9824</v>
      </c>
      <c r="BZ837" t="s">
        <v>40</v>
      </c>
      <c r="CA837" t="s">
        <v>2406</v>
      </c>
      <c r="CB837" t="s">
        <v>9052</v>
      </c>
      <c r="CC837" t="s">
        <v>2407</v>
      </c>
      <c r="CD837" t="s">
        <v>574</v>
      </c>
      <c r="CE837" t="s">
        <v>338</v>
      </c>
      <c r="CF837">
        <v>218</v>
      </c>
      <c r="CG837" t="s">
        <v>316</v>
      </c>
      <c r="CH837" t="s">
        <v>9825</v>
      </c>
      <c r="CI837" t="s">
        <v>9790</v>
      </c>
      <c r="CJ837">
        <v>216</v>
      </c>
      <c r="CK837" t="s">
        <v>45</v>
      </c>
      <c r="CL837" s="1">
        <v>42236</v>
      </c>
      <c r="CM837" t="s">
        <v>2400</v>
      </c>
      <c r="CO837" t="s">
        <v>9826</v>
      </c>
      <c r="CP837" t="s">
        <v>2407</v>
      </c>
      <c r="CQ837">
        <v>1</v>
      </c>
      <c r="CR837" s="8"/>
      <c r="CS837">
        <v>2</v>
      </c>
      <c r="CT837" t="s">
        <v>9</v>
      </c>
      <c r="CU837" s="8">
        <v>10900</v>
      </c>
      <c r="CV837">
        <v>1</v>
      </c>
      <c r="CX837" t="s">
        <v>9827</v>
      </c>
    </row>
    <row r="838" spans="1:103" x14ac:dyDescent="0.35">
      <c r="A838" t="s">
        <v>2396</v>
      </c>
      <c r="B838" s="19" t="s">
        <v>9790</v>
      </c>
      <c r="C838" t="s">
        <v>69</v>
      </c>
      <c r="E838">
        <v>50</v>
      </c>
      <c r="F838" t="s">
        <v>9790</v>
      </c>
      <c r="G838">
        <v>2074</v>
      </c>
      <c r="H838" t="s">
        <v>170</v>
      </c>
      <c r="I838">
        <v>50</v>
      </c>
      <c r="J838" t="s">
        <v>171</v>
      </c>
      <c r="K838" t="s">
        <v>2397</v>
      </c>
      <c r="L838" s="1">
        <v>42172</v>
      </c>
      <c r="M838" s="1">
        <v>42236</v>
      </c>
      <c r="N838" s="1">
        <v>42167</v>
      </c>
      <c r="O838" t="s">
        <v>1455</v>
      </c>
      <c r="P838" s="1">
        <v>42177</v>
      </c>
      <c r="Q838" t="s">
        <v>1359</v>
      </c>
      <c r="R838" t="s">
        <v>9</v>
      </c>
      <c r="S838" t="s">
        <v>9792</v>
      </c>
      <c r="T838" t="s">
        <v>1455</v>
      </c>
      <c r="X838" s="8">
        <v>30</v>
      </c>
      <c r="Y838" s="8">
        <v>18.75</v>
      </c>
      <c r="Z838" s="8">
        <v>31.5</v>
      </c>
      <c r="AD838" t="s">
        <v>176</v>
      </c>
      <c r="AE838" t="s">
        <v>171</v>
      </c>
      <c r="AF838" t="s">
        <v>656</v>
      </c>
      <c r="AG838" t="s">
        <v>9819</v>
      </c>
      <c r="AH838" t="s">
        <v>4159</v>
      </c>
      <c r="AI838" t="s">
        <v>1661</v>
      </c>
      <c r="AJ838" t="s">
        <v>80</v>
      </c>
      <c r="AK838" t="s">
        <v>244</v>
      </c>
      <c r="AL838" s="2">
        <v>42167.601041666669</v>
      </c>
      <c r="AM838" t="s">
        <v>9828</v>
      </c>
      <c r="AN838" t="s">
        <v>2399</v>
      </c>
      <c r="AO838">
        <v>0</v>
      </c>
      <c r="AP838" t="s">
        <v>862</v>
      </c>
      <c r="AT838" t="s">
        <v>9794</v>
      </c>
      <c r="AU838" t="s">
        <v>862</v>
      </c>
      <c r="AV838" t="s">
        <v>83</v>
      </c>
      <c r="AW838" s="8">
        <v>0</v>
      </c>
      <c r="AX838" s="8"/>
      <c r="AY838" s="8"/>
      <c r="BA838" t="s">
        <v>2400</v>
      </c>
      <c r="BB838" t="s">
        <v>1613</v>
      </c>
      <c r="BC838" t="s">
        <v>2401</v>
      </c>
      <c r="BE838">
        <v>20</v>
      </c>
      <c r="BF838" t="s">
        <v>69</v>
      </c>
      <c r="BQ838" t="s">
        <v>9829</v>
      </c>
      <c r="BR838" t="s">
        <v>2403</v>
      </c>
      <c r="BS838" t="s">
        <v>9</v>
      </c>
      <c r="BW838" t="s">
        <v>9828</v>
      </c>
      <c r="BY838" t="s">
        <v>2399</v>
      </c>
      <c r="CA838" t="s">
        <v>2406</v>
      </c>
      <c r="CC838" t="s">
        <v>2407</v>
      </c>
      <c r="CD838" t="s">
        <v>574</v>
      </c>
      <c r="CF838">
        <v>0</v>
      </c>
      <c r="CH838" t="s">
        <v>9829</v>
      </c>
      <c r="CI838" t="s">
        <v>9790</v>
      </c>
      <c r="CJ838">
        <v>216</v>
      </c>
      <c r="CK838" t="s">
        <v>45</v>
      </c>
      <c r="CL838" s="1">
        <v>42236</v>
      </c>
      <c r="CM838" t="s">
        <v>2400</v>
      </c>
      <c r="CO838" t="s">
        <v>9826</v>
      </c>
      <c r="CP838" t="s">
        <v>2407</v>
      </c>
      <c r="CQ838">
        <v>0</v>
      </c>
      <c r="CR838" s="8"/>
      <c r="CS838">
        <v>0</v>
      </c>
      <c r="CT838" t="s">
        <v>9</v>
      </c>
      <c r="CU838" s="8">
        <v>0</v>
      </c>
      <c r="CV838">
        <v>1</v>
      </c>
      <c r="CX838" t="s">
        <v>9830</v>
      </c>
    </row>
    <row r="839" spans="1:103" x14ac:dyDescent="0.35">
      <c r="A839" t="s">
        <v>9831</v>
      </c>
      <c r="B839" s="19" t="s">
        <v>9790</v>
      </c>
      <c r="C839" t="s">
        <v>9</v>
      </c>
      <c r="D839">
        <v>100</v>
      </c>
      <c r="E839">
        <v>52</v>
      </c>
      <c r="F839" t="s">
        <v>9790</v>
      </c>
      <c r="G839">
        <v>2223</v>
      </c>
      <c r="H839" t="s">
        <v>224</v>
      </c>
      <c r="I839">
        <v>52</v>
      </c>
      <c r="J839" t="s">
        <v>171</v>
      </c>
      <c r="K839" t="s">
        <v>9832</v>
      </c>
      <c r="L839" s="1"/>
      <c r="M839" s="1">
        <v>42237</v>
      </c>
      <c r="N839" s="1">
        <v>42180</v>
      </c>
      <c r="O839" t="s">
        <v>13</v>
      </c>
      <c r="P839" s="1">
        <v>42187</v>
      </c>
      <c r="Q839" t="s">
        <v>14</v>
      </c>
      <c r="R839" t="s">
        <v>9</v>
      </c>
      <c r="S839" t="s">
        <v>9792</v>
      </c>
      <c r="T839" t="s">
        <v>13</v>
      </c>
      <c r="U839" t="s">
        <v>150</v>
      </c>
      <c r="X839" s="8">
        <v>22.5</v>
      </c>
      <c r="Y839" s="8">
        <v>18.75</v>
      </c>
      <c r="Z839" s="8">
        <v>31.5</v>
      </c>
      <c r="AA839" s="8">
        <v>6698.12</v>
      </c>
      <c r="AB839" t="s">
        <v>227</v>
      </c>
      <c r="AC839" t="s">
        <v>227</v>
      </c>
      <c r="AD839" t="s">
        <v>176</v>
      </c>
      <c r="AE839" t="s">
        <v>171</v>
      </c>
      <c r="AF839" t="s">
        <v>177</v>
      </c>
      <c r="AG839" t="s">
        <v>9833</v>
      </c>
      <c r="AH839" t="s">
        <v>9834</v>
      </c>
      <c r="AI839" t="s">
        <v>1031</v>
      </c>
      <c r="AJ839" t="s">
        <v>23</v>
      </c>
      <c r="AK839" t="s">
        <v>593</v>
      </c>
      <c r="AL839" s="2">
        <v>42180.610833333332</v>
      </c>
      <c r="AM839" t="s">
        <v>9835</v>
      </c>
      <c r="AN839" t="s">
        <v>9835</v>
      </c>
      <c r="AO839">
        <v>1</v>
      </c>
      <c r="AP839" t="s">
        <v>183</v>
      </c>
      <c r="AT839" t="s">
        <v>9794</v>
      </c>
      <c r="AU839" t="s">
        <v>183</v>
      </c>
      <c r="AV839" t="s">
        <v>29</v>
      </c>
      <c r="AW839" s="8">
        <v>6188</v>
      </c>
      <c r="AX839" s="8">
        <v>6188</v>
      </c>
      <c r="AY839" s="8">
        <v>6698.12</v>
      </c>
      <c r="BA839" t="s">
        <v>9836</v>
      </c>
      <c r="BB839" t="s">
        <v>32</v>
      </c>
      <c r="BC839" t="s">
        <v>9837</v>
      </c>
      <c r="BE839">
        <v>20</v>
      </c>
      <c r="BF839" t="s">
        <v>69</v>
      </c>
      <c r="BG839" t="s">
        <v>9838</v>
      </c>
      <c r="BO839" t="s">
        <v>233</v>
      </c>
      <c r="BP839">
        <v>0</v>
      </c>
      <c r="BQ839" t="s">
        <v>190</v>
      </c>
      <c r="BR839" t="s">
        <v>9839</v>
      </c>
      <c r="BS839" t="s">
        <v>9</v>
      </c>
      <c r="BV839" t="s">
        <v>9840</v>
      </c>
      <c r="BW839" t="s">
        <v>9835</v>
      </c>
      <c r="BX839" t="s">
        <v>9841</v>
      </c>
      <c r="BY839" t="s">
        <v>9835</v>
      </c>
      <c r="BZ839" t="s">
        <v>40</v>
      </c>
      <c r="CB839" t="s">
        <v>9842</v>
      </c>
      <c r="CC839" t="s">
        <v>9843</v>
      </c>
      <c r="CE839" t="s">
        <v>1153</v>
      </c>
      <c r="CF839">
        <v>119</v>
      </c>
      <c r="CG839" t="s">
        <v>54</v>
      </c>
      <c r="CH839" t="s">
        <v>196</v>
      </c>
      <c r="CI839" t="s">
        <v>9790</v>
      </c>
      <c r="CJ839">
        <v>216</v>
      </c>
      <c r="CK839" t="s">
        <v>45</v>
      </c>
      <c r="CL839" s="1">
        <v>42237</v>
      </c>
      <c r="CM839" t="s">
        <v>9836</v>
      </c>
      <c r="CO839" t="s">
        <v>9844</v>
      </c>
      <c r="CP839" t="s">
        <v>9843</v>
      </c>
      <c r="CQ839">
        <v>1</v>
      </c>
      <c r="CR839" s="8"/>
      <c r="CS839">
        <v>1</v>
      </c>
      <c r="CU839" s="8">
        <v>6188</v>
      </c>
      <c r="CV839">
        <v>1</v>
      </c>
      <c r="CX839" t="s">
        <v>9845</v>
      </c>
    </row>
    <row r="840" spans="1:103" x14ac:dyDescent="0.35">
      <c r="A840" t="s">
        <v>9846</v>
      </c>
      <c r="B840" s="19" t="s">
        <v>9847</v>
      </c>
      <c r="C840" t="s">
        <v>9</v>
      </c>
      <c r="D840">
        <v>100</v>
      </c>
      <c r="E840">
        <v>45</v>
      </c>
      <c r="F840" t="s">
        <v>9847</v>
      </c>
      <c r="G840">
        <v>1707</v>
      </c>
      <c r="H840" t="s">
        <v>50</v>
      </c>
      <c r="I840">
        <v>45</v>
      </c>
      <c r="J840" t="s">
        <v>11</v>
      </c>
      <c r="K840" t="s">
        <v>9848</v>
      </c>
      <c r="L840" s="1"/>
      <c r="M840" s="1">
        <v>42238</v>
      </c>
      <c r="N840" s="1">
        <v>42123</v>
      </c>
      <c r="O840" t="s">
        <v>13</v>
      </c>
      <c r="P840" s="1">
        <v>42130</v>
      </c>
      <c r="Q840" t="s">
        <v>14</v>
      </c>
      <c r="R840" t="s">
        <v>9</v>
      </c>
      <c r="S840" t="s">
        <v>9849</v>
      </c>
      <c r="T840" t="s">
        <v>13</v>
      </c>
      <c r="U840" t="s">
        <v>53</v>
      </c>
      <c r="X840" s="8">
        <v>43</v>
      </c>
      <c r="Y840" s="8">
        <v>21</v>
      </c>
      <c r="Z840" s="8">
        <v>39.33</v>
      </c>
      <c r="AA840" s="8">
        <v>12700.38</v>
      </c>
      <c r="AB840" t="s">
        <v>303</v>
      </c>
      <c r="AC840" t="s">
        <v>304</v>
      </c>
      <c r="AD840" t="s">
        <v>19</v>
      </c>
      <c r="AE840" t="s">
        <v>11</v>
      </c>
      <c r="AF840" t="s">
        <v>177</v>
      </c>
      <c r="AG840" t="s">
        <v>9850</v>
      </c>
      <c r="AH840" t="s">
        <v>4724</v>
      </c>
      <c r="AI840" t="s">
        <v>2674</v>
      </c>
      <c r="AJ840" t="s">
        <v>59</v>
      </c>
      <c r="AK840" t="s">
        <v>396</v>
      </c>
      <c r="AL840" s="2">
        <v>42123.425057870372</v>
      </c>
      <c r="AM840" t="s">
        <v>9851</v>
      </c>
      <c r="AN840" t="s">
        <v>9851</v>
      </c>
      <c r="AO840">
        <v>3</v>
      </c>
      <c r="AP840" t="s">
        <v>799</v>
      </c>
      <c r="AQ840" t="s">
        <v>702</v>
      </c>
      <c r="AR840">
        <v>40</v>
      </c>
      <c r="AT840" t="s">
        <v>6878</v>
      </c>
      <c r="AU840" t="s">
        <v>799</v>
      </c>
      <c r="AV840" t="s">
        <v>62</v>
      </c>
      <c r="AW840" s="8">
        <v>11721.5</v>
      </c>
      <c r="AX840" s="8">
        <v>11721.5</v>
      </c>
      <c r="AY840" s="8">
        <v>12700.38</v>
      </c>
      <c r="BA840" t="s">
        <v>9852</v>
      </c>
      <c r="BB840" t="s">
        <v>64</v>
      </c>
      <c r="BC840" t="s">
        <v>9853</v>
      </c>
      <c r="BD840">
        <v>1.6</v>
      </c>
      <c r="BE840">
        <v>27</v>
      </c>
      <c r="BF840" t="s">
        <v>69</v>
      </c>
      <c r="BG840" t="s">
        <v>9854</v>
      </c>
      <c r="BO840" t="s">
        <v>316</v>
      </c>
      <c r="BP840">
        <v>0</v>
      </c>
      <c r="BQ840" t="s">
        <v>36</v>
      </c>
      <c r="BR840" t="s">
        <v>9855</v>
      </c>
      <c r="BS840" t="s">
        <v>9</v>
      </c>
      <c r="BT840" t="s">
        <v>9</v>
      </c>
      <c r="BU840" t="s">
        <v>38</v>
      </c>
      <c r="BV840" t="s">
        <v>9856</v>
      </c>
      <c r="BW840" t="s">
        <v>9851</v>
      </c>
      <c r="BX840" t="s">
        <v>9857</v>
      </c>
      <c r="BY840" t="s">
        <v>9851</v>
      </c>
      <c r="BZ840" t="s">
        <v>72</v>
      </c>
      <c r="CA840" t="s">
        <v>9858</v>
      </c>
      <c r="CB840" t="s">
        <v>9859</v>
      </c>
      <c r="CC840" t="s">
        <v>9860</v>
      </c>
      <c r="CE840" t="s">
        <v>2098</v>
      </c>
      <c r="CF840">
        <v>249</v>
      </c>
      <c r="CG840" t="s">
        <v>320</v>
      </c>
      <c r="CI840" t="s">
        <v>9847</v>
      </c>
      <c r="CJ840">
        <v>72</v>
      </c>
      <c r="CK840" t="s">
        <v>45</v>
      </c>
      <c r="CL840" s="1">
        <v>42238</v>
      </c>
      <c r="CM840" t="s">
        <v>9852</v>
      </c>
      <c r="CO840" t="s">
        <v>9861</v>
      </c>
      <c r="CP840" t="s">
        <v>9860</v>
      </c>
      <c r="CQ840">
        <v>2</v>
      </c>
      <c r="CR840" s="8"/>
      <c r="CS840">
        <v>1</v>
      </c>
      <c r="CU840" s="8">
        <v>11721.5</v>
      </c>
      <c r="CV840">
        <v>2</v>
      </c>
      <c r="CX840" t="s">
        <v>9862</v>
      </c>
      <c r="CY840">
        <v>5.4</v>
      </c>
    </row>
    <row r="841" spans="1:103" x14ac:dyDescent="0.35">
      <c r="A841" t="s">
        <v>9863</v>
      </c>
      <c r="B841" s="19" t="s">
        <v>9847</v>
      </c>
      <c r="C841" t="s">
        <v>9</v>
      </c>
      <c r="D841">
        <v>100</v>
      </c>
      <c r="E841">
        <v>45</v>
      </c>
      <c r="F841" t="s">
        <v>9847</v>
      </c>
      <c r="G841">
        <v>1706</v>
      </c>
      <c r="H841" t="s">
        <v>10</v>
      </c>
      <c r="I841">
        <v>45</v>
      </c>
      <c r="J841" t="s">
        <v>11</v>
      </c>
      <c r="K841" t="s">
        <v>9864</v>
      </c>
      <c r="L841" s="1"/>
      <c r="M841" s="1">
        <v>42237</v>
      </c>
      <c r="N841" s="1">
        <v>42123</v>
      </c>
      <c r="O841" t="s">
        <v>13</v>
      </c>
      <c r="P841" s="1">
        <v>42130</v>
      </c>
      <c r="Q841" t="s">
        <v>14</v>
      </c>
      <c r="R841" t="s">
        <v>9</v>
      </c>
      <c r="S841" t="s">
        <v>9849</v>
      </c>
      <c r="T841" t="s">
        <v>13</v>
      </c>
      <c r="U841" t="s">
        <v>53</v>
      </c>
      <c r="X841" s="8">
        <v>36</v>
      </c>
      <c r="Y841" s="8">
        <v>20</v>
      </c>
      <c r="Z841" s="8">
        <v>39.33</v>
      </c>
      <c r="AA841" s="8">
        <v>11736.39</v>
      </c>
      <c r="AB841" t="s">
        <v>325</v>
      </c>
      <c r="AC841" t="s">
        <v>325</v>
      </c>
      <c r="AD841" t="s">
        <v>19</v>
      </c>
      <c r="AE841" t="s">
        <v>11</v>
      </c>
      <c r="AF841" t="s">
        <v>177</v>
      </c>
      <c r="AG841" t="s">
        <v>9865</v>
      </c>
      <c r="AH841" t="s">
        <v>4724</v>
      </c>
      <c r="AI841" t="s">
        <v>2674</v>
      </c>
      <c r="AJ841" t="s">
        <v>23</v>
      </c>
      <c r="AK841" t="s">
        <v>329</v>
      </c>
      <c r="AL841" s="2">
        <v>42123.424432870372</v>
      </c>
      <c r="AM841" t="s">
        <v>9851</v>
      </c>
      <c r="AN841" t="s">
        <v>9851</v>
      </c>
      <c r="AO841">
        <v>3</v>
      </c>
      <c r="AP841" t="s">
        <v>799</v>
      </c>
      <c r="AQ841" t="s">
        <v>702</v>
      </c>
      <c r="AR841">
        <v>40</v>
      </c>
      <c r="AT841" t="s">
        <v>6878</v>
      </c>
      <c r="AU841" t="s">
        <v>799</v>
      </c>
      <c r="AV841" t="s">
        <v>29</v>
      </c>
      <c r="AW841" s="8">
        <v>10821.5</v>
      </c>
      <c r="AX841" s="8">
        <v>10821.5</v>
      </c>
      <c r="AY841" s="8">
        <v>11736.39</v>
      </c>
      <c r="BA841" t="s">
        <v>9866</v>
      </c>
      <c r="BB841" t="s">
        <v>9867</v>
      </c>
      <c r="BC841" t="s">
        <v>9868</v>
      </c>
      <c r="BD841">
        <v>1.6</v>
      </c>
      <c r="BE841">
        <v>27</v>
      </c>
      <c r="BF841" t="s">
        <v>69</v>
      </c>
      <c r="BG841" t="s">
        <v>9854</v>
      </c>
      <c r="BO841" t="s">
        <v>333</v>
      </c>
      <c r="BP841">
        <v>0</v>
      </c>
      <c r="BQ841" t="s">
        <v>36</v>
      </c>
      <c r="BR841" t="s">
        <v>9869</v>
      </c>
      <c r="BS841" t="s">
        <v>9</v>
      </c>
      <c r="BT841" t="s">
        <v>9</v>
      </c>
      <c r="BU841" t="s">
        <v>38</v>
      </c>
      <c r="BV841" t="s">
        <v>9856</v>
      </c>
      <c r="BW841" t="s">
        <v>9851</v>
      </c>
      <c r="BX841" t="s">
        <v>9857</v>
      </c>
      <c r="BY841" t="s">
        <v>9851</v>
      </c>
      <c r="BZ841" t="s">
        <v>72</v>
      </c>
      <c r="CB841" t="s">
        <v>9859</v>
      </c>
      <c r="CC841" t="s">
        <v>9860</v>
      </c>
      <c r="CE841" t="s">
        <v>2098</v>
      </c>
      <c r="CF841">
        <v>229</v>
      </c>
      <c r="CG841" t="s">
        <v>339</v>
      </c>
      <c r="CI841" t="s">
        <v>9847</v>
      </c>
      <c r="CJ841">
        <v>72</v>
      </c>
      <c r="CK841" t="s">
        <v>45</v>
      </c>
      <c r="CL841" s="1">
        <v>42237</v>
      </c>
      <c r="CM841" t="s">
        <v>9866</v>
      </c>
      <c r="CO841" t="s">
        <v>9870</v>
      </c>
      <c r="CP841" t="s">
        <v>9860</v>
      </c>
      <c r="CQ841">
        <v>2</v>
      </c>
      <c r="CR841" s="8"/>
      <c r="CS841">
        <v>1</v>
      </c>
      <c r="CU841" s="8">
        <v>10821.5</v>
      </c>
      <c r="CV841">
        <v>2</v>
      </c>
      <c r="CX841" t="s">
        <v>9871</v>
      </c>
      <c r="CY841">
        <v>5.4</v>
      </c>
    </row>
    <row r="842" spans="1:103" x14ac:dyDescent="0.35">
      <c r="A842" t="s">
        <v>4902</v>
      </c>
      <c r="B842" s="19" t="s">
        <v>9847</v>
      </c>
      <c r="C842" t="s">
        <v>9</v>
      </c>
      <c r="D842">
        <v>97.67</v>
      </c>
      <c r="E842">
        <v>45</v>
      </c>
      <c r="F842" t="s">
        <v>9847</v>
      </c>
      <c r="G842">
        <v>352</v>
      </c>
      <c r="H842" t="s">
        <v>50</v>
      </c>
      <c r="I842">
        <v>45</v>
      </c>
      <c r="J842" t="s">
        <v>11</v>
      </c>
      <c r="K842" t="s">
        <v>9872</v>
      </c>
      <c r="L842" s="1"/>
      <c r="M842" s="1">
        <v>42237</v>
      </c>
      <c r="N842" s="1">
        <v>41885</v>
      </c>
      <c r="O842" t="s">
        <v>13</v>
      </c>
      <c r="P842" s="1">
        <v>42117</v>
      </c>
      <c r="Q842" t="s">
        <v>436</v>
      </c>
      <c r="R842" t="s">
        <v>9</v>
      </c>
      <c r="S842" t="s">
        <v>9849</v>
      </c>
      <c r="T842" t="s">
        <v>13</v>
      </c>
      <c r="U842" t="s">
        <v>226</v>
      </c>
      <c r="X842" s="8">
        <v>43</v>
      </c>
      <c r="Y842" s="8">
        <v>21</v>
      </c>
      <c r="Z842" s="8">
        <v>39.33</v>
      </c>
      <c r="AA842" s="8">
        <v>12075.42</v>
      </c>
      <c r="AB842" t="s">
        <v>303</v>
      </c>
      <c r="AC842" t="s">
        <v>304</v>
      </c>
      <c r="AD842" t="s">
        <v>19</v>
      </c>
      <c r="AE842" t="s">
        <v>11</v>
      </c>
      <c r="AF842" t="s">
        <v>177</v>
      </c>
      <c r="AG842" t="s">
        <v>9873</v>
      </c>
      <c r="AH842" t="s">
        <v>4292</v>
      </c>
      <c r="AI842" t="s">
        <v>119</v>
      </c>
      <c r="AJ842" t="s">
        <v>23</v>
      </c>
      <c r="AK842" t="s">
        <v>348</v>
      </c>
      <c r="AL842" s="2">
        <v>41885.671875</v>
      </c>
      <c r="AM842" t="s">
        <v>4907</v>
      </c>
      <c r="AN842" t="s">
        <v>4907</v>
      </c>
      <c r="AO842">
        <v>2</v>
      </c>
      <c r="AP842" t="s">
        <v>799</v>
      </c>
      <c r="AQ842" t="s">
        <v>702</v>
      </c>
      <c r="AR842">
        <v>40</v>
      </c>
      <c r="AT842" t="s">
        <v>6878</v>
      </c>
      <c r="AU842" t="s">
        <v>799</v>
      </c>
      <c r="AV842" t="s">
        <v>29</v>
      </c>
      <c r="AW842" s="8">
        <v>11442.59</v>
      </c>
      <c r="AX842" s="8">
        <v>11442.59</v>
      </c>
      <c r="AY842" s="8">
        <v>12362.9</v>
      </c>
      <c r="BB842" t="s">
        <v>511</v>
      </c>
      <c r="BD842">
        <v>1.6</v>
      </c>
      <c r="BE842">
        <v>27</v>
      </c>
      <c r="BF842" t="s">
        <v>9</v>
      </c>
      <c r="BG842" t="s">
        <v>9874</v>
      </c>
      <c r="BO842" t="s">
        <v>316</v>
      </c>
      <c r="BP842">
        <v>287.48</v>
      </c>
      <c r="BQ842" t="s">
        <v>36</v>
      </c>
      <c r="BR842" t="s">
        <v>4909</v>
      </c>
      <c r="BS842" t="s">
        <v>69</v>
      </c>
      <c r="BT842" t="s">
        <v>69</v>
      </c>
      <c r="BU842" t="s">
        <v>38</v>
      </c>
      <c r="BV842" t="s">
        <v>9875</v>
      </c>
      <c r="BW842" t="s">
        <v>4907</v>
      </c>
      <c r="BX842" t="s">
        <v>9873</v>
      </c>
      <c r="BY842" t="s">
        <v>4907</v>
      </c>
      <c r="BZ842" t="s">
        <v>72</v>
      </c>
      <c r="CA842" t="s">
        <v>4911</v>
      </c>
      <c r="CB842" t="s">
        <v>1169</v>
      </c>
      <c r="CE842" t="s">
        <v>112</v>
      </c>
      <c r="CF842">
        <v>249</v>
      </c>
      <c r="CG842" t="s">
        <v>320</v>
      </c>
      <c r="CI842" t="s">
        <v>9847</v>
      </c>
      <c r="CJ842">
        <v>72</v>
      </c>
      <c r="CK842" t="s">
        <v>45</v>
      </c>
      <c r="CL842" s="1">
        <v>42237</v>
      </c>
      <c r="CM842" t="s">
        <v>4913</v>
      </c>
      <c r="CN842" t="s">
        <v>9876</v>
      </c>
      <c r="CO842" t="s">
        <v>9877</v>
      </c>
      <c r="CQ842">
        <v>1</v>
      </c>
      <c r="CR842" s="8">
        <v>13558.05</v>
      </c>
      <c r="CS842">
        <v>1</v>
      </c>
      <c r="CU842" s="8">
        <v>11442.59</v>
      </c>
      <c r="CV842">
        <v>2</v>
      </c>
      <c r="CX842" t="s">
        <v>9878</v>
      </c>
      <c r="CY842">
        <v>5.4</v>
      </c>
    </row>
    <row r="843" spans="1:103" x14ac:dyDescent="0.35">
      <c r="A843" t="s">
        <v>9879</v>
      </c>
      <c r="B843" s="19" t="s">
        <v>9847</v>
      </c>
      <c r="C843" t="s">
        <v>9</v>
      </c>
      <c r="D843">
        <v>99.26</v>
      </c>
      <c r="E843">
        <v>45</v>
      </c>
      <c r="F843" t="s">
        <v>9847</v>
      </c>
      <c r="G843">
        <v>343</v>
      </c>
      <c r="H843" t="s">
        <v>148</v>
      </c>
      <c r="I843">
        <v>45</v>
      </c>
      <c r="J843" t="s">
        <v>11</v>
      </c>
      <c r="K843" t="s">
        <v>9880</v>
      </c>
      <c r="L843" s="1"/>
      <c r="M843" s="1">
        <v>42235</v>
      </c>
      <c r="N843" s="1">
        <v>41885</v>
      </c>
      <c r="O843" t="s">
        <v>13</v>
      </c>
      <c r="P843" s="1"/>
      <c r="Q843" t="s">
        <v>14</v>
      </c>
      <c r="R843" t="s">
        <v>9</v>
      </c>
      <c r="S843" t="s">
        <v>9849</v>
      </c>
      <c r="T843" t="s">
        <v>13</v>
      </c>
      <c r="U843" t="s">
        <v>302</v>
      </c>
      <c r="V843" t="s">
        <v>9881</v>
      </c>
      <c r="X843" s="8">
        <v>45</v>
      </c>
      <c r="Y843" s="8">
        <v>23</v>
      </c>
      <c r="Z843" s="8">
        <v>39.33</v>
      </c>
      <c r="AA843" s="8">
        <v>15346.67</v>
      </c>
      <c r="AB843" t="s">
        <v>412</v>
      </c>
      <c r="AC843" t="s">
        <v>412</v>
      </c>
      <c r="AD843" t="s">
        <v>19</v>
      </c>
      <c r="AE843" t="s">
        <v>11</v>
      </c>
      <c r="AF843" t="s">
        <v>177</v>
      </c>
      <c r="AG843" t="s">
        <v>9881</v>
      </c>
      <c r="AH843" t="s">
        <v>4292</v>
      </c>
      <c r="AI843" t="s">
        <v>119</v>
      </c>
      <c r="AJ843" t="s">
        <v>100</v>
      </c>
      <c r="AK843" t="s">
        <v>416</v>
      </c>
      <c r="AL843" s="2">
        <v>41885.658564814818</v>
      </c>
      <c r="AM843" t="s">
        <v>9882</v>
      </c>
      <c r="AN843" t="s">
        <v>9883</v>
      </c>
      <c r="AO843">
        <v>9</v>
      </c>
      <c r="AP843" t="s">
        <v>799</v>
      </c>
      <c r="AQ843" t="s">
        <v>702</v>
      </c>
      <c r="AR843">
        <v>40</v>
      </c>
      <c r="AT843" t="s">
        <v>6878</v>
      </c>
      <c r="AU843" t="s">
        <v>799</v>
      </c>
      <c r="AV843" t="s">
        <v>104</v>
      </c>
      <c r="AW843" s="8">
        <v>14190</v>
      </c>
      <c r="AX843" s="8">
        <v>14190</v>
      </c>
      <c r="AY843" s="8">
        <v>15461.62</v>
      </c>
      <c r="AZ843" t="s">
        <v>30</v>
      </c>
      <c r="BA843" t="s">
        <v>9884</v>
      </c>
      <c r="BB843" t="s">
        <v>9885</v>
      </c>
      <c r="BC843" t="s">
        <v>9886</v>
      </c>
      <c r="BD843">
        <v>1.6</v>
      </c>
      <c r="BE843">
        <v>27</v>
      </c>
      <c r="BF843" t="s">
        <v>9</v>
      </c>
      <c r="BG843" t="s">
        <v>9887</v>
      </c>
      <c r="BO843" t="s">
        <v>423</v>
      </c>
      <c r="BP843">
        <v>114.95</v>
      </c>
      <c r="BQ843" t="s">
        <v>36</v>
      </c>
      <c r="BR843" t="s">
        <v>9888</v>
      </c>
      <c r="BS843" t="s">
        <v>9</v>
      </c>
      <c r="BV843" t="s">
        <v>9889</v>
      </c>
      <c r="BW843" t="s">
        <v>9882</v>
      </c>
      <c r="BX843" t="s">
        <v>9890</v>
      </c>
      <c r="BY843" t="s">
        <v>9883</v>
      </c>
      <c r="BZ843" t="s">
        <v>72</v>
      </c>
      <c r="CC843" t="s">
        <v>9891</v>
      </c>
      <c r="CE843" t="s">
        <v>9892</v>
      </c>
      <c r="CF843">
        <v>289</v>
      </c>
      <c r="CG843" t="s">
        <v>429</v>
      </c>
      <c r="CI843" t="s">
        <v>9847</v>
      </c>
      <c r="CJ843">
        <v>72</v>
      </c>
      <c r="CK843" t="s">
        <v>45</v>
      </c>
      <c r="CL843" s="1">
        <v>42235</v>
      </c>
      <c r="CM843" t="s">
        <v>9884</v>
      </c>
      <c r="CO843" t="s">
        <v>9893</v>
      </c>
      <c r="CP843" t="s">
        <v>9891</v>
      </c>
      <c r="CQ843">
        <v>3</v>
      </c>
      <c r="CR843" s="8">
        <v>15736.05</v>
      </c>
      <c r="CS843">
        <v>4</v>
      </c>
      <c r="CU843" s="8">
        <v>14190</v>
      </c>
      <c r="CV843">
        <v>2</v>
      </c>
      <c r="CX843" t="s">
        <v>9894</v>
      </c>
      <c r="CY843">
        <v>5.4</v>
      </c>
    </row>
    <row r="844" spans="1:103" x14ac:dyDescent="0.35">
      <c r="A844" t="s">
        <v>1639</v>
      </c>
      <c r="B844" s="19" t="s">
        <v>9847</v>
      </c>
      <c r="C844" t="s">
        <v>69</v>
      </c>
      <c r="D844">
        <v>100</v>
      </c>
      <c r="E844">
        <v>45</v>
      </c>
      <c r="F844" t="s">
        <v>9847</v>
      </c>
      <c r="G844">
        <v>1574</v>
      </c>
      <c r="H844" t="s">
        <v>50</v>
      </c>
      <c r="I844">
        <v>20</v>
      </c>
      <c r="J844" t="s">
        <v>11</v>
      </c>
      <c r="K844" t="s">
        <v>1640</v>
      </c>
      <c r="L844" s="1">
        <v>42181</v>
      </c>
      <c r="M844" s="1">
        <v>42235</v>
      </c>
      <c r="N844" s="1">
        <v>42107</v>
      </c>
      <c r="O844" t="s">
        <v>1455</v>
      </c>
      <c r="P844" s="1">
        <v>42165</v>
      </c>
      <c r="Q844" t="s">
        <v>758</v>
      </c>
      <c r="R844" t="s">
        <v>9</v>
      </c>
      <c r="S844" t="s">
        <v>9849</v>
      </c>
      <c r="T844" t="s">
        <v>1641</v>
      </c>
      <c r="X844" s="8">
        <v>43</v>
      </c>
      <c r="Y844" s="8">
        <v>21</v>
      </c>
      <c r="Z844" s="8">
        <v>39.33</v>
      </c>
      <c r="AA844" s="8">
        <v>149.99</v>
      </c>
      <c r="AB844" t="s">
        <v>303</v>
      </c>
      <c r="AC844" t="s">
        <v>304</v>
      </c>
      <c r="AD844" t="s">
        <v>19</v>
      </c>
      <c r="AE844" t="s">
        <v>11</v>
      </c>
      <c r="AF844" t="s">
        <v>177</v>
      </c>
      <c r="AG844" t="s">
        <v>2828</v>
      </c>
      <c r="AH844" t="s">
        <v>2604</v>
      </c>
      <c r="AI844" t="s">
        <v>527</v>
      </c>
      <c r="AJ844" t="s">
        <v>100</v>
      </c>
      <c r="AK844" t="s">
        <v>307</v>
      </c>
      <c r="AL844" s="2">
        <v>42107.689953703702</v>
      </c>
      <c r="AM844" t="s">
        <v>9895</v>
      </c>
      <c r="AO844">
        <v>1</v>
      </c>
      <c r="AP844" t="s">
        <v>799</v>
      </c>
      <c r="AQ844" t="s">
        <v>702</v>
      </c>
      <c r="AR844">
        <v>40</v>
      </c>
      <c r="AT844" t="s">
        <v>6878</v>
      </c>
      <c r="AU844" t="s">
        <v>799</v>
      </c>
      <c r="AV844" t="s">
        <v>104</v>
      </c>
      <c r="AW844" s="8">
        <v>5103.96</v>
      </c>
      <c r="AX844" s="8">
        <v>123.96</v>
      </c>
      <c r="AY844" s="8">
        <v>149.99</v>
      </c>
      <c r="BA844" t="s">
        <v>1643</v>
      </c>
      <c r="BB844" t="s">
        <v>32</v>
      </c>
      <c r="BC844" t="s">
        <v>1644</v>
      </c>
      <c r="BD844">
        <v>1.6</v>
      </c>
      <c r="BE844">
        <v>27</v>
      </c>
      <c r="BF844" t="s">
        <v>9</v>
      </c>
      <c r="BG844" t="s">
        <v>1645</v>
      </c>
      <c r="BO844" t="s">
        <v>316</v>
      </c>
      <c r="BP844">
        <v>0</v>
      </c>
      <c r="BQ844" t="s">
        <v>36</v>
      </c>
      <c r="BR844" t="s">
        <v>1646</v>
      </c>
      <c r="BS844" t="s">
        <v>9</v>
      </c>
      <c r="BT844" t="s">
        <v>9</v>
      </c>
      <c r="BU844" t="s">
        <v>38</v>
      </c>
      <c r="BV844" t="s">
        <v>1647</v>
      </c>
      <c r="BW844" t="s">
        <v>9895</v>
      </c>
      <c r="BX844" t="s">
        <v>1648</v>
      </c>
      <c r="BY844" t="s">
        <v>1649</v>
      </c>
      <c r="BZ844" t="s">
        <v>40</v>
      </c>
      <c r="CA844" t="s">
        <v>1650</v>
      </c>
      <c r="CB844" t="s">
        <v>1651</v>
      </c>
      <c r="CC844" t="s">
        <v>1652</v>
      </c>
      <c r="CE844" t="s">
        <v>1653</v>
      </c>
      <c r="CF844">
        <v>249</v>
      </c>
      <c r="CG844" t="s">
        <v>320</v>
      </c>
      <c r="CI844" t="s">
        <v>9847</v>
      </c>
      <c r="CJ844">
        <v>72</v>
      </c>
      <c r="CK844" t="s">
        <v>45</v>
      </c>
      <c r="CL844" s="1">
        <v>42235</v>
      </c>
      <c r="CM844" t="s">
        <v>1643</v>
      </c>
      <c r="CO844" t="s">
        <v>2831</v>
      </c>
      <c r="CQ844">
        <v>0</v>
      </c>
      <c r="CR844" s="8"/>
      <c r="CS844">
        <v>3</v>
      </c>
      <c r="CU844" s="8">
        <v>5103.96</v>
      </c>
      <c r="CV844">
        <v>2</v>
      </c>
      <c r="CX844" t="s">
        <v>9896</v>
      </c>
      <c r="CY844">
        <v>5.4</v>
      </c>
    </row>
    <row r="845" spans="1:103" x14ac:dyDescent="0.35">
      <c r="A845" t="s">
        <v>1639</v>
      </c>
      <c r="B845" s="19" t="s">
        <v>9847</v>
      </c>
      <c r="C845" t="s">
        <v>69</v>
      </c>
      <c r="D845">
        <v>100</v>
      </c>
      <c r="E845">
        <v>45</v>
      </c>
      <c r="F845" t="s">
        <v>9847</v>
      </c>
      <c r="G845">
        <v>1856</v>
      </c>
      <c r="H845" t="s">
        <v>50</v>
      </c>
      <c r="I845">
        <v>20</v>
      </c>
      <c r="J845" t="s">
        <v>9897</v>
      </c>
      <c r="K845" t="s">
        <v>1640</v>
      </c>
      <c r="L845" s="1">
        <v>42181</v>
      </c>
      <c r="M845" s="1">
        <v>42236</v>
      </c>
      <c r="N845" s="1">
        <v>42145</v>
      </c>
      <c r="O845" t="s">
        <v>1455</v>
      </c>
      <c r="P845" s="1">
        <v>42165</v>
      </c>
      <c r="Q845" t="s">
        <v>758</v>
      </c>
      <c r="R845" t="s">
        <v>9</v>
      </c>
      <c r="S845" t="s">
        <v>9849</v>
      </c>
      <c r="T845" t="s">
        <v>1641</v>
      </c>
      <c r="X845" s="8">
        <v>43</v>
      </c>
      <c r="Y845" s="8">
        <v>21</v>
      </c>
      <c r="Z845" s="8">
        <v>39.33</v>
      </c>
      <c r="AA845" s="8">
        <v>149.99</v>
      </c>
      <c r="AB845" t="s">
        <v>303</v>
      </c>
      <c r="AC845" t="s">
        <v>304</v>
      </c>
      <c r="AD845" t="s">
        <v>19</v>
      </c>
      <c r="AE845" t="s">
        <v>11</v>
      </c>
      <c r="AF845" t="s">
        <v>177</v>
      </c>
      <c r="AG845" t="s">
        <v>2828</v>
      </c>
      <c r="AH845" t="s">
        <v>6471</v>
      </c>
      <c r="AI845" t="s">
        <v>2118</v>
      </c>
      <c r="AJ845" t="s">
        <v>80</v>
      </c>
      <c r="AK845" t="s">
        <v>364</v>
      </c>
      <c r="AL845" s="2">
        <v>42145.470902777779</v>
      </c>
      <c r="AM845" t="s">
        <v>5572</v>
      </c>
      <c r="AO845">
        <v>1</v>
      </c>
      <c r="AP845" t="s">
        <v>799</v>
      </c>
      <c r="AQ845" t="s">
        <v>702</v>
      </c>
      <c r="AR845">
        <v>40</v>
      </c>
      <c r="AT845" t="s">
        <v>6878</v>
      </c>
      <c r="AU845" t="s">
        <v>799</v>
      </c>
      <c r="AV845" t="s">
        <v>83</v>
      </c>
      <c r="AW845" s="8">
        <v>5103.96</v>
      </c>
      <c r="AX845" s="8">
        <v>123.96</v>
      </c>
      <c r="AY845" s="8">
        <v>149.99</v>
      </c>
      <c r="BA845" t="s">
        <v>1643</v>
      </c>
      <c r="BB845" t="s">
        <v>32</v>
      </c>
      <c r="BC845" t="s">
        <v>1644</v>
      </c>
      <c r="BD845">
        <v>1.6</v>
      </c>
      <c r="BE845">
        <v>27</v>
      </c>
      <c r="BF845" t="s">
        <v>9</v>
      </c>
      <c r="BG845" t="s">
        <v>1645</v>
      </c>
      <c r="BO845" t="s">
        <v>316</v>
      </c>
      <c r="BP845">
        <v>0</v>
      </c>
      <c r="BQ845" t="s">
        <v>36</v>
      </c>
      <c r="BR845" t="s">
        <v>1646</v>
      </c>
      <c r="BS845" t="s">
        <v>9</v>
      </c>
      <c r="BT845" t="s">
        <v>9</v>
      </c>
      <c r="BU845" t="s">
        <v>38</v>
      </c>
      <c r="BV845" t="s">
        <v>1647</v>
      </c>
      <c r="BW845" t="s">
        <v>5572</v>
      </c>
      <c r="BX845" t="s">
        <v>1648</v>
      </c>
      <c r="BY845" t="s">
        <v>1649</v>
      </c>
      <c r="BZ845" t="s">
        <v>40</v>
      </c>
      <c r="CA845" t="s">
        <v>1650</v>
      </c>
      <c r="CB845" t="s">
        <v>1651</v>
      </c>
      <c r="CC845" t="s">
        <v>1652</v>
      </c>
      <c r="CE845" t="s">
        <v>1653</v>
      </c>
      <c r="CF845">
        <v>249</v>
      </c>
      <c r="CG845" t="s">
        <v>320</v>
      </c>
      <c r="CI845" t="s">
        <v>9847</v>
      </c>
      <c r="CJ845">
        <v>72</v>
      </c>
      <c r="CK845" t="s">
        <v>45</v>
      </c>
      <c r="CL845" s="1">
        <v>42236</v>
      </c>
      <c r="CM845" t="s">
        <v>1643</v>
      </c>
      <c r="CO845" t="s">
        <v>2831</v>
      </c>
      <c r="CQ845">
        <v>0</v>
      </c>
      <c r="CR845" s="8"/>
      <c r="CS845">
        <v>3</v>
      </c>
      <c r="CU845" s="8">
        <v>5103.96</v>
      </c>
      <c r="CV845">
        <v>2</v>
      </c>
      <c r="CX845" t="s">
        <v>9898</v>
      </c>
      <c r="CY845">
        <v>5.4</v>
      </c>
    </row>
    <row r="846" spans="1:103" x14ac:dyDescent="0.35">
      <c r="A846" t="s">
        <v>9899</v>
      </c>
      <c r="B846" s="19" t="s">
        <v>9847</v>
      </c>
      <c r="C846" t="s">
        <v>9</v>
      </c>
      <c r="D846">
        <v>100</v>
      </c>
      <c r="E846">
        <v>45</v>
      </c>
      <c r="F846" t="s">
        <v>9847</v>
      </c>
      <c r="G846">
        <v>1882</v>
      </c>
      <c r="H846" t="s">
        <v>10</v>
      </c>
      <c r="I846">
        <v>45</v>
      </c>
      <c r="J846" t="s">
        <v>11</v>
      </c>
      <c r="K846" t="s">
        <v>9900</v>
      </c>
      <c r="L846" s="1"/>
      <c r="M846" s="1">
        <v>42238</v>
      </c>
      <c r="N846" s="1">
        <v>42151</v>
      </c>
      <c r="O846" t="s">
        <v>13</v>
      </c>
      <c r="P846" s="1">
        <v>42158</v>
      </c>
      <c r="Q846" t="s">
        <v>14</v>
      </c>
      <c r="R846" t="s">
        <v>9</v>
      </c>
      <c r="S846" t="s">
        <v>9849</v>
      </c>
      <c r="T846" t="s">
        <v>13</v>
      </c>
      <c r="U846" t="s">
        <v>657</v>
      </c>
      <c r="X846" s="8">
        <v>36</v>
      </c>
      <c r="Y846" s="8">
        <v>20</v>
      </c>
      <c r="Z846" s="8">
        <v>39.33</v>
      </c>
      <c r="AA846" s="8">
        <v>8608.5499999999993</v>
      </c>
      <c r="AB846" t="s">
        <v>325</v>
      </c>
      <c r="AC846" t="s">
        <v>325</v>
      </c>
      <c r="AD846" t="s">
        <v>19</v>
      </c>
      <c r="AE846" t="s">
        <v>11</v>
      </c>
      <c r="AF846" t="s">
        <v>177</v>
      </c>
      <c r="AH846" t="s">
        <v>2257</v>
      </c>
      <c r="AI846" t="s">
        <v>730</v>
      </c>
      <c r="AJ846" t="s">
        <v>59</v>
      </c>
      <c r="AK846" t="s">
        <v>782</v>
      </c>
      <c r="AL846" s="2">
        <v>42151.422164351854</v>
      </c>
      <c r="AM846" t="s">
        <v>9901</v>
      </c>
      <c r="AN846" t="s">
        <v>9901</v>
      </c>
      <c r="AO846">
        <v>2</v>
      </c>
      <c r="AP846" t="s">
        <v>799</v>
      </c>
      <c r="AQ846" t="s">
        <v>702</v>
      </c>
      <c r="AR846">
        <v>40</v>
      </c>
      <c r="AT846" t="s">
        <v>6878</v>
      </c>
      <c r="AU846" t="s">
        <v>799</v>
      </c>
      <c r="AV846" t="s">
        <v>62</v>
      </c>
      <c r="AW846" s="8">
        <v>10532.26</v>
      </c>
      <c r="AX846" s="8">
        <v>7956.01</v>
      </c>
      <c r="AY846" s="8">
        <v>8608.5499999999993</v>
      </c>
      <c r="BA846" t="s">
        <v>9902</v>
      </c>
      <c r="BB846" t="s">
        <v>9903</v>
      </c>
      <c r="BC846" t="s">
        <v>9904</v>
      </c>
      <c r="BD846">
        <v>1.6</v>
      </c>
      <c r="BE846">
        <v>27</v>
      </c>
      <c r="BF846" t="s">
        <v>69</v>
      </c>
      <c r="BG846" t="s">
        <v>9905</v>
      </c>
      <c r="BO846" t="s">
        <v>333</v>
      </c>
      <c r="BP846">
        <v>0</v>
      </c>
      <c r="BQ846" t="s">
        <v>36</v>
      </c>
      <c r="BR846" t="s">
        <v>9906</v>
      </c>
      <c r="BS846" t="s">
        <v>9</v>
      </c>
      <c r="BT846" t="s">
        <v>9</v>
      </c>
      <c r="BU846" t="s">
        <v>38</v>
      </c>
      <c r="BV846" t="s">
        <v>9907</v>
      </c>
      <c r="BW846" t="s">
        <v>9901</v>
      </c>
      <c r="BX846" t="s">
        <v>9908</v>
      </c>
      <c r="BY846" t="s">
        <v>9901</v>
      </c>
      <c r="BZ846" t="s">
        <v>72</v>
      </c>
      <c r="CA846" t="s">
        <v>9909</v>
      </c>
      <c r="CB846" t="s">
        <v>9910</v>
      </c>
      <c r="CE846" t="s">
        <v>608</v>
      </c>
      <c r="CF846">
        <v>229</v>
      </c>
      <c r="CG846" t="s">
        <v>339</v>
      </c>
      <c r="CI846" t="s">
        <v>9847</v>
      </c>
      <c r="CJ846">
        <v>72</v>
      </c>
      <c r="CK846" t="s">
        <v>45</v>
      </c>
      <c r="CL846" s="1">
        <v>42238</v>
      </c>
      <c r="CM846" t="s">
        <v>9902</v>
      </c>
      <c r="CQ846">
        <v>1</v>
      </c>
      <c r="CR846" s="8"/>
      <c r="CS846">
        <v>1</v>
      </c>
      <c r="CU846" s="8">
        <v>10532.26</v>
      </c>
      <c r="CV846">
        <v>2</v>
      </c>
      <c r="CX846" t="s">
        <v>9911</v>
      </c>
      <c r="CY846">
        <v>5.4</v>
      </c>
    </row>
    <row r="847" spans="1:103" x14ac:dyDescent="0.35">
      <c r="A847" t="s">
        <v>9912</v>
      </c>
      <c r="B847" s="19" t="s">
        <v>9913</v>
      </c>
      <c r="C847" t="s">
        <v>9</v>
      </c>
      <c r="D847">
        <v>100</v>
      </c>
      <c r="E847">
        <v>73</v>
      </c>
      <c r="F847" t="s">
        <v>9913</v>
      </c>
      <c r="G847">
        <v>70</v>
      </c>
      <c r="H847" t="s">
        <v>50</v>
      </c>
      <c r="I847">
        <v>60</v>
      </c>
      <c r="J847" t="s">
        <v>11</v>
      </c>
      <c r="K847" t="s">
        <v>9914</v>
      </c>
      <c r="L847" s="1"/>
      <c r="M847" s="1">
        <v>42238</v>
      </c>
      <c r="N847" s="1">
        <v>41870</v>
      </c>
      <c r="O847" t="s">
        <v>13</v>
      </c>
      <c r="P847" s="1"/>
      <c r="Q847" t="s">
        <v>52</v>
      </c>
      <c r="R847" t="s">
        <v>9</v>
      </c>
      <c r="S847" t="s">
        <v>9915</v>
      </c>
      <c r="T847" t="s">
        <v>13</v>
      </c>
      <c r="U847" t="s">
        <v>53</v>
      </c>
      <c r="X847" s="8">
        <v>41</v>
      </c>
      <c r="Y847" s="8">
        <v>21</v>
      </c>
      <c r="Z847" s="8">
        <v>33.64</v>
      </c>
      <c r="AA847" s="8">
        <v>14929.38</v>
      </c>
      <c r="AB847" t="s">
        <v>54</v>
      </c>
      <c r="AC847" t="s">
        <v>55</v>
      </c>
      <c r="AD847" t="s">
        <v>438</v>
      </c>
      <c r="AE847" t="s">
        <v>11</v>
      </c>
      <c r="AF847" t="s">
        <v>20</v>
      </c>
      <c r="AG847" t="s">
        <v>9914</v>
      </c>
      <c r="AH847" t="s">
        <v>57</v>
      </c>
      <c r="AI847" t="s">
        <v>58</v>
      </c>
      <c r="AJ847" t="s">
        <v>59</v>
      </c>
      <c r="AK847" t="s">
        <v>60</v>
      </c>
      <c r="AL847" s="2">
        <v>41870.952731481484</v>
      </c>
      <c r="AM847" t="s">
        <v>9916</v>
      </c>
      <c r="AN847" t="s">
        <v>9916</v>
      </c>
      <c r="AO847">
        <v>6</v>
      </c>
      <c r="AP847" t="s">
        <v>823</v>
      </c>
      <c r="AQ847" t="s">
        <v>824</v>
      </c>
      <c r="AR847">
        <v>60</v>
      </c>
      <c r="AT847" t="s">
        <v>703</v>
      </c>
      <c r="AU847" t="s">
        <v>823</v>
      </c>
      <c r="AV847" t="s">
        <v>62</v>
      </c>
      <c r="AW847" s="8">
        <v>13759.8</v>
      </c>
      <c r="AX847" s="8">
        <v>13759.8</v>
      </c>
      <c r="AY847" s="8">
        <v>14929.38</v>
      </c>
      <c r="BA847" t="s">
        <v>9917</v>
      </c>
      <c r="BB847" t="s">
        <v>32</v>
      </c>
      <c r="BC847" t="s">
        <v>9918</v>
      </c>
      <c r="BD847">
        <v>1.3</v>
      </c>
      <c r="BE847">
        <v>44</v>
      </c>
      <c r="BF847" t="s">
        <v>9</v>
      </c>
      <c r="BG847" t="s">
        <v>9914</v>
      </c>
      <c r="BO847" t="s">
        <v>67</v>
      </c>
      <c r="BP847">
        <v>0</v>
      </c>
      <c r="BQ847" t="s">
        <v>36</v>
      </c>
      <c r="BR847" t="s">
        <v>9919</v>
      </c>
      <c r="BS847" t="s">
        <v>69</v>
      </c>
      <c r="BT847" t="s">
        <v>9</v>
      </c>
      <c r="BU847" t="s">
        <v>38</v>
      </c>
      <c r="BV847" t="s">
        <v>9920</v>
      </c>
      <c r="BW847" t="s">
        <v>9916</v>
      </c>
      <c r="BX847" t="s">
        <v>9914</v>
      </c>
      <c r="BY847" t="s">
        <v>9916</v>
      </c>
      <c r="BZ847" t="s">
        <v>40</v>
      </c>
      <c r="CC847" t="s">
        <v>9921</v>
      </c>
      <c r="CF847">
        <v>219</v>
      </c>
      <c r="CG847" t="s">
        <v>74</v>
      </c>
      <c r="CI847" t="s">
        <v>9913</v>
      </c>
      <c r="CJ847">
        <v>23</v>
      </c>
      <c r="CK847" t="s">
        <v>45</v>
      </c>
      <c r="CL847" s="1">
        <v>42238</v>
      </c>
      <c r="CM847" t="s">
        <v>9917</v>
      </c>
      <c r="CN847" t="s">
        <v>9922</v>
      </c>
      <c r="CO847" t="s">
        <v>9923</v>
      </c>
      <c r="CP847" t="s">
        <v>9921</v>
      </c>
      <c r="CQ847">
        <v>3</v>
      </c>
      <c r="CR847" s="8">
        <v>15899.4</v>
      </c>
      <c r="CS847">
        <v>1</v>
      </c>
      <c r="CU847" s="8">
        <v>13759.8</v>
      </c>
      <c r="CV847">
        <v>4</v>
      </c>
      <c r="CX847" t="s">
        <v>9924</v>
      </c>
      <c r="CY847">
        <v>8</v>
      </c>
    </row>
    <row r="848" spans="1:103" x14ac:dyDescent="0.35">
      <c r="A848" t="s">
        <v>9925</v>
      </c>
      <c r="B848" s="19" t="s">
        <v>9913</v>
      </c>
      <c r="C848" t="s">
        <v>9</v>
      </c>
      <c r="D848">
        <v>100</v>
      </c>
      <c r="E848">
        <v>73</v>
      </c>
      <c r="F848" t="s">
        <v>9913</v>
      </c>
      <c r="G848">
        <v>841</v>
      </c>
      <c r="H848" t="s">
        <v>50</v>
      </c>
      <c r="I848">
        <v>60</v>
      </c>
      <c r="J848" t="s">
        <v>11</v>
      </c>
      <c r="K848" t="s">
        <v>9926</v>
      </c>
      <c r="L848" s="1"/>
      <c r="M848" s="1">
        <v>42235</v>
      </c>
      <c r="N848" s="1">
        <v>42013</v>
      </c>
      <c r="O848" t="s">
        <v>13</v>
      </c>
      <c r="P848" s="1">
        <v>42020</v>
      </c>
      <c r="Q848" t="s">
        <v>52</v>
      </c>
      <c r="R848" t="s">
        <v>9</v>
      </c>
      <c r="S848" t="s">
        <v>9915</v>
      </c>
      <c r="T848" t="s">
        <v>13</v>
      </c>
      <c r="U848" t="s">
        <v>16</v>
      </c>
      <c r="X848" s="8">
        <v>41</v>
      </c>
      <c r="Y848" s="8">
        <v>21</v>
      </c>
      <c r="Z848" s="8">
        <v>33.64</v>
      </c>
      <c r="AA848" s="8">
        <v>14491.9</v>
      </c>
      <c r="AB848" t="s">
        <v>54</v>
      </c>
      <c r="AC848" t="s">
        <v>55</v>
      </c>
      <c r="AD848" t="s">
        <v>438</v>
      </c>
      <c r="AE848" t="s">
        <v>11</v>
      </c>
      <c r="AF848" t="s">
        <v>20</v>
      </c>
      <c r="AG848" t="s">
        <v>9927</v>
      </c>
      <c r="AH848" t="s">
        <v>4309</v>
      </c>
      <c r="AI848" t="s">
        <v>960</v>
      </c>
      <c r="AJ848" t="s">
        <v>100</v>
      </c>
      <c r="AK848" t="s">
        <v>101</v>
      </c>
      <c r="AL848" s="2">
        <v>42013.462002314816</v>
      </c>
      <c r="AM848" t="s">
        <v>9928</v>
      </c>
      <c r="AN848" t="s">
        <v>9928</v>
      </c>
      <c r="AO848">
        <v>6</v>
      </c>
      <c r="AP848" t="s">
        <v>823</v>
      </c>
      <c r="AQ848" t="s">
        <v>824</v>
      </c>
      <c r="AR848">
        <v>60</v>
      </c>
      <c r="AT848" t="s">
        <v>703</v>
      </c>
      <c r="AU848" t="s">
        <v>823</v>
      </c>
      <c r="AV848" t="s">
        <v>104</v>
      </c>
      <c r="AW848" s="8">
        <v>13398.25</v>
      </c>
      <c r="AX848" s="8">
        <v>13398.25</v>
      </c>
      <c r="AY848" s="8">
        <v>14491.9</v>
      </c>
      <c r="BA848" t="s">
        <v>9929</v>
      </c>
      <c r="BB848" t="s">
        <v>511</v>
      </c>
      <c r="BC848" t="s">
        <v>9930</v>
      </c>
      <c r="BD848">
        <v>1.3</v>
      </c>
      <c r="BE848">
        <v>44</v>
      </c>
      <c r="BF848" t="s">
        <v>69</v>
      </c>
      <c r="BG848" t="s">
        <v>9931</v>
      </c>
      <c r="BO848" t="s">
        <v>67</v>
      </c>
      <c r="BP848">
        <v>0</v>
      </c>
      <c r="BQ848" t="s">
        <v>36</v>
      </c>
      <c r="BR848" t="s">
        <v>9932</v>
      </c>
      <c r="BS848" t="s">
        <v>9</v>
      </c>
      <c r="BT848" t="s">
        <v>9</v>
      </c>
      <c r="BU848" t="s">
        <v>38</v>
      </c>
      <c r="BV848" t="s">
        <v>9933</v>
      </c>
      <c r="BW848" t="s">
        <v>9928</v>
      </c>
      <c r="BX848" t="s">
        <v>9934</v>
      </c>
      <c r="BY848" t="s">
        <v>9928</v>
      </c>
      <c r="BZ848" t="s">
        <v>40</v>
      </c>
      <c r="CB848" t="s">
        <v>9935</v>
      </c>
      <c r="CE848" t="s">
        <v>43</v>
      </c>
      <c r="CF848">
        <v>219</v>
      </c>
      <c r="CG848" t="s">
        <v>74</v>
      </c>
      <c r="CI848" t="s">
        <v>9913</v>
      </c>
      <c r="CJ848">
        <v>23</v>
      </c>
      <c r="CK848" t="s">
        <v>45</v>
      </c>
      <c r="CL848" s="1">
        <v>42235</v>
      </c>
      <c r="CM848" t="s">
        <v>9929</v>
      </c>
      <c r="CO848" t="s">
        <v>9936</v>
      </c>
      <c r="CQ848">
        <v>3</v>
      </c>
      <c r="CR848" s="8">
        <v>15899.4</v>
      </c>
      <c r="CS848">
        <v>1</v>
      </c>
      <c r="CU848" s="8">
        <v>13398.25</v>
      </c>
      <c r="CV848">
        <v>4</v>
      </c>
      <c r="CX848" t="s">
        <v>9937</v>
      </c>
      <c r="CY848">
        <v>8</v>
      </c>
    </row>
    <row r="849" spans="1:103" x14ac:dyDescent="0.35">
      <c r="A849" t="s">
        <v>9938</v>
      </c>
      <c r="B849" s="19" t="s">
        <v>9913</v>
      </c>
      <c r="C849" t="s">
        <v>9</v>
      </c>
      <c r="D849">
        <v>100</v>
      </c>
      <c r="E849">
        <v>73</v>
      </c>
      <c r="F849" t="s">
        <v>9913</v>
      </c>
      <c r="G849">
        <v>64</v>
      </c>
      <c r="H849" t="s">
        <v>148</v>
      </c>
      <c r="I849">
        <v>60</v>
      </c>
      <c r="J849" t="s">
        <v>11</v>
      </c>
      <c r="K849" t="s">
        <v>8415</v>
      </c>
      <c r="L849" s="1"/>
      <c r="M849" s="1">
        <v>42235</v>
      </c>
      <c r="N849" s="1">
        <v>41870</v>
      </c>
      <c r="O849" t="s">
        <v>13</v>
      </c>
      <c r="P849" s="1"/>
      <c r="Q849" t="s">
        <v>52</v>
      </c>
      <c r="R849" t="s">
        <v>9</v>
      </c>
      <c r="S849" t="s">
        <v>9915</v>
      </c>
      <c r="T849" t="s">
        <v>13</v>
      </c>
      <c r="U849" t="s">
        <v>53</v>
      </c>
      <c r="X849" s="8">
        <v>42.5</v>
      </c>
      <c r="Y849" s="8">
        <v>22.5</v>
      </c>
      <c r="Z849" s="8">
        <v>33.64</v>
      </c>
      <c r="AA849" s="8">
        <v>16282.86</v>
      </c>
      <c r="AB849" t="s">
        <v>151</v>
      </c>
      <c r="AC849" t="s">
        <v>151</v>
      </c>
      <c r="AD849" t="s">
        <v>438</v>
      </c>
      <c r="AE849" t="s">
        <v>11</v>
      </c>
      <c r="AF849" t="s">
        <v>20</v>
      </c>
      <c r="AG849" t="s">
        <v>9939</v>
      </c>
      <c r="AH849" t="s">
        <v>57</v>
      </c>
      <c r="AI849" t="s">
        <v>58</v>
      </c>
      <c r="AJ849" t="s">
        <v>100</v>
      </c>
      <c r="AK849" t="s">
        <v>153</v>
      </c>
      <c r="AL849" s="2">
        <v>41870.950520833336</v>
      </c>
      <c r="AM849" t="s">
        <v>9940</v>
      </c>
      <c r="AO849">
        <v>6</v>
      </c>
      <c r="AP849" t="s">
        <v>823</v>
      </c>
      <c r="AQ849" t="s">
        <v>824</v>
      </c>
      <c r="AR849">
        <v>60</v>
      </c>
      <c r="AT849" t="s">
        <v>703</v>
      </c>
      <c r="AU849" t="s">
        <v>823</v>
      </c>
      <c r="AV849" t="s">
        <v>104</v>
      </c>
      <c r="AW849" s="8">
        <v>15063.96</v>
      </c>
      <c r="AX849" s="8">
        <v>15063.96</v>
      </c>
      <c r="AY849" s="8">
        <v>16282.86</v>
      </c>
      <c r="BA849" t="s">
        <v>9941</v>
      </c>
      <c r="BB849" t="s">
        <v>32</v>
      </c>
      <c r="BC849" t="s">
        <v>3559</v>
      </c>
      <c r="BD849">
        <v>1.3</v>
      </c>
      <c r="BE849">
        <v>44</v>
      </c>
      <c r="BF849" t="s">
        <v>9</v>
      </c>
      <c r="BG849" t="s">
        <v>9942</v>
      </c>
      <c r="BO849" t="s">
        <v>158</v>
      </c>
      <c r="BP849">
        <v>0</v>
      </c>
      <c r="BQ849" t="s">
        <v>36</v>
      </c>
      <c r="BR849" t="s">
        <v>9943</v>
      </c>
      <c r="BS849" t="s">
        <v>69</v>
      </c>
      <c r="BT849" t="s">
        <v>9</v>
      </c>
      <c r="BU849" t="s">
        <v>38</v>
      </c>
      <c r="BV849" t="s">
        <v>9944</v>
      </c>
      <c r="BW849" t="s">
        <v>9940</v>
      </c>
      <c r="BX849" t="s">
        <v>9939</v>
      </c>
      <c r="BY849" t="s">
        <v>9940</v>
      </c>
      <c r="BZ849" t="s">
        <v>40</v>
      </c>
      <c r="CB849" t="s">
        <v>9945</v>
      </c>
      <c r="CD849" t="s">
        <v>254</v>
      </c>
      <c r="CE849" t="s">
        <v>3790</v>
      </c>
      <c r="CF849">
        <v>249</v>
      </c>
      <c r="CG849" t="s">
        <v>165</v>
      </c>
      <c r="CI849" t="s">
        <v>9913</v>
      </c>
      <c r="CJ849">
        <v>23</v>
      </c>
      <c r="CK849" t="s">
        <v>45</v>
      </c>
      <c r="CL849" s="1">
        <v>42235</v>
      </c>
      <c r="CM849" t="s">
        <v>9941</v>
      </c>
      <c r="CO849" t="s">
        <v>9946</v>
      </c>
      <c r="CQ849">
        <v>3</v>
      </c>
      <c r="CR849" s="8">
        <v>18077.400000000001</v>
      </c>
      <c r="CS849">
        <v>3</v>
      </c>
      <c r="CU849" s="8">
        <v>15063.96</v>
      </c>
      <c r="CV849">
        <v>4</v>
      </c>
      <c r="CX849" t="s">
        <v>9947</v>
      </c>
      <c r="CY849">
        <v>8</v>
      </c>
    </row>
    <row r="850" spans="1:103" x14ac:dyDescent="0.35">
      <c r="A850" t="s">
        <v>9948</v>
      </c>
      <c r="B850" s="19" t="s">
        <v>9913</v>
      </c>
      <c r="C850" t="s">
        <v>9</v>
      </c>
      <c r="D850">
        <v>100</v>
      </c>
      <c r="E850">
        <v>73</v>
      </c>
      <c r="F850" t="s">
        <v>9913</v>
      </c>
      <c r="G850">
        <v>65</v>
      </c>
      <c r="H850" t="s">
        <v>10</v>
      </c>
      <c r="I850">
        <v>60</v>
      </c>
      <c r="J850" t="s">
        <v>11</v>
      </c>
      <c r="K850" t="s">
        <v>9949</v>
      </c>
      <c r="L850" s="1"/>
      <c r="M850" s="1">
        <v>42236</v>
      </c>
      <c r="N850" s="1">
        <v>41870</v>
      </c>
      <c r="O850" t="s">
        <v>13</v>
      </c>
      <c r="P850" s="1"/>
      <c r="Q850" t="s">
        <v>52</v>
      </c>
      <c r="R850" t="s">
        <v>9</v>
      </c>
      <c r="S850" t="s">
        <v>9915</v>
      </c>
      <c r="T850" t="s">
        <v>13</v>
      </c>
      <c r="U850" t="s">
        <v>302</v>
      </c>
      <c r="X850" s="8">
        <v>35</v>
      </c>
      <c r="Y850" s="8">
        <v>19</v>
      </c>
      <c r="Z850" s="8">
        <v>33.64</v>
      </c>
      <c r="AA850" s="8">
        <v>13281.56</v>
      </c>
      <c r="AB850" t="s">
        <v>18</v>
      </c>
      <c r="AC850" t="s">
        <v>18</v>
      </c>
      <c r="AD850" t="s">
        <v>438</v>
      </c>
      <c r="AE850" t="s">
        <v>11</v>
      </c>
      <c r="AF850" t="s">
        <v>20</v>
      </c>
      <c r="AG850" t="s">
        <v>9950</v>
      </c>
      <c r="AH850" t="s">
        <v>57</v>
      </c>
      <c r="AI850" t="s">
        <v>58</v>
      </c>
      <c r="AJ850" t="s">
        <v>80</v>
      </c>
      <c r="AK850" t="s">
        <v>882</v>
      </c>
      <c r="AL850" s="2">
        <v>41870.950868055559</v>
      </c>
      <c r="AM850" t="s">
        <v>9951</v>
      </c>
      <c r="AN850" t="s">
        <v>9952</v>
      </c>
      <c r="AO850">
        <v>6</v>
      </c>
      <c r="AP850" t="s">
        <v>823</v>
      </c>
      <c r="AQ850" t="s">
        <v>824</v>
      </c>
      <c r="AR850">
        <v>60</v>
      </c>
      <c r="AT850" t="s">
        <v>703</v>
      </c>
      <c r="AU850" t="s">
        <v>823</v>
      </c>
      <c r="AV850" t="s">
        <v>83</v>
      </c>
      <c r="AW850" s="8">
        <v>12270.56</v>
      </c>
      <c r="AX850" s="8">
        <v>12270.56</v>
      </c>
      <c r="AY850" s="8">
        <v>13281.56</v>
      </c>
      <c r="BA850" t="s">
        <v>9953</v>
      </c>
      <c r="BB850" t="s">
        <v>932</v>
      </c>
      <c r="BC850" t="s">
        <v>9954</v>
      </c>
      <c r="BD850">
        <v>1.3</v>
      </c>
      <c r="BE850">
        <v>44</v>
      </c>
      <c r="BF850" t="s">
        <v>9</v>
      </c>
      <c r="BG850" t="s">
        <v>9955</v>
      </c>
      <c r="BO850" t="s">
        <v>35</v>
      </c>
      <c r="BP850">
        <v>0</v>
      </c>
      <c r="BQ850" t="s">
        <v>36</v>
      </c>
      <c r="BR850" t="s">
        <v>9956</v>
      </c>
      <c r="BS850" t="s">
        <v>69</v>
      </c>
      <c r="BT850" t="s">
        <v>9</v>
      </c>
      <c r="BU850" t="s">
        <v>38</v>
      </c>
      <c r="BV850" t="s">
        <v>9957</v>
      </c>
      <c r="BW850" t="s">
        <v>9952</v>
      </c>
      <c r="BX850" t="s">
        <v>9950</v>
      </c>
      <c r="BY850" t="s">
        <v>9951</v>
      </c>
      <c r="BZ850" t="s">
        <v>40</v>
      </c>
      <c r="CB850" t="s">
        <v>9958</v>
      </c>
      <c r="CE850" t="s">
        <v>2098</v>
      </c>
      <c r="CF850">
        <v>199</v>
      </c>
      <c r="CG850" t="s">
        <v>44</v>
      </c>
      <c r="CI850" t="s">
        <v>9913</v>
      </c>
      <c r="CJ850">
        <v>23</v>
      </c>
      <c r="CK850" t="s">
        <v>45</v>
      </c>
      <c r="CL850" s="1">
        <v>42236</v>
      </c>
      <c r="CM850" t="s">
        <v>9953</v>
      </c>
      <c r="CO850" t="s">
        <v>9959</v>
      </c>
      <c r="CQ850">
        <v>3</v>
      </c>
      <c r="CR850" s="8">
        <v>14447.4</v>
      </c>
      <c r="CS850">
        <v>1</v>
      </c>
      <c r="CU850" s="8">
        <v>12270.56</v>
      </c>
      <c r="CV850">
        <v>4</v>
      </c>
      <c r="CX850" t="s">
        <v>9960</v>
      </c>
      <c r="CY850">
        <v>8</v>
      </c>
    </row>
    <row r="851" spans="1:103" x14ac:dyDescent="0.35">
      <c r="A851" t="s">
        <v>9961</v>
      </c>
      <c r="B851" s="19" t="s">
        <v>9913</v>
      </c>
      <c r="C851" t="s">
        <v>9</v>
      </c>
      <c r="D851">
        <v>100</v>
      </c>
      <c r="E851">
        <v>73</v>
      </c>
      <c r="F851" t="s">
        <v>9913</v>
      </c>
      <c r="G851">
        <v>67</v>
      </c>
      <c r="H851" t="s">
        <v>10</v>
      </c>
      <c r="I851">
        <v>73</v>
      </c>
      <c r="J851" t="s">
        <v>11</v>
      </c>
      <c r="K851" t="s">
        <v>9962</v>
      </c>
      <c r="L851" s="1"/>
      <c r="M851" s="1">
        <v>42237</v>
      </c>
      <c r="N851" s="1">
        <v>41870</v>
      </c>
      <c r="O851" t="s">
        <v>13</v>
      </c>
      <c r="P851" s="1"/>
      <c r="Q851" t="s">
        <v>52</v>
      </c>
      <c r="R851" t="s">
        <v>9</v>
      </c>
      <c r="S851" t="s">
        <v>9915</v>
      </c>
      <c r="T851" t="s">
        <v>13</v>
      </c>
      <c r="U851" t="s">
        <v>53</v>
      </c>
      <c r="X851" s="8">
        <v>35</v>
      </c>
      <c r="Y851" s="8">
        <v>19</v>
      </c>
      <c r="Z851" s="8">
        <v>33.64</v>
      </c>
      <c r="AA851" s="8">
        <v>16047.56</v>
      </c>
      <c r="AB851" t="s">
        <v>18</v>
      </c>
      <c r="AC851" t="s">
        <v>18</v>
      </c>
      <c r="AD851" t="s">
        <v>438</v>
      </c>
      <c r="AE851" t="s">
        <v>11</v>
      </c>
      <c r="AF851" t="s">
        <v>20</v>
      </c>
      <c r="AG851" t="s">
        <v>9963</v>
      </c>
      <c r="AH851" t="s">
        <v>57</v>
      </c>
      <c r="AI851" t="s">
        <v>58</v>
      </c>
      <c r="AJ851" t="s">
        <v>23</v>
      </c>
      <c r="AK851" t="s">
        <v>24</v>
      </c>
      <c r="AL851" s="2">
        <v>41870.951562499999</v>
      </c>
      <c r="AM851" t="s">
        <v>9964</v>
      </c>
      <c r="AN851" t="s">
        <v>9964</v>
      </c>
      <c r="AO851">
        <v>7</v>
      </c>
      <c r="AP851" t="s">
        <v>823</v>
      </c>
      <c r="AQ851" t="s">
        <v>824</v>
      </c>
      <c r="AR851">
        <v>60</v>
      </c>
      <c r="AT851" t="s">
        <v>703</v>
      </c>
      <c r="AU851" t="s">
        <v>823</v>
      </c>
      <c r="AV851" t="s">
        <v>29</v>
      </c>
      <c r="AW851" s="8">
        <v>14836.9</v>
      </c>
      <c r="AX851" s="8">
        <v>14836.9</v>
      </c>
      <c r="AY851" s="8">
        <v>16047.56</v>
      </c>
      <c r="BA851" t="s">
        <v>9965</v>
      </c>
      <c r="BB851" t="s">
        <v>64</v>
      </c>
      <c r="BC851" t="s">
        <v>9966</v>
      </c>
      <c r="BD851">
        <v>1.3</v>
      </c>
      <c r="BE851">
        <v>44</v>
      </c>
      <c r="BF851" t="s">
        <v>9</v>
      </c>
      <c r="BG851" t="s">
        <v>9967</v>
      </c>
      <c r="BO851" t="s">
        <v>35</v>
      </c>
      <c r="BP851">
        <v>0</v>
      </c>
      <c r="BQ851" t="s">
        <v>36</v>
      </c>
      <c r="BR851" t="s">
        <v>9498</v>
      </c>
      <c r="BS851" t="s">
        <v>69</v>
      </c>
      <c r="BT851" t="s">
        <v>9</v>
      </c>
      <c r="BU851" t="s">
        <v>38</v>
      </c>
      <c r="BV851" t="s">
        <v>9968</v>
      </c>
      <c r="BW851" t="s">
        <v>9964</v>
      </c>
      <c r="BX851" t="s">
        <v>9963</v>
      </c>
      <c r="BY851" t="s">
        <v>9969</v>
      </c>
      <c r="BZ851" t="s">
        <v>72</v>
      </c>
      <c r="CB851" t="s">
        <v>9970</v>
      </c>
      <c r="CE851" t="s">
        <v>338</v>
      </c>
      <c r="CF851">
        <v>199</v>
      </c>
      <c r="CG851" t="s">
        <v>44</v>
      </c>
      <c r="CI851" t="s">
        <v>9913</v>
      </c>
      <c r="CJ851">
        <v>23</v>
      </c>
      <c r="CK851" t="s">
        <v>45</v>
      </c>
      <c r="CL851" s="1">
        <v>42237</v>
      </c>
      <c r="CM851" t="s">
        <v>9965</v>
      </c>
      <c r="CO851" t="s">
        <v>9971</v>
      </c>
      <c r="CQ851">
        <v>4</v>
      </c>
      <c r="CR851" s="8">
        <v>17577.669999999998</v>
      </c>
      <c r="CS851">
        <v>1</v>
      </c>
      <c r="CU851" s="8">
        <v>14836.9</v>
      </c>
      <c r="CV851">
        <v>4</v>
      </c>
      <c r="CX851" t="s">
        <v>9972</v>
      </c>
      <c r="CY851">
        <v>8</v>
      </c>
    </row>
    <row r="852" spans="1:103" x14ac:dyDescent="0.35">
      <c r="A852" t="s">
        <v>9973</v>
      </c>
      <c r="B852" s="19" t="s">
        <v>9913</v>
      </c>
      <c r="C852" t="s">
        <v>9</v>
      </c>
      <c r="D852">
        <v>100</v>
      </c>
      <c r="E852">
        <v>73</v>
      </c>
      <c r="F852" t="s">
        <v>9913</v>
      </c>
      <c r="G852">
        <v>1758</v>
      </c>
      <c r="H852" t="s">
        <v>10</v>
      </c>
      <c r="I852">
        <v>60</v>
      </c>
      <c r="J852" t="s">
        <v>11</v>
      </c>
      <c r="K852" t="s">
        <v>9974</v>
      </c>
      <c r="L852" s="1"/>
      <c r="M852" s="1">
        <v>42238</v>
      </c>
      <c r="N852" s="1">
        <v>42131</v>
      </c>
      <c r="O852" t="s">
        <v>13</v>
      </c>
      <c r="P852" s="1">
        <v>42138</v>
      </c>
      <c r="Q852" t="s">
        <v>14</v>
      </c>
      <c r="R852" t="s">
        <v>9</v>
      </c>
      <c r="S852" t="s">
        <v>9915</v>
      </c>
      <c r="T852" t="s">
        <v>13</v>
      </c>
      <c r="U852" t="s">
        <v>53</v>
      </c>
      <c r="X852" s="8">
        <v>35</v>
      </c>
      <c r="Y852" s="8">
        <v>19</v>
      </c>
      <c r="Z852" s="8">
        <v>33.64</v>
      </c>
      <c r="AA852" s="8">
        <v>14251.93</v>
      </c>
      <c r="AB852" t="s">
        <v>18</v>
      </c>
      <c r="AC852" t="s">
        <v>18</v>
      </c>
      <c r="AD852" t="s">
        <v>438</v>
      </c>
      <c r="AE852" t="s">
        <v>11</v>
      </c>
      <c r="AF852" t="s">
        <v>20</v>
      </c>
      <c r="AH852" t="s">
        <v>4098</v>
      </c>
      <c r="AI852" t="s">
        <v>1980</v>
      </c>
      <c r="AJ852" t="s">
        <v>59</v>
      </c>
      <c r="AK852" t="s">
        <v>120</v>
      </c>
      <c r="AL852" s="2">
        <v>42131.383564814816</v>
      </c>
      <c r="AM852" t="s">
        <v>9975</v>
      </c>
      <c r="AN852" t="s">
        <v>9976</v>
      </c>
      <c r="AO852">
        <v>6</v>
      </c>
      <c r="AP852" t="s">
        <v>823</v>
      </c>
      <c r="AQ852" t="s">
        <v>824</v>
      </c>
      <c r="AR852">
        <v>60</v>
      </c>
      <c r="AT852" t="s">
        <v>703</v>
      </c>
      <c r="AU852" t="s">
        <v>823</v>
      </c>
      <c r="AV852" t="s">
        <v>62</v>
      </c>
      <c r="AW852" s="8">
        <v>13069.8</v>
      </c>
      <c r="AX852" s="8">
        <v>13069.8</v>
      </c>
      <c r="AY852" s="8">
        <v>14251.93</v>
      </c>
      <c r="BA852" t="s">
        <v>9977</v>
      </c>
      <c r="BB852" t="s">
        <v>9978</v>
      </c>
      <c r="BC852" t="s">
        <v>9979</v>
      </c>
      <c r="BD852">
        <v>1.3</v>
      </c>
      <c r="BE852">
        <v>44</v>
      </c>
      <c r="BF852" t="s">
        <v>9</v>
      </c>
      <c r="BG852" t="s">
        <v>9980</v>
      </c>
      <c r="BO852" t="s">
        <v>35</v>
      </c>
      <c r="BP852">
        <v>0</v>
      </c>
      <c r="BQ852" t="s">
        <v>36</v>
      </c>
      <c r="BR852" t="s">
        <v>9981</v>
      </c>
      <c r="BS852" t="s">
        <v>9</v>
      </c>
      <c r="BT852" t="s">
        <v>9</v>
      </c>
      <c r="BU852" t="s">
        <v>38</v>
      </c>
      <c r="BV852" t="s">
        <v>9982</v>
      </c>
      <c r="BW852" t="s">
        <v>9976</v>
      </c>
      <c r="BX852" t="s">
        <v>9983</v>
      </c>
      <c r="BY852" t="s">
        <v>9976</v>
      </c>
      <c r="BZ852" t="s">
        <v>72</v>
      </c>
      <c r="CB852" t="s">
        <v>9984</v>
      </c>
      <c r="CC852" t="s">
        <v>9985</v>
      </c>
      <c r="CD852" t="s">
        <v>164</v>
      </c>
      <c r="CE852" t="s">
        <v>9986</v>
      </c>
      <c r="CF852">
        <v>199</v>
      </c>
      <c r="CG852" t="s">
        <v>44</v>
      </c>
      <c r="CI852" t="s">
        <v>9913</v>
      </c>
      <c r="CJ852">
        <v>23</v>
      </c>
      <c r="CK852" t="s">
        <v>45</v>
      </c>
      <c r="CL852" s="1">
        <v>42238</v>
      </c>
      <c r="CM852" t="s">
        <v>9977</v>
      </c>
      <c r="CQ852">
        <v>2</v>
      </c>
      <c r="CR852" s="8">
        <v>11083.6</v>
      </c>
      <c r="CS852">
        <v>2</v>
      </c>
      <c r="CU852" s="8">
        <v>13069.8</v>
      </c>
      <c r="CV852">
        <v>4</v>
      </c>
      <c r="CX852" t="s">
        <v>9987</v>
      </c>
      <c r="CY852">
        <v>8</v>
      </c>
    </row>
    <row r="853" spans="1:103" x14ac:dyDescent="0.35">
      <c r="A853" t="s">
        <v>9988</v>
      </c>
      <c r="B853" s="19" t="s">
        <v>9913</v>
      </c>
      <c r="C853" t="s">
        <v>9</v>
      </c>
      <c r="D853">
        <v>100</v>
      </c>
      <c r="E853">
        <v>73</v>
      </c>
      <c r="F853" t="s">
        <v>9913</v>
      </c>
      <c r="G853">
        <v>66</v>
      </c>
      <c r="H853" t="s">
        <v>50</v>
      </c>
      <c r="I853">
        <v>60</v>
      </c>
      <c r="J853" t="s">
        <v>11</v>
      </c>
      <c r="K853" t="s">
        <v>9989</v>
      </c>
      <c r="L853" s="1"/>
      <c r="M853" s="1">
        <v>42236</v>
      </c>
      <c r="N853" s="1">
        <v>41870</v>
      </c>
      <c r="O853" t="s">
        <v>13</v>
      </c>
      <c r="P853" s="1"/>
      <c r="Q853" t="s">
        <v>52</v>
      </c>
      <c r="R853" t="s">
        <v>9</v>
      </c>
      <c r="S853" t="s">
        <v>9915</v>
      </c>
      <c r="T853" t="s">
        <v>13</v>
      </c>
      <c r="U853" t="s">
        <v>16</v>
      </c>
      <c r="V853" t="s">
        <v>9990</v>
      </c>
      <c r="X853" s="8">
        <v>41</v>
      </c>
      <c r="Y853" s="8">
        <v>21</v>
      </c>
      <c r="Z853" s="8">
        <v>33.64</v>
      </c>
      <c r="AA853" s="8">
        <v>14429.41</v>
      </c>
      <c r="AB853" t="s">
        <v>54</v>
      </c>
      <c r="AC853" t="s">
        <v>55</v>
      </c>
      <c r="AD853" t="s">
        <v>438</v>
      </c>
      <c r="AE853" t="s">
        <v>11</v>
      </c>
      <c r="AF853" t="s">
        <v>20</v>
      </c>
      <c r="AG853" t="s">
        <v>2707</v>
      </c>
      <c r="AH853" t="s">
        <v>57</v>
      </c>
      <c r="AI853" t="s">
        <v>58</v>
      </c>
      <c r="AJ853" t="s">
        <v>80</v>
      </c>
      <c r="AK853" t="s">
        <v>81</v>
      </c>
      <c r="AL853" s="2">
        <v>41870.951249999998</v>
      </c>
      <c r="AM853" t="s">
        <v>9991</v>
      </c>
      <c r="AN853" t="s">
        <v>9991</v>
      </c>
      <c r="AO853">
        <v>8</v>
      </c>
      <c r="AP853" t="s">
        <v>823</v>
      </c>
      <c r="AQ853" t="s">
        <v>824</v>
      </c>
      <c r="AR853">
        <v>60</v>
      </c>
      <c r="AT853" t="s">
        <v>703</v>
      </c>
      <c r="AU853" t="s">
        <v>823</v>
      </c>
      <c r="AV853" t="s">
        <v>83</v>
      </c>
      <c r="AW853" s="8">
        <v>13346.6</v>
      </c>
      <c r="AX853" s="8">
        <v>13346.6</v>
      </c>
      <c r="AY853" s="8">
        <v>14429.41</v>
      </c>
      <c r="AZ853" t="s">
        <v>30</v>
      </c>
      <c r="BA853" t="s">
        <v>9992</v>
      </c>
      <c r="BB853" t="s">
        <v>9993</v>
      </c>
      <c r="BC853" t="s">
        <v>9994</v>
      </c>
      <c r="BD853">
        <v>1.3</v>
      </c>
      <c r="BE853">
        <v>44</v>
      </c>
      <c r="BF853" t="s">
        <v>9</v>
      </c>
      <c r="BG853" t="s">
        <v>9995</v>
      </c>
      <c r="BO853" t="s">
        <v>67</v>
      </c>
      <c r="BP853">
        <v>0</v>
      </c>
      <c r="BQ853" t="s">
        <v>36</v>
      </c>
      <c r="BR853" t="s">
        <v>4327</v>
      </c>
      <c r="BS853" t="s">
        <v>69</v>
      </c>
      <c r="BT853" t="s">
        <v>9</v>
      </c>
      <c r="BU853" t="s">
        <v>38</v>
      </c>
      <c r="BV853" t="s">
        <v>9996</v>
      </c>
      <c r="BW853" t="s">
        <v>9997</v>
      </c>
      <c r="BX853" t="s">
        <v>9990</v>
      </c>
      <c r="BY853" t="s">
        <v>9997</v>
      </c>
      <c r="BZ853" t="s">
        <v>40</v>
      </c>
      <c r="CB853" t="s">
        <v>5880</v>
      </c>
      <c r="CD853" t="s">
        <v>254</v>
      </c>
      <c r="CE853" t="s">
        <v>608</v>
      </c>
      <c r="CF853">
        <v>219</v>
      </c>
      <c r="CG853" t="s">
        <v>74</v>
      </c>
      <c r="CI853" t="s">
        <v>9913</v>
      </c>
      <c r="CJ853">
        <v>23</v>
      </c>
      <c r="CK853" t="s">
        <v>45</v>
      </c>
      <c r="CL853" s="1">
        <v>42236</v>
      </c>
      <c r="CM853" t="s">
        <v>9992</v>
      </c>
      <c r="CO853" t="s">
        <v>9998</v>
      </c>
      <c r="CQ853">
        <v>3</v>
      </c>
      <c r="CR853" s="8">
        <v>15899.4</v>
      </c>
      <c r="CS853">
        <v>2</v>
      </c>
      <c r="CU853" s="8">
        <v>13346.6</v>
      </c>
      <c r="CV853">
        <v>4</v>
      </c>
      <c r="CX853" t="s">
        <v>9999</v>
      </c>
      <c r="CY853">
        <v>8</v>
      </c>
    </row>
    <row r="854" spans="1:103" x14ac:dyDescent="0.35">
      <c r="A854" t="s">
        <v>10000</v>
      </c>
      <c r="B854" s="19" t="s">
        <v>9913</v>
      </c>
      <c r="C854" t="s">
        <v>9</v>
      </c>
      <c r="D854">
        <v>100</v>
      </c>
      <c r="E854">
        <v>73</v>
      </c>
      <c r="F854" t="s">
        <v>9913</v>
      </c>
      <c r="G854">
        <v>68</v>
      </c>
      <c r="H854" t="s">
        <v>50</v>
      </c>
      <c r="I854">
        <v>73</v>
      </c>
      <c r="J854" t="s">
        <v>11</v>
      </c>
      <c r="K854" t="s">
        <v>10001</v>
      </c>
      <c r="L854" s="1"/>
      <c r="M854" s="1">
        <v>42237</v>
      </c>
      <c r="N854" s="1">
        <v>41870</v>
      </c>
      <c r="O854" t="s">
        <v>13</v>
      </c>
      <c r="P854" s="1">
        <v>41877</v>
      </c>
      <c r="Q854" t="s">
        <v>52</v>
      </c>
      <c r="R854" t="s">
        <v>9</v>
      </c>
      <c r="S854" t="s">
        <v>9915</v>
      </c>
      <c r="T854" t="s">
        <v>13</v>
      </c>
      <c r="U854" t="s">
        <v>53</v>
      </c>
      <c r="X854" s="8">
        <v>41</v>
      </c>
      <c r="Y854" s="8">
        <v>21</v>
      </c>
      <c r="Z854" s="8">
        <v>33.64</v>
      </c>
      <c r="AA854" s="8">
        <v>17489.09</v>
      </c>
      <c r="AB854" t="s">
        <v>54</v>
      </c>
      <c r="AC854" t="s">
        <v>55</v>
      </c>
      <c r="AD854" t="s">
        <v>438</v>
      </c>
      <c r="AE854" t="s">
        <v>11</v>
      </c>
      <c r="AF854" t="s">
        <v>20</v>
      </c>
      <c r="AG854" t="s">
        <v>2082</v>
      </c>
      <c r="AH854" t="s">
        <v>57</v>
      </c>
      <c r="AI854" t="s">
        <v>58</v>
      </c>
      <c r="AJ854" t="s">
        <v>23</v>
      </c>
      <c r="AK854" t="s">
        <v>135</v>
      </c>
      <c r="AL854" s="2">
        <v>41870.951932870368</v>
      </c>
      <c r="AM854" t="s">
        <v>10002</v>
      </c>
      <c r="AN854" t="s">
        <v>10002</v>
      </c>
      <c r="AO854">
        <v>6</v>
      </c>
      <c r="AP854" t="s">
        <v>823</v>
      </c>
      <c r="AQ854" t="s">
        <v>824</v>
      </c>
      <c r="AR854">
        <v>60</v>
      </c>
      <c r="AT854" t="s">
        <v>703</v>
      </c>
      <c r="AU854" t="s">
        <v>823</v>
      </c>
      <c r="AV854" t="s">
        <v>29</v>
      </c>
      <c r="AW854" s="8">
        <v>16183.27</v>
      </c>
      <c r="AX854" s="8">
        <v>16183.27</v>
      </c>
      <c r="AY854" s="8">
        <v>17489.09</v>
      </c>
      <c r="BA854" t="s">
        <v>10003</v>
      </c>
      <c r="BB854" t="s">
        <v>1813</v>
      </c>
      <c r="BC854" t="s">
        <v>10004</v>
      </c>
      <c r="BD854">
        <v>1.3</v>
      </c>
      <c r="BE854">
        <v>44</v>
      </c>
      <c r="BF854" t="s">
        <v>9</v>
      </c>
      <c r="BG854" t="s">
        <v>10005</v>
      </c>
      <c r="BO854" t="s">
        <v>67</v>
      </c>
      <c r="BP854">
        <v>0</v>
      </c>
      <c r="BQ854" t="s">
        <v>36</v>
      </c>
      <c r="BR854" t="s">
        <v>10006</v>
      </c>
      <c r="BS854" t="s">
        <v>69</v>
      </c>
      <c r="BT854" t="s">
        <v>9</v>
      </c>
      <c r="BU854" t="s">
        <v>38</v>
      </c>
      <c r="BV854" t="s">
        <v>10007</v>
      </c>
      <c r="BW854" t="s">
        <v>10002</v>
      </c>
      <c r="BX854" t="s">
        <v>10008</v>
      </c>
      <c r="BY854" t="s">
        <v>10002</v>
      </c>
      <c r="BZ854" t="s">
        <v>40</v>
      </c>
      <c r="CE854" t="s">
        <v>473</v>
      </c>
      <c r="CF854">
        <v>219</v>
      </c>
      <c r="CG854" t="s">
        <v>74</v>
      </c>
      <c r="CI854" t="s">
        <v>9913</v>
      </c>
      <c r="CJ854">
        <v>23</v>
      </c>
      <c r="CK854" t="s">
        <v>45</v>
      </c>
      <c r="CL854" s="1">
        <v>42237</v>
      </c>
      <c r="CM854" t="s">
        <v>10003</v>
      </c>
      <c r="CO854" t="s">
        <v>10009</v>
      </c>
      <c r="CQ854">
        <v>3</v>
      </c>
      <c r="CR854" s="8">
        <v>19344.27</v>
      </c>
      <c r="CS854">
        <v>3</v>
      </c>
      <c r="CU854" s="8">
        <v>16183.27</v>
      </c>
      <c r="CV854">
        <v>4</v>
      </c>
      <c r="CX854" t="s">
        <v>10010</v>
      </c>
      <c r="CY854">
        <v>8</v>
      </c>
    </row>
    <row r="855" spans="1:103" x14ac:dyDescent="0.35">
      <c r="A855" t="s">
        <v>3282</v>
      </c>
      <c r="B855" s="19" t="s">
        <v>3248</v>
      </c>
      <c r="C855" t="s">
        <v>9</v>
      </c>
      <c r="D855">
        <v>100</v>
      </c>
      <c r="E855">
        <v>165</v>
      </c>
      <c r="F855" t="s">
        <v>3248</v>
      </c>
      <c r="G855">
        <v>2063</v>
      </c>
      <c r="H855" t="s">
        <v>50</v>
      </c>
      <c r="I855">
        <v>80</v>
      </c>
      <c r="J855" t="s">
        <v>1805</v>
      </c>
      <c r="K855" t="s">
        <v>3283</v>
      </c>
      <c r="L855" s="1">
        <v>42186</v>
      </c>
      <c r="M855" s="1">
        <v>42236</v>
      </c>
      <c r="N855" s="1">
        <v>42166</v>
      </c>
      <c r="O855" t="s">
        <v>990</v>
      </c>
      <c r="P855" s="1">
        <v>42173</v>
      </c>
      <c r="Q855" t="s">
        <v>436</v>
      </c>
      <c r="R855" t="s">
        <v>9</v>
      </c>
      <c r="S855" t="s">
        <v>3250</v>
      </c>
      <c r="T855" t="s">
        <v>2933</v>
      </c>
      <c r="X855" s="8">
        <v>37</v>
      </c>
      <c r="Y855" s="8">
        <v>22</v>
      </c>
      <c r="Z855" s="8">
        <v>13.95</v>
      </c>
      <c r="AA855" s="8">
        <v>15185.89</v>
      </c>
      <c r="AB855" t="s">
        <v>55</v>
      </c>
      <c r="AC855" t="s">
        <v>303</v>
      </c>
      <c r="AD855" t="s">
        <v>760</v>
      </c>
      <c r="AE855" t="s">
        <v>1805</v>
      </c>
      <c r="AF855" t="s">
        <v>20</v>
      </c>
      <c r="AG855" t="s">
        <v>3284</v>
      </c>
      <c r="AH855" t="s">
        <v>1738</v>
      </c>
      <c r="AI855" t="s">
        <v>1661</v>
      </c>
      <c r="AJ855" t="s">
        <v>80</v>
      </c>
      <c r="AK855" t="s">
        <v>822</v>
      </c>
      <c r="AL855" s="2">
        <v>42166.718692129631</v>
      </c>
      <c r="AM855" t="s">
        <v>3285</v>
      </c>
      <c r="AN855" t="s">
        <v>3285</v>
      </c>
      <c r="AO855">
        <v>4</v>
      </c>
      <c r="AP855" t="s">
        <v>3253</v>
      </c>
      <c r="AQ855" t="s">
        <v>311</v>
      </c>
      <c r="AR855">
        <v>50</v>
      </c>
      <c r="AT855" t="s">
        <v>3254</v>
      </c>
      <c r="AU855" t="s">
        <v>3253</v>
      </c>
      <c r="AV855" t="s">
        <v>83</v>
      </c>
      <c r="AW855" s="8">
        <v>13933.2</v>
      </c>
      <c r="AX855" s="8">
        <v>13933.2</v>
      </c>
      <c r="AY855" s="8">
        <v>15185.89</v>
      </c>
      <c r="BB855" t="s">
        <v>2365</v>
      </c>
      <c r="BD855">
        <v>0.8</v>
      </c>
      <c r="BE855">
        <v>38</v>
      </c>
      <c r="BF855" t="s">
        <v>9</v>
      </c>
      <c r="BG855" t="s">
        <v>3286</v>
      </c>
      <c r="BO855" t="s">
        <v>828</v>
      </c>
      <c r="BP855">
        <v>0</v>
      </c>
      <c r="BQ855" t="s">
        <v>1816</v>
      </c>
      <c r="BR855" t="s">
        <v>3287</v>
      </c>
      <c r="BS855" t="s">
        <v>69</v>
      </c>
      <c r="BT855" t="s">
        <v>9</v>
      </c>
      <c r="BU855" t="s">
        <v>38</v>
      </c>
      <c r="BV855" t="s">
        <v>3288</v>
      </c>
      <c r="BW855" t="s">
        <v>3285</v>
      </c>
      <c r="BX855" t="s">
        <v>3284</v>
      </c>
      <c r="BY855" t="s">
        <v>3285</v>
      </c>
      <c r="BZ855" t="s">
        <v>40</v>
      </c>
      <c r="CB855" t="s">
        <v>3289</v>
      </c>
      <c r="CC855" t="s">
        <v>3290</v>
      </c>
      <c r="CE855" t="s">
        <v>2005</v>
      </c>
      <c r="CF855">
        <v>169</v>
      </c>
      <c r="CG855" t="s">
        <v>1501</v>
      </c>
      <c r="CI855" t="s">
        <v>3248</v>
      </c>
      <c r="CJ855">
        <v>127</v>
      </c>
      <c r="CK855" t="s">
        <v>45</v>
      </c>
      <c r="CL855" s="1">
        <v>42236</v>
      </c>
      <c r="CM855" t="s">
        <v>3291</v>
      </c>
      <c r="CO855" t="s">
        <v>3292</v>
      </c>
      <c r="CP855" t="s">
        <v>3290</v>
      </c>
      <c r="CQ855">
        <v>2</v>
      </c>
      <c r="CR855" s="8">
        <v>16359.2</v>
      </c>
      <c r="CS855">
        <v>1</v>
      </c>
      <c r="CU855" s="8">
        <v>13933.2</v>
      </c>
      <c r="CV855">
        <v>1</v>
      </c>
      <c r="CX855" t="s">
        <v>3293</v>
      </c>
      <c r="CY855">
        <v>6</v>
      </c>
    </row>
    <row r="856" spans="1:103" x14ac:dyDescent="0.35">
      <c r="A856" t="s">
        <v>9149</v>
      </c>
      <c r="B856" s="19" t="s">
        <v>9124</v>
      </c>
      <c r="C856" t="s">
        <v>9</v>
      </c>
      <c r="D856">
        <v>100</v>
      </c>
      <c r="E856">
        <v>36</v>
      </c>
      <c r="F856" t="s">
        <v>9124</v>
      </c>
      <c r="G856">
        <v>2044</v>
      </c>
      <c r="H856" t="s">
        <v>10</v>
      </c>
      <c r="I856">
        <v>36</v>
      </c>
      <c r="J856" t="s">
        <v>1805</v>
      </c>
      <c r="K856" t="s">
        <v>9150</v>
      </c>
      <c r="L856" s="1"/>
      <c r="M856" s="1">
        <v>42238</v>
      </c>
      <c r="N856" s="1">
        <v>42166</v>
      </c>
      <c r="O856" t="s">
        <v>13</v>
      </c>
      <c r="P856" s="1">
        <v>42173</v>
      </c>
      <c r="Q856" t="s">
        <v>14</v>
      </c>
      <c r="R856" t="s">
        <v>9</v>
      </c>
      <c r="S856" t="s">
        <v>9126</v>
      </c>
      <c r="T856" t="s">
        <v>13</v>
      </c>
      <c r="U856" t="s">
        <v>16</v>
      </c>
      <c r="X856" s="8">
        <v>34</v>
      </c>
      <c r="Y856" s="8">
        <v>20</v>
      </c>
      <c r="Z856" s="8">
        <v>41</v>
      </c>
      <c r="AA856" s="8">
        <v>7912.55</v>
      </c>
      <c r="AB856" t="s">
        <v>18</v>
      </c>
      <c r="AC856" t="s">
        <v>18</v>
      </c>
      <c r="AD856" t="s">
        <v>438</v>
      </c>
      <c r="AE856" t="s">
        <v>1805</v>
      </c>
      <c r="AF856" t="s">
        <v>20</v>
      </c>
      <c r="AG856" t="s">
        <v>9151</v>
      </c>
      <c r="AH856" t="s">
        <v>1738</v>
      </c>
      <c r="AI856" t="s">
        <v>1661</v>
      </c>
      <c r="AJ856" t="s">
        <v>59</v>
      </c>
      <c r="AK856" t="s">
        <v>120</v>
      </c>
      <c r="AL856" s="2">
        <v>42166.410358796296</v>
      </c>
      <c r="AM856" t="s">
        <v>9152</v>
      </c>
      <c r="AN856" t="s">
        <v>9152</v>
      </c>
      <c r="AO856">
        <v>2</v>
      </c>
      <c r="AP856" t="s">
        <v>7840</v>
      </c>
      <c r="AQ856" t="s">
        <v>818</v>
      </c>
      <c r="AR856">
        <v>35</v>
      </c>
      <c r="AT856" t="s">
        <v>7841</v>
      </c>
      <c r="AU856" t="s">
        <v>7840</v>
      </c>
      <c r="AV856" t="s">
        <v>62</v>
      </c>
      <c r="AW856" s="8">
        <v>7318.95</v>
      </c>
      <c r="AX856" s="8">
        <v>7318.95</v>
      </c>
      <c r="AY856" s="8">
        <v>7912.55</v>
      </c>
      <c r="BA856" t="s">
        <v>9153</v>
      </c>
      <c r="BB856" t="s">
        <v>32</v>
      </c>
      <c r="BC856" t="s">
        <v>9154</v>
      </c>
      <c r="BD856">
        <v>1.75</v>
      </c>
      <c r="BE856">
        <v>25</v>
      </c>
      <c r="BF856" t="s">
        <v>9</v>
      </c>
      <c r="BG856" t="s">
        <v>9155</v>
      </c>
      <c r="BO856" t="s">
        <v>35</v>
      </c>
      <c r="BP856">
        <v>0</v>
      </c>
      <c r="BQ856" t="s">
        <v>1816</v>
      </c>
      <c r="BR856" t="s">
        <v>9156</v>
      </c>
      <c r="BS856" t="s">
        <v>9</v>
      </c>
      <c r="BT856" t="s">
        <v>9</v>
      </c>
      <c r="BU856" t="s">
        <v>38</v>
      </c>
      <c r="BV856" t="s">
        <v>9157</v>
      </c>
      <c r="BW856" t="s">
        <v>9152</v>
      </c>
      <c r="BX856" t="s">
        <v>9151</v>
      </c>
      <c r="BY856" t="s">
        <v>9152</v>
      </c>
      <c r="BZ856" t="s">
        <v>40</v>
      </c>
      <c r="CB856" t="s">
        <v>9158</v>
      </c>
      <c r="CC856" t="s">
        <v>9159</v>
      </c>
      <c r="CE856" t="s">
        <v>338</v>
      </c>
      <c r="CF856">
        <v>199</v>
      </c>
      <c r="CG856" t="s">
        <v>44</v>
      </c>
      <c r="CI856" t="s">
        <v>9124</v>
      </c>
      <c r="CJ856">
        <v>123</v>
      </c>
      <c r="CK856" t="s">
        <v>45</v>
      </c>
      <c r="CL856" s="1">
        <v>42238</v>
      </c>
      <c r="CM856" t="s">
        <v>9153</v>
      </c>
      <c r="CN856" t="s">
        <v>9160</v>
      </c>
      <c r="CO856" t="s">
        <v>9161</v>
      </c>
      <c r="CP856" t="s">
        <v>9159</v>
      </c>
      <c r="CQ856">
        <v>1</v>
      </c>
      <c r="CR856" s="8"/>
      <c r="CS856">
        <v>2</v>
      </c>
      <c r="CU856" s="8">
        <v>7318.95</v>
      </c>
      <c r="CV856">
        <v>2</v>
      </c>
      <c r="CX856" t="s">
        <v>9162</v>
      </c>
      <c r="CY856">
        <v>6.6</v>
      </c>
    </row>
    <row r="857" spans="1:103" x14ac:dyDescent="0.35">
      <c r="A857" t="s">
        <v>10011</v>
      </c>
      <c r="B857" s="19" t="s">
        <v>10012</v>
      </c>
      <c r="C857" t="s">
        <v>9</v>
      </c>
      <c r="D857">
        <v>100</v>
      </c>
      <c r="E857">
        <v>65</v>
      </c>
      <c r="F857" t="s">
        <v>10012</v>
      </c>
      <c r="G857">
        <v>2091</v>
      </c>
      <c r="H857" t="s">
        <v>50</v>
      </c>
      <c r="I857">
        <v>65</v>
      </c>
      <c r="J857" t="s">
        <v>1805</v>
      </c>
      <c r="K857" t="s">
        <v>10013</v>
      </c>
      <c r="L857" s="1"/>
      <c r="M857" s="1">
        <v>42238</v>
      </c>
      <c r="N857" s="1">
        <v>42167</v>
      </c>
      <c r="O857" t="s">
        <v>13</v>
      </c>
      <c r="P857" s="1">
        <v>42174</v>
      </c>
      <c r="Q857" t="s">
        <v>14</v>
      </c>
      <c r="R857" t="s">
        <v>9</v>
      </c>
      <c r="S857" t="s">
        <v>10014</v>
      </c>
      <c r="T857" t="s">
        <v>13</v>
      </c>
      <c r="U857" t="s">
        <v>226</v>
      </c>
      <c r="X857" s="8">
        <v>28</v>
      </c>
      <c r="Y857" s="8">
        <v>21</v>
      </c>
      <c r="Z857" s="8">
        <v>41</v>
      </c>
      <c r="AA857" s="8">
        <v>15478.08</v>
      </c>
      <c r="AB857" t="s">
        <v>55</v>
      </c>
      <c r="AC857" t="s">
        <v>55</v>
      </c>
      <c r="AD857" t="s">
        <v>438</v>
      </c>
      <c r="AE857" t="s">
        <v>1805</v>
      </c>
      <c r="AF857" t="s">
        <v>20</v>
      </c>
      <c r="AG857" t="s">
        <v>4172</v>
      </c>
      <c r="AH857" t="s">
        <v>4159</v>
      </c>
      <c r="AI857" t="s">
        <v>1661</v>
      </c>
      <c r="AJ857" t="s">
        <v>59</v>
      </c>
      <c r="AK857" t="s">
        <v>60</v>
      </c>
      <c r="AL857" s="2">
        <v>42167.60434027778</v>
      </c>
      <c r="AM857" t="s">
        <v>10015</v>
      </c>
      <c r="AN857" t="s">
        <v>10015</v>
      </c>
      <c r="AO857">
        <v>2</v>
      </c>
      <c r="AP857" t="s">
        <v>3730</v>
      </c>
      <c r="AQ857" t="s">
        <v>702</v>
      </c>
      <c r="AR857">
        <v>70</v>
      </c>
      <c r="AT857" t="s">
        <v>5925</v>
      </c>
      <c r="AU857" t="s">
        <v>3730</v>
      </c>
      <c r="AV857" t="s">
        <v>62</v>
      </c>
      <c r="AW857" s="8">
        <v>14317.64</v>
      </c>
      <c r="AX857" s="8">
        <v>14317.64</v>
      </c>
      <c r="AY857" s="8">
        <v>15478.08</v>
      </c>
      <c r="BA857" t="s">
        <v>10016</v>
      </c>
      <c r="BB857" t="s">
        <v>10017</v>
      </c>
      <c r="BC857" t="s">
        <v>10018</v>
      </c>
      <c r="BD857">
        <v>1.5</v>
      </c>
      <c r="BE857">
        <v>55</v>
      </c>
      <c r="BF857" t="s">
        <v>9</v>
      </c>
      <c r="BG857" t="s">
        <v>10019</v>
      </c>
      <c r="BO857" t="s">
        <v>67</v>
      </c>
      <c r="BP857">
        <v>0</v>
      </c>
      <c r="BQ857" t="s">
        <v>1816</v>
      </c>
      <c r="BR857" t="s">
        <v>10020</v>
      </c>
      <c r="BS857" t="s">
        <v>9</v>
      </c>
      <c r="BT857" t="s">
        <v>9</v>
      </c>
      <c r="BU857" t="s">
        <v>38</v>
      </c>
      <c r="BV857" t="s">
        <v>10021</v>
      </c>
      <c r="BW857" t="s">
        <v>10015</v>
      </c>
      <c r="BX857" t="s">
        <v>10022</v>
      </c>
      <c r="BY857" t="s">
        <v>10015</v>
      </c>
      <c r="BZ857" t="s">
        <v>40</v>
      </c>
      <c r="CA857" t="s">
        <v>10023</v>
      </c>
      <c r="CC857" t="s">
        <v>10023</v>
      </c>
      <c r="CE857" t="s">
        <v>493</v>
      </c>
      <c r="CF857">
        <v>219</v>
      </c>
      <c r="CG857" t="s">
        <v>1501</v>
      </c>
      <c r="CI857" t="s">
        <v>10012</v>
      </c>
      <c r="CJ857">
        <v>118</v>
      </c>
      <c r="CK857" t="s">
        <v>45</v>
      </c>
      <c r="CL857" s="1">
        <v>42238</v>
      </c>
      <c r="CM857" t="s">
        <v>10016</v>
      </c>
      <c r="CN857" t="s">
        <v>10024</v>
      </c>
      <c r="CO857" t="s">
        <v>10024</v>
      </c>
      <c r="CP857" t="s">
        <v>10024</v>
      </c>
      <c r="CQ857">
        <v>1</v>
      </c>
      <c r="CR857" s="8">
        <v>17224.349999999999</v>
      </c>
      <c r="CS857">
        <v>2</v>
      </c>
      <c r="CU857" s="8">
        <v>14317.64</v>
      </c>
      <c r="CV857">
        <v>2</v>
      </c>
      <c r="CX857" t="s">
        <v>10025</v>
      </c>
      <c r="CY857">
        <v>7.2</v>
      </c>
    </row>
    <row r="858" spans="1:103" x14ac:dyDescent="0.35">
      <c r="A858" t="s">
        <v>3482</v>
      </c>
      <c r="B858" s="19" t="s">
        <v>3437</v>
      </c>
      <c r="C858" t="s">
        <v>9</v>
      </c>
      <c r="D858">
        <v>100</v>
      </c>
      <c r="E858">
        <v>46</v>
      </c>
      <c r="F858" t="s">
        <v>3437</v>
      </c>
      <c r="G858">
        <v>2205</v>
      </c>
      <c r="H858" t="s">
        <v>50</v>
      </c>
      <c r="I858">
        <v>46</v>
      </c>
      <c r="J858" t="s">
        <v>1805</v>
      </c>
      <c r="K858" t="s">
        <v>3483</v>
      </c>
      <c r="L858" s="1"/>
      <c r="M858" s="1">
        <v>42235</v>
      </c>
      <c r="N858" s="1">
        <v>42178</v>
      </c>
      <c r="O858" t="s">
        <v>13</v>
      </c>
      <c r="P858" s="1">
        <v>42185</v>
      </c>
      <c r="Q858" t="s">
        <v>202</v>
      </c>
      <c r="R858" t="s">
        <v>9</v>
      </c>
      <c r="S858" t="s">
        <v>3439</v>
      </c>
      <c r="T858" t="s">
        <v>13</v>
      </c>
      <c r="U858" t="s">
        <v>657</v>
      </c>
      <c r="X858" s="8">
        <v>28</v>
      </c>
      <c r="Y858" s="8">
        <v>21</v>
      </c>
      <c r="Z858" s="8">
        <v>41</v>
      </c>
      <c r="AA858" s="8">
        <v>11007.94</v>
      </c>
      <c r="AB858" t="s">
        <v>697</v>
      </c>
      <c r="AC858" t="s">
        <v>54</v>
      </c>
      <c r="AD858" t="s">
        <v>438</v>
      </c>
      <c r="AE858" t="s">
        <v>1805</v>
      </c>
      <c r="AF858" t="s">
        <v>20</v>
      </c>
      <c r="AG858" t="s">
        <v>3484</v>
      </c>
      <c r="AH858" t="s">
        <v>1030</v>
      </c>
      <c r="AI858" t="s">
        <v>1031</v>
      </c>
      <c r="AJ858" t="s">
        <v>100</v>
      </c>
      <c r="AK858" t="s">
        <v>3485</v>
      </c>
      <c r="AL858" s="2">
        <v>42178.653622685182</v>
      </c>
      <c r="AM858" t="s">
        <v>3486</v>
      </c>
      <c r="AO858">
        <v>2</v>
      </c>
      <c r="AP858" t="s">
        <v>3011</v>
      </c>
      <c r="AQ858" t="s">
        <v>860</v>
      </c>
      <c r="AR858">
        <v>50</v>
      </c>
      <c r="AT858" t="s">
        <v>3012</v>
      </c>
      <c r="AU858" t="s">
        <v>3011</v>
      </c>
      <c r="AV858" t="s">
        <v>104</v>
      </c>
      <c r="AW858" s="8">
        <v>10177.299999999999</v>
      </c>
      <c r="AX858" s="8">
        <v>10177.299999999999</v>
      </c>
      <c r="AY858" s="8">
        <v>11007.94</v>
      </c>
      <c r="BA858" t="s">
        <v>3487</v>
      </c>
      <c r="BB858" t="s">
        <v>3488</v>
      </c>
      <c r="BC858" t="s">
        <v>3489</v>
      </c>
      <c r="BD858">
        <v>1.2</v>
      </c>
      <c r="BE858">
        <v>37</v>
      </c>
      <c r="BF858" t="s">
        <v>9</v>
      </c>
      <c r="BG858" t="s">
        <v>3490</v>
      </c>
      <c r="BO858" t="s">
        <v>304</v>
      </c>
      <c r="BP858">
        <v>0</v>
      </c>
      <c r="BQ858" t="s">
        <v>1816</v>
      </c>
      <c r="BR858" t="s">
        <v>3491</v>
      </c>
      <c r="BS858" t="s">
        <v>9</v>
      </c>
      <c r="BT858" t="s">
        <v>9</v>
      </c>
      <c r="BU858" t="s">
        <v>38</v>
      </c>
      <c r="BV858" t="s">
        <v>3492</v>
      </c>
      <c r="BW858" t="s">
        <v>3486</v>
      </c>
      <c r="BX858" t="s">
        <v>3493</v>
      </c>
      <c r="BY858" t="s">
        <v>3486</v>
      </c>
      <c r="BZ858" t="s">
        <v>40</v>
      </c>
      <c r="CB858" t="s">
        <v>3494</v>
      </c>
      <c r="CC858" t="s">
        <v>3495</v>
      </c>
      <c r="CE858" t="s">
        <v>589</v>
      </c>
      <c r="CF858">
        <v>219</v>
      </c>
      <c r="CG858" t="s">
        <v>1654</v>
      </c>
      <c r="CI858" t="s">
        <v>3437</v>
      </c>
      <c r="CJ858">
        <v>121</v>
      </c>
      <c r="CK858" t="s">
        <v>45</v>
      </c>
      <c r="CL858" s="1">
        <v>42235</v>
      </c>
      <c r="CM858" t="s">
        <v>3487</v>
      </c>
      <c r="CO858" t="s">
        <v>3496</v>
      </c>
      <c r="CQ858">
        <v>1</v>
      </c>
      <c r="CR858" s="8"/>
      <c r="CS858">
        <v>1</v>
      </c>
      <c r="CU858" s="8">
        <v>10177.299999999999</v>
      </c>
      <c r="CV858">
        <v>3</v>
      </c>
      <c r="CX858" t="s">
        <v>3497</v>
      </c>
      <c r="CY858">
        <v>6.6</v>
      </c>
    </row>
    <row r="859" spans="1:103" x14ac:dyDescent="0.35">
      <c r="A859" t="s">
        <v>7918</v>
      </c>
      <c r="B859" s="19" t="s">
        <v>7836</v>
      </c>
      <c r="C859" t="s">
        <v>9</v>
      </c>
      <c r="D859">
        <v>100</v>
      </c>
      <c r="E859">
        <v>40</v>
      </c>
      <c r="F859" t="s">
        <v>7836</v>
      </c>
      <c r="G859">
        <v>2242</v>
      </c>
      <c r="H859" t="s">
        <v>50</v>
      </c>
      <c r="I859">
        <v>40</v>
      </c>
      <c r="J859" t="s">
        <v>1805</v>
      </c>
      <c r="K859" t="s">
        <v>7919</v>
      </c>
      <c r="L859" s="1"/>
      <c r="M859" s="1">
        <v>42238</v>
      </c>
      <c r="N859" s="1">
        <v>42184</v>
      </c>
      <c r="O859" t="s">
        <v>13</v>
      </c>
      <c r="P859" s="1">
        <v>42191</v>
      </c>
      <c r="Q859" t="s">
        <v>202</v>
      </c>
      <c r="R859" t="s">
        <v>9</v>
      </c>
      <c r="S859" t="s">
        <v>7838</v>
      </c>
      <c r="T859" t="s">
        <v>13</v>
      </c>
      <c r="U859" t="s">
        <v>657</v>
      </c>
      <c r="X859" s="8">
        <v>40</v>
      </c>
      <c r="Y859" s="8">
        <v>22</v>
      </c>
      <c r="Z859" s="8">
        <v>45</v>
      </c>
      <c r="AA859" s="8">
        <v>11048.22</v>
      </c>
      <c r="AB859" t="s">
        <v>697</v>
      </c>
      <c r="AC859" t="s">
        <v>54</v>
      </c>
      <c r="AD859" t="s">
        <v>19</v>
      </c>
      <c r="AE859" t="s">
        <v>1805</v>
      </c>
      <c r="AF859" t="s">
        <v>20</v>
      </c>
      <c r="AG859" t="s">
        <v>7920</v>
      </c>
      <c r="AH859" t="s">
        <v>2447</v>
      </c>
      <c r="AI859" t="s">
        <v>207</v>
      </c>
      <c r="AJ859" t="s">
        <v>59</v>
      </c>
      <c r="AK859" t="s">
        <v>3457</v>
      </c>
      <c r="AL859" s="2">
        <v>42184.420104166667</v>
      </c>
      <c r="AM859" t="s">
        <v>7921</v>
      </c>
      <c r="AN859" t="s">
        <v>7922</v>
      </c>
      <c r="AO859">
        <v>2</v>
      </c>
      <c r="AP859" t="s">
        <v>7840</v>
      </c>
      <c r="AQ859" t="s">
        <v>818</v>
      </c>
      <c r="AR859">
        <v>35</v>
      </c>
      <c r="AT859" t="s">
        <v>7841</v>
      </c>
      <c r="AU859" t="s">
        <v>7840</v>
      </c>
      <c r="AV859" t="s">
        <v>62</v>
      </c>
      <c r="AW859" s="8">
        <v>10218.25</v>
      </c>
      <c r="AX859" s="8">
        <v>10218.25</v>
      </c>
      <c r="AY859" s="8">
        <v>11048.22</v>
      </c>
      <c r="BA859" t="s">
        <v>7923</v>
      </c>
      <c r="BB859" t="s">
        <v>84</v>
      </c>
      <c r="BC859" t="s">
        <v>7924</v>
      </c>
      <c r="BD859">
        <v>1.4</v>
      </c>
      <c r="BE859">
        <v>24</v>
      </c>
      <c r="BF859" t="s">
        <v>9</v>
      </c>
      <c r="BG859" t="s">
        <v>7925</v>
      </c>
      <c r="BO859" t="s">
        <v>304</v>
      </c>
      <c r="BP859">
        <v>0</v>
      </c>
      <c r="BQ859" t="s">
        <v>1816</v>
      </c>
      <c r="BR859" t="s">
        <v>7926</v>
      </c>
      <c r="BS859" t="s">
        <v>9</v>
      </c>
      <c r="BT859" t="s">
        <v>9</v>
      </c>
      <c r="BU859" t="s">
        <v>38</v>
      </c>
      <c r="BV859" t="s">
        <v>7927</v>
      </c>
      <c r="BW859" t="s">
        <v>7921</v>
      </c>
      <c r="BX859" t="s">
        <v>5533</v>
      </c>
      <c r="BY859" t="s">
        <v>7922</v>
      </c>
      <c r="BZ859" t="s">
        <v>40</v>
      </c>
      <c r="CB859" t="s">
        <v>7928</v>
      </c>
      <c r="CE859" t="s">
        <v>43</v>
      </c>
      <c r="CF859">
        <v>249</v>
      </c>
      <c r="CG859" t="s">
        <v>1654</v>
      </c>
      <c r="CI859" t="s">
        <v>7836</v>
      </c>
      <c r="CJ859">
        <v>113</v>
      </c>
      <c r="CK859" t="s">
        <v>45</v>
      </c>
      <c r="CL859" s="1">
        <v>42238</v>
      </c>
      <c r="CM859" t="s">
        <v>7923</v>
      </c>
      <c r="CO859" t="s">
        <v>7929</v>
      </c>
      <c r="CQ859">
        <v>1</v>
      </c>
      <c r="CR859" s="8"/>
      <c r="CS859">
        <v>1</v>
      </c>
      <c r="CU859" s="8">
        <v>10218.25</v>
      </c>
      <c r="CV859">
        <v>3</v>
      </c>
      <c r="CX859" t="s">
        <v>7930</v>
      </c>
      <c r="CY859">
        <v>5</v>
      </c>
    </row>
    <row r="860" spans="1:103" x14ac:dyDescent="0.35">
      <c r="A860" t="s">
        <v>10067</v>
      </c>
      <c r="B860" s="19" t="s">
        <v>10068</v>
      </c>
      <c r="C860" t="s">
        <v>9</v>
      </c>
      <c r="D860">
        <v>100</v>
      </c>
      <c r="E860">
        <v>35</v>
      </c>
      <c r="F860" t="s">
        <v>10068</v>
      </c>
      <c r="G860">
        <v>956</v>
      </c>
      <c r="H860" t="s">
        <v>10</v>
      </c>
      <c r="I860">
        <v>35</v>
      </c>
      <c r="J860" t="s">
        <v>11</v>
      </c>
      <c r="K860" t="s">
        <v>10069</v>
      </c>
      <c r="L860" s="1"/>
      <c r="M860" s="1">
        <v>42236</v>
      </c>
      <c r="N860" s="1">
        <v>42034</v>
      </c>
      <c r="O860" t="s">
        <v>13</v>
      </c>
      <c r="P860" s="1">
        <v>42041</v>
      </c>
      <c r="Q860" t="s">
        <v>202</v>
      </c>
      <c r="R860" t="s">
        <v>9</v>
      </c>
      <c r="S860" t="s">
        <v>10070</v>
      </c>
      <c r="T860" t="s">
        <v>13</v>
      </c>
      <c r="U860" t="s">
        <v>53</v>
      </c>
      <c r="V860" t="s">
        <v>10071</v>
      </c>
      <c r="X860" s="8">
        <v>35</v>
      </c>
      <c r="Y860" s="8">
        <v>19</v>
      </c>
      <c r="Z860" s="8">
        <v>36.229999999999997</v>
      </c>
      <c r="AA860" s="8">
        <v>7510.47</v>
      </c>
      <c r="AB860" t="s">
        <v>18</v>
      </c>
      <c r="AC860" t="s">
        <v>18</v>
      </c>
      <c r="AD860" t="s">
        <v>438</v>
      </c>
      <c r="AE860" t="s">
        <v>11</v>
      </c>
      <c r="AF860" t="s">
        <v>20</v>
      </c>
      <c r="AG860" t="s">
        <v>10072</v>
      </c>
      <c r="AH860" t="s">
        <v>2708</v>
      </c>
      <c r="AI860" t="s">
        <v>716</v>
      </c>
      <c r="AJ860" t="s">
        <v>80</v>
      </c>
      <c r="AK860" t="s">
        <v>882</v>
      </c>
      <c r="AL860" s="2">
        <v>42034.490277777775</v>
      </c>
      <c r="AM860" t="s">
        <v>10073</v>
      </c>
      <c r="AN860" t="s">
        <v>10073</v>
      </c>
      <c r="AO860">
        <v>4</v>
      </c>
      <c r="AP860" t="s">
        <v>701</v>
      </c>
      <c r="AQ860" t="s">
        <v>702</v>
      </c>
      <c r="AR860">
        <v>40</v>
      </c>
      <c r="AT860" t="s">
        <v>3684</v>
      </c>
      <c r="AU860" t="s">
        <v>701</v>
      </c>
      <c r="AV860" t="s">
        <v>83</v>
      </c>
      <c r="AW860" s="8">
        <v>6965</v>
      </c>
      <c r="AX860" s="8">
        <v>6965</v>
      </c>
      <c r="AY860" s="8">
        <v>7510.47</v>
      </c>
      <c r="AZ860" t="s">
        <v>30</v>
      </c>
      <c r="BA860" t="s">
        <v>10074</v>
      </c>
      <c r="BB860" t="s">
        <v>139</v>
      </c>
      <c r="BC860" t="s">
        <v>10075</v>
      </c>
      <c r="BD860">
        <v>1.35</v>
      </c>
      <c r="BE860">
        <v>31</v>
      </c>
      <c r="BF860" t="s">
        <v>9</v>
      </c>
      <c r="BG860" t="s">
        <v>10076</v>
      </c>
      <c r="BO860" t="s">
        <v>35</v>
      </c>
      <c r="BP860">
        <v>0</v>
      </c>
      <c r="BQ860" t="s">
        <v>36</v>
      </c>
      <c r="BR860" t="s">
        <v>10077</v>
      </c>
      <c r="BS860" t="s">
        <v>9</v>
      </c>
      <c r="BV860" t="s">
        <v>10078</v>
      </c>
      <c r="BW860" t="s">
        <v>10073</v>
      </c>
      <c r="BX860" t="s">
        <v>10071</v>
      </c>
      <c r="BY860" t="s">
        <v>10073</v>
      </c>
      <c r="BZ860" t="s">
        <v>40</v>
      </c>
      <c r="CA860" t="s">
        <v>10079</v>
      </c>
      <c r="CB860" t="s">
        <v>3876</v>
      </c>
      <c r="CE860" t="s">
        <v>129</v>
      </c>
      <c r="CF860">
        <v>199</v>
      </c>
      <c r="CG860" t="s">
        <v>44</v>
      </c>
      <c r="CI860" t="s">
        <v>10068</v>
      </c>
      <c r="CJ860">
        <v>73</v>
      </c>
      <c r="CK860" t="s">
        <v>45</v>
      </c>
      <c r="CL860" s="1">
        <v>42236</v>
      </c>
      <c r="CM860" t="s">
        <v>10074</v>
      </c>
      <c r="CN860" t="s">
        <v>10080</v>
      </c>
      <c r="CO860" t="s">
        <v>10081</v>
      </c>
      <c r="CQ860">
        <v>2</v>
      </c>
      <c r="CR860" s="8">
        <v>8427.65</v>
      </c>
      <c r="CS860">
        <v>1</v>
      </c>
      <c r="CU860" s="8">
        <v>6965</v>
      </c>
      <c r="CV860">
        <v>4</v>
      </c>
      <c r="CX860" t="s">
        <v>10082</v>
      </c>
      <c r="CY860">
        <v>6.45</v>
      </c>
    </row>
    <row r="861" spans="1:103" x14ac:dyDescent="0.35">
      <c r="A861" t="s">
        <v>10083</v>
      </c>
      <c r="B861" s="19" t="s">
        <v>10068</v>
      </c>
      <c r="C861" t="s">
        <v>9</v>
      </c>
      <c r="D861">
        <v>103.5</v>
      </c>
      <c r="E861">
        <v>35</v>
      </c>
      <c r="F861" t="s">
        <v>10068</v>
      </c>
      <c r="G861">
        <v>772</v>
      </c>
      <c r="H861" t="s">
        <v>50</v>
      </c>
      <c r="I861">
        <v>35</v>
      </c>
      <c r="J861" t="s">
        <v>11</v>
      </c>
      <c r="K861" t="s">
        <v>10084</v>
      </c>
      <c r="L861" s="1"/>
      <c r="M861" s="1">
        <v>42237</v>
      </c>
      <c r="N861" s="1">
        <v>42027</v>
      </c>
      <c r="O861" t="s">
        <v>13</v>
      </c>
      <c r="P861" s="1">
        <v>41990</v>
      </c>
      <c r="Q861" t="s">
        <v>52</v>
      </c>
      <c r="R861" t="s">
        <v>9</v>
      </c>
      <c r="S861" t="s">
        <v>10070</v>
      </c>
      <c r="T861" t="s">
        <v>13</v>
      </c>
      <c r="U861" t="s">
        <v>53</v>
      </c>
      <c r="X861" s="8">
        <v>41</v>
      </c>
      <c r="Y861" s="8">
        <v>21</v>
      </c>
      <c r="Z861" s="8">
        <v>36.229999999999997</v>
      </c>
      <c r="AA861" s="8">
        <v>8867.39</v>
      </c>
      <c r="AB861" t="s">
        <v>54</v>
      </c>
      <c r="AC861" t="s">
        <v>55</v>
      </c>
      <c r="AD861" t="s">
        <v>438</v>
      </c>
      <c r="AE861" t="s">
        <v>11</v>
      </c>
      <c r="AF861" t="s">
        <v>20</v>
      </c>
      <c r="AG861" t="s">
        <v>10085</v>
      </c>
      <c r="AH861" t="s">
        <v>5889</v>
      </c>
      <c r="AI861" t="s">
        <v>415</v>
      </c>
      <c r="AJ861" t="s">
        <v>23</v>
      </c>
      <c r="AK861" t="s">
        <v>135</v>
      </c>
      <c r="AL861" s="2">
        <v>41983.593298611115</v>
      </c>
      <c r="AM861" t="s">
        <v>10086</v>
      </c>
      <c r="AN861" t="s">
        <v>10086</v>
      </c>
      <c r="AO861">
        <v>6</v>
      </c>
      <c r="AP861" t="s">
        <v>701</v>
      </c>
      <c r="AQ861" t="s">
        <v>702</v>
      </c>
      <c r="AR861">
        <v>40</v>
      </c>
      <c r="AT861" t="s">
        <v>3684</v>
      </c>
      <c r="AU861" t="s">
        <v>701</v>
      </c>
      <c r="AV861" t="s">
        <v>29</v>
      </c>
      <c r="AW861" s="8">
        <v>7912.92</v>
      </c>
      <c r="AX861" s="8">
        <v>7912.92</v>
      </c>
      <c r="AY861" s="8">
        <v>8567.41</v>
      </c>
      <c r="BA861" t="s">
        <v>10087</v>
      </c>
      <c r="BB861" t="s">
        <v>4951</v>
      </c>
      <c r="BC861" t="s">
        <v>10088</v>
      </c>
      <c r="BD861">
        <v>1.35</v>
      </c>
      <c r="BE861">
        <v>31</v>
      </c>
      <c r="BF861" t="s">
        <v>69</v>
      </c>
      <c r="BG861" t="s">
        <v>10089</v>
      </c>
      <c r="BO861" t="s">
        <v>67</v>
      </c>
      <c r="BP861">
        <v>-299.98</v>
      </c>
      <c r="BQ861" t="s">
        <v>36</v>
      </c>
      <c r="BR861" t="s">
        <v>10090</v>
      </c>
      <c r="BS861" t="s">
        <v>9</v>
      </c>
      <c r="BT861" t="s">
        <v>69</v>
      </c>
      <c r="BU861" t="s">
        <v>38</v>
      </c>
      <c r="BV861" t="s">
        <v>10091</v>
      </c>
      <c r="BW861" t="s">
        <v>10086</v>
      </c>
      <c r="BX861" t="s">
        <v>10092</v>
      </c>
      <c r="BY861" t="s">
        <v>10086</v>
      </c>
      <c r="BZ861" t="s">
        <v>72</v>
      </c>
      <c r="CD861" t="s">
        <v>164</v>
      </c>
      <c r="CE861" t="s">
        <v>10093</v>
      </c>
      <c r="CF861">
        <v>219</v>
      </c>
      <c r="CG861" t="s">
        <v>74</v>
      </c>
      <c r="CI861" t="s">
        <v>10068</v>
      </c>
      <c r="CJ861">
        <v>73</v>
      </c>
      <c r="CK861" t="s">
        <v>45</v>
      </c>
      <c r="CL861" s="1">
        <v>42237</v>
      </c>
      <c r="CM861" t="s">
        <v>10087</v>
      </c>
      <c r="CO861" t="s">
        <v>10094</v>
      </c>
      <c r="CQ861">
        <v>3</v>
      </c>
      <c r="CR861" s="8">
        <v>9274.65</v>
      </c>
      <c r="CS861">
        <v>1</v>
      </c>
      <c r="CU861" s="8">
        <v>7912.92</v>
      </c>
      <c r="CV861">
        <v>4</v>
      </c>
      <c r="CX861" t="s">
        <v>10095</v>
      </c>
      <c r="CY861">
        <v>6.45</v>
      </c>
    </row>
    <row r="862" spans="1:103" x14ac:dyDescent="0.35">
      <c r="A862" t="s">
        <v>10096</v>
      </c>
      <c r="B862" s="19" t="s">
        <v>10068</v>
      </c>
      <c r="C862" t="s">
        <v>9</v>
      </c>
      <c r="D862">
        <v>100</v>
      </c>
      <c r="E862">
        <v>35</v>
      </c>
      <c r="F862" t="s">
        <v>10068</v>
      </c>
      <c r="G862">
        <v>536</v>
      </c>
      <c r="H862" t="s">
        <v>148</v>
      </c>
      <c r="I862">
        <v>35</v>
      </c>
      <c r="J862" t="s">
        <v>11</v>
      </c>
      <c r="K862" t="s">
        <v>10097</v>
      </c>
      <c r="L862" s="1"/>
      <c r="M862" s="1">
        <v>42235</v>
      </c>
      <c r="N862" s="1">
        <v>41915</v>
      </c>
      <c r="O862" t="s">
        <v>13</v>
      </c>
      <c r="P862" s="1">
        <v>41922</v>
      </c>
      <c r="Q862" t="s">
        <v>202</v>
      </c>
      <c r="R862" t="s">
        <v>9</v>
      </c>
      <c r="S862" t="s">
        <v>10070</v>
      </c>
      <c r="T862" t="s">
        <v>13</v>
      </c>
      <c r="U862" t="s">
        <v>16</v>
      </c>
      <c r="X862" s="8">
        <v>42.5</v>
      </c>
      <c r="Y862" s="8">
        <v>22.5</v>
      </c>
      <c r="Z862" s="8">
        <v>36.229999999999997</v>
      </c>
      <c r="AA862" s="8">
        <v>9406.43</v>
      </c>
      <c r="AB862" t="s">
        <v>151</v>
      </c>
      <c r="AC862" t="s">
        <v>151</v>
      </c>
      <c r="AD862" t="s">
        <v>438</v>
      </c>
      <c r="AE862" t="s">
        <v>11</v>
      </c>
      <c r="AF862" t="s">
        <v>20</v>
      </c>
      <c r="AG862" t="s">
        <v>10098</v>
      </c>
      <c r="AH862" t="s">
        <v>10099</v>
      </c>
      <c r="AI862" t="s">
        <v>3572</v>
      </c>
      <c r="AJ862" t="s">
        <v>100</v>
      </c>
      <c r="AK862" t="s">
        <v>153</v>
      </c>
      <c r="AL862" s="2">
        <v>41915.582418981481</v>
      </c>
      <c r="AM862" t="s">
        <v>10100</v>
      </c>
      <c r="AN862" t="s">
        <v>10101</v>
      </c>
      <c r="AO862">
        <v>7</v>
      </c>
      <c r="AP862" t="s">
        <v>701</v>
      </c>
      <c r="AQ862" t="s">
        <v>702</v>
      </c>
      <c r="AR862">
        <v>40</v>
      </c>
      <c r="AT862" t="s">
        <v>3684</v>
      </c>
      <c r="AU862" t="s">
        <v>701</v>
      </c>
      <c r="AV862" t="s">
        <v>104</v>
      </c>
      <c r="AW862" s="8">
        <v>8900.94</v>
      </c>
      <c r="AX862" s="8">
        <v>8715</v>
      </c>
      <c r="AY862" s="8">
        <v>9406.43</v>
      </c>
      <c r="BA862" t="s">
        <v>10102</v>
      </c>
      <c r="BB862" t="s">
        <v>10103</v>
      </c>
      <c r="BC862" t="s">
        <v>10104</v>
      </c>
      <c r="BD862">
        <v>1.35</v>
      </c>
      <c r="BE862">
        <v>31</v>
      </c>
      <c r="BF862" t="s">
        <v>9</v>
      </c>
      <c r="BG862" t="s">
        <v>10105</v>
      </c>
      <c r="BO862" t="s">
        <v>158</v>
      </c>
      <c r="BP862">
        <v>0</v>
      </c>
      <c r="BQ862" t="s">
        <v>36</v>
      </c>
      <c r="BR862" t="s">
        <v>10106</v>
      </c>
      <c r="BS862" t="s">
        <v>9</v>
      </c>
      <c r="BT862" t="s">
        <v>69</v>
      </c>
      <c r="BU862" t="s">
        <v>38</v>
      </c>
      <c r="BV862" t="s">
        <v>10107</v>
      </c>
      <c r="BW862" t="s">
        <v>10100</v>
      </c>
      <c r="BX862" t="s">
        <v>10108</v>
      </c>
      <c r="BY862" t="s">
        <v>10101</v>
      </c>
      <c r="BZ862" t="s">
        <v>40</v>
      </c>
      <c r="CA862" t="s">
        <v>10109</v>
      </c>
      <c r="CB862" t="s">
        <v>1078</v>
      </c>
      <c r="CC862" t="s">
        <v>10110</v>
      </c>
      <c r="CE862" t="s">
        <v>608</v>
      </c>
      <c r="CF862">
        <v>249</v>
      </c>
      <c r="CG862" t="s">
        <v>165</v>
      </c>
      <c r="CI862" t="s">
        <v>10068</v>
      </c>
      <c r="CJ862">
        <v>73</v>
      </c>
      <c r="CK862" t="s">
        <v>45</v>
      </c>
      <c r="CL862" s="1">
        <v>42235</v>
      </c>
      <c r="CM862" t="s">
        <v>10102</v>
      </c>
      <c r="CO862" t="s">
        <v>10111</v>
      </c>
      <c r="CP862" t="s">
        <v>10110</v>
      </c>
      <c r="CQ862">
        <v>3</v>
      </c>
      <c r="CR862" s="8">
        <v>10545.15</v>
      </c>
      <c r="CS862">
        <v>2</v>
      </c>
      <c r="CU862" s="8">
        <v>8900.94</v>
      </c>
      <c r="CV862">
        <v>4</v>
      </c>
      <c r="CX862" t="s">
        <v>10112</v>
      </c>
      <c r="CY862">
        <v>6.45</v>
      </c>
    </row>
    <row r="863" spans="1:103" x14ac:dyDescent="0.35">
      <c r="A863" t="s">
        <v>10113</v>
      </c>
      <c r="B863" s="19" t="s">
        <v>10068</v>
      </c>
      <c r="C863" t="s">
        <v>9</v>
      </c>
      <c r="D863">
        <v>100</v>
      </c>
      <c r="E863">
        <v>35</v>
      </c>
      <c r="F863" t="s">
        <v>10068</v>
      </c>
      <c r="G863">
        <v>341</v>
      </c>
      <c r="H863" t="s">
        <v>50</v>
      </c>
      <c r="I863">
        <v>35</v>
      </c>
      <c r="J863" t="s">
        <v>11</v>
      </c>
      <c r="K863" t="s">
        <v>10114</v>
      </c>
      <c r="L863" s="1"/>
      <c r="M863" s="1">
        <v>42236</v>
      </c>
      <c r="N863" s="1">
        <v>41885</v>
      </c>
      <c r="O863" t="s">
        <v>13</v>
      </c>
      <c r="P863" s="1">
        <v>41904</v>
      </c>
      <c r="Q863" t="s">
        <v>436</v>
      </c>
      <c r="R863" t="s">
        <v>9</v>
      </c>
      <c r="S863" t="s">
        <v>10070</v>
      </c>
      <c r="T863" t="s">
        <v>13</v>
      </c>
      <c r="U863" t="s">
        <v>53</v>
      </c>
      <c r="V863" t="s">
        <v>10115</v>
      </c>
      <c r="X863" s="8">
        <v>41</v>
      </c>
      <c r="Y863" s="8">
        <v>21</v>
      </c>
      <c r="Z863" s="8">
        <v>36.229999999999997</v>
      </c>
      <c r="AA863" s="8">
        <v>8492.42</v>
      </c>
      <c r="AB863" t="s">
        <v>54</v>
      </c>
      <c r="AC863" t="s">
        <v>55</v>
      </c>
      <c r="AD863" t="s">
        <v>438</v>
      </c>
      <c r="AE863" t="s">
        <v>11</v>
      </c>
      <c r="AF863" t="s">
        <v>20</v>
      </c>
      <c r="AG863" t="s">
        <v>10115</v>
      </c>
      <c r="AH863" t="s">
        <v>4292</v>
      </c>
      <c r="AI863" t="s">
        <v>119</v>
      </c>
      <c r="AJ863" t="s">
        <v>80</v>
      </c>
      <c r="AK863" t="s">
        <v>81</v>
      </c>
      <c r="AL863" s="2">
        <v>41885.619942129626</v>
      </c>
      <c r="AM863" t="s">
        <v>9952</v>
      </c>
      <c r="AN863" t="s">
        <v>9952</v>
      </c>
      <c r="AO863">
        <v>6</v>
      </c>
      <c r="AP863" t="s">
        <v>701</v>
      </c>
      <c r="AQ863" t="s">
        <v>702</v>
      </c>
      <c r="AR863">
        <v>40</v>
      </c>
      <c r="AT863" t="s">
        <v>3684</v>
      </c>
      <c r="AU863" t="s">
        <v>701</v>
      </c>
      <c r="AV863" t="s">
        <v>83</v>
      </c>
      <c r="AW863" s="8">
        <v>7850.94</v>
      </c>
      <c r="AX863" s="8">
        <v>7850.94</v>
      </c>
      <c r="AY863" s="8">
        <v>8492.42</v>
      </c>
      <c r="AZ863" t="s">
        <v>30</v>
      </c>
      <c r="BA863" t="s">
        <v>10116</v>
      </c>
      <c r="BB863" t="s">
        <v>84</v>
      </c>
      <c r="BC863" t="s">
        <v>10117</v>
      </c>
      <c r="BD863">
        <v>1.35</v>
      </c>
      <c r="BE863">
        <v>31</v>
      </c>
      <c r="BF863" t="s">
        <v>9</v>
      </c>
      <c r="BG863" t="s">
        <v>10118</v>
      </c>
      <c r="BO863" t="s">
        <v>67</v>
      </c>
      <c r="BP863">
        <v>0</v>
      </c>
      <c r="BQ863" t="s">
        <v>36</v>
      </c>
      <c r="BR863" t="s">
        <v>10119</v>
      </c>
      <c r="BS863" t="s">
        <v>9</v>
      </c>
      <c r="BT863" t="s">
        <v>9</v>
      </c>
      <c r="BU863" t="s">
        <v>38</v>
      </c>
      <c r="BV863" t="s">
        <v>10120</v>
      </c>
      <c r="BW863" t="s">
        <v>9952</v>
      </c>
      <c r="BX863" t="s">
        <v>10115</v>
      </c>
      <c r="BY863" t="s">
        <v>9952</v>
      </c>
      <c r="BZ863" t="s">
        <v>40</v>
      </c>
      <c r="CB863" t="s">
        <v>10121</v>
      </c>
      <c r="CE863" t="s">
        <v>2098</v>
      </c>
      <c r="CF863">
        <v>219</v>
      </c>
      <c r="CG863" t="s">
        <v>74</v>
      </c>
      <c r="CI863" t="s">
        <v>10068</v>
      </c>
      <c r="CJ863">
        <v>73</v>
      </c>
      <c r="CK863" t="s">
        <v>45</v>
      </c>
      <c r="CL863" s="1">
        <v>42236</v>
      </c>
      <c r="CM863" t="s">
        <v>10116</v>
      </c>
      <c r="CN863" t="s">
        <v>10122</v>
      </c>
      <c r="CO863" t="s">
        <v>10123</v>
      </c>
      <c r="CQ863">
        <v>3</v>
      </c>
      <c r="CR863" s="8">
        <v>9274.65</v>
      </c>
      <c r="CS863">
        <v>1</v>
      </c>
      <c r="CU863" s="8">
        <v>7850.94</v>
      </c>
      <c r="CV863">
        <v>4</v>
      </c>
      <c r="CX863" t="s">
        <v>10124</v>
      </c>
      <c r="CY863">
        <v>6.45</v>
      </c>
    </row>
    <row r="864" spans="1:103" x14ac:dyDescent="0.35">
      <c r="A864" t="s">
        <v>10125</v>
      </c>
      <c r="B864" s="19" t="s">
        <v>10068</v>
      </c>
      <c r="C864" t="s">
        <v>9</v>
      </c>
      <c r="D864">
        <v>99.7</v>
      </c>
      <c r="E864">
        <v>35</v>
      </c>
      <c r="F864" t="s">
        <v>10068</v>
      </c>
      <c r="G864">
        <v>853</v>
      </c>
      <c r="H864" t="s">
        <v>50</v>
      </c>
      <c r="I864">
        <v>35</v>
      </c>
      <c r="J864" t="s">
        <v>11</v>
      </c>
      <c r="K864" t="s">
        <v>10126</v>
      </c>
      <c r="L864" s="1"/>
      <c r="M864" s="1">
        <v>42238</v>
      </c>
      <c r="N864" s="1">
        <v>42013</v>
      </c>
      <c r="O864" t="s">
        <v>13</v>
      </c>
      <c r="P864" s="1"/>
      <c r="Q864" t="s">
        <v>202</v>
      </c>
      <c r="R864" t="s">
        <v>9</v>
      </c>
      <c r="S864" t="s">
        <v>10070</v>
      </c>
      <c r="T864" t="s">
        <v>13</v>
      </c>
      <c r="U864" t="s">
        <v>53</v>
      </c>
      <c r="X864" s="8">
        <v>41</v>
      </c>
      <c r="Y864" s="8">
        <v>21</v>
      </c>
      <c r="Z864" s="8">
        <v>36.229999999999997</v>
      </c>
      <c r="AA864" s="8">
        <v>8267.43</v>
      </c>
      <c r="AB864" t="s">
        <v>54</v>
      </c>
      <c r="AC864" t="s">
        <v>55</v>
      </c>
      <c r="AD864" t="s">
        <v>438</v>
      </c>
      <c r="AE864" t="s">
        <v>11</v>
      </c>
      <c r="AF864" t="s">
        <v>20</v>
      </c>
      <c r="AG864" t="s">
        <v>10127</v>
      </c>
      <c r="AH864" t="s">
        <v>4309</v>
      </c>
      <c r="AI864" t="s">
        <v>960</v>
      </c>
      <c r="AJ864" t="s">
        <v>59</v>
      </c>
      <c r="AK864" t="s">
        <v>60</v>
      </c>
      <c r="AL864" s="2">
        <v>42013.643194444441</v>
      </c>
      <c r="AM864" t="s">
        <v>10128</v>
      </c>
      <c r="AN864" t="s">
        <v>10129</v>
      </c>
      <c r="AO864">
        <v>8</v>
      </c>
      <c r="AP864" t="s">
        <v>701</v>
      </c>
      <c r="AQ864" t="s">
        <v>702</v>
      </c>
      <c r="AR864">
        <v>40</v>
      </c>
      <c r="AT864" t="s">
        <v>3684</v>
      </c>
      <c r="AU864" t="s">
        <v>701</v>
      </c>
      <c r="AV864" t="s">
        <v>62</v>
      </c>
      <c r="AW864" s="8">
        <v>7685.66</v>
      </c>
      <c r="AX864" s="8">
        <v>7685.66</v>
      </c>
      <c r="AY864" s="8">
        <v>8292.43</v>
      </c>
      <c r="BA864" t="s">
        <v>10130</v>
      </c>
      <c r="BB864" t="s">
        <v>32</v>
      </c>
      <c r="BC864" t="s">
        <v>1563</v>
      </c>
      <c r="BD864">
        <v>1.35</v>
      </c>
      <c r="BE864">
        <v>31</v>
      </c>
      <c r="BF864" t="s">
        <v>69</v>
      </c>
      <c r="BG864" t="s">
        <v>10131</v>
      </c>
      <c r="BO864" t="s">
        <v>67</v>
      </c>
      <c r="BP864">
        <v>25</v>
      </c>
      <c r="BQ864" t="s">
        <v>36</v>
      </c>
      <c r="BR864" t="s">
        <v>10132</v>
      </c>
      <c r="BS864" t="s">
        <v>9</v>
      </c>
      <c r="BT864" t="s">
        <v>69</v>
      </c>
      <c r="BU864" t="s">
        <v>38</v>
      </c>
      <c r="BV864" t="s">
        <v>10133</v>
      </c>
      <c r="BW864" t="s">
        <v>10128</v>
      </c>
      <c r="BX864" t="s">
        <v>10127</v>
      </c>
      <c r="BY864" t="s">
        <v>10128</v>
      </c>
      <c r="BZ864" t="s">
        <v>40</v>
      </c>
      <c r="CB864" t="s">
        <v>10134</v>
      </c>
      <c r="CC864" t="s">
        <v>10135</v>
      </c>
      <c r="CE864" t="s">
        <v>129</v>
      </c>
      <c r="CF864">
        <v>219</v>
      </c>
      <c r="CG864" t="s">
        <v>74</v>
      </c>
      <c r="CI864" t="s">
        <v>10068</v>
      </c>
      <c r="CJ864">
        <v>73</v>
      </c>
      <c r="CK864" t="s">
        <v>45</v>
      </c>
      <c r="CL864" s="1">
        <v>42238</v>
      </c>
      <c r="CM864" t="s">
        <v>10130</v>
      </c>
      <c r="CN864" t="s">
        <v>10136</v>
      </c>
      <c r="CO864" t="s">
        <v>10137</v>
      </c>
      <c r="CQ864">
        <v>3</v>
      </c>
      <c r="CR864" s="8">
        <v>9274.65</v>
      </c>
      <c r="CS864">
        <v>2</v>
      </c>
      <c r="CU864" s="8">
        <v>7685.66</v>
      </c>
      <c r="CV864">
        <v>4</v>
      </c>
      <c r="CX864" t="s">
        <v>10138</v>
      </c>
      <c r="CY864">
        <v>6.45</v>
      </c>
    </row>
    <row r="865" spans="1:103" x14ac:dyDescent="0.35">
      <c r="A865" t="s">
        <v>10139</v>
      </c>
      <c r="B865" s="19" t="s">
        <v>10068</v>
      </c>
      <c r="C865" t="s">
        <v>9</v>
      </c>
      <c r="D865">
        <v>100</v>
      </c>
      <c r="E865">
        <v>35</v>
      </c>
      <c r="F865" t="s">
        <v>10068</v>
      </c>
      <c r="G865">
        <v>903</v>
      </c>
      <c r="H865" t="s">
        <v>10</v>
      </c>
      <c r="I865">
        <v>35</v>
      </c>
      <c r="J865" t="s">
        <v>11</v>
      </c>
      <c r="K865" t="s">
        <v>10140</v>
      </c>
      <c r="L865" s="1"/>
      <c r="M865" s="1">
        <v>42238</v>
      </c>
      <c r="N865" s="1">
        <v>42030</v>
      </c>
      <c r="O865" t="s">
        <v>13</v>
      </c>
      <c r="P865" s="1">
        <v>42037</v>
      </c>
      <c r="Q865" t="s">
        <v>52</v>
      </c>
      <c r="R865" t="s">
        <v>9</v>
      </c>
      <c r="S865" t="s">
        <v>10070</v>
      </c>
      <c r="T865" t="s">
        <v>13</v>
      </c>
      <c r="U865" t="s">
        <v>53</v>
      </c>
      <c r="X865" s="8">
        <v>35</v>
      </c>
      <c r="Y865" s="8">
        <v>19</v>
      </c>
      <c r="Z865" s="8">
        <v>36.229999999999997</v>
      </c>
      <c r="AA865" s="8">
        <v>7722.96</v>
      </c>
      <c r="AB865" t="s">
        <v>18</v>
      </c>
      <c r="AC865" t="s">
        <v>18</v>
      </c>
      <c r="AD865" t="s">
        <v>438</v>
      </c>
      <c r="AE865" t="s">
        <v>11</v>
      </c>
      <c r="AF865" t="s">
        <v>20</v>
      </c>
      <c r="AG865" t="s">
        <v>10141</v>
      </c>
      <c r="AH865" t="s">
        <v>5850</v>
      </c>
      <c r="AI865" t="s">
        <v>716</v>
      </c>
      <c r="AJ865" t="s">
        <v>59</v>
      </c>
      <c r="AK865" t="s">
        <v>120</v>
      </c>
      <c r="AL865" s="2">
        <v>42030.385555555556</v>
      </c>
      <c r="AM865" t="s">
        <v>10142</v>
      </c>
      <c r="AO865">
        <v>5</v>
      </c>
      <c r="AP865" t="s">
        <v>701</v>
      </c>
      <c r="AQ865" t="s">
        <v>702</v>
      </c>
      <c r="AR865">
        <v>40</v>
      </c>
      <c r="AT865" t="s">
        <v>3684</v>
      </c>
      <c r="AU865" t="s">
        <v>701</v>
      </c>
      <c r="AV865" t="s">
        <v>62</v>
      </c>
      <c r="AW865" s="8">
        <v>7140.61</v>
      </c>
      <c r="AX865" s="8">
        <v>7140.61</v>
      </c>
      <c r="AY865" s="8">
        <v>7722.96</v>
      </c>
      <c r="BA865" t="s">
        <v>10143</v>
      </c>
      <c r="BB865" t="s">
        <v>7591</v>
      </c>
      <c r="BC865" t="s">
        <v>8661</v>
      </c>
      <c r="BD865">
        <v>1.35</v>
      </c>
      <c r="BE865">
        <v>31</v>
      </c>
      <c r="BF865" t="s">
        <v>9</v>
      </c>
      <c r="BG865" t="s">
        <v>10144</v>
      </c>
      <c r="BO865" t="s">
        <v>35</v>
      </c>
      <c r="BP865">
        <v>0</v>
      </c>
      <c r="BQ865" t="s">
        <v>36</v>
      </c>
      <c r="BR865" t="s">
        <v>10145</v>
      </c>
      <c r="BS865" t="s">
        <v>69</v>
      </c>
      <c r="BT865" t="s">
        <v>9</v>
      </c>
      <c r="BU865" t="s">
        <v>38</v>
      </c>
      <c r="BV865" t="s">
        <v>5347</v>
      </c>
      <c r="BW865" t="s">
        <v>10142</v>
      </c>
      <c r="BX865" t="s">
        <v>10146</v>
      </c>
      <c r="BY865" t="s">
        <v>10147</v>
      </c>
      <c r="BZ865" t="s">
        <v>72</v>
      </c>
      <c r="CE865" t="s">
        <v>129</v>
      </c>
      <c r="CF865">
        <v>199</v>
      </c>
      <c r="CG865" t="s">
        <v>44</v>
      </c>
      <c r="CI865" t="s">
        <v>10068</v>
      </c>
      <c r="CJ865">
        <v>73</v>
      </c>
      <c r="CK865" t="s">
        <v>45</v>
      </c>
      <c r="CL865" s="1">
        <v>42238</v>
      </c>
      <c r="CM865" t="s">
        <v>10143</v>
      </c>
      <c r="CO865" t="s">
        <v>10148</v>
      </c>
      <c r="CQ865">
        <v>2</v>
      </c>
      <c r="CR865" s="8">
        <v>8427.65</v>
      </c>
      <c r="CS865">
        <v>1</v>
      </c>
      <c r="CU865" s="8">
        <v>7140.61</v>
      </c>
      <c r="CV865">
        <v>4</v>
      </c>
      <c r="CX865" t="s">
        <v>10149</v>
      </c>
      <c r="CY865">
        <v>6.45</v>
      </c>
    </row>
    <row r="866" spans="1:103" x14ac:dyDescent="0.35">
      <c r="A866" t="s">
        <v>10150</v>
      </c>
      <c r="B866" s="19" t="s">
        <v>10068</v>
      </c>
      <c r="C866" t="s">
        <v>9</v>
      </c>
      <c r="D866">
        <v>100</v>
      </c>
      <c r="E866">
        <v>35</v>
      </c>
      <c r="F866" t="s">
        <v>10068</v>
      </c>
      <c r="G866">
        <v>908</v>
      </c>
      <c r="H866" t="s">
        <v>50</v>
      </c>
      <c r="I866">
        <v>35</v>
      </c>
      <c r="J866" t="s">
        <v>11</v>
      </c>
      <c r="K866" t="s">
        <v>10151</v>
      </c>
      <c r="L866" s="1"/>
      <c r="M866" s="1">
        <v>42235</v>
      </c>
      <c r="N866" s="1">
        <v>42030</v>
      </c>
      <c r="O866" t="s">
        <v>13</v>
      </c>
      <c r="P866" s="1">
        <v>42034</v>
      </c>
      <c r="Q866" t="s">
        <v>202</v>
      </c>
      <c r="R866" t="s">
        <v>9</v>
      </c>
      <c r="S866" t="s">
        <v>10070</v>
      </c>
      <c r="T866" t="s">
        <v>13</v>
      </c>
      <c r="U866" t="s">
        <v>16</v>
      </c>
      <c r="X866" s="8">
        <v>41</v>
      </c>
      <c r="Y866" s="8">
        <v>21</v>
      </c>
      <c r="Z866" s="8">
        <v>36.229999999999997</v>
      </c>
      <c r="AA866" s="8">
        <v>8642.41</v>
      </c>
      <c r="AB866" t="s">
        <v>54</v>
      </c>
      <c r="AC866" t="s">
        <v>55</v>
      </c>
      <c r="AD866" t="s">
        <v>438</v>
      </c>
      <c r="AE866" t="s">
        <v>11</v>
      </c>
      <c r="AF866" t="s">
        <v>20</v>
      </c>
      <c r="AG866" t="s">
        <v>10152</v>
      </c>
      <c r="AH866" t="s">
        <v>5850</v>
      </c>
      <c r="AI866" t="s">
        <v>716</v>
      </c>
      <c r="AJ866" t="s">
        <v>100</v>
      </c>
      <c r="AK866" t="s">
        <v>101</v>
      </c>
      <c r="AL866" s="2">
        <v>42030.690185185187</v>
      </c>
      <c r="AM866" t="s">
        <v>10153</v>
      </c>
      <c r="AN866" t="s">
        <v>10154</v>
      </c>
      <c r="AO866">
        <v>8</v>
      </c>
      <c r="AP866" t="s">
        <v>701</v>
      </c>
      <c r="AQ866" t="s">
        <v>702</v>
      </c>
      <c r="AR866">
        <v>40</v>
      </c>
      <c r="AT866" t="s">
        <v>3684</v>
      </c>
      <c r="AU866" t="s">
        <v>701</v>
      </c>
      <c r="AV866" t="s">
        <v>104</v>
      </c>
      <c r="AW866" s="8">
        <v>7974.9</v>
      </c>
      <c r="AX866" s="8">
        <v>7974.9</v>
      </c>
      <c r="AY866" s="8">
        <v>8642.41</v>
      </c>
      <c r="BA866" t="s">
        <v>10155</v>
      </c>
      <c r="BB866" t="s">
        <v>10156</v>
      </c>
      <c r="BC866" t="s">
        <v>10157</v>
      </c>
      <c r="BD866">
        <v>1.35</v>
      </c>
      <c r="BE866">
        <v>31</v>
      </c>
      <c r="BF866" t="s">
        <v>69</v>
      </c>
      <c r="BG866" t="s">
        <v>10158</v>
      </c>
      <c r="BO866" t="s">
        <v>67</v>
      </c>
      <c r="BP866">
        <v>0</v>
      </c>
      <c r="BQ866" t="s">
        <v>36</v>
      </c>
      <c r="BR866" t="s">
        <v>10159</v>
      </c>
      <c r="BS866" t="s">
        <v>69</v>
      </c>
      <c r="BT866" t="s">
        <v>9</v>
      </c>
      <c r="BU866" t="s">
        <v>38</v>
      </c>
      <c r="BV866" t="s">
        <v>10160</v>
      </c>
      <c r="BW866" t="s">
        <v>10153</v>
      </c>
      <c r="BX866" t="s">
        <v>252</v>
      </c>
      <c r="BY866" t="s">
        <v>10153</v>
      </c>
      <c r="BZ866" t="s">
        <v>72</v>
      </c>
      <c r="CA866" t="s">
        <v>10161</v>
      </c>
      <c r="CD866" t="s">
        <v>254</v>
      </c>
      <c r="CE866" t="s">
        <v>91</v>
      </c>
      <c r="CF866">
        <v>219</v>
      </c>
      <c r="CG866" t="s">
        <v>74</v>
      </c>
      <c r="CI866" t="s">
        <v>10068</v>
      </c>
      <c r="CJ866">
        <v>73</v>
      </c>
      <c r="CK866" t="s">
        <v>45</v>
      </c>
      <c r="CL866" s="1">
        <v>42235</v>
      </c>
      <c r="CM866" t="s">
        <v>10155</v>
      </c>
      <c r="CN866" t="s">
        <v>10162</v>
      </c>
      <c r="CO866" t="s">
        <v>10163</v>
      </c>
      <c r="CQ866">
        <v>3</v>
      </c>
      <c r="CR866" s="8">
        <v>9274.65</v>
      </c>
      <c r="CS866">
        <v>1</v>
      </c>
      <c r="CU866" s="8">
        <v>7974.9</v>
      </c>
      <c r="CV866">
        <v>4</v>
      </c>
      <c r="CX866" t="s">
        <v>10164</v>
      </c>
      <c r="CY866">
        <v>6.45</v>
      </c>
    </row>
    <row r="867" spans="1:103" x14ac:dyDescent="0.35">
      <c r="A867" t="s">
        <v>10165</v>
      </c>
      <c r="B867" s="19" t="s">
        <v>10068</v>
      </c>
      <c r="C867" t="s">
        <v>9</v>
      </c>
      <c r="D867">
        <v>100</v>
      </c>
      <c r="E867">
        <v>35</v>
      </c>
      <c r="F867" t="s">
        <v>10068</v>
      </c>
      <c r="G867">
        <v>897</v>
      </c>
      <c r="H867" t="s">
        <v>10</v>
      </c>
      <c r="I867">
        <v>35</v>
      </c>
      <c r="J867" t="s">
        <v>11</v>
      </c>
      <c r="K867" t="s">
        <v>10166</v>
      </c>
      <c r="L867" s="1"/>
      <c r="M867" s="1">
        <v>42237</v>
      </c>
      <c r="N867" s="1">
        <v>42026</v>
      </c>
      <c r="O867" t="s">
        <v>13</v>
      </c>
      <c r="P867" s="1">
        <v>42033</v>
      </c>
      <c r="Q867" t="s">
        <v>52</v>
      </c>
      <c r="R867" t="s">
        <v>9</v>
      </c>
      <c r="S867" t="s">
        <v>10070</v>
      </c>
      <c r="T867" t="s">
        <v>13</v>
      </c>
      <c r="U867" t="s">
        <v>16</v>
      </c>
      <c r="X867" s="8">
        <v>35</v>
      </c>
      <c r="Y867" s="8">
        <v>19</v>
      </c>
      <c r="Z867" s="8">
        <v>36.229999999999997</v>
      </c>
      <c r="AA867" s="8">
        <v>7510.47</v>
      </c>
      <c r="AB867" t="s">
        <v>18</v>
      </c>
      <c r="AC867" t="s">
        <v>18</v>
      </c>
      <c r="AD867" t="s">
        <v>438</v>
      </c>
      <c r="AE867" t="s">
        <v>11</v>
      </c>
      <c r="AF867" t="s">
        <v>20</v>
      </c>
      <c r="AG867" t="s">
        <v>10141</v>
      </c>
      <c r="AH867" t="s">
        <v>10167</v>
      </c>
      <c r="AI867" t="s">
        <v>328</v>
      </c>
      <c r="AJ867" t="s">
        <v>23</v>
      </c>
      <c r="AK867" t="s">
        <v>24</v>
      </c>
      <c r="AL867" s="2">
        <v>42026.454050925924</v>
      </c>
      <c r="AM867" t="s">
        <v>10168</v>
      </c>
      <c r="AO867">
        <v>8</v>
      </c>
      <c r="AP867" t="s">
        <v>701</v>
      </c>
      <c r="AQ867" t="s">
        <v>702</v>
      </c>
      <c r="AR867">
        <v>40</v>
      </c>
      <c r="AT867" t="s">
        <v>3684</v>
      </c>
      <c r="AU867" t="s">
        <v>701</v>
      </c>
      <c r="AV867" t="s">
        <v>29</v>
      </c>
      <c r="AW867" s="8">
        <v>7140.61</v>
      </c>
      <c r="AX867" s="8">
        <v>6965</v>
      </c>
      <c r="AY867" s="8">
        <v>7510.47</v>
      </c>
      <c r="BA867" t="s">
        <v>10169</v>
      </c>
      <c r="BB867" t="s">
        <v>511</v>
      </c>
      <c r="BC867" t="s">
        <v>10170</v>
      </c>
      <c r="BD867">
        <v>1.35</v>
      </c>
      <c r="BE867">
        <v>31</v>
      </c>
      <c r="BF867" t="s">
        <v>9</v>
      </c>
      <c r="BG867" t="s">
        <v>10171</v>
      </c>
      <c r="BO867" t="s">
        <v>35</v>
      </c>
      <c r="BP867">
        <v>0</v>
      </c>
      <c r="BQ867" t="s">
        <v>36</v>
      </c>
      <c r="BR867" t="s">
        <v>10172</v>
      </c>
      <c r="BS867" t="s">
        <v>9</v>
      </c>
      <c r="BT867" t="s">
        <v>69</v>
      </c>
      <c r="BU867" t="s">
        <v>38</v>
      </c>
      <c r="BV867" t="s">
        <v>10173</v>
      </c>
      <c r="BW867" t="s">
        <v>10168</v>
      </c>
      <c r="BX867" t="s">
        <v>79</v>
      </c>
      <c r="BY867" t="s">
        <v>10168</v>
      </c>
      <c r="BZ867" t="s">
        <v>72</v>
      </c>
      <c r="CE867" t="s">
        <v>10174</v>
      </c>
      <c r="CF867">
        <v>199</v>
      </c>
      <c r="CG867" t="s">
        <v>44</v>
      </c>
      <c r="CI867" t="s">
        <v>10068</v>
      </c>
      <c r="CJ867">
        <v>73</v>
      </c>
      <c r="CK867" t="s">
        <v>45</v>
      </c>
      <c r="CL867" s="1">
        <v>42237</v>
      </c>
      <c r="CM867" t="s">
        <v>10169</v>
      </c>
      <c r="CO867" t="s">
        <v>10148</v>
      </c>
      <c r="CQ867">
        <v>2</v>
      </c>
      <c r="CR867" s="8">
        <v>8427.65</v>
      </c>
      <c r="CS867">
        <v>1</v>
      </c>
      <c r="CU867" s="8">
        <v>7140.61</v>
      </c>
      <c r="CV867">
        <v>4</v>
      </c>
      <c r="CX867" t="s">
        <v>10175</v>
      </c>
      <c r="CY867">
        <v>6.45</v>
      </c>
    </row>
    <row r="868" spans="1:103" x14ac:dyDescent="0.35">
      <c r="A868" t="s">
        <v>10176</v>
      </c>
      <c r="B868" s="19" t="s">
        <v>10177</v>
      </c>
      <c r="C868" t="s">
        <v>9</v>
      </c>
      <c r="D868">
        <v>100</v>
      </c>
      <c r="E868">
        <v>40</v>
      </c>
      <c r="F868" t="s">
        <v>10177</v>
      </c>
      <c r="G868">
        <v>1786</v>
      </c>
      <c r="H868" t="s">
        <v>200</v>
      </c>
      <c r="I868">
        <v>40</v>
      </c>
      <c r="J868" t="s">
        <v>171</v>
      </c>
      <c r="K868" t="s">
        <v>10178</v>
      </c>
      <c r="L868" s="1"/>
      <c r="M868" s="1">
        <v>42237</v>
      </c>
      <c r="N868" s="1">
        <v>42136</v>
      </c>
      <c r="O868" t="s">
        <v>13</v>
      </c>
      <c r="P868" s="1">
        <v>42150</v>
      </c>
      <c r="Q868" t="s">
        <v>14</v>
      </c>
      <c r="R868" t="s">
        <v>9</v>
      </c>
      <c r="S868" t="s">
        <v>10179</v>
      </c>
      <c r="T868" t="s">
        <v>13</v>
      </c>
      <c r="U868" t="s">
        <v>16</v>
      </c>
      <c r="X868" s="8">
        <v>22.5</v>
      </c>
      <c r="Y868" s="8">
        <v>22.5</v>
      </c>
      <c r="Z868" s="8">
        <v>41.5</v>
      </c>
      <c r="AA868" s="8">
        <v>6019.42</v>
      </c>
      <c r="AB868" t="s">
        <v>205</v>
      </c>
      <c r="AC868" t="s">
        <v>205</v>
      </c>
      <c r="AD868" t="s">
        <v>176</v>
      </c>
      <c r="AE868" t="s">
        <v>171</v>
      </c>
      <c r="AF868" t="s">
        <v>177</v>
      </c>
      <c r="AH868" t="s">
        <v>2949</v>
      </c>
      <c r="AI868" t="s">
        <v>2950</v>
      </c>
      <c r="AJ868" t="s">
        <v>23</v>
      </c>
      <c r="AK868" t="s">
        <v>208</v>
      </c>
      <c r="AL868" s="2">
        <v>42136.545057870368</v>
      </c>
      <c r="AM868" t="s">
        <v>10180</v>
      </c>
      <c r="AN868" t="s">
        <v>10181</v>
      </c>
      <c r="AO868">
        <v>1</v>
      </c>
      <c r="AP868" t="s">
        <v>183</v>
      </c>
      <c r="AT868" t="s">
        <v>10182</v>
      </c>
      <c r="AU868" t="s">
        <v>183</v>
      </c>
      <c r="AV868" t="s">
        <v>29</v>
      </c>
      <c r="AW868" s="8">
        <v>5560</v>
      </c>
      <c r="AX868" s="8">
        <v>5560</v>
      </c>
      <c r="AY868" s="8">
        <v>6019.42</v>
      </c>
      <c r="BA868" t="s">
        <v>10183</v>
      </c>
      <c r="BB868" t="s">
        <v>3488</v>
      </c>
      <c r="BC868" t="s">
        <v>10184</v>
      </c>
      <c r="BE868">
        <v>18</v>
      </c>
      <c r="BF868" t="s">
        <v>69</v>
      </c>
      <c r="BG868" t="s">
        <v>10185</v>
      </c>
      <c r="BO868" t="s">
        <v>215</v>
      </c>
      <c r="BP868">
        <v>0</v>
      </c>
      <c r="BQ868" t="s">
        <v>190</v>
      </c>
      <c r="BR868" t="s">
        <v>10186</v>
      </c>
      <c r="BS868" t="s">
        <v>9</v>
      </c>
      <c r="BV868" t="s">
        <v>10187</v>
      </c>
      <c r="BW868" t="s">
        <v>10180</v>
      </c>
      <c r="BX868" t="s">
        <v>10188</v>
      </c>
      <c r="BY868" t="s">
        <v>10181</v>
      </c>
      <c r="BZ868" t="s">
        <v>40</v>
      </c>
      <c r="CB868" t="s">
        <v>1314</v>
      </c>
      <c r="CC868" t="s">
        <v>10189</v>
      </c>
      <c r="CE868" t="s">
        <v>73</v>
      </c>
      <c r="CF868">
        <v>139</v>
      </c>
      <c r="CG868" t="s">
        <v>220</v>
      </c>
      <c r="CH868" t="s">
        <v>196</v>
      </c>
      <c r="CI868" t="s">
        <v>10177</v>
      </c>
      <c r="CJ868">
        <v>217</v>
      </c>
      <c r="CK868" t="s">
        <v>45</v>
      </c>
      <c r="CL868" s="1">
        <v>42237</v>
      </c>
      <c r="CM868" t="s">
        <v>10183</v>
      </c>
      <c r="CO868" t="s">
        <v>10189</v>
      </c>
      <c r="CP868" t="s">
        <v>10189</v>
      </c>
      <c r="CQ868">
        <v>1</v>
      </c>
      <c r="CR868" s="8"/>
      <c r="CS868">
        <v>0</v>
      </c>
      <c r="CU868" s="8">
        <v>5560</v>
      </c>
      <c r="CV868">
        <v>1</v>
      </c>
      <c r="CX868" t="s">
        <v>10190</v>
      </c>
    </row>
    <row r="869" spans="1:103" x14ac:dyDescent="0.35">
      <c r="A869" t="s">
        <v>10191</v>
      </c>
      <c r="B869" s="19" t="s">
        <v>10177</v>
      </c>
      <c r="C869" t="s">
        <v>9</v>
      </c>
      <c r="D869">
        <v>100</v>
      </c>
      <c r="E869">
        <v>48</v>
      </c>
      <c r="F869" t="s">
        <v>10177</v>
      </c>
      <c r="G869">
        <v>1441</v>
      </c>
      <c r="H869" t="s">
        <v>224</v>
      </c>
      <c r="I869">
        <v>48</v>
      </c>
      <c r="J869" t="s">
        <v>171</v>
      </c>
      <c r="K869" t="s">
        <v>10192</v>
      </c>
      <c r="L869" s="1"/>
      <c r="M869" s="1">
        <v>42238</v>
      </c>
      <c r="N869" s="1">
        <v>42093</v>
      </c>
      <c r="O869" t="s">
        <v>13</v>
      </c>
      <c r="P869" s="1">
        <v>42101</v>
      </c>
      <c r="Q869" t="s">
        <v>1359</v>
      </c>
      <c r="R869" t="s">
        <v>9</v>
      </c>
      <c r="S869" t="s">
        <v>10179</v>
      </c>
      <c r="T869" t="s">
        <v>13</v>
      </c>
      <c r="U869" t="s">
        <v>16</v>
      </c>
      <c r="X869" s="8">
        <v>22.5</v>
      </c>
      <c r="Y869" s="8">
        <v>18.75</v>
      </c>
      <c r="Z869" s="8">
        <v>41.5</v>
      </c>
      <c r="AA869" s="8">
        <v>6685.62</v>
      </c>
      <c r="AB869" t="s">
        <v>339</v>
      </c>
      <c r="AC869" t="s">
        <v>339</v>
      </c>
      <c r="AD869" t="s">
        <v>176</v>
      </c>
      <c r="AE869" t="s">
        <v>171</v>
      </c>
      <c r="AF869" t="s">
        <v>177</v>
      </c>
      <c r="AG869" t="s">
        <v>10193</v>
      </c>
      <c r="AH869" t="s">
        <v>10194</v>
      </c>
      <c r="AI869" t="s">
        <v>507</v>
      </c>
      <c r="AJ869" t="s">
        <v>59</v>
      </c>
      <c r="AK869" t="s">
        <v>7019</v>
      </c>
      <c r="AL869" s="2">
        <v>42093.719270833331</v>
      </c>
      <c r="AM869" t="s">
        <v>10195</v>
      </c>
      <c r="AN869" t="s">
        <v>10195</v>
      </c>
      <c r="AO869">
        <v>2</v>
      </c>
      <c r="AP869" t="s">
        <v>183</v>
      </c>
      <c r="AT869" t="s">
        <v>10182</v>
      </c>
      <c r="AU869" t="s">
        <v>183</v>
      </c>
      <c r="AV869" t="s">
        <v>62</v>
      </c>
      <c r="AW869" s="8">
        <v>6192</v>
      </c>
      <c r="AX869" s="8">
        <v>6192</v>
      </c>
      <c r="AY869" s="8">
        <v>6685.62</v>
      </c>
      <c r="BA869" t="s">
        <v>7282</v>
      </c>
      <c r="BB869" t="s">
        <v>32</v>
      </c>
      <c r="BC869" t="s">
        <v>7283</v>
      </c>
      <c r="BE869">
        <v>18</v>
      </c>
      <c r="BF869" t="s">
        <v>69</v>
      </c>
      <c r="BG869" t="s">
        <v>10196</v>
      </c>
      <c r="BO869" t="s">
        <v>233</v>
      </c>
      <c r="BP869">
        <v>0</v>
      </c>
      <c r="BQ869" t="s">
        <v>190</v>
      </c>
      <c r="BR869" t="s">
        <v>10197</v>
      </c>
      <c r="BS869" t="s">
        <v>9</v>
      </c>
      <c r="BV869" t="s">
        <v>10198</v>
      </c>
      <c r="BW869" t="s">
        <v>10195</v>
      </c>
      <c r="BX869" t="s">
        <v>10193</v>
      </c>
      <c r="BY869" t="s">
        <v>10195</v>
      </c>
      <c r="BZ869" t="s">
        <v>40</v>
      </c>
      <c r="CB869" t="s">
        <v>10199</v>
      </c>
      <c r="CC869" t="s">
        <v>7287</v>
      </c>
      <c r="CE869" t="s">
        <v>556</v>
      </c>
      <c r="CF869">
        <v>129</v>
      </c>
      <c r="CG869" t="s">
        <v>54</v>
      </c>
      <c r="CH869" t="s">
        <v>196</v>
      </c>
      <c r="CI869" t="s">
        <v>10177</v>
      </c>
      <c r="CJ869">
        <v>217</v>
      </c>
      <c r="CK869" t="s">
        <v>45</v>
      </c>
      <c r="CL869" s="1">
        <v>42238</v>
      </c>
      <c r="CM869" t="s">
        <v>7282</v>
      </c>
      <c r="CO869" t="s">
        <v>10200</v>
      </c>
      <c r="CP869" t="s">
        <v>7287</v>
      </c>
      <c r="CQ869">
        <v>2</v>
      </c>
      <c r="CR869" s="8"/>
      <c r="CS869">
        <v>1</v>
      </c>
      <c r="CT869" t="s">
        <v>9</v>
      </c>
      <c r="CU869" s="8">
        <v>6192</v>
      </c>
      <c r="CV869">
        <v>1</v>
      </c>
      <c r="CX869" t="s">
        <v>10201</v>
      </c>
    </row>
    <row r="870" spans="1:103" x14ac:dyDescent="0.35">
      <c r="A870" t="s">
        <v>10202</v>
      </c>
      <c r="B870" s="19" t="s">
        <v>10177</v>
      </c>
      <c r="C870" t="s">
        <v>9</v>
      </c>
      <c r="D870">
        <v>100</v>
      </c>
      <c r="E870">
        <v>43</v>
      </c>
      <c r="F870" t="s">
        <v>10177</v>
      </c>
      <c r="G870">
        <v>1975</v>
      </c>
      <c r="H870" t="s">
        <v>200</v>
      </c>
      <c r="I870">
        <v>43</v>
      </c>
      <c r="J870" t="s">
        <v>171</v>
      </c>
      <c r="K870" t="s">
        <v>10203</v>
      </c>
      <c r="L870" s="1"/>
      <c r="M870" s="1">
        <v>42236</v>
      </c>
      <c r="N870" s="1">
        <v>42158</v>
      </c>
      <c r="O870" t="s">
        <v>13</v>
      </c>
      <c r="P870" s="1">
        <v>42165</v>
      </c>
      <c r="Q870" t="s">
        <v>14</v>
      </c>
      <c r="R870" t="s">
        <v>9</v>
      </c>
      <c r="S870" t="s">
        <v>10179</v>
      </c>
      <c r="T870" t="s">
        <v>13</v>
      </c>
      <c r="U870" t="s">
        <v>16</v>
      </c>
      <c r="X870" s="8">
        <v>22.5</v>
      </c>
      <c r="Y870" s="8">
        <v>22.5</v>
      </c>
      <c r="Z870" s="8">
        <v>41.5</v>
      </c>
      <c r="AA870" s="8">
        <v>6470.88</v>
      </c>
      <c r="AB870" t="s">
        <v>205</v>
      </c>
      <c r="AC870" t="s">
        <v>205</v>
      </c>
      <c r="AD870" t="s">
        <v>176</v>
      </c>
      <c r="AE870" t="s">
        <v>171</v>
      </c>
      <c r="AF870" t="s">
        <v>177</v>
      </c>
      <c r="AH870" t="s">
        <v>2543</v>
      </c>
      <c r="AI870" t="s">
        <v>1725</v>
      </c>
      <c r="AJ870" t="s">
        <v>80</v>
      </c>
      <c r="AK870" t="s">
        <v>619</v>
      </c>
      <c r="AL870" s="2">
        <v>42158.492685185185</v>
      </c>
      <c r="AM870" t="s">
        <v>10204</v>
      </c>
      <c r="AN870" t="s">
        <v>10205</v>
      </c>
      <c r="AO870">
        <v>2</v>
      </c>
      <c r="AP870" t="s">
        <v>183</v>
      </c>
      <c r="AT870" t="s">
        <v>10182</v>
      </c>
      <c r="AU870" t="s">
        <v>183</v>
      </c>
      <c r="AV870" t="s">
        <v>83</v>
      </c>
      <c r="AW870" s="8">
        <v>5977</v>
      </c>
      <c r="AX870" s="8">
        <v>5977</v>
      </c>
      <c r="AY870" s="8">
        <v>6470.88</v>
      </c>
      <c r="BA870" t="s">
        <v>10206</v>
      </c>
      <c r="BB870" t="s">
        <v>247</v>
      </c>
      <c r="BC870" t="s">
        <v>10207</v>
      </c>
      <c r="BE870">
        <v>18</v>
      </c>
      <c r="BF870" t="s">
        <v>69</v>
      </c>
      <c r="BG870" t="s">
        <v>10204</v>
      </c>
      <c r="BO870" t="s">
        <v>215</v>
      </c>
      <c r="BP870">
        <v>0</v>
      </c>
      <c r="BQ870" t="s">
        <v>190</v>
      </c>
      <c r="BR870" t="s">
        <v>10208</v>
      </c>
      <c r="BS870" t="s">
        <v>9</v>
      </c>
      <c r="BV870" t="s">
        <v>10209</v>
      </c>
      <c r="BW870" t="s">
        <v>10204</v>
      </c>
      <c r="BX870" t="s">
        <v>10202</v>
      </c>
      <c r="BY870" t="s">
        <v>10205</v>
      </c>
      <c r="BZ870" t="s">
        <v>72</v>
      </c>
      <c r="CA870" t="s">
        <v>10210</v>
      </c>
      <c r="CB870" t="s">
        <v>10211</v>
      </c>
      <c r="CE870" t="s">
        <v>3790</v>
      </c>
      <c r="CF870">
        <v>139</v>
      </c>
      <c r="CG870" t="s">
        <v>220</v>
      </c>
      <c r="CH870" t="s">
        <v>196</v>
      </c>
      <c r="CI870" t="s">
        <v>10177</v>
      </c>
      <c r="CJ870">
        <v>217</v>
      </c>
      <c r="CK870" t="s">
        <v>45</v>
      </c>
      <c r="CL870" s="1">
        <v>42236</v>
      </c>
      <c r="CM870" t="s">
        <v>10206</v>
      </c>
      <c r="CP870" t="s">
        <v>10212</v>
      </c>
      <c r="CQ870">
        <v>2</v>
      </c>
      <c r="CR870" s="8">
        <v>504.57</v>
      </c>
      <c r="CS870">
        <v>0</v>
      </c>
      <c r="CU870" s="8">
        <v>5977</v>
      </c>
      <c r="CV870">
        <v>1</v>
      </c>
      <c r="CX870" t="s">
        <v>10213</v>
      </c>
    </row>
    <row r="871" spans="1:103" x14ac:dyDescent="0.35">
      <c r="A871" t="s">
        <v>10214</v>
      </c>
      <c r="B871" s="19" t="s">
        <v>10177</v>
      </c>
      <c r="C871" t="s">
        <v>9</v>
      </c>
      <c r="D871">
        <v>100</v>
      </c>
      <c r="E871">
        <v>48</v>
      </c>
      <c r="F871" t="s">
        <v>10177</v>
      </c>
      <c r="G871">
        <v>2012</v>
      </c>
      <c r="H871" t="s">
        <v>224</v>
      </c>
      <c r="I871">
        <v>48</v>
      </c>
      <c r="J871" t="s">
        <v>171</v>
      </c>
      <c r="K871" t="s">
        <v>10215</v>
      </c>
      <c r="L871" s="1"/>
      <c r="M871" s="1">
        <v>42235</v>
      </c>
      <c r="N871" s="1">
        <v>42163</v>
      </c>
      <c r="O871" t="s">
        <v>13</v>
      </c>
      <c r="P871" s="1">
        <v>42164</v>
      </c>
      <c r="Q871" t="s">
        <v>202</v>
      </c>
      <c r="R871" t="s">
        <v>9</v>
      </c>
      <c r="S871" t="s">
        <v>10179</v>
      </c>
      <c r="T871" t="s">
        <v>13</v>
      </c>
      <c r="U871" t="s">
        <v>226</v>
      </c>
      <c r="X871" s="8">
        <v>22.5</v>
      </c>
      <c r="Y871" s="8">
        <v>18.75</v>
      </c>
      <c r="Z871" s="8">
        <v>41.5</v>
      </c>
      <c r="AA871" s="8">
        <v>6685.64</v>
      </c>
      <c r="AB871" t="s">
        <v>259</v>
      </c>
      <c r="AC871" t="s">
        <v>259</v>
      </c>
      <c r="AD871" t="s">
        <v>176</v>
      </c>
      <c r="AE871" t="s">
        <v>171</v>
      </c>
      <c r="AF871" t="s">
        <v>177</v>
      </c>
      <c r="AH871" t="s">
        <v>4147</v>
      </c>
      <c r="AI871" t="s">
        <v>1661</v>
      </c>
      <c r="AJ871" t="s">
        <v>100</v>
      </c>
      <c r="AK871" t="s">
        <v>263</v>
      </c>
      <c r="AL871" s="2">
        <v>42163.630474537036</v>
      </c>
      <c r="AM871" t="s">
        <v>10216</v>
      </c>
      <c r="AO871">
        <v>1</v>
      </c>
      <c r="AP871" t="s">
        <v>183</v>
      </c>
      <c r="AT871" t="s">
        <v>10182</v>
      </c>
      <c r="AU871" t="s">
        <v>183</v>
      </c>
      <c r="AV871" t="s">
        <v>104</v>
      </c>
      <c r="AW871" s="8">
        <v>6192</v>
      </c>
      <c r="AX871" s="8">
        <v>6192</v>
      </c>
      <c r="AY871" s="8">
        <v>6685.64</v>
      </c>
      <c r="BB871" t="s">
        <v>247</v>
      </c>
      <c r="BE871">
        <v>18</v>
      </c>
      <c r="BF871" t="s">
        <v>69</v>
      </c>
      <c r="BG871" t="s">
        <v>10217</v>
      </c>
      <c r="BH871" t="s">
        <v>10218</v>
      </c>
      <c r="BO871" t="s">
        <v>227</v>
      </c>
      <c r="BP871">
        <v>0</v>
      </c>
      <c r="BQ871" t="s">
        <v>190</v>
      </c>
      <c r="BR871" t="s">
        <v>10219</v>
      </c>
      <c r="BS871" t="s">
        <v>69</v>
      </c>
      <c r="BV871" t="s">
        <v>10220</v>
      </c>
      <c r="BW871" t="s">
        <v>10216</v>
      </c>
      <c r="BX871" t="s">
        <v>10221</v>
      </c>
      <c r="BY871" t="s">
        <v>10216</v>
      </c>
      <c r="BZ871" t="s">
        <v>40</v>
      </c>
      <c r="CA871" t="s">
        <v>10222</v>
      </c>
      <c r="CB871" t="s">
        <v>10223</v>
      </c>
      <c r="CE871" t="s">
        <v>43</v>
      </c>
      <c r="CF871">
        <v>129</v>
      </c>
      <c r="CG871" t="s">
        <v>274</v>
      </c>
      <c r="CH871" t="s">
        <v>196</v>
      </c>
      <c r="CI871" t="s">
        <v>10177</v>
      </c>
      <c r="CJ871">
        <v>217</v>
      </c>
      <c r="CK871" t="s">
        <v>45</v>
      </c>
      <c r="CL871" s="1">
        <v>42235</v>
      </c>
      <c r="CM871" t="s">
        <v>10224</v>
      </c>
      <c r="CQ871">
        <v>1</v>
      </c>
      <c r="CR871" s="8"/>
      <c r="CS871">
        <v>1</v>
      </c>
      <c r="CT871" t="s">
        <v>69</v>
      </c>
      <c r="CU871" s="8">
        <v>6192</v>
      </c>
      <c r="CV871">
        <v>1</v>
      </c>
      <c r="CX871" t="s">
        <v>10225</v>
      </c>
    </row>
    <row r="872" spans="1:103" x14ac:dyDescent="0.35">
      <c r="A872" t="s">
        <v>10214</v>
      </c>
      <c r="B872" s="19" t="s">
        <v>10177</v>
      </c>
      <c r="C872" t="s">
        <v>9</v>
      </c>
      <c r="D872">
        <v>100</v>
      </c>
      <c r="E872">
        <v>48</v>
      </c>
      <c r="F872" t="s">
        <v>10177</v>
      </c>
      <c r="G872">
        <v>2013</v>
      </c>
      <c r="H872" t="s">
        <v>224</v>
      </c>
      <c r="I872">
        <v>48</v>
      </c>
      <c r="J872" t="s">
        <v>171</v>
      </c>
      <c r="K872" t="s">
        <v>10215</v>
      </c>
      <c r="L872" s="1"/>
      <c r="M872" s="1">
        <v>42236</v>
      </c>
      <c r="N872" s="1">
        <v>42163</v>
      </c>
      <c r="O872" t="s">
        <v>13</v>
      </c>
      <c r="P872" s="1">
        <v>42164</v>
      </c>
      <c r="Q872" t="s">
        <v>202</v>
      </c>
      <c r="R872" t="s">
        <v>9</v>
      </c>
      <c r="S872" t="s">
        <v>10179</v>
      </c>
      <c r="T872" t="s">
        <v>13</v>
      </c>
      <c r="U872" t="s">
        <v>226</v>
      </c>
      <c r="X872" s="8">
        <v>22.5</v>
      </c>
      <c r="Y872" s="8">
        <v>18.75</v>
      </c>
      <c r="Z872" s="8">
        <v>41.5</v>
      </c>
      <c r="AA872" s="8">
        <v>6685.64</v>
      </c>
      <c r="AB872" t="s">
        <v>227</v>
      </c>
      <c r="AC872" t="s">
        <v>227</v>
      </c>
      <c r="AD872" t="s">
        <v>176</v>
      </c>
      <c r="AE872" t="s">
        <v>171</v>
      </c>
      <c r="AF872" t="s">
        <v>177</v>
      </c>
      <c r="AH872" t="s">
        <v>4147</v>
      </c>
      <c r="AI872" t="s">
        <v>1661</v>
      </c>
      <c r="AJ872" t="s">
        <v>80</v>
      </c>
      <c r="AK872" t="s">
        <v>228</v>
      </c>
      <c r="AL872" s="2">
        <v>42163.630868055552</v>
      </c>
      <c r="AM872" t="s">
        <v>10216</v>
      </c>
      <c r="AO872">
        <v>1</v>
      </c>
      <c r="AP872" t="s">
        <v>183</v>
      </c>
      <c r="AT872" t="s">
        <v>10182</v>
      </c>
      <c r="AU872" t="s">
        <v>183</v>
      </c>
      <c r="AV872" t="s">
        <v>83</v>
      </c>
      <c r="AW872" s="8">
        <v>6192</v>
      </c>
      <c r="AX872" s="8">
        <v>6192</v>
      </c>
      <c r="AY872" s="8">
        <v>6685.64</v>
      </c>
      <c r="BB872" t="s">
        <v>247</v>
      </c>
      <c r="BE872">
        <v>18</v>
      </c>
      <c r="BF872" t="s">
        <v>69</v>
      </c>
      <c r="BG872" t="s">
        <v>10217</v>
      </c>
      <c r="BH872" t="s">
        <v>10218</v>
      </c>
      <c r="BO872" t="s">
        <v>233</v>
      </c>
      <c r="BP872">
        <v>0</v>
      </c>
      <c r="BQ872" t="s">
        <v>190</v>
      </c>
      <c r="BR872" t="s">
        <v>10219</v>
      </c>
      <c r="BS872" t="s">
        <v>69</v>
      </c>
      <c r="BV872" t="s">
        <v>10220</v>
      </c>
      <c r="BW872" t="s">
        <v>10216</v>
      </c>
      <c r="BX872" t="s">
        <v>10221</v>
      </c>
      <c r="BY872" t="s">
        <v>10216</v>
      </c>
      <c r="BZ872" t="s">
        <v>40</v>
      </c>
      <c r="CA872" t="s">
        <v>10222</v>
      </c>
      <c r="CB872" t="s">
        <v>10223</v>
      </c>
      <c r="CE872" t="s">
        <v>43</v>
      </c>
      <c r="CF872">
        <v>129</v>
      </c>
      <c r="CG872" t="s">
        <v>54</v>
      </c>
      <c r="CH872" t="s">
        <v>196</v>
      </c>
      <c r="CI872" t="s">
        <v>10177</v>
      </c>
      <c r="CJ872">
        <v>217</v>
      </c>
      <c r="CK872" t="s">
        <v>45</v>
      </c>
      <c r="CL872" s="1">
        <v>42236</v>
      </c>
      <c r="CM872" t="s">
        <v>10224</v>
      </c>
      <c r="CQ872">
        <v>1</v>
      </c>
      <c r="CR872" s="8"/>
      <c r="CS872">
        <v>1</v>
      </c>
      <c r="CU872" s="8">
        <v>6192</v>
      </c>
      <c r="CV872">
        <v>1</v>
      </c>
      <c r="CX872" t="s">
        <v>10226</v>
      </c>
    </row>
    <row r="873" spans="1:103" x14ac:dyDescent="0.35">
      <c r="A873" t="s">
        <v>10214</v>
      </c>
      <c r="B873" s="19" t="s">
        <v>10177</v>
      </c>
      <c r="C873" t="s">
        <v>9</v>
      </c>
      <c r="D873">
        <v>100</v>
      </c>
      <c r="E873">
        <v>48</v>
      </c>
      <c r="F873" t="s">
        <v>10177</v>
      </c>
      <c r="G873">
        <v>2014</v>
      </c>
      <c r="H873" t="s">
        <v>224</v>
      </c>
      <c r="I873">
        <v>48</v>
      </c>
      <c r="J873" t="s">
        <v>171</v>
      </c>
      <c r="K873" t="s">
        <v>10215</v>
      </c>
      <c r="L873" s="1"/>
      <c r="M873" s="1">
        <v>42237</v>
      </c>
      <c r="N873" s="1">
        <v>42163</v>
      </c>
      <c r="O873" t="s">
        <v>13</v>
      </c>
      <c r="P873" s="1">
        <v>42164</v>
      </c>
      <c r="Q873" t="s">
        <v>202</v>
      </c>
      <c r="R873" t="s">
        <v>9</v>
      </c>
      <c r="S873" t="s">
        <v>10179</v>
      </c>
      <c r="T873" t="s">
        <v>13</v>
      </c>
      <c r="U873" t="s">
        <v>226</v>
      </c>
      <c r="X873" s="8">
        <v>22.5</v>
      </c>
      <c r="Y873" s="8">
        <v>18.75</v>
      </c>
      <c r="Z873" s="8">
        <v>41.5</v>
      </c>
      <c r="AA873" s="8">
        <v>6685.64</v>
      </c>
      <c r="AB873" t="s">
        <v>227</v>
      </c>
      <c r="AC873" t="s">
        <v>227</v>
      </c>
      <c r="AD873" t="s">
        <v>176</v>
      </c>
      <c r="AE873" t="s">
        <v>171</v>
      </c>
      <c r="AF873" t="s">
        <v>177</v>
      </c>
      <c r="AH873" t="s">
        <v>4147</v>
      </c>
      <c r="AI873" t="s">
        <v>1661</v>
      </c>
      <c r="AJ873" t="s">
        <v>23</v>
      </c>
      <c r="AK873" t="s">
        <v>593</v>
      </c>
      <c r="AL873" s="2">
        <v>42163.631319444445</v>
      </c>
      <c r="AM873" t="s">
        <v>10227</v>
      </c>
      <c r="AO873">
        <v>1</v>
      </c>
      <c r="AP873" t="s">
        <v>183</v>
      </c>
      <c r="AT873" t="s">
        <v>10182</v>
      </c>
      <c r="AU873" t="s">
        <v>183</v>
      </c>
      <c r="AV873" t="s">
        <v>29</v>
      </c>
      <c r="AW873" s="8">
        <v>6192</v>
      </c>
      <c r="AX873" s="8">
        <v>6192</v>
      </c>
      <c r="AY873" s="8">
        <v>6685.64</v>
      </c>
      <c r="BB873" t="s">
        <v>247</v>
      </c>
      <c r="BE873">
        <v>18</v>
      </c>
      <c r="BF873" t="s">
        <v>69</v>
      </c>
      <c r="BG873" t="s">
        <v>10217</v>
      </c>
      <c r="BH873" t="s">
        <v>10218</v>
      </c>
      <c r="BO873" t="s">
        <v>233</v>
      </c>
      <c r="BP873">
        <v>0</v>
      </c>
      <c r="BQ873" t="s">
        <v>190</v>
      </c>
      <c r="BR873" t="s">
        <v>10219</v>
      </c>
      <c r="BS873" t="s">
        <v>69</v>
      </c>
      <c r="BV873" t="s">
        <v>10220</v>
      </c>
      <c r="BW873" t="s">
        <v>10227</v>
      </c>
      <c r="BX873" t="s">
        <v>10221</v>
      </c>
      <c r="BY873" t="s">
        <v>10216</v>
      </c>
      <c r="BZ873" t="s">
        <v>40</v>
      </c>
      <c r="CA873" t="s">
        <v>10222</v>
      </c>
      <c r="CB873" t="s">
        <v>10223</v>
      </c>
      <c r="CE873" t="s">
        <v>43</v>
      </c>
      <c r="CF873">
        <v>129</v>
      </c>
      <c r="CG873" t="s">
        <v>54</v>
      </c>
      <c r="CH873" t="s">
        <v>196</v>
      </c>
      <c r="CI873" t="s">
        <v>10177</v>
      </c>
      <c r="CJ873">
        <v>217</v>
      </c>
      <c r="CK873" t="s">
        <v>45</v>
      </c>
      <c r="CL873" s="1">
        <v>42237</v>
      </c>
      <c r="CM873" t="s">
        <v>10224</v>
      </c>
      <c r="CQ873">
        <v>1</v>
      </c>
      <c r="CR873" s="8"/>
      <c r="CS873">
        <v>1</v>
      </c>
      <c r="CU873" s="8">
        <v>6192</v>
      </c>
      <c r="CV873">
        <v>1</v>
      </c>
      <c r="CX873" t="s">
        <v>10228</v>
      </c>
    </row>
    <row r="874" spans="1:103" x14ac:dyDescent="0.35">
      <c r="A874" t="s">
        <v>10229</v>
      </c>
      <c r="B874" s="19" t="s">
        <v>10177</v>
      </c>
      <c r="C874" t="s">
        <v>9</v>
      </c>
      <c r="D874">
        <v>93.88</v>
      </c>
      <c r="E874">
        <v>46</v>
      </c>
      <c r="F874" t="s">
        <v>10177</v>
      </c>
      <c r="G874">
        <v>1438</v>
      </c>
      <c r="H874" t="s">
        <v>200</v>
      </c>
      <c r="I874">
        <v>46</v>
      </c>
      <c r="J874" t="s">
        <v>171</v>
      </c>
      <c r="K874" t="s">
        <v>10230</v>
      </c>
      <c r="L874" s="1"/>
      <c r="M874" s="1">
        <v>42238</v>
      </c>
      <c r="N874" s="1">
        <v>42090</v>
      </c>
      <c r="O874" t="s">
        <v>13</v>
      </c>
      <c r="P874" s="1">
        <v>42136</v>
      </c>
      <c r="Q874" t="s">
        <v>14</v>
      </c>
      <c r="R874" t="s">
        <v>9</v>
      </c>
      <c r="S874" t="s">
        <v>10179</v>
      </c>
      <c r="T874" t="s">
        <v>13</v>
      </c>
      <c r="U874" t="s">
        <v>16</v>
      </c>
      <c r="X874" s="8">
        <v>22.5</v>
      </c>
      <c r="Y874" s="8">
        <v>22.5</v>
      </c>
      <c r="Z874" s="8">
        <v>41.5</v>
      </c>
      <c r="AA874" s="8">
        <v>6922.33</v>
      </c>
      <c r="AB874" t="s">
        <v>205</v>
      </c>
      <c r="AC874" t="s">
        <v>205</v>
      </c>
      <c r="AD874" t="s">
        <v>176</v>
      </c>
      <c r="AE874" t="s">
        <v>171</v>
      </c>
      <c r="AF874" t="s">
        <v>177</v>
      </c>
      <c r="AH874" t="s">
        <v>282</v>
      </c>
      <c r="AI874" t="s">
        <v>283</v>
      </c>
      <c r="AJ874" t="s">
        <v>59</v>
      </c>
      <c r="AK874" t="s">
        <v>645</v>
      </c>
      <c r="AL874" s="2">
        <v>42090.717800925922</v>
      </c>
      <c r="AM874" t="s">
        <v>10231</v>
      </c>
      <c r="AN874" t="s">
        <v>10232</v>
      </c>
      <c r="AO874">
        <v>4</v>
      </c>
      <c r="AP874" t="s">
        <v>183</v>
      </c>
      <c r="AT874" t="s">
        <v>10182</v>
      </c>
      <c r="AU874" t="s">
        <v>183</v>
      </c>
      <c r="AV874" t="s">
        <v>62</v>
      </c>
      <c r="AW874" s="8">
        <v>6813.5</v>
      </c>
      <c r="AX874" s="8">
        <v>6813.5</v>
      </c>
      <c r="AY874" s="8">
        <v>7373.68</v>
      </c>
      <c r="BA874" t="s">
        <v>10233</v>
      </c>
      <c r="BB874" t="s">
        <v>10234</v>
      </c>
      <c r="BC874" t="s">
        <v>10235</v>
      </c>
      <c r="BE874">
        <v>18</v>
      </c>
      <c r="BF874" t="s">
        <v>69</v>
      </c>
      <c r="BG874" t="s">
        <v>10236</v>
      </c>
      <c r="BO874" t="s">
        <v>215</v>
      </c>
      <c r="BP874">
        <v>451.35</v>
      </c>
      <c r="BQ874" t="s">
        <v>190</v>
      </c>
      <c r="BR874" t="s">
        <v>10237</v>
      </c>
      <c r="BS874" t="s">
        <v>9</v>
      </c>
      <c r="BV874" t="s">
        <v>10238</v>
      </c>
      <c r="BW874" t="s">
        <v>10231</v>
      </c>
      <c r="BX874" t="s">
        <v>7761</v>
      </c>
      <c r="BY874" t="s">
        <v>10232</v>
      </c>
      <c r="BZ874" t="s">
        <v>40</v>
      </c>
      <c r="CA874" t="s">
        <v>10239</v>
      </c>
      <c r="CB874" t="s">
        <v>1198</v>
      </c>
      <c r="CD874" t="s">
        <v>164</v>
      </c>
      <c r="CE874" t="s">
        <v>112</v>
      </c>
      <c r="CF874">
        <v>139</v>
      </c>
      <c r="CG874" t="s">
        <v>220</v>
      </c>
      <c r="CH874" t="s">
        <v>196</v>
      </c>
      <c r="CI874" t="s">
        <v>10177</v>
      </c>
      <c r="CJ874">
        <v>217</v>
      </c>
      <c r="CK874" t="s">
        <v>45</v>
      </c>
      <c r="CL874" s="1">
        <v>42238</v>
      </c>
      <c r="CM874" t="s">
        <v>10233</v>
      </c>
      <c r="CQ874">
        <v>1</v>
      </c>
      <c r="CR874" s="8"/>
      <c r="CS874">
        <v>3</v>
      </c>
      <c r="CU874" s="8">
        <v>6813.5</v>
      </c>
      <c r="CV874">
        <v>1</v>
      </c>
      <c r="CX874" t="s">
        <v>10240</v>
      </c>
    </row>
    <row r="875" spans="1:103" x14ac:dyDescent="0.35">
      <c r="A875" t="s">
        <v>10241</v>
      </c>
      <c r="B875" s="19" t="s">
        <v>10177</v>
      </c>
      <c r="C875" t="s">
        <v>9</v>
      </c>
      <c r="D875">
        <v>100</v>
      </c>
      <c r="E875">
        <v>40</v>
      </c>
      <c r="F875" t="s">
        <v>10177</v>
      </c>
      <c r="G875">
        <v>1846</v>
      </c>
      <c r="H875" t="s">
        <v>278</v>
      </c>
      <c r="I875">
        <v>40</v>
      </c>
      <c r="J875" t="s">
        <v>171</v>
      </c>
      <c r="K875" t="s">
        <v>10242</v>
      </c>
      <c r="L875" s="1"/>
      <c r="M875" s="1">
        <v>42235</v>
      </c>
      <c r="N875" s="1">
        <v>42144</v>
      </c>
      <c r="O875" t="s">
        <v>13</v>
      </c>
      <c r="P875" s="1">
        <v>42151</v>
      </c>
      <c r="Q875" t="s">
        <v>14</v>
      </c>
      <c r="R875" t="s">
        <v>9</v>
      </c>
      <c r="S875" t="s">
        <v>10179</v>
      </c>
      <c r="T875" t="s">
        <v>13</v>
      </c>
      <c r="U875" t="s">
        <v>16</v>
      </c>
      <c r="X875" s="8">
        <v>30</v>
      </c>
      <c r="Y875" s="8">
        <v>26.25</v>
      </c>
      <c r="Z875" s="8">
        <v>70</v>
      </c>
      <c r="AA875" s="8">
        <v>8150.4</v>
      </c>
      <c r="AB875" t="s">
        <v>280</v>
      </c>
      <c r="AC875" t="s">
        <v>280</v>
      </c>
      <c r="AD875" t="s">
        <v>176</v>
      </c>
      <c r="AE875" t="s">
        <v>171</v>
      </c>
      <c r="AF875" t="s">
        <v>177</v>
      </c>
      <c r="AH875" t="s">
        <v>2117</v>
      </c>
      <c r="AI875" t="s">
        <v>2118</v>
      </c>
      <c r="AJ875" t="s">
        <v>100</v>
      </c>
      <c r="AK875" t="s">
        <v>284</v>
      </c>
      <c r="AL875" s="2">
        <v>42144.594629629632</v>
      </c>
      <c r="AN875" t="s">
        <v>10243</v>
      </c>
      <c r="AO875">
        <v>1</v>
      </c>
      <c r="AP875" t="s">
        <v>183</v>
      </c>
      <c r="AT875" t="s">
        <v>10182</v>
      </c>
      <c r="AU875" t="s">
        <v>183</v>
      </c>
      <c r="AV875" t="s">
        <v>104</v>
      </c>
      <c r="AW875" s="8">
        <v>7560</v>
      </c>
      <c r="AX875" s="8">
        <v>7560</v>
      </c>
      <c r="AY875" s="8">
        <v>8150.4</v>
      </c>
      <c r="BA875" t="s">
        <v>10244</v>
      </c>
      <c r="BB875" t="s">
        <v>32</v>
      </c>
      <c r="BC875" t="s">
        <v>4101</v>
      </c>
      <c r="BE875">
        <v>18</v>
      </c>
      <c r="BF875" t="s">
        <v>69</v>
      </c>
      <c r="BG875" t="s">
        <v>10245</v>
      </c>
      <c r="BO875" t="s">
        <v>175</v>
      </c>
      <c r="BP875">
        <v>0</v>
      </c>
      <c r="BQ875" t="s">
        <v>190</v>
      </c>
      <c r="BR875" t="s">
        <v>10246</v>
      </c>
      <c r="BS875" t="s">
        <v>9</v>
      </c>
      <c r="BV875" t="s">
        <v>10247</v>
      </c>
      <c r="BX875" t="s">
        <v>10248</v>
      </c>
      <c r="BY875" t="s">
        <v>10243</v>
      </c>
      <c r="BZ875" t="s">
        <v>40</v>
      </c>
      <c r="CA875" t="s">
        <v>10249</v>
      </c>
      <c r="CB875" t="s">
        <v>10250</v>
      </c>
      <c r="CC875" t="s">
        <v>10251</v>
      </c>
      <c r="CD875" t="s">
        <v>164</v>
      </c>
      <c r="CE875" t="s">
        <v>589</v>
      </c>
      <c r="CF875">
        <v>189</v>
      </c>
      <c r="CG875" t="s">
        <v>227</v>
      </c>
      <c r="CH875" t="s">
        <v>196</v>
      </c>
      <c r="CI875" t="s">
        <v>10177</v>
      </c>
      <c r="CJ875">
        <v>217</v>
      </c>
      <c r="CK875" t="s">
        <v>45</v>
      </c>
      <c r="CL875" s="1">
        <v>42235</v>
      </c>
      <c r="CM875" t="s">
        <v>10244</v>
      </c>
      <c r="CO875" t="s">
        <v>10251</v>
      </c>
      <c r="CP875" t="s">
        <v>10251</v>
      </c>
      <c r="CQ875">
        <v>1</v>
      </c>
      <c r="CR875" s="8"/>
      <c r="CS875">
        <v>1</v>
      </c>
      <c r="CU875" s="8">
        <v>7560</v>
      </c>
      <c r="CV875">
        <v>1</v>
      </c>
      <c r="CX875" t="s">
        <v>10252</v>
      </c>
    </row>
    <row r="876" spans="1:103" x14ac:dyDescent="0.35">
      <c r="A876" t="s">
        <v>8802</v>
      </c>
      <c r="B876" s="19" t="s">
        <v>10253</v>
      </c>
      <c r="C876" t="s">
        <v>9</v>
      </c>
      <c r="D876">
        <v>143.88999999999999</v>
      </c>
      <c r="E876">
        <v>100</v>
      </c>
      <c r="F876" t="s">
        <v>10253</v>
      </c>
      <c r="G876">
        <v>75</v>
      </c>
      <c r="H876" t="s">
        <v>50</v>
      </c>
      <c r="I876">
        <v>100</v>
      </c>
      <c r="J876" t="s">
        <v>11</v>
      </c>
      <c r="K876" t="s">
        <v>8291</v>
      </c>
      <c r="L876" s="1"/>
      <c r="M876" s="1">
        <v>42236</v>
      </c>
      <c r="N876" s="1">
        <v>41870</v>
      </c>
      <c r="O876" t="s">
        <v>13</v>
      </c>
      <c r="P876" s="1"/>
      <c r="Q876" t="s">
        <v>52</v>
      </c>
      <c r="R876" t="s">
        <v>9</v>
      </c>
      <c r="S876" t="s">
        <v>10254</v>
      </c>
      <c r="T876" t="s">
        <v>13</v>
      </c>
      <c r="U876" t="s">
        <v>302</v>
      </c>
      <c r="X876" s="8">
        <v>43</v>
      </c>
      <c r="Y876" s="8">
        <v>21</v>
      </c>
      <c r="Z876" s="8">
        <v>39.33</v>
      </c>
      <c r="AA876" s="8">
        <v>39510.82</v>
      </c>
      <c r="AB876" t="s">
        <v>274</v>
      </c>
      <c r="AC876" t="s">
        <v>54</v>
      </c>
      <c r="AD876" t="s">
        <v>19</v>
      </c>
      <c r="AE876" t="s">
        <v>11</v>
      </c>
      <c r="AF876" t="s">
        <v>20</v>
      </c>
      <c r="AG876" t="s">
        <v>10255</v>
      </c>
      <c r="AH876" t="s">
        <v>57</v>
      </c>
      <c r="AI876" t="s">
        <v>58</v>
      </c>
      <c r="AJ876" t="s">
        <v>80</v>
      </c>
      <c r="AK876" t="s">
        <v>3441</v>
      </c>
      <c r="AL876" s="2">
        <v>41870.955138888887</v>
      </c>
      <c r="AM876" t="s">
        <v>10256</v>
      </c>
      <c r="AN876" t="s">
        <v>8299</v>
      </c>
      <c r="AO876">
        <v>6</v>
      </c>
      <c r="AP876" t="s">
        <v>859</v>
      </c>
      <c r="AQ876" t="s">
        <v>860</v>
      </c>
      <c r="AR876">
        <v>60</v>
      </c>
      <c r="AT876" t="s">
        <v>6606</v>
      </c>
      <c r="AU876" t="s">
        <v>859</v>
      </c>
      <c r="AV876" t="s">
        <v>83</v>
      </c>
      <c r="AW876" s="8">
        <v>25416.5</v>
      </c>
      <c r="AX876" s="8">
        <v>25416.5</v>
      </c>
      <c r="AY876" s="8">
        <v>27459.22</v>
      </c>
      <c r="BB876" t="s">
        <v>32</v>
      </c>
      <c r="BD876">
        <v>1.25</v>
      </c>
      <c r="BE876">
        <v>50</v>
      </c>
      <c r="BF876" t="s">
        <v>9</v>
      </c>
      <c r="BG876" t="s">
        <v>8296</v>
      </c>
      <c r="BO876" t="s">
        <v>304</v>
      </c>
      <c r="BP876">
        <v>-12051.6</v>
      </c>
      <c r="BQ876" t="s">
        <v>36</v>
      </c>
      <c r="BR876" t="s">
        <v>3018</v>
      </c>
      <c r="BS876" t="s">
        <v>69</v>
      </c>
      <c r="BT876" t="s">
        <v>9</v>
      </c>
      <c r="BU876" t="s">
        <v>38</v>
      </c>
      <c r="BV876" t="s">
        <v>10257</v>
      </c>
      <c r="BW876" t="s">
        <v>8299</v>
      </c>
      <c r="BX876" t="s">
        <v>8300</v>
      </c>
      <c r="BY876" t="s">
        <v>8299</v>
      </c>
      <c r="BZ876" t="s">
        <v>40</v>
      </c>
      <c r="CB876" t="s">
        <v>8301</v>
      </c>
      <c r="CE876" t="s">
        <v>273</v>
      </c>
      <c r="CF876">
        <v>249</v>
      </c>
      <c r="CG876" t="s">
        <v>710</v>
      </c>
      <c r="CI876" t="s">
        <v>10253</v>
      </c>
      <c r="CJ876">
        <v>46</v>
      </c>
      <c r="CK876" t="s">
        <v>45</v>
      </c>
      <c r="CL876" s="1">
        <v>42236</v>
      </c>
      <c r="CM876" t="s">
        <v>4201</v>
      </c>
      <c r="CO876" t="s">
        <v>10258</v>
      </c>
      <c r="CQ876">
        <v>3</v>
      </c>
      <c r="CR876" s="8">
        <v>30129</v>
      </c>
      <c r="CS876">
        <v>1</v>
      </c>
      <c r="CU876" s="8">
        <v>25416.5</v>
      </c>
      <c r="CV876">
        <v>5</v>
      </c>
      <c r="CX876" t="s">
        <v>10259</v>
      </c>
      <c r="CY876">
        <v>6.1</v>
      </c>
    </row>
    <row r="877" spans="1:103" x14ac:dyDescent="0.35">
      <c r="A877" t="s">
        <v>10260</v>
      </c>
      <c r="B877" s="19" t="s">
        <v>10253</v>
      </c>
      <c r="C877" t="s">
        <v>9</v>
      </c>
      <c r="D877">
        <v>100</v>
      </c>
      <c r="E877">
        <v>100</v>
      </c>
      <c r="F877" t="s">
        <v>10253</v>
      </c>
      <c r="G877">
        <v>73</v>
      </c>
      <c r="H877" t="s">
        <v>148</v>
      </c>
      <c r="I877">
        <v>100</v>
      </c>
      <c r="J877" t="s">
        <v>11</v>
      </c>
      <c r="K877" t="s">
        <v>10261</v>
      </c>
      <c r="L877" s="1"/>
      <c r="M877" s="1">
        <v>42235</v>
      </c>
      <c r="N877" s="1">
        <v>41870</v>
      </c>
      <c r="O877" t="s">
        <v>13</v>
      </c>
      <c r="P877" s="1"/>
      <c r="Q877" t="s">
        <v>52</v>
      </c>
      <c r="R877" t="s">
        <v>9</v>
      </c>
      <c r="S877" t="s">
        <v>10254</v>
      </c>
      <c r="T877" t="s">
        <v>13</v>
      </c>
      <c r="U877" t="s">
        <v>53</v>
      </c>
      <c r="X877" s="8">
        <v>45</v>
      </c>
      <c r="Y877" s="8">
        <v>23</v>
      </c>
      <c r="Z877" s="8">
        <v>39.33</v>
      </c>
      <c r="AA877" s="8">
        <v>31360.29</v>
      </c>
      <c r="AB877" t="s">
        <v>654</v>
      </c>
      <c r="AC877" t="s">
        <v>2860</v>
      </c>
      <c r="AD877" t="s">
        <v>19</v>
      </c>
      <c r="AE877" t="s">
        <v>11</v>
      </c>
      <c r="AF877" t="s">
        <v>20</v>
      </c>
      <c r="AG877" t="s">
        <v>2479</v>
      </c>
      <c r="AH877" t="s">
        <v>57</v>
      </c>
      <c r="AI877" t="s">
        <v>58</v>
      </c>
      <c r="AJ877" t="s">
        <v>100</v>
      </c>
      <c r="AK877" t="s">
        <v>1560</v>
      </c>
      <c r="AL877" s="2">
        <v>41870.954363425924</v>
      </c>
      <c r="AM877" t="s">
        <v>10262</v>
      </c>
      <c r="AO877">
        <v>6</v>
      </c>
      <c r="AP877" t="s">
        <v>859</v>
      </c>
      <c r="AQ877" t="s">
        <v>860</v>
      </c>
      <c r="AR877">
        <v>60</v>
      </c>
      <c r="AT877" t="s">
        <v>6606</v>
      </c>
      <c r="AU877" t="s">
        <v>859</v>
      </c>
      <c r="AV877" t="s">
        <v>104</v>
      </c>
      <c r="AW877" s="8">
        <v>29054.95</v>
      </c>
      <c r="AX877" s="8">
        <v>29054.95</v>
      </c>
      <c r="AY877" s="8">
        <v>31360.29</v>
      </c>
      <c r="BA877" t="s">
        <v>10263</v>
      </c>
      <c r="BB877" t="s">
        <v>32</v>
      </c>
      <c r="BC877" t="s">
        <v>10264</v>
      </c>
      <c r="BD877">
        <v>1.25</v>
      </c>
      <c r="BE877">
        <v>50</v>
      </c>
      <c r="BF877" t="s">
        <v>9</v>
      </c>
      <c r="BG877" t="s">
        <v>10265</v>
      </c>
      <c r="BO877" t="s">
        <v>1558</v>
      </c>
      <c r="BP877">
        <v>0</v>
      </c>
      <c r="BQ877" t="s">
        <v>36</v>
      </c>
      <c r="BR877" t="s">
        <v>8240</v>
      </c>
      <c r="BS877" t="s">
        <v>69</v>
      </c>
      <c r="BT877" t="s">
        <v>9</v>
      </c>
      <c r="BU877" t="s">
        <v>38</v>
      </c>
      <c r="BV877" t="s">
        <v>10266</v>
      </c>
      <c r="BW877" t="s">
        <v>10262</v>
      </c>
      <c r="BX877" t="s">
        <v>8202</v>
      </c>
      <c r="BY877" t="s">
        <v>10262</v>
      </c>
      <c r="BZ877" t="s">
        <v>72</v>
      </c>
      <c r="CB877" t="s">
        <v>1886</v>
      </c>
      <c r="CD877" t="s">
        <v>164</v>
      </c>
      <c r="CE877" t="s">
        <v>473</v>
      </c>
      <c r="CF877">
        <v>289</v>
      </c>
      <c r="CG877" t="s">
        <v>672</v>
      </c>
      <c r="CI877" t="s">
        <v>10253</v>
      </c>
      <c r="CJ877">
        <v>46</v>
      </c>
      <c r="CK877" t="s">
        <v>45</v>
      </c>
      <c r="CL877" s="1">
        <v>42235</v>
      </c>
      <c r="CM877" t="s">
        <v>10263</v>
      </c>
      <c r="CO877" t="s">
        <v>10267</v>
      </c>
      <c r="CQ877">
        <v>3</v>
      </c>
      <c r="CR877" s="8">
        <v>34969</v>
      </c>
      <c r="CS877">
        <v>3</v>
      </c>
      <c r="CT877" t="s">
        <v>9</v>
      </c>
      <c r="CU877" s="8">
        <v>29054.95</v>
      </c>
      <c r="CV877">
        <v>5</v>
      </c>
      <c r="CX877" t="s">
        <v>10268</v>
      </c>
      <c r="CY877">
        <v>6.1</v>
      </c>
    </row>
    <row r="878" spans="1:103" x14ac:dyDescent="0.35">
      <c r="A878" t="s">
        <v>10260</v>
      </c>
      <c r="B878" s="19" t="s">
        <v>10253</v>
      </c>
      <c r="C878" t="s">
        <v>9</v>
      </c>
      <c r="D878">
        <v>100</v>
      </c>
      <c r="E878">
        <v>100</v>
      </c>
      <c r="F878" t="s">
        <v>10253</v>
      </c>
      <c r="G878">
        <v>74</v>
      </c>
      <c r="H878" t="s">
        <v>50</v>
      </c>
      <c r="I878">
        <v>100</v>
      </c>
      <c r="J878" t="s">
        <v>11</v>
      </c>
      <c r="K878" t="s">
        <v>10269</v>
      </c>
      <c r="L878" s="1"/>
      <c r="M878" s="1">
        <v>42235</v>
      </c>
      <c r="N878" s="1">
        <v>41870</v>
      </c>
      <c r="O878" t="s">
        <v>13</v>
      </c>
      <c r="P878" s="1"/>
      <c r="Q878" t="s">
        <v>52</v>
      </c>
      <c r="R878" t="s">
        <v>9</v>
      </c>
      <c r="S878" t="s">
        <v>10254</v>
      </c>
      <c r="T878" t="s">
        <v>13</v>
      </c>
      <c r="U878" t="s">
        <v>53</v>
      </c>
      <c r="X878" s="8">
        <v>43</v>
      </c>
      <c r="Y878" s="8">
        <v>21</v>
      </c>
      <c r="Z878" s="8">
        <v>39.33</v>
      </c>
      <c r="AA878" s="8">
        <v>26834.25</v>
      </c>
      <c r="AB878" t="s">
        <v>274</v>
      </c>
      <c r="AC878" t="s">
        <v>54</v>
      </c>
      <c r="AD878" t="s">
        <v>19</v>
      </c>
      <c r="AE878" t="s">
        <v>11</v>
      </c>
      <c r="AF878" t="s">
        <v>20</v>
      </c>
      <c r="AG878" t="s">
        <v>2479</v>
      </c>
      <c r="AH878" t="s">
        <v>57</v>
      </c>
      <c r="AI878" t="s">
        <v>58</v>
      </c>
      <c r="AJ878" t="s">
        <v>100</v>
      </c>
      <c r="AK878" t="s">
        <v>3485</v>
      </c>
      <c r="AL878" s="2">
        <v>41870.954814814817</v>
      </c>
      <c r="AM878" t="s">
        <v>10262</v>
      </c>
      <c r="AN878" t="s">
        <v>10262</v>
      </c>
      <c r="AO878">
        <v>5</v>
      </c>
      <c r="AP878" t="s">
        <v>859</v>
      </c>
      <c r="AQ878" t="s">
        <v>860</v>
      </c>
      <c r="AR878">
        <v>60</v>
      </c>
      <c r="AT878" t="s">
        <v>6606</v>
      </c>
      <c r="AU878" t="s">
        <v>859</v>
      </c>
      <c r="AV878" t="s">
        <v>104</v>
      </c>
      <c r="AW878" s="8">
        <v>24900</v>
      </c>
      <c r="AX878" s="8">
        <v>24900</v>
      </c>
      <c r="AY878" s="8">
        <v>26834.25</v>
      </c>
      <c r="BA878" t="s">
        <v>10263</v>
      </c>
      <c r="BB878" t="s">
        <v>32</v>
      </c>
      <c r="BC878" t="s">
        <v>10264</v>
      </c>
      <c r="BD878">
        <v>1.25</v>
      </c>
      <c r="BE878">
        <v>50</v>
      </c>
      <c r="BF878" t="s">
        <v>9</v>
      </c>
      <c r="BG878" t="s">
        <v>10270</v>
      </c>
      <c r="BO878" t="s">
        <v>304</v>
      </c>
      <c r="BP878">
        <v>0</v>
      </c>
      <c r="BQ878" t="s">
        <v>36</v>
      </c>
      <c r="BR878" t="s">
        <v>8240</v>
      </c>
      <c r="BS878" t="s">
        <v>69</v>
      </c>
      <c r="BV878" t="s">
        <v>10271</v>
      </c>
      <c r="BW878" t="s">
        <v>10262</v>
      </c>
      <c r="BX878" t="s">
        <v>2479</v>
      </c>
      <c r="BY878" t="s">
        <v>10272</v>
      </c>
      <c r="BZ878" t="s">
        <v>40</v>
      </c>
      <c r="CB878" t="s">
        <v>10273</v>
      </c>
      <c r="CE878" t="s">
        <v>608</v>
      </c>
      <c r="CF878">
        <v>249</v>
      </c>
      <c r="CG878" t="s">
        <v>710</v>
      </c>
      <c r="CI878" t="s">
        <v>10253</v>
      </c>
      <c r="CJ878">
        <v>46</v>
      </c>
      <c r="CK878" t="s">
        <v>45</v>
      </c>
      <c r="CL878" s="1">
        <v>42235</v>
      </c>
      <c r="CM878" t="s">
        <v>10263</v>
      </c>
      <c r="CO878" t="s">
        <v>10267</v>
      </c>
      <c r="CQ878">
        <v>3</v>
      </c>
      <c r="CR878" s="8">
        <v>30129</v>
      </c>
      <c r="CS878">
        <v>0</v>
      </c>
      <c r="CU878" s="8">
        <v>24900</v>
      </c>
      <c r="CV878">
        <v>5</v>
      </c>
      <c r="CX878" t="s">
        <v>10274</v>
      </c>
      <c r="CY878">
        <v>6.1</v>
      </c>
    </row>
    <row r="879" spans="1:103" x14ac:dyDescent="0.35">
      <c r="A879" t="s">
        <v>10260</v>
      </c>
      <c r="B879" s="19" t="s">
        <v>10253</v>
      </c>
      <c r="C879" t="s">
        <v>9</v>
      </c>
      <c r="D879">
        <v>100</v>
      </c>
      <c r="E879">
        <v>100</v>
      </c>
      <c r="F879" t="s">
        <v>10253</v>
      </c>
      <c r="G879">
        <v>77</v>
      </c>
      <c r="H879" t="s">
        <v>50</v>
      </c>
      <c r="I879">
        <v>100</v>
      </c>
      <c r="J879" t="s">
        <v>11</v>
      </c>
      <c r="K879" t="s">
        <v>10269</v>
      </c>
      <c r="L879" s="1"/>
      <c r="M879" s="1">
        <v>42238</v>
      </c>
      <c r="N879" s="1">
        <v>41870</v>
      </c>
      <c r="O879" t="s">
        <v>13</v>
      </c>
      <c r="P879" s="1"/>
      <c r="Q879" t="s">
        <v>52</v>
      </c>
      <c r="R879" t="s">
        <v>9</v>
      </c>
      <c r="S879" t="s">
        <v>10254</v>
      </c>
      <c r="T879" t="s">
        <v>13</v>
      </c>
      <c r="U879" t="s">
        <v>53</v>
      </c>
      <c r="X879" s="8">
        <v>43</v>
      </c>
      <c r="Y879" s="8">
        <v>21</v>
      </c>
      <c r="Z879" s="8">
        <v>39.33</v>
      </c>
      <c r="AA879" s="8">
        <v>26834.25</v>
      </c>
      <c r="AB879" t="s">
        <v>274</v>
      </c>
      <c r="AC879" t="s">
        <v>54</v>
      </c>
      <c r="AD879" t="s">
        <v>19</v>
      </c>
      <c r="AE879" t="s">
        <v>11</v>
      </c>
      <c r="AF879" t="s">
        <v>20</v>
      </c>
      <c r="AG879" t="s">
        <v>10275</v>
      </c>
      <c r="AH879" t="s">
        <v>57</v>
      </c>
      <c r="AI879" t="s">
        <v>58</v>
      </c>
      <c r="AJ879" t="s">
        <v>59</v>
      </c>
      <c r="AK879" t="s">
        <v>3457</v>
      </c>
      <c r="AL879" s="2">
        <v>41870.955914351849</v>
      </c>
      <c r="AM879" t="s">
        <v>10262</v>
      </c>
      <c r="AN879" t="s">
        <v>10262</v>
      </c>
      <c r="AO879">
        <v>5</v>
      </c>
      <c r="AP879" t="s">
        <v>859</v>
      </c>
      <c r="AQ879" t="s">
        <v>860</v>
      </c>
      <c r="AR879">
        <v>60</v>
      </c>
      <c r="AT879" t="s">
        <v>6606</v>
      </c>
      <c r="AU879" t="s">
        <v>859</v>
      </c>
      <c r="AV879" t="s">
        <v>62</v>
      </c>
      <c r="AW879" s="8">
        <v>24900</v>
      </c>
      <c r="AX879" s="8">
        <v>24900</v>
      </c>
      <c r="AY879" s="8">
        <v>26834.25</v>
      </c>
      <c r="BA879" t="s">
        <v>10263</v>
      </c>
      <c r="BB879" t="s">
        <v>32</v>
      </c>
      <c r="BC879" t="s">
        <v>10264</v>
      </c>
      <c r="BD879">
        <v>1.25</v>
      </c>
      <c r="BE879">
        <v>50</v>
      </c>
      <c r="BF879" t="s">
        <v>9</v>
      </c>
      <c r="BG879" t="s">
        <v>10270</v>
      </c>
      <c r="BO879" t="s">
        <v>304</v>
      </c>
      <c r="BP879">
        <v>0</v>
      </c>
      <c r="BQ879" t="s">
        <v>36</v>
      </c>
      <c r="BR879" t="s">
        <v>8240</v>
      </c>
      <c r="BS879" t="s">
        <v>69</v>
      </c>
      <c r="BV879" t="s">
        <v>10271</v>
      </c>
      <c r="BW879" t="s">
        <v>10262</v>
      </c>
      <c r="BX879" t="s">
        <v>2479</v>
      </c>
      <c r="BY879" t="s">
        <v>10272</v>
      </c>
      <c r="BZ879" t="s">
        <v>40</v>
      </c>
      <c r="CB879" t="s">
        <v>10273</v>
      </c>
      <c r="CE879" t="s">
        <v>608</v>
      </c>
      <c r="CF879">
        <v>249</v>
      </c>
      <c r="CG879" t="s">
        <v>710</v>
      </c>
      <c r="CI879" t="s">
        <v>10253</v>
      </c>
      <c r="CJ879">
        <v>46</v>
      </c>
      <c r="CK879" t="s">
        <v>45</v>
      </c>
      <c r="CL879" s="1">
        <v>42238</v>
      </c>
      <c r="CM879" t="s">
        <v>10263</v>
      </c>
      <c r="CO879" t="s">
        <v>10276</v>
      </c>
      <c r="CQ879">
        <v>3</v>
      </c>
      <c r="CR879" s="8">
        <v>30129</v>
      </c>
      <c r="CS879">
        <v>0</v>
      </c>
      <c r="CU879" s="8">
        <v>24900</v>
      </c>
      <c r="CV879">
        <v>5</v>
      </c>
      <c r="CX879" t="s">
        <v>10277</v>
      </c>
      <c r="CY879">
        <v>6.1</v>
      </c>
    </row>
    <row r="880" spans="1:103" x14ac:dyDescent="0.35">
      <c r="A880" t="s">
        <v>10278</v>
      </c>
      <c r="B880" s="19" t="s">
        <v>10253</v>
      </c>
      <c r="C880" t="s">
        <v>9</v>
      </c>
      <c r="D880">
        <v>100</v>
      </c>
      <c r="E880">
        <v>100</v>
      </c>
      <c r="F880" t="s">
        <v>10253</v>
      </c>
      <c r="G880">
        <v>76</v>
      </c>
      <c r="H880" t="s">
        <v>50</v>
      </c>
      <c r="I880">
        <v>100</v>
      </c>
      <c r="J880" t="s">
        <v>11</v>
      </c>
      <c r="K880" t="s">
        <v>10279</v>
      </c>
      <c r="L880" s="1"/>
      <c r="M880" s="1">
        <v>42237</v>
      </c>
      <c r="N880" s="1">
        <v>41870</v>
      </c>
      <c r="O880" t="s">
        <v>13</v>
      </c>
      <c r="P880" s="1"/>
      <c r="Q880" t="s">
        <v>52</v>
      </c>
      <c r="R880" t="s">
        <v>9</v>
      </c>
      <c r="S880" t="s">
        <v>10254</v>
      </c>
      <c r="T880" t="s">
        <v>13</v>
      </c>
      <c r="U880" t="s">
        <v>53</v>
      </c>
      <c r="X880" s="8">
        <v>43</v>
      </c>
      <c r="Y880" s="8">
        <v>21</v>
      </c>
      <c r="Z880" s="8">
        <v>39.33</v>
      </c>
      <c r="AA880" s="8">
        <v>27459.22</v>
      </c>
      <c r="AB880" t="s">
        <v>274</v>
      </c>
      <c r="AC880" t="s">
        <v>54</v>
      </c>
      <c r="AD880" t="s">
        <v>19</v>
      </c>
      <c r="AE880" t="s">
        <v>11</v>
      </c>
      <c r="AF880" t="s">
        <v>20</v>
      </c>
      <c r="AG880" t="s">
        <v>10275</v>
      </c>
      <c r="AH880" t="s">
        <v>57</v>
      </c>
      <c r="AI880" t="s">
        <v>58</v>
      </c>
      <c r="AJ880" t="s">
        <v>23</v>
      </c>
      <c r="AK880" t="s">
        <v>3453</v>
      </c>
      <c r="AL880" s="2">
        <v>41870.955601851849</v>
      </c>
      <c r="AM880" t="s">
        <v>10280</v>
      </c>
      <c r="AN880" t="s">
        <v>10280</v>
      </c>
      <c r="AO880">
        <v>6</v>
      </c>
      <c r="AP880" t="s">
        <v>859</v>
      </c>
      <c r="AQ880" t="s">
        <v>860</v>
      </c>
      <c r="AR880">
        <v>60</v>
      </c>
      <c r="AT880" t="s">
        <v>6606</v>
      </c>
      <c r="AU880" t="s">
        <v>859</v>
      </c>
      <c r="AV880" t="s">
        <v>29</v>
      </c>
      <c r="AW880" s="8">
        <v>25416.5</v>
      </c>
      <c r="AX880" s="8">
        <v>25416.5</v>
      </c>
      <c r="AY880" s="8">
        <v>27459.22</v>
      </c>
      <c r="BA880" t="s">
        <v>10281</v>
      </c>
      <c r="BB880" t="s">
        <v>511</v>
      </c>
      <c r="BC880" t="s">
        <v>10282</v>
      </c>
      <c r="BD880">
        <v>1.25</v>
      </c>
      <c r="BE880">
        <v>50</v>
      </c>
      <c r="BF880" t="s">
        <v>9</v>
      </c>
      <c r="BG880" t="s">
        <v>10283</v>
      </c>
      <c r="BO880" t="s">
        <v>304</v>
      </c>
      <c r="BP880">
        <v>0</v>
      </c>
      <c r="BQ880" t="s">
        <v>36</v>
      </c>
      <c r="BR880" t="s">
        <v>10284</v>
      </c>
      <c r="BS880" t="s">
        <v>69</v>
      </c>
      <c r="BT880" t="s">
        <v>9</v>
      </c>
      <c r="BU880" t="s">
        <v>38</v>
      </c>
      <c r="BV880" t="s">
        <v>10285</v>
      </c>
      <c r="BW880" t="s">
        <v>10280</v>
      </c>
      <c r="BX880" t="s">
        <v>8969</v>
      </c>
      <c r="BY880" t="s">
        <v>10280</v>
      </c>
      <c r="BZ880" t="s">
        <v>40</v>
      </c>
      <c r="CB880" t="s">
        <v>10286</v>
      </c>
      <c r="CD880" t="s">
        <v>2268</v>
      </c>
      <c r="CE880" t="s">
        <v>43</v>
      </c>
      <c r="CF880">
        <v>249</v>
      </c>
      <c r="CG880" t="s">
        <v>710</v>
      </c>
      <c r="CI880" t="s">
        <v>10253</v>
      </c>
      <c r="CJ880">
        <v>46</v>
      </c>
      <c r="CK880" t="s">
        <v>45</v>
      </c>
      <c r="CL880" s="1">
        <v>42237</v>
      </c>
      <c r="CM880" t="s">
        <v>10281</v>
      </c>
      <c r="CO880" t="s">
        <v>10276</v>
      </c>
      <c r="CQ880">
        <v>3</v>
      </c>
      <c r="CR880" s="8">
        <v>30129</v>
      </c>
      <c r="CS880">
        <v>3</v>
      </c>
      <c r="CU880" s="8">
        <v>25416.5</v>
      </c>
      <c r="CV880">
        <v>5</v>
      </c>
      <c r="CX880" t="s">
        <v>10287</v>
      </c>
      <c r="CY880">
        <v>6.1</v>
      </c>
    </row>
    <row r="881" spans="1:103" x14ac:dyDescent="0.35">
      <c r="A881" t="s">
        <v>2916</v>
      </c>
      <c r="B881" s="19" t="s">
        <v>10288</v>
      </c>
      <c r="C881" t="s">
        <v>9</v>
      </c>
      <c r="D881">
        <v>100</v>
      </c>
      <c r="E881">
        <v>16</v>
      </c>
      <c r="F881" t="s">
        <v>10288</v>
      </c>
      <c r="G881">
        <v>2188</v>
      </c>
      <c r="H881" t="s">
        <v>148</v>
      </c>
      <c r="I881">
        <v>16</v>
      </c>
      <c r="J881" t="s">
        <v>649</v>
      </c>
      <c r="K881" t="s">
        <v>2918</v>
      </c>
      <c r="L881" s="1"/>
      <c r="M881" s="1">
        <v>42235</v>
      </c>
      <c r="N881" s="1">
        <v>42177</v>
      </c>
      <c r="O881" t="s">
        <v>13</v>
      </c>
      <c r="P881" s="1"/>
      <c r="Q881" t="s">
        <v>758</v>
      </c>
      <c r="R881" t="s">
        <v>9</v>
      </c>
      <c r="S881" t="s">
        <v>10289</v>
      </c>
      <c r="T881" t="s">
        <v>13</v>
      </c>
      <c r="U881" t="s">
        <v>150</v>
      </c>
      <c r="AA881" s="8">
        <v>2226.4</v>
      </c>
      <c r="AB881" t="s">
        <v>1558</v>
      </c>
      <c r="AC881" t="s">
        <v>151</v>
      </c>
      <c r="AD881" t="s">
        <v>655</v>
      </c>
      <c r="AE881" t="s">
        <v>649</v>
      </c>
      <c r="AF881" t="s">
        <v>656</v>
      </c>
      <c r="AH881" t="s">
        <v>4111</v>
      </c>
      <c r="AI881" t="s">
        <v>1031</v>
      </c>
      <c r="AJ881" t="s">
        <v>100</v>
      </c>
      <c r="AK881" t="s">
        <v>153</v>
      </c>
      <c r="AL881" s="2">
        <v>42177.747662037036</v>
      </c>
      <c r="AO881">
        <v>1</v>
      </c>
      <c r="AP881" t="s">
        <v>660</v>
      </c>
      <c r="AU881" t="s">
        <v>660</v>
      </c>
      <c r="AV881" t="s">
        <v>104</v>
      </c>
      <c r="AW881" s="8">
        <v>1840</v>
      </c>
      <c r="AX881" s="8">
        <v>1840</v>
      </c>
      <c r="AY881" s="8">
        <v>2226.4</v>
      </c>
      <c r="BA881" t="s">
        <v>2920</v>
      </c>
      <c r="BB881" t="s">
        <v>2756</v>
      </c>
      <c r="BC881" t="s">
        <v>2921</v>
      </c>
      <c r="BF881" t="s">
        <v>69</v>
      </c>
      <c r="BG881" t="s">
        <v>2922</v>
      </c>
      <c r="BO881" t="s">
        <v>158</v>
      </c>
      <c r="BP881">
        <v>0</v>
      </c>
      <c r="BQ881" t="s">
        <v>665</v>
      </c>
      <c r="BR881" t="s">
        <v>2923</v>
      </c>
      <c r="BS881" t="s">
        <v>69</v>
      </c>
      <c r="BV881" t="s">
        <v>2924</v>
      </c>
      <c r="BX881" t="s">
        <v>2925</v>
      </c>
      <c r="BY881" t="s">
        <v>2926</v>
      </c>
      <c r="BZ881" t="s">
        <v>40</v>
      </c>
      <c r="CB881" t="s">
        <v>2927</v>
      </c>
      <c r="CE881" t="s">
        <v>73</v>
      </c>
      <c r="CF881">
        <v>115</v>
      </c>
      <c r="CG881" t="s">
        <v>672</v>
      </c>
      <c r="CH881" t="s">
        <v>649</v>
      </c>
      <c r="CI881" t="s">
        <v>10288</v>
      </c>
      <c r="CJ881">
        <v>504</v>
      </c>
      <c r="CK881" t="s">
        <v>45</v>
      </c>
      <c r="CL881" s="1">
        <v>42235</v>
      </c>
      <c r="CM881" t="s">
        <v>2920</v>
      </c>
      <c r="CQ881">
        <v>1</v>
      </c>
      <c r="CR881" s="8">
        <v>2226.4</v>
      </c>
      <c r="CS881">
        <v>0</v>
      </c>
      <c r="CU881" s="8">
        <v>1840</v>
      </c>
      <c r="CV881"/>
      <c r="CX881" t="s">
        <v>10290</v>
      </c>
    </row>
    <row r="882" spans="1:103" x14ac:dyDescent="0.35">
      <c r="A882" t="s">
        <v>2916</v>
      </c>
      <c r="B882" s="19" t="s">
        <v>10288</v>
      </c>
      <c r="C882" t="s">
        <v>9</v>
      </c>
      <c r="D882">
        <v>100</v>
      </c>
      <c r="E882">
        <v>16</v>
      </c>
      <c r="F882" t="s">
        <v>10288</v>
      </c>
      <c r="G882">
        <v>2189</v>
      </c>
      <c r="H882" t="s">
        <v>50</v>
      </c>
      <c r="I882">
        <v>16</v>
      </c>
      <c r="J882" t="s">
        <v>649</v>
      </c>
      <c r="K882" t="s">
        <v>2918</v>
      </c>
      <c r="L882" s="1"/>
      <c r="M882" s="1">
        <v>42235</v>
      </c>
      <c r="N882" s="1">
        <v>42177</v>
      </c>
      <c r="O882" t="s">
        <v>13</v>
      </c>
      <c r="P882" s="1"/>
      <c r="Q882" t="s">
        <v>758</v>
      </c>
      <c r="R882" t="s">
        <v>9</v>
      </c>
      <c r="S882" t="s">
        <v>10289</v>
      </c>
      <c r="T882" t="s">
        <v>13</v>
      </c>
      <c r="U882" t="s">
        <v>150</v>
      </c>
      <c r="AA882" s="8">
        <v>2226.4</v>
      </c>
      <c r="AB882" t="s">
        <v>303</v>
      </c>
      <c r="AC882" t="s">
        <v>304</v>
      </c>
      <c r="AD882" t="s">
        <v>655</v>
      </c>
      <c r="AE882" t="s">
        <v>649</v>
      </c>
      <c r="AF882" t="s">
        <v>656</v>
      </c>
      <c r="AH882" t="s">
        <v>4111</v>
      </c>
      <c r="AI882" t="s">
        <v>1031</v>
      </c>
      <c r="AJ882" t="s">
        <v>100</v>
      </c>
      <c r="AK882" t="s">
        <v>307</v>
      </c>
      <c r="AL882" s="2">
        <v>42177.748067129629</v>
      </c>
      <c r="AO882">
        <v>1</v>
      </c>
      <c r="AP882" t="s">
        <v>660</v>
      </c>
      <c r="AU882" t="s">
        <v>660</v>
      </c>
      <c r="AV882" t="s">
        <v>104</v>
      </c>
      <c r="AW882" s="8">
        <v>1840</v>
      </c>
      <c r="AX882" s="8">
        <v>1840</v>
      </c>
      <c r="AY882" s="8">
        <v>2226.4</v>
      </c>
      <c r="BA882" t="s">
        <v>2920</v>
      </c>
      <c r="BB882" t="s">
        <v>2756</v>
      </c>
      <c r="BC882" t="s">
        <v>2921</v>
      </c>
      <c r="BF882" t="s">
        <v>69</v>
      </c>
      <c r="BG882" t="s">
        <v>2922</v>
      </c>
      <c r="BO882" t="s">
        <v>316</v>
      </c>
      <c r="BP882">
        <v>0</v>
      </c>
      <c r="BQ882" t="s">
        <v>665</v>
      </c>
      <c r="BR882" t="s">
        <v>2923</v>
      </c>
      <c r="BS882" t="s">
        <v>69</v>
      </c>
      <c r="BV882" t="s">
        <v>2924</v>
      </c>
      <c r="BX882" t="s">
        <v>2925</v>
      </c>
      <c r="BY882" t="s">
        <v>2926</v>
      </c>
      <c r="BZ882" t="s">
        <v>40</v>
      </c>
      <c r="CB882" t="s">
        <v>2927</v>
      </c>
      <c r="CE882" t="s">
        <v>73</v>
      </c>
      <c r="CF882">
        <v>115</v>
      </c>
      <c r="CG882" t="s">
        <v>675</v>
      </c>
      <c r="CH882" t="s">
        <v>649</v>
      </c>
      <c r="CI882" t="s">
        <v>10288</v>
      </c>
      <c r="CJ882">
        <v>504</v>
      </c>
      <c r="CK882" t="s">
        <v>45</v>
      </c>
      <c r="CL882" s="1">
        <v>42235</v>
      </c>
      <c r="CM882" t="s">
        <v>2920</v>
      </c>
      <c r="CQ882">
        <v>1</v>
      </c>
      <c r="CR882" s="8">
        <v>2226.4</v>
      </c>
      <c r="CS882">
        <v>0</v>
      </c>
      <c r="CU882" s="8">
        <v>1840</v>
      </c>
      <c r="CV882"/>
      <c r="CX882" t="s">
        <v>10291</v>
      </c>
    </row>
    <row r="883" spans="1:103" x14ac:dyDescent="0.35">
      <c r="A883" t="s">
        <v>2916</v>
      </c>
      <c r="B883" s="19" t="s">
        <v>10288</v>
      </c>
      <c r="C883" t="s">
        <v>9</v>
      </c>
      <c r="D883">
        <v>100</v>
      </c>
      <c r="E883">
        <v>16</v>
      </c>
      <c r="F883" t="s">
        <v>10288</v>
      </c>
      <c r="G883">
        <v>2190</v>
      </c>
      <c r="H883" t="s">
        <v>10</v>
      </c>
      <c r="I883">
        <v>16</v>
      </c>
      <c r="J883" t="s">
        <v>649</v>
      </c>
      <c r="K883" t="s">
        <v>2918</v>
      </c>
      <c r="L883" s="1"/>
      <c r="M883" s="1">
        <v>42236</v>
      </c>
      <c r="N883" s="1">
        <v>42177</v>
      </c>
      <c r="O883" t="s">
        <v>13</v>
      </c>
      <c r="P883" s="1"/>
      <c r="Q883" t="s">
        <v>758</v>
      </c>
      <c r="R883" t="s">
        <v>9</v>
      </c>
      <c r="S883" t="s">
        <v>10289</v>
      </c>
      <c r="T883" t="s">
        <v>13</v>
      </c>
      <c r="U883" t="s">
        <v>150</v>
      </c>
      <c r="AA883" s="8">
        <v>2226.4</v>
      </c>
      <c r="AB883" t="s">
        <v>777</v>
      </c>
      <c r="AC883" t="s">
        <v>325</v>
      </c>
      <c r="AD883" t="s">
        <v>655</v>
      </c>
      <c r="AE883" t="s">
        <v>649</v>
      </c>
      <c r="AF883" t="s">
        <v>656</v>
      </c>
      <c r="AH883" t="s">
        <v>4111</v>
      </c>
      <c r="AI883" t="s">
        <v>1031</v>
      </c>
      <c r="AJ883" t="s">
        <v>80</v>
      </c>
      <c r="AK883" t="s">
        <v>383</v>
      </c>
      <c r="AL883" s="2">
        <v>42177.748483796298</v>
      </c>
      <c r="AO883">
        <v>1</v>
      </c>
      <c r="AP883" t="s">
        <v>660</v>
      </c>
      <c r="AU883" t="s">
        <v>660</v>
      </c>
      <c r="AV883" t="s">
        <v>83</v>
      </c>
      <c r="AW883" s="8">
        <v>1840</v>
      </c>
      <c r="AX883" s="8">
        <v>1840</v>
      </c>
      <c r="AY883" s="8">
        <v>2226.4</v>
      </c>
      <c r="BA883" t="s">
        <v>2920</v>
      </c>
      <c r="BB883" t="s">
        <v>2756</v>
      </c>
      <c r="BC883" t="s">
        <v>2921</v>
      </c>
      <c r="BF883" t="s">
        <v>69</v>
      </c>
      <c r="BG883" t="s">
        <v>2922</v>
      </c>
      <c r="BO883" t="s">
        <v>333</v>
      </c>
      <c r="BP883">
        <v>0</v>
      </c>
      <c r="BQ883" t="s">
        <v>665</v>
      </c>
      <c r="BR883" t="s">
        <v>2923</v>
      </c>
      <c r="BS883" t="s">
        <v>69</v>
      </c>
      <c r="BV883" t="s">
        <v>2924</v>
      </c>
      <c r="BX883" t="s">
        <v>2925</v>
      </c>
      <c r="BY883" t="s">
        <v>2926</v>
      </c>
      <c r="BZ883" t="s">
        <v>40</v>
      </c>
      <c r="CB883" t="s">
        <v>2927</v>
      </c>
      <c r="CE883" t="s">
        <v>73</v>
      </c>
      <c r="CF883">
        <v>115</v>
      </c>
      <c r="CG883" t="s">
        <v>259</v>
      </c>
      <c r="CH883" t="s">
        <v>649</v>
      </c>
      <c r="CI883" t="s">
        <v>10288</v>
      </c>
      <c r="CJ883">
        <v>504</v>
      </c>
      <c r="CK883" t="s">
        <v>45</v>
      </c>
      <c r="CL883" s="1">
        <v>42236</v>
      </c>
      <c r="CM883" t="s">
        <v>2920</v>
      </c>
      <c r="CQ883">
        <v>1</v>
      </c>
      <c r="CR883" s="8">
        <v>2226.4</v>
      </c>
      <c r="CS883">
        <v>0</v>
      </c>
      <c r="CU883" s="8">
        <v>1840</v>
      </c>
      <c r="CV883"/>
      <c r="CX883" t="s">
        <v>10292</v>
      </c>
    </row>
    <row r="884" spans="1:103" x14ac:dyDescent="0.35">
      <c r="A884" t="s">
        <v>2916</v>
      </c>
      <c r="B884" s="19" t="s">
        <v>10288</v>
      </c>
      <c r="C884" t="s">
        <v>9</v>
      </c>
      <c r="D884">
        <v>100</v>
      </c>
      <c r="E884">
        <v>16</v>
      </c>
      <c r="F884" t="s">
        <v>10288</v>
      </c>
      <c r="G884">
        <v>2191</v>
      </c>
      <c r="H884" t="s">
        <v>50</v>
      </c>
      <c r="I884">
        <v>16</v>
      </c>
      <c r="J884" t="s">
        <v>649</v>
      </c>
      <c r="K884" t="s">
        <v>2918</v>
      </c>
      <c r="L884" s="1"/>
      <c r="M884" s="1">
        <v>42236</v>
      </c>
      <c r="N884" s="1">
        <v>42177</v>
      </c>
      <c r="O884" t="s">
        <v>13</v>
      </c>
      <c r="P884" s="1"/>
      <c r="Q884" t="s">
        <v>758</v>
      </c>
      <c r="R884" t="s">
        <v>9</v>
      </c>
      <c r="S884" t="s">
        <v>10289</v>
      </c>
      <c r="T884" t="s">
        <v>13</v>
      </c>
      <c r="U884" t="s">
        <v>150</v>
      </c>
      <c r="AA884" s="8">
        <v>2226.4</v>
      </c>
      <c r="AB884" t="s">
        <v>303</v>
      </c>
      <c r="AC884" t="s">
        <v>304</v>
      </c>
      <c r="AD884" t="s">
        <v>655</v>
      </c>
      <c r="AE884" t="s">
        <v>649</v>
      </c>
      <c r="AF884" t="s">
        <v>656</v>
      </c>
      <c r="AH884" t="s">
        <v>4111</v>
      </c>
      <c r="AI884" t="s">
        <v>1031</v>
      </c>
      <c r="AJ884" t="s">
        <v>80</v>
      </c>
      <c r="AK884" t="s">
        <v>364</v>
      </c>
      <c r="AL884" s="2">
        <v>42177.749039351853</v>
      </c>
      <c r="AO884">
        <v>1</v>
      </c>
      <c r="AP884" t="s">
        <v>660</v>
      </c>
      <c r="AU884" t="s">
        <v>660</v>
      </c>
      <c r="AV884" t="s">
        <v>83</v>
      </c>
      <c r="AW884" s="8">
        <v>1840</v>
      </c>
      <c r="AX884" s="8">
        <v>1840</v>
      </c>
      <c r="AY884" s="8">
        <v>2226.4</v>
      </c>
      <c r="BA884" t="s">
        <v>2920</v>
      </c>
      <c r="BB884" t="s">
        <v>2756</v>
      </c>
      <c r="BC884" t="s">
        <v>2921</v>
      </c>
      <c r="BF884" t="s">
        <v>69</v>
      </c>
      <c r="BG884" t="s">
        <v>2922</v>
      </c>
      <c r="BO884" t="s">
        <v>316</v>
      </c>
      <c r="BP884">
        <v>0</v>
      </c>
      <c r="BQ884" t="s">
        <v>665</v>
      </c>
      <c r="BR884" t="s">
        <v>2923</v>
      </c>
      <c r="BS884" t="s">
        <v>69</v>
      </c>
      <c r="BV884" t="s">
        <v>2924</v>
      </c>
      <c r="BX884" t="s">
        <v>2925</v>
      </c>
      <c r="BY884" t="s">
        <v>2926</v>
      </c>
      <c r="BZ884" t="s">
        <v>40</v>
      </c>
      <c r="CB884" t="s">
        <v>2927</v>
      </c>
      <c r="CE884" t="s">
        <v>73</v>
      </c>
      <c r="CF884">
        <v>115</v>
      </c>
      <c r="CG884" t="s">
        <v>675</v>
      </c>
      <c r="CH884" t="s">
        <v>649</v>
      </c>
      <c r="CI884" t="s">
        <v>10288</v>
      </c>
      <c r="CJ884">
        <v>504</v>
      </c>
      <c r="CK884" t="s">
        <v>45</v>
      </c>
      <c r="CL884" s="1">
        <v>42236</v>
      </c>
      <c r="CM884" t="s">
        <v>2920</v>
      </c>
      <c r="CQ884">
        <v>1</v>
      </c>
      <c r="CR884" s="8">
        <v>2226.4</v>
      </c>
      <c r="CS884">
        <v>0</v>
      </c>
      <c r="CU884" s="8">
        <v>1840</v>
      </c>
      <c r="CV884"/>
      <c r="CX884" t="s">
        <v>10293</v>
      </c>
    </row>
    <row r="885" spans="1:103" s="3" customFormat="1" x14ac:dyDescent="0.35">
      <c r="A885" t="s">
        <v>2916</v>
      </c>
      <c r="B885" s="19" t="s">
        <v>10288</v>
      </c>
      <c r="C885" t="s">
        <v>9</v>
      </c>
      <c r="D885">
        <v>100</v>
      </c>
      <c r="E885">
        <v>16</v>
      </c>
      <c r="F885" t="s">
        <v>10288</v>
      </c>
      <c r="G885">
        <v>2192</v>
      </c>
      <c r="H885" t="s">
        <v>10</v>
      </c>
      <c r="I885">
        <v>16</v>
      </c>
      <c r="J885" t="s">
        <v>649</v>
      </c>
      <c r="K885" t="s">
        <v>2918</v>
      </c>
      <c r="L885" s="1"/>
      <c r="M885" s="1">
        <v>42237</v>
      </c>
      <c r="N885" s="1">
        <v>42177</v>
      </c>
      <c r="O885" t="s">
        <v>13</v>
      </c>
      <c r="P885" s="1"/>
      <c r="Q885" t="s">
        <v>758</v>
      </c>
      <c r="R885" t="s">
        <v>9</v>
      </c>
      <c r="S885" t="s">
        <v>10289</v>
      </c>
      <c r="T885" t="s">
        <v>13</v>
      </c>
      <c r="U885" t="s">
        <v>150</v>
      </c>
      <c r="V885"/>
      <c r="W885"/>
      <c r="X885" s="8"/>
      <c r="Y885" s="8"/>
      <c r="Z885" s="8"/>
      <c r="AA885" s="8">
        <v>2226.4</v>
      </c>
      <c r="AB885" t="s">
        <v>777</v>
      </c>
      <c r="AC885" t="s">
        <v>325</v>
      </c>
      <c r="AD885" t="s">
        <v>655</v>
      </c>
      <c r="AE885" t="s">
        <v>649</v>
      </c>
      <c r="AF885" t="s">
        <v>656</v>
      </c>
      <c r="AG885"/>
      <c r="AH885" t="s">
        <v>4111</v>
      </c>
      <c r="AI885" t="s">
        <v>1031</v>
      </c>
      <c r="AJ885" t="s">
        <v>23</v>
      </c>
      <c r="AK885" t="s">
        <v>329</v>
      </c>
      <c r="AL885" s="2">
        <v>42177.749444444446</v>
      </c>
      <c r="AM885"/>
      <c r="AN885"/>
      <c r="AO885">
        <v>1</v>
      </c>
      <c r="AP885" t="s">
        <v>660</v>
      </c>
      <c r="AQ885"/>
      <c r="AR885"/>
      <c r="AS885" s="6"/>
      <c r="AT885"/>
      <c r="AU885" t="s">
        <v>660</v>
      </c>
      <c r="AV885" t="s">
        <v>29</v>
      </c>
      <c r="AW885" s="8">
        <v>1840</v>
      </c>
      <c r="AX885" s="8">
        <v>1840</v>
      </c>
      <c r="AY885" s="8">
        <v>2226.4</v>
      </c>
      <c r="AZ885"/>
      <c r="BA885" t="s">
        <v>2920</v>
      </c>
      <c r="BB885" t="s">
        <v>2756</v>
      </c>
      <c r="BC885" t="s">
        <v>2921</v>
      </c>
      <c r="BD885"/>
      <c r="BE885"/>
      <c r="BF885" t="s">
        <v>69</v>
      </c>
      <c r="BG885" t="s">
        <v>2922</v>
      </c>
      <c r="BH885"/>
      <c r="BI885"/>
      <c r="BJ885"/>
      <c r="BK885"/>
      <c r="BL885"/>
      <c r="BM885"/>
      <c r="BN885"/>
      <c r="BO885" t="s">
        <v>333</v>
      </c>
      <c r="BP885">
        <v>0</v>
      </c>
      <c r="BQ885" t="s">
        <v>665</v>
      </c>
      <c r="BR885" t="s">
        <v>2923</v>
      </c>
      <c r="BS885" t="s">
        <v>69</v>
      </c>
      <c r="BT885"/>
      <c r="BU885"/>
      <c r="BV885" t="s">
        <v>2924</v>
      </c>
      <c r="BW885"/>
      <c r="BX885" t="s">
        <v>2925</v>
      </c>
      <c r="BY885" t="s">
        <v>2926</v>
      </c>
      <c r="BZ885" t="s">
        <v>40</v>
      </c>
      <c r="CA885"/>
      <c r="CB885" t="s">
        <v>2927</v>
      </c>
      <c r="CC885"/>
      <c r="CD885"/>
      <c r="CE885" t="s">
        <v>73</v>
      </c>
      <c r="CF885">
        <v>115</v>
      </c>
      <c r="CG885" t="s">
        <v>259</v>
      </c>
      <c r="CH885" t="s">
        <v>649</v>
      </c>
      <c r="CI885" t="s">
        <v>10288</v>
      </c>
      <c r="CJ885">
        <v>504</v>
      </c>
      <c r="CK885" t="s">
        <v>45</v>
      </c>
      <c r="CL885" s="1">
        <v>42237</v>
      </c>
      <c r="CM885" t="s">
        <v>2920</v>
      </c>
      <c r="CN885"/>
      <c r="CO885"/>
      <c r="CP885"/>
      <c r="CQ885">
        <v>1</v>
      </c>
      <c r="CR885" s="8">
        <v>2226.4</v>
      </c>
      <c r="CS885">
        <v>0</v>
      </c>
      <c r="CT885"/>
      <c r="CU885" s="8">
        <v>1840</v>
      </c>
      <c r="CV885"/>
      <c r="CW885"/>
      <c r="CX885" t="s">
        <v>10294</v>
      </c>
      <c r="CY885"/>
    </row>
    <row r="886" spans="1:103" x14ac:dyDescent="0.35">
      <c r="A886" t="s">
        <v>2916</v>
      </c>
      <c r="B886" s="19" t="s">
        <v>10288</v>
      </c>
      <c r="C886" t="s">
        <v>9</v>
      </c>
      <c r="D886">
        <v>100</v>
      </c>
      <c r="E886">
        <v>16</v>
      </c>
      <c r="F886" t="s">
        <v>10288</v>
      </c>
      <c r="G886">
        <v>2193</v>
      </c>
      <c r="H886" t="s">
        <v>50</v>
      </c>
      <c r="I886">
        <v>16</v>
      </c>
      <c r="J886" t="s">
        <v>649</v>
      </c>
      <c r="K886" t="s">
        <v>2918</v>
      </c>
      <c r="L886" s="1"/>
      <c r="M886" s="1">
        <v>42237</v>
      </c>
      <c r="N886" s="1">
        <v>42177</v>
      </c>
      <c r="O886" t="s">
        <v>13</v>
      </c>
      <c r="P886" s="1"/>
      <c r="Q886" t="s">
        <v>758</v>
      </c>
      <c r="R886" t="s">
        <v>9</v>
      </c>
      <c r="S886" t="s">
        <v>10289</v>
      </c>
      <c r="T886" t="s">
        <v>13</v>
      </c>
      <c r="U886" t="s">
        <v>150</v>
      </c>
      <c r="AA886" s="8">
        <v>2226.4</v>
      </c>
      <c r="AB886" t="s">
        <v>303</v>
      </c>
      <c r="AC886" t="s">
        <v>304</v>
      </c>
      <c r="AD886" t="s">
        <v>655</v>
      </c>
      <c r="AE886" t="s">
        <v>649</v>
      </c>
      <c r="AF886" t="s">
        <v>656</v>
      </c>
      <c r="AH886" t="s">
        <v>4111</v>
      </c>
      <c r="AI886" t="s">
        <v>1031</v>
      </c>
      <c r="AJ886" t="s">
        <v>23</v>
      </c>
      <c r="AK886" t="s">
        <v>348</v>
      </c>
      <c r="AL886" s="2">
        <v>42177.749976851854</v>
      </c>
      <c r="AO886">
        <v>1</v>
      </c>
      <c r="AP886" t="s">
        <v>660</v>
      </c>
      <c r="AU886" t="s">
        <v>660</v>
      </c>
      <c r="AV886" t="s">
        <v>29</v>
      </c>
      <c r="AW886" s="8">
        <v>1840</v>
      </c>
      <c r="AX886" s="8">
        <v>1840</v>
      </c>
      <c r="AY886" s="8">
        <v>2226.4</v>
      </c>
      <c r="BA886" t="s">
        <v>2920</v>
      </c>
      <c r="BB886" t="s">
        <v>2756</v>
      </c>
      <c r="BC886" t="s">
        <v>2921</v>
      </c>
      <c r="BF886" t="s">
        <v>69</v>
      </c>
      <c r="BG886" t="s">
        <v>2922</v>
      </c>
      <c r="BO886" t="s">
        <v>316</v>
      </c>
      <c r="BP886">
        <v>0</v>
      </c>
      <c r="BQ886" t="s">
        <v>665</v>
      </c>
      <c r="BR886" t="s">
        <v>2923</v>
      </c>
      <c r="BS886" t="s">
        <v>69</v>
      </c>
      <c r="BV886" t="s">
        <v>2924</v>
      </c>
      <c r="BX886" t="s">
        <v>2925</v>
      </c>
      <c r="BY886" t="s">
        <v>2926</v>
      </c>
      <c r="BZ886" t="s">
        <v>40</v>
      </c>
      <c r="CB886" t="s">
        <v>2927</v>
      </c>
      <c r="CE886" t="s">
        <v>73</v>
      </c>
      <c r="CF886">
        <v>115</v>
      </c>
      <c r="CG886" t="s">
        <v>675</v>
      </c>
      <c r="CH886" t="s">
        <v>649</v>
      </c>
      <c r="CI886" t="s">
        <v>10288</v>
      </c>
      <c r="CJ886">
        <v>504</v>
      </c>
      <c r="CK886" t="s">
        <v>45</v>
      </c>
      <c r="CL886" s="1">
        <v>42237</v>
      </c>
      <c r="CM886" t="s">
        <v>2920</v>
      </c>
      <c r="CQ886">
        <v>1</v>
      </c>
      <c r="CR886" s="8">
        <v>2226.4</v>
      </c>
      <c r="CS886">
        <v>0</v>
      </c>
      <c r="CU886" s="8">
        <v>1840</v>
      </c>
      <c r="CV886"/>
      <c r="CX886" t="s">
        <v>10295</v>
      </c>
    </row>
    <row r="887" spans="1:103" x14ac:dyDescent="0.35">
      <c r="A887" t="s">
        <v>2916</v>
      </c>
      <c r="B887" s="19" t="s">
        <v>10288</v>
      </c>
      <c r="C887" t="s">
        <v>9</v>
      </c>
      <c r="D887">
        <v>100</v>
      </c>
      <c r="E887">
        <v>16</v>
      </c>
      <c r="F887" t="s">
        <v>10288</v>
      </c>
      <c r="G887">
        <v>2194</v>
      </c>
      <c r="H887" t="s">
        <v>10</v>
      </c>
      <c r="I887">
        <v>16</v>
      </c>
      <c r="J887" t="s">
        <v>649</v>
      </c>
      <c r="K887" t="s">
        <v>2918</v>
      </c>
      <c r="L887" s="1"/>
      <c r="M887" s="1">
        <v>42238</v>
      </c>
      <c r="N887" s="1">
        <v>42177</v>
      </c>
      <c r="O887" t="s">
        <v>13</v>
      </c>
      <c r="P887" s="1"/>
      <c r="Q887" t="s">
        <v>758</v>
      </c>
      <c r="R887" t="s">
        <v>9</v>
      </c>
      <c r="S887" t="s">
        <v>10289</v>
      </c>
      <c r="T887" t="s">
        <v>13</v>
      </c>
      <c r="U887" t="s">
        <v>150</v>
      </c>
      <c r="AA887" s="8">
        <v>2226.4</v>
      </c>
      <c r="AB887" t="s">
        <v>777</v>
      </c>
      <c r="AC887" t="s">
        <v>325</v>
      </c>
      <c r="AD887" t="s">
        <v>655</v>
      </c>
      <c r="AE887" t="s">
        <v>649</v>
      </c>
      <c r="AF887" t="s">
        <v>656</v>
      </c>
      <c r="AH887" t="s">
        <v>4111</v>
      </c>
      <c r="AI887" t="s">
        <v>1031</v>
      </c>
      <c r="AJ887" t="s">
        <v>59</v>
      </c>
      <c r="AK887" t="s">
        <v>782</v>
      </c>
      <c r="AL887" s="2">
        <v>42177.750752314816</v>
      </c>
      <c r="AO887">
        <v>1</v>
      </c>
      <c r="AP887" t="s">
        <v>660</v>
      </c>
      <c r="AU887" t="s">
        <v>660</v>
      </c>
      <c r="AV887" t="s">
        <v>62</v>
      </c>
      <c r="AW887" s="8">
        <v>1840</v>
      </c>
      <c r="AX887" s="8">
        <v>1840</v>
      </c>
      <c r="AY887" s="8">
        <v>2226.4</v>
      </c>
      <c r="BA887" t="s">
        <v>2920</v>
      </c>
      <c r="BB887" t="s">
        <v>2756</v>
      </c>
      <c r="BC887" t="s">
        <v>2921</v>
      </c>
      <c r="BF887" t="s">
        <v>69</v>
      </c>
      <c r="BG887" t="s">
        <v>2922</v>
      </c>
      <c r="BO887" t="s">
        <v>333</v>
      </c>
      <c r="BP887">
        <v>0</v>
      </c>
      <c r="BQ887" t="s">
        <v>665</v>
      </c>
      <c r="BR887" t="s">
        <v>2923</v>
      </c>
      <c r="BS887" t="s">
        <v>69</v>
      </c>
      <c r="BV887" t="s">
        <v>2924</v>
      </c>
      <c r="BX887" t="s">
        <v>2925</v>
      </c>
      <c r="BY887" t="s">
        <v>2926</v>
      </c>
      <c r="BZ887" t="s">
        <v>40</v>
      </c>
      <c r="CB887" t="s">
        <v>2927</v>
      </c>
      <c r="CE887" t="s">
        <v>73</v>
      </c>
      <c r="CF887">
        <v>115</v>
      </c>
      <c r="CG887" t="s">
        <v>259</v>
      </c>
      <c r="CH887" t="s">
        <v>649</v>
      </c>
      <c r="CI887" t="s">
        <v>10288</v>
      </c>
      <c r="CJ887">
        <v>504</v>
      </c>
      <c r="CK887" t="s">
        <v>45</v>
      </c>
      <c r="CL887" s="1">
        <v>42238</v>
      </c>
      <c r="CM887" t="s">
        <v>2920</v>
      </c>
      <c r="CQ887">
        <v>1</v>
      </c>
      <c r="CR887" s="8">
        <v>2226.4</v>
      </c>
      <c r="CS887">
        <v>0</v>
      </c>
      <c r="CU887" s="8">
        <v>1840</v>
      </c>
      <c r="CV887"/>
      <c r="CX887" t="s">
        <v>10296</v>
      </c>
    </row>
    <row r="888" spans="1:103" x14ac:dyDescent="0.35">
      <c r="A888" t="s">
        <v>2916</v>
      </c>
      <c r="B888" s="19" t="s">
        <v>10288</v>
      </c>
      <c r="C888" t="s">
        <v>9</v>
      </c>
      <c r="D888">
        <v>100</v>
      </c>
      <c r="E888">
        <v>16</v>
      </c>
      <c r="F888" t="s">
        <v>10288</v>
      </c>
      <c r="G888">
        <v>2195</v>
      </c>
      <c r="H888" t="s">
        <v>50</v>
      </c>
      <c r="I888">
        <v>16</v>
      </c>
      <c r="J888" t="s">
        <v>649</v>
      </c>
      <c r="K888" t="s">
        <v>2918</v>
      </c>
      <c r="L888" s="1"/>
      <c r="M888" s="1">
        <v>42238</v>
      </c>
      <c r="N888" s="1">
        <v>42177</v>
      </c>
      <c r="O888" t="s">
        <v>13</v>
      </c>
      <c r="P888" s="1"/>
      <c r="Q888" t="s">
        <v>758</v>
      </c>
      <c r="R888" t="s">
        <v>9</v>
      </c>
      <c r="S888" t="s">
        <v>10289</v>
      </c>
      <c r="T888" t="s">
        <v>13</v>
      </c>
      <c r="U888" t="s">
        <v>150</v>
      </c>
      <c r="AA888" s="8">
        <v>2226.4</v>
      </c>
      <c r="AB888" t="s">
        <v>303</v>
      </c>
      <c r="AC888" t="s">
        <v>304</v>
      </c>
      <c r="AD888" t="s">
        <v>655</v>
      </c>
      <c r="AE888" t="s">
        <v>649</v>
      </c>
      <c r="AF888" t="s">
        <v>656</v>
      </c>
      <c r="AH888" t="s">
        <v>4111</v>
      </c>
      <c r="AI888" t="s">
        <v>1031</v>
      </c>
      <c r="AJ888" t="s">
        <v>59</v>
      </c>
      <c r="AK888" t="s">
        <v>396</v>
      </c>
      <c r="AL888" s="2">
        <v>42177.751284722224</v>
      </c>
      <c r="AO888">
        <v>1</v>
      </c>
      <c r="AP888" t="s">
        <v>660</v>
      </c>
      <c r="AU888" t="s">
        <v>660</v>
      </c>
      <c r="AV888" t="s">
        <v>62</v>
      </c>
      <c r="AW888" s="8">
        <v>1840</v>
      </c>
      <c r="AX888" s="8">
        <v>1840</v>
      </c>
      <c r="AY888" s="8">
        <v>2226.4</v>
      </c>
      <c r="BA888" t="s">
        <v>2920</v>
      </c>
      <c r="BB888" t="s">
        <v>2756</v>
      </c>
      <c r="BC888" t="s">
        <v>2921</v>
      </c>
      <c r="BF888" t="s">
        <v>69</v>
      </c>
      <c r="BG888" t="s">
        <v>2922</v>
      </c>
      <c r="BO888" t="s">
        <v>316</v>
      </c>
      <c r="BP888">
        <v>0</v>
      </c>
      <c r="BQ888" t="s">
        <v>665</v>
      </c>
      <c r="BR888" t="s">
        <v>2923</v>
      </c>
      <c r="BS888" t="s">
        <v>69</v>
      </c>
      <c r="BV888" t="s">
        <v>2924</v>
      </c>
      <c r="BX888" t="s">
        <v>2925</v>
      </c>
      <c r="BY888" t="s">
        <v>2926</v>
      </c>
      <c r="BZ888" t="s">
        <v>40</v>
      </c>
      <c r="CB888" t="s">
        <v>2927</v>
      </c>
      <c r="CE888" t="s">
        <v>73</v>
      </c>
      <c r="CF888">
        <v>115</v>
      </c>
      <c r="CG888" t="s">
        <v>675</v>
      </c>
      <c r="CH888" t="s">
        <v>649</v>
      </c>
      <c r="CI888" t="s">
        <v>10288</v>
      </c>
      <c r="CJ888">
        <v>504</v>
      </c>
      <c r="CK888" t="s">
        <v>45</v>
      </c>
      <c r="CL888" s="1">
        <v>42238</v>
      </c>
      <c r="CM888" t="s">
        <v>2920</v>
      </c>
      <c r="CQ888">
        <v>1</v>
      </c>
      <c r="CR888" s="8">
        <v>2226.4</v>
      </c>
      <c r="CS888">
        <v>0</v>
      </c>
      <c r="CU888" s="8">
        <v>1840</v>
      </c>
      <c r="CV888"/>
      <c r="CX888" t="s">
        <v>10297</v>
      </c>
    </row>
    <row r="889" spans="1:103" x14ac:dyDescent="0.35">
      <c r="A889" t="s">
        <v>2916</v>
      </c>
      <c r="B889" s="19" t="s">
        <v>10288</v>
      </c>
      <c r="C889" t="s">
        <v>9</v>
      </c>
      <c r="D889">
        <v>100</v>
      </c>
      <c r="E889">
        <v>16</v>
      </c>
      <c r="F889" t="s">
        <v>10288</v>
      </c>
      <c r="G889">
        <v>2196</v>
      </c>
      <c r="H889" t="s">
        <v>686</v>
      </c>
      <c r="I889">
        <v>16</v>
      </c>
      <c r="J889" t="s">
        <v>649</v>
      </c>
      <c r="K889" t="s">
        <v>2918</v>
      </c>
      <c r="L889" s="1"/>
      <c r="M889" s="1">
        <v>42239</v>
      </c>
      <c r="N889" s="1">
        <v>42177</v>
      </c>
      <c r="O889" t="s">
        <v>13</v>
      </c>
      <c r="P889" s="1"/>
      <c r="Q889" t="s">
        <v>758</v>
      </c>
      <c r="R889" t="s">
        <v>9</v>
      </c>
      <c r="S889" t="s">
        <v>10289</v>
      </c>
      <c r="T889" t="s">
        <v>13</v>
      </c>
      <c r="U889" t="s">
        <v>150</v>
      </c>
      <c r="AA889" s="8">
        <v>2226.4</v>
      </c>
      <c r="AB889" t="s">
        <v>429</v>
      </c>
      <c r="AC889" t="s">
        <v>785</v>
      </c>
      <c r="AD889" t="s">
        <v>655</v>
      </c>
      <c r="AE889" t="s">
        <v>649</v>
      </c>
      <c r="AF889" t="s">
        <v>656</v>
      </c>
      <c r="AH889" t="s">
        <v>4111</v>
      </c>
      <c r="AI889" t="s">
        <v>1031</v>
      </c>
      <c r="AJ889" t="s">
        <v>688</v>
      </c>
      <c r="AK889" t="s">
        <v>786</v>
      </c>
      <c r="AL889" s="2">
        <v>42177.751712962963</v>
      </c>
      <c r="AO889">
        <v>1</v>
      </c>
      <c r="AP889" t="s">
        <v>660</v>
      </c>
      <c r="AU889" t="s">
        <v>660</v>
      </c>
      <c r="AV889" t="s">
        <v>690</v>
      </c>
      <c r="AW889" s="8">
        <v>1840</v>
      </c>
      <c r="AX889" s="8">
        <v>1840</v>
      </c>
      <c r="AY889" s="8">
        <v>2226.4</v>
      </c>
      <c r="BA889" t="s">
        <v>2920</v>
      </c>
      <c r="BB889" t="s">
        <v>2756</v>
      </c>
      <c r="BC889" t="s">
        <v>2921</v>
      </c>
      <c r="BF889" t="s">
        <v>69</v>
      </c>
      <c r="BG889" t="s">
        <v>2922</v>
      </c>
      <c r="BO889" t="s">
        <v>787</v>
      </c>
      <c r="BP889">
        <v>0</v>
      </c>
      <c r="BQ889" t="s">
        <v>665</v>
      </c>
      <c r="BR889" t="s">
        <v>2923</v>
      </c>
      <c r="BS889" t="s">
        <v>69</v>
      </c>
      <c r="BV889" t="s">
        <v>2924</v>
      </c>
      <c r="BX889" t="s">
        <v>2925</v>
      </c>
      <c r="BY889" t="s">
        <v>2926</v>
      </c>
      <c r="BZ889" t="s">
        <v>40</v>
      </c>
      <c r="CB889" t="s">
        <v>2927</v>
      </c>
      <c r="CE889" t="s">
        <v>73</v>
      </c>
      <c r="CF889">
        <v>115</v>
      </c>
      <c r="CG889" t="s">
        <v>215</v>
      </c>
      <c r="CH889" t="s">
        <v>649</v>
      </c>
      <c r="CI889" t="s">
        <v>10288</v>
      </c>
      <c r="CJ889">
        <v>504</v>
      </c>
      <c r="CK889" t="s">
        <v>45</v>
      </c>
      <c r="CL889" s="1">
        <v>42239</v>
      </c>
      <c r="CM889" t="s">
        <v>2920</v>
      </c>
      <c r="CQ889">
        <v>1</v>
      </c>
      <c r="CR889" s="8">
        <v>2226.4</v>
      </c>
      <c r="CS889">
        <v>0</v>
      </c>
      <c r="CU889" s="8">
        <v>1840</v>
      </c>
      <c r="CV889"/>
      <c r="CX889" t="s">
        <v>10298</v>
      </c>
    </row>
    <row r="890" spans="1:103" x14ac:dyDescent="0.35">
      <c r="A890" t="s">
        <v>10299</v>
      </c>
      <c r="B890" s="19" t="s">
        <v>10300</v>
      </c>
      <c r="C890" t="s">
        <v>69</v>
      </c>
      <c r="E890">
        <v>120</v>
      </c>
      <c r="F890" t="s">
        <v>10300</v>
      </c>
      <c r="G890">
        <v>2355</v>
      </c>
      <c r="H890" t="s">
        <v>148</v>
      </c>
      <c r="I890">
        <v>120</v>
      </c>
      <c r="J890" t="s">
        <v>1433</v>
      </c>
      <c r="K890" t="s">
        <v>10301</v>
      </c>
      <c r="L890" s="1">
        <v>42200</v>
      </c>
      <c r="M890" s="1">
        <v>42235</v>
      </c>
      <c r="N890" s="1">
        <v>42200</v>
      </c>
      <c r="O890" t="s">
        <v>1455</v>
      </c>
      <c r="P890" s="1"/>
      <c r="S890" t="s">
        <v>10302</v>
      </c>
      <c r="T890" t="s">
        <v>1455</v>
      </c>
      <c r="AB890" t="s">
        <v>2412</v>
      </c>
      <c r="AC890" t="s">
        <v>2412</v>
      </c>
      <c r="AD890" t="s">
        <v>794</v>
      </c>
      <c r="AE890" t="s">
        <v>1433</v>
      </c>
      <c r="AF890" t="s">
        <v>20</v>
      </c>
      <c r="AH890" t="s">
        <v>1267</v>
      </c>
      <c r="AI890" t="s">
        <v>1416</v>
      </c>
      <c r="AJ890" t="s">
        <v>100</v>
      </c>
      <c r="AK890" t="s">
        <v>2414</v>
      </c>
      <c r="AL890" s="2">
        <v>42200.682071759256</v>
      </c>
      <c r="AN890" t="s">
        <v>10303</v>
      </c>
      <c r="AO890">
        <v>0</v>
      </c>
      <c r="AP890" t="s">
        <v>1471</v>
      </c>
      <c r="AU890" t="s">
        <v>1472</v>
      </c>
      <c r="AV890" t="s">
        <v>104</v>
      </c>
      <c r="AW890" s="8"/>
      <c r="AX890" s="8"/>
      <c r="AY890" s="8"/>
      <c r="BA890" t="s">
        <v>10304</v>
      </c>
      <c r="BB890" t="s">
        <v>32</v>
      </c>
      <c r="BC890" t="s">
        <v>2280</v>
      </c>
      <c r="BF890" t="s">
        <v>69</v>
      </c>
      <c r="BO890" t="s">
        <v>2860</v>
      </c>
      <c r="BQ890" t="s">
        <v>1476</v>
      </c>
      <c r="BR890" t="s">
        <v>10305</v>
      </c>
      <c r="BS890" t="s">
        <v>69</v>
      </c>
      <c r="BY890" t="s">
        <v>10303</v>
      </c>
      <c r="CG890" t="s">
        <v>227</v>
      </c>
      <c r="CI890" t="s">
        <v>10300</v>
      </c>
      <c r="CJ890">
        <v>301</v>
      </c>
      <c r="CK890" t="s">
        <v>1450</v>
      </c>
      <c r="CL890" s="1">
        <v>42235</v>
      </c>
      <c r="CM890" t="s">
        <v>10304</v>
      </c>
      <c r="CQ890">
        <v>0</v>
      </c>
      <c r="CR890" s="8"/>
      <c r="CS890">
        <v>1</v>
      </c>
      <c r="CU890" s="8"/>
      <c r="CV890"/>
      <c r="CX890" t="s">
        <v>10306</v>
      </c>
    </row>
    <row r="891" spans="1:103" x14ac:dyDescent="0.35">
      <c r="A891" t="s">
        <v>9646</v>
      </c>
      <c r="B891" s="19" t="s">
        <v>10307</v>
      </c>
      <c r="C891" t="s">
        <v>9</v>
      </c>
      <c r="D891">
        <v>100</v>
      </c>
      <c r="E891">
        <v>12</v>
      </c>
      <c r="F891" t="s">
        <v>10307</v>
      </c>
      <c r="G891">
        <v>2335</v>
      </c>
      <c r="H891" t="s">
        <v>148</v>
      </c>
      <c r="I891">
        <v>12</v>
      </c>
      <c r="J891" t="s">
        <v>649</v>
      </c>
      <c r="K891" t="s">
        <v>9648</v>
      </c>
      <c r="L891" s="1"/>
      <c r="M891" s="1">
        <v>42235</v>
      </c>
      <c r="N891" s="1">
        <v>42195</v>
      </c>
      <c r="O891" t="s">
        <v>13</v>
      </c>
      <c r="P891" s="1"/>
      <c r="R891" t="s">
        <v>9</v>
      </c>
      <c r="S891" t="s">
        <v>10307</v>
      </c>
      <c r="T891" t="s">
        <v>13</v>
      </c>
      <c r="U891" t="s">
        <v>226</v>
      </c>
      <c r="AA891" s="8">
        <v>1669.8</v>
      </c>
      <c r="AB891" t="s">
        <v>653</v>
      </c>
      <c r="AC891" t="s">
        <v>151</v>
      </c>
      <c r="AD891" t="s">
        <v>655</v>
      </c>
      <c r="AE891" t="s">
        <v>649</v>
      </c>
      <c r="AF891" t="s">
        <v>656</v>
      </c>
      <c r="AH891" t="s">
        <v>2559</v>
      </c>
      <c r="AI891" t="s">
        <v>262</v>
      </c>
      <c r="AJ891" t="s">
        <v>100</v>
      </c>
      <c r="AK891" t="s">
        <v>659</v>
      </c>
      <c r="AL891" s="2">
        <v>42195.658217592594</v>
      </c>
      <c r="AO891">
        <v>1</v>
      </c>
      <c r="AP891" t="s">
        <v>660</v>
      </c>
      <c r="AU891" t="s">
        <v>660</v>
      </c>
      <c r="AV891" t="s">
        <v>104</v>
      </c>
      <c r="AW891" s="8">
        <v>1380</v>
      </c>
      <c r="AX891" s="8">
        <v>1380</v>
      </c>
      <c r="AY891" s="8">
        <v>1669.8</v>
      </c>
      <c r="BA891" t="s">
        <v>9649</v>
      </c>
      <c r="BB891" t="s">
        <v>3314</v>
      </c>
      <c r="BC891" t="s">
        <v>9650</v>
      </c>
      <c r="BF891" t="s">
        <v>69</v>
      </c>
      <c r="BG891" t="s">
        <v>9651</v>
      </c>
      <c r="BO891" t="s">
        <v>664</v>
      </c>
      <c r="BP891">
        <v>0</v>
      </c>
      <c r="BQ891" t="s">
        <v>665</v>
      </c>
      <c r="BR891" t="s">
        <v>9652</v>
      </c>
      <c r="BS891" t="s">
        <v>69</v>
      </c>
      <c r="BV891" t="s">
        <v>9653</v>
      </c>
      <c r="BX891" t="s">
        <v>2811</v>
      </c>
      <c r="BY891" t="s">
        <v>9654</v>
      </c>
      <c r="BZ891" t="s">
        <v>72</v>
      </c>
      <c r="CA891" t="s">
        <v>9655</v>
      </c>
      <c r="CB891" t="s">
        <v>9656</v>
      </c>
      <c r="CE891" t="s">
        <v>273</v>
      </c>
      <c r="CF891">
        <v>115</v>
      </c>
      <c r="CG891" t="s">
        <v>672</v>
      </c>
      <c r="CH891" t="s">
        <v>649</v>
      </c>
      <c r="CI891" t="s">
        <v>10307</v>
      </c>
      <c r="CK891" t="s">
        <v>45</v>
      </c>
      <c r="CL891" s="1">
        <v>42235</v>
      </c>
      <c r="CM891" t="s">
        <v>9649</v>
      </c>
      <c r="CQ891">
        <v>1</v>
      </c>
      <c r="CR891" s="8">
        <v>1669.8</v>
      </c>
      <c r="CS891">
        <v>0</v>
      </c>
      <c r="CT891" t="s">
        <v>9</v>
      </c>
      <c r="CU891" s="8">
        <v>1380</v>
      </c>
      <c r="CV891"/>
      <c r="CX891" t="s">
        <v>10308</v>
      </c>
    </row>
    <row r="892" spans="1:103" x14ac:dyDescent="0.35">
      <c r="A892" t="s">
        <v>9646</v>
      </c>
      <c r="B892" s="19" t="s">
        <v>10307</v>
      </c>
      <c r="C892" t="s">
        <v>9</v>
      </c>
      <c r="D892">
        <v>100</v>
      </c>
      <c r="E892">
        <v>12</v>
      </c>
      <c r="F892" t="s">
        <v>10307</v>
      </c>
      <c r="G892">
        <v>2336</v>
      </c>
      <c r="H892" t="s">
        <v>50</v>
      </c>
      <c r="I892">
        <v>12</v>
      </c>
      <c r="J892" t="s">
        <v>649</v>
      </c>
      <c r="K892" t="s">
        <v>9648</v>
      </c>
      <c r="L892" s="1"/>
      <c r="M892" s="1">
        <v>42235</v>
      </c>
      <c r="N892" s="1">
        <v>42195</v>
      </c>
      <c r="O892" t="s">
        <v>13</v>
      </c>
      <c r="P892" s="1"/>
      <c r="R892" t="s">
        <v>9</v>
      </c>
      <c r="S892" t="s">
        <v>10307</v>
      </c>
      <c r="T892" t="s">
        <v>13</v>
      </c>
      <c r="U892" t="s">
        <v>226</v>
      </c>
      <c r="AA892" s="8">
        <v>1669.8</v>
      </c>
      <c r="AB892" t="s">
        <v>54</v>
      </c>
      <c r="AC892" t="s">
        <v>55</v>
      </c>
      <c r="AD892" t="s">
        <v>655</v>
      </c>
      <c r="AE892" t="s">
        <v>649</v>
      </c>
      <c r="AF892" t="s">
        <v>656</v>
      </c>
      <c r="AH892" t="s">
        <v>2559</v>
      </c>
      <c r="AI892" t="s">
        <v>262</v>
      </c>
      <c r="AJ892" t="s">
        <v>100</v>
      </c>
      <c r="AK892" t="s">
        <v>659</v>
      </c>
      <c r="AL892" s="2">
        <v>42195.658530092594</v>
      </c>
      <c r="AO892">
        <v>1</v>
      </c>
      <c r="AP892" t="s">
        <v>660</v>
      </c>
      <c r="AU892" t="s">
        <v>660</v>
      </c>
      <c r="AV892" t="s">
        <v>104</v>
      </c>
      <c r="AW892" s="8">
        <v>1380</v>
      </c>
      <c r="AX892" s="8">
        <v>1380</v>
      </c>
      <c r="AY892" s="8">
        <v>1669.8</v>
      </c>
      <c r="BA892" t="s">
        <v>9649</v>
      </c>
      <c r="BB892" t="s">
        <v>3314</v>
      </c>
      <c r="BC892" t="s">
        <v>9650</v>
      </c>
      <c r="BF892" t="s">
        <v>69</v>
      </c>
      <c r="BG892" t="s">
        <v>9651</v>
      </c>
      <c r="BO892" t="s">
        <v>67</v>
      </c>
      <c r="BP892">
        <v>0</v>
      </c>
      <c r="BQ892" t="s">
        <v>665</v>
      </c>
      <c r="BR892" t="s">
        <v>9652</v>
      </c>
      <c r="BS892" t="s">
        <v>69</v>
      </c>
      <c r="BV892" t="s">
        <v>9653</v>
      </c>
      <c r="BX892" t="s">
        <v>2811</v>
      </c>
      <c r="BY892" t="s">
        <v>9654</v>
      </c>
      <c r="BZ892" t="s">
        <v>72</v>
      </c>
      <c r="CA892" t="s">
        <v>9655</v>
      </c>
      <c r="CB892" t="s">
        <v>9656</v>
      </c>
      <c r="CE892" t="s">
        <v>273</v>
      </c>
      <c r="CF892">
        <v>115</v>
      </c>
      <c r="CG892" t="s">
        <v>675</v>
      </c>
      <c r="CH892" t="s">
        <v>649</v>
      </c>
      <c r="CI892" t="s">
        <v>10307</v>
      </c>
      <c r="CK892" t="s">
        <v>45</v>
      </c>
      <c r="CL892" s="1">
        <v>42235</v>
      </c>
      <c r="CM892" t="s">
        <v>9649</v>
      </c>
      <c r="CQ892">
        <v>1</v>
      </c>
      <c r="CR892" s="8">
        <v>1669.8</v>
      </c>
      <c r="CS892">
        <v>0</v>
      </c>
      <c r="CT892" t="s">
        <v>9</v>
      </c>
      <c r="CU892" s="8">
        <v>1380</v>
      </c>
      <c r="CV892"/>
      <c r="CX892" t="s">
        <v>10309</v>
      </c>
    </row>
    <row r="893" spans="1:103" x14ac:dyDescent="0.35">
      <c r="A893" t="s">
        <v>9646</v>
      </c>
      <c r="B893" s="19" t="s">
        <v>10307</v>
      </c>
      <c r="C893" t="s">
        <v>9</v>
      </c>
      <c r="D893">
        <v>100</v>
      </c>
      <c r="E893">
        <v>12</v>
      </c>
      <c r="F893" t="s">
        <v>10307</v>
      </c>
      <c r="G893">
        <v>2338</v>
      </c>
      <c r="H893" t="s">
        <v>50</v>
      </c>
      <c r="I893">
        <v>12</v>
      </c>
      <c r="J893" t="s">
        <v>649</v>
      </c>
      <c r="K893" t="s">
        <v>9648</v>
      </c>
      <c r="L893" s="1"/>
      <c r="M893" s="1">
        <v>42236</v>
      </c>
      <c r="N893" s="1">
        <v>42195</v>
      </c>
      <c r="O893" t="s">
        <v>13</v>
      </c>
      <c r="P893" s="1"/>
      <c r="R893" t="s">
        <v>9</v>
      </c>
      <c r="S893" t="s">
        <v>10307</v>
      </c>
      <c r="T893" t="s">
        <v>13</v>
      </c>
      <c r="U893" t="s">
        <v>226</v>
      </c>
      <c r="AA893" s="8">
        <v>1669.8</v>
      </c>
      <c r="AB893" t="s">
        <v>54</v>
      </c>
      <c r="AC893" t="s">
        <v>55</v>
      </c>
      <c r="AD893" t="s">
        <v>655</v>
      </c>
      <c r="AE893" t="s">
        <v>649</v>
      </c>
      <c r="AF893" t="s">
        <v>656</v>
      </c>
      <c r="AH893" t="s">
        <v>2559</v>
      </c>
      <c r="AI893" t="s">
        <v>262</v>
      </c>
      <c r="AJ893" t="s">
        <v>80</v>
      </c>
      <c r="AK893" t="s">
        <v>677</v>
      </c>
      <c r="AL893" s="2">
        <v>42195.659456018519</v>
      </c>
      <c r="AO893">
        <v>1</v>
      </c>
      <c r="AP893" t="s">
        <v>660</v>
      </c>
      <c r="AU893" t="s">
        <v>660</v>
      </c>
      <c r="AV893" t="s">
        <v>83</v>
      </c>
      <c r="AW893" s="8">
        <v>1380</v>
      </c>
      <c r="AX893" s="8">
        <v>1380</v>
      </c>
      <c r="AY893" s="8">
        <v>1669.8</v>
      </c>
      <c r="BA893" t="s">
        <v>9649</v>
      </c>
      <c r="BB893" t="s">
        <v>3314</v>
      </c>
      <c r="BC893" t="s">
        <v>9650</v>
      </c>
      <c r="BF893" t="s">
        <v>69</v>
      </c>
      <c r="BG893" t="s">
        <v>9651</v>
      </c>
      <c r="BO893" t="s">
        <v>67</v>
      </c>
      <c r="BP893">
        <v>0</v>
      </c>
      <c r="BQ893" t="s">
        <v>665</v>
      </c>
      <c r="BR893" t="s">
        <v>9652</v>
      </c>
      <c r="BS893" t="s">
        <v>69</v>
      </c>
      <c r="BV893" t="s">
        <v>9653</v>
      </c>
      <c r="BX893" t="s">
        <v>2811</v>
      </c>
      <c r="BY893" t="s">
        <v>9654</v>
      </c>
      <c r="BZ893" t="s">
        <v>72</v>
      </c>
      <c r="CA893" t="s">
        <v>9655</v>
      </c>
      <c r="CB893" t="s">
        <v>9656</v>
      </c>
      <c r="CE893" t="s">
        <v>273</v>
      </c>
      <c r="CF893">
        <v>115</v>
      </c>
      <c r="CG893" t="s">
        <v>675</v>
      </c>
      <c r="CH893" t="s">
        <v>649</v>
      </c>
      <c r="CI893" t="s">
        <v>10307</v>
      </c>
      <c r="CK893" t="s">
        <v>45</v>
      </c>
      <c r="CL893" s="1">
        <v>42236</v>
      </c>
      <c r="CM893" t="s">
        <v>9649</v>
      </c>
      <c r="CQ893">
        <v>1</v>
      </c>
      <c r="CR893" s="8">
        <v>1669.8</v>
      </c>
      <c r="CS893">
        <v>0</v>
      </c>
      <c r="CT893" t="s">
        <v>9</v>
      </c>
      <c r="CU893" s="8">
        <v>1380</v>
      </c>
      <c r="CV893"/>
      <c r="CX893" t="s">
        <v>10310</v>
      </c>
    </row>
    <row r="894" spans="1:103" x14ac:dyDescent="0.35">
      <c r="A894" t="s">
        <v>9646</v>
      </c>
      <c r="B894" s="19" t="s">
        <v>10307</v>
      </c>
      <c r="C894" t="s">
        <v>9</v>
      </c>
      <c r="D894">
        <v>100</v>
      </c>
      <c r="E894">
        <v>12</v>
      </c>
      <c r="F894" t="s">
        <v>10307</v>
      </c>
      <c r="G894">
        <v>2340</v>
      </c>
      <c r="H894" t="s">
        <v>50</v>
      </c>
      <c r="I894">
        <v>12</v>
      </c>
      <c r="J894" t="s">
        <v>649</v>
      </c>
      <c r="K894" t="s">
        <v>9648</v>
      </c>
      <c r="L894" s="1"/>
      <c r="M894" s="1">
        <v>42237</v>
      </c>
      <c r="N894" s="1">
        <v>42195</v>
      </c>
      <c r="O894" t="s">
        <v>13</v>
      </c>
      <c r="P894" s="1"/>
      <c r="R894" t="s">
        <v>9</v>
      </c>
      <c r="S894" t="s">
        <v>10307</v>
      </c>
      <c r="T894" t="s">
        <v>13</v>
      </c>
      <c r="U894" t="s">
        <v>226</v>
      </c>
      <c r="AA894" s="8">
        <v>1669.8</v>
      </c>
      <c r="AB894" t="s">
        <v>54</v>
      </c>
      <c r="AC894" t="s">
        <v>55</v>
      </c>
      <c r="AD894" t="s">
        <v>655</v>
      </c>
      <c r="AE894" t="s">
        <v>649</v>
      </c>
      <c r="AF894" t="s">
        <v>656</v>
      </c>
      <c r="AH894" t="s">
        <v>2559</v>
      </c>
      <c r="AI894" t="s">
        <v>262</v>
      </c>
      <c r="AJ894" t="s">
        <v>23</v>
      </c>
      <c r="AK894" t="s">
        <v>680</v>
      </c>
      <c r="AL894" s="2">
        <v>42195.660081018519</v>
      </c>
      <c r="AO894">
        <v>1</v>
      </c>
      <c r="AP894" t="s">
        <v>660</v>
      </c>
      <c r="AU894" t="s">
        <v>660</v>
      </c>
      <c r="AV894" t="s">
        <v>29</v>
      </c>
      <c r="AW894" s="8">
        <v>1380</v>
      </c>
      <c r="AX894" s="8">
        <v>1380</v>
      </c>
      <c r="AY894" s="8">
        <v>1669.8</v>
      </c>
      <c r="BA894" t="s">
        <v>9649</v>
      </c>
      <c r="BB894" t="s">
        <v>3314</v>
      </c>
      <c r="BC894" t="s">
        <v>9650</v>
      </c>
      <c r="BF894" t="s">
        <v>69</v>
      </c>
      <c r="BG894" t="s">
        <v>9651</v>
      </c>
      <c r="BO894" t="s">
        <v>67</v>
      </c>
      <c r="BP894">
        <v>0</v>
      </c>
      <c r="BQ894" t="s">
        <v>665</v>
      </c>
      <c r="BR894" t="s">
        <v>9652</v>
      </c>
      <c r="BS894" t="s">
        <v>69</v>
      </c>
      <c r="BV894" t="s">
        <v>9653</v>
      </c>
      <c r="BX894" t="s">
        <v>2811</v>
      </c>
      <c r="BY894" t="s">
        <v>9654</v>
      </c>
      <c r="BZ894" t="s">
        <v>72</v>
      </c>
      <c r="CA894" t="s">
        <v>9655</v>
      </c>
      <c r="CB894" t="s">
        <v>9656</v>
      </c>
      <c r="CE894" t="s">
        <v>273</v>
      </c>
      <c r="CF894">
        <v>115</v>
      </c>
      <c r="CG894" t="s">
        <v>675</v>
      </c>
      <c r="CH894" t="s">
        <v>649</v>
      </c>
      <c r="CI894" t="s">
        <v>10307</v>
      </c>
      <c r="CK894" t="s">
        <v>45</v>
      </c>
      <c r="CL894" s="1">
        <v>42237</v>
      </c>
      <c r="CM894" t="s">
        <v>9649</v>
      </c>
      <c r="CQ894">
        <v>1</v>
      </c>
      <c r="CR894" s="8">
        <v>1669.8</v>
      </c>
      <c r="CS894">
        <v>0</v>
      </c>
      <c r="CT894" t="s">
        <v>9</v>
      </c>
      <c r="CU894" s="8">
        <v>1380</v>
      </c>
      <c r="CV894"/>
      <c r="CX894" t="s">
        <v>10311</v>
      </c>
    </row>
    <row r="895" spans="1:103" x14ac:dyDescent="0.35">
      <c r="A895" t="s">
        <v>9646</v>
      </c>
      <c r="B895" s="19" t="s">
        <v>10307</v>
      </c>
      <c r="C895" t="s">
        <v>9</v>
      </c>
      <c r="D895">
        <v>100</v>
      </c>
      <c r="E895">
        <v>12</v>
      </c>
      <c r="F895" t="s">
        <v>10307</v>
      </c>
      <c r="G895">
        <v>2342</v>
      </c>
      <c r="H895" t="s">
        <v>50</v>
      </c>
      <c r="I895">
        <v>12</v>
      </c>
      <c r="J895" t="s">
        <v>649</v>
      </c>
      <c r="K895" t="s">
        <v>9648</v>
      </c>
      <c r="L895" s="1"/>
      <c r="M895" s="1">
        <v>42238</v>
      </c>
      <c r="N895" s="1">
        <v>42195</v>
      </c>
      <c r="O895" t="s">
        <v>13</v>
      </c>
      <c r="P895" s="1"/>
      <c r="R895" t="s">
        <v>9</v>
      </c>
      <c r="S895" t="s">
        <v>10307</v>
      </c>
      <c r="T895" t="s">
        <v>13</v>
      </c>
      <c r="U895" t="s">
        <v>226</v>
      </c>
      <c r="AA895" s="8">
        <v>1669.8</v>
      </c>
      <c r="AB895" t="s">
        <v>54</v>
      </c>
      <c r="AC895" t="s">
        <v>55</v>
      </c>
      <c r="AD895" t="s">
        <v>655</v>
      </c>
      <c r="AE895" t="s">
        <v>649</v>
      </c>
      <c r="AF895" t="s">
        <v>656</v>
      </c>
      <c r="AH895" t="s">
        <v>2559</v>
      </c>
      <c r="AI895" t="s">
        <v>262</v>
      </c>
      <c r="AJ895" t="s">
        <v>59</v>
      </c>
      <c r="AK895" t="s">
        <v>683</v>
      </c>
      <c r="AL895" s="2">
        <v>42195.660613425927</v>
      </c>
      <c r="AO895">
        <v>1</v>
      </c>
      <c r="AP895" t="s">
        <v>660</v>
      </c>
      <c r="AU895" t="s">
        <v>660</v>
      </c>
      <c r="AV895" t="s">
        <v>62</v>
      </c>
      <c r="AW895" s="8">
        <v>1380</v>
      </c>
      <c r="AX895" s="8">
        <v>1380</v>
      </c>
      <c r="AY895" s="8">
        <v>1669.8</v>
      </c>
      <c r="BA895" t="s">
        <v>9649</v>
      </c>
      <c r="BB895" t="s">
        <v>3314</v>
      </c>
      <c r="BC895" t="s">
        <v>9650</v>
      </c>
      <c r="BF895" t="s">
        <v>69</v>
      </c>
      <c r="BG895" t="s">
        <v>9651</v>
      </c>
      <c r="BO895" t="s">
        <v>67</v>
      </c>
      <c r="BP895">
        <v>0</v>
      </c>
      <c r="BQ895" t="s">
        <v>665</v>
      </c>
      <c r="BR895" t="s">
        <v>9652</v>
      </c>
      <c r="BS895" t="s">
        <v>69</v>
      </c>
      <c r="BV895" t="s">
        <v>9653</v>
      </c>
      <c r="BX895" t="s">
        <v>2811</v>
      </c>
      <c r="BY895" t="s">
        <v>9654</v>
      </c>
      <c r="BZ895" t="s">
        <v>72</v>
      </c>
      <c r="CA895" t="s">
        <v>9655</v>
      </c>
      <c r="CB895" t="s">
        <v>9656</v>
      </c>
      <c r="CE895" t="s">
        <v>273</v>
      </c>
      <c r="CF895">
        <v>115</v>
      </c>
      <c r="CG895" t="s">
        <v>675</v>
      </c>
      <c r="CH895" t="s">
        <v>649</v>
      </c>
      <c r="CI895" t="s">
        <v>10307</v>
      </c>
      <c r="CK895" t="s">
        <v>45</v>
      </c>
      <c r="CL895" s="1">
        <v>42238</v>
      </c>
      <c r="CM895" t="s">
        <v>9649</v>
      </c>
      <c r="CQ895">
        <v>1</v>
      </c>
      <c r="CR895" s="8">
        <v>1669.8</v>
      </c>
      <c r="CS895">
        <v>0</v>
      </c>
      <c r="CT895" t="s">
        <v>9</v>
      </c>
      <c r="CU895" s="8">
        <v>1380</v>
      </c>
      <c r="CV895"/>
      <c r="CX895" t="s">
        <v>10312</v>
      </c>
    </row>
    <row r="896" spans="1:103" x14ac:dyDescent="0.35">
      <c r="A896" t="s">
        <v>10313</v>
      </c>
      <c r="B896" s="19" t="s">
        <v>10314</v>
      </c>
      <c r="C896" t="s">
        <v>9</v>
      </c>
      <c r="D896">
        <v>100</v>
      </c>
      <c r="E896">
        <v>53</v>
      </c>
      <c r="F896" t="s">
        <v>10314</v>
      </c>
      <c r="G896">
        <v>494</v>
      </c>
      <c r="H896" t="s">
        <v>148</v>
      </c>
      <c r="I896">
        <v>53</v>
      </c>
      <c r="J896" t="s">
        <v>11</v>
      </c>
      <c r="K896" t="s">
        <v>10315</v>
      </c>
      <c r="L896" s="1"/>
      <c r="M896" s="1">
        <v>42235</v>
      </c>
      <c r="N896" s="1">
        <v>41905</v>
      </c>
      <c r="O896" t="s">
        <v>13</v>
      </c>
      <c r="P896" s="1">
        <v>41915</v>
      </c>
      <c r="Q896" t="s">
        <v>436</v>
      </c>
      <c r="R896" t="s">
        <v>9</v>
      </c>
      <c r="S896" t="s">
        <v>10316</v>
      </c>
      <c r="T896" t="s">
        <v>13</v>
      </c>
      <c r="U896" t="s">
        <v>53</v>
      </c>
      <c r="V896" t="s">
        <v>10317</v>
      </c>
      <c r="X896" s="8">
        <v>45</v>
      </c>
      <c r="Y896" s="8">
        <v>23</v>
      </c>
      <c r="Z896" s="8">
        <v>35.200000000000003</v>
      </c>
      <c r="AA896" s="8">
        <v>17218.419999999998</v>
      </c>
      <c r="AB896" t="s">
        <v>654</v>
      </c>
      <c r="AC896" t="s">
        <v>1558</v>
      </c>
      <c r="AD896" t="s">
        <v>19</v>
      </c>
      <c r="AE896" t="s">
        <v>11</v>
      </c>
      <c r="AF896" t="s">
        <v>177</v>
      </c>
      <c r="AG896" t="s">
        <v>10318</v>
      </c>
      <c r="AH896" t="s">
        <v>10319</v>
      </c>
      <c r="AI896" t="s">
        <v>99</v>
      </c>
      <c r="AJ896" t="s">
        <v>100</v>
      </c>
      <c r="AK896" t="s">
        <v>1560</v>
      </c>
      <c r="AL896" s="2">
        <v>41905.700868055559</v>
      </c>
      <c r="AM896" t="s">
        <v>10320</v>
      </c>
      <c r="AN896" t="s">
        <v>10320</v>
      </c>
      <c r="AO896">
        <v>7</v>
      </c>
      <c r="AP896" t="s">
        <v>701</v>
      </c>
      <c r="AQ896" t="s">
        <v>702</v>
      </c>
      <c r="AR896">
        <v>50</v>
      </c>
      <c r="AT896" t="s">
        <v>1254</v>
      </c>
      <c r="AU896" t="s">
        <v>701</v>
      </c>
      <c r="AV896" t="s">
        <v>104</v>
      </c>
      <c r="AW896" s="8">
        <v>15925.58</v>
      </c>
      <c r="AX896" s="8">
        <v>15925.58</v>
      </c>
      <c r="AY896" s="8">
        <v>17218.419999999998</v>
      </c>
      <c r="AZ896" t="s">
        <v>30</v>
      </c>
      <c r="BA896" t="s">
        <v>10321</v>
      </c>
      <c r="BB896" t="s">
        <v>32</v>
      </c>
      <c r="BC896" t="s">
        <v>10322</v>
      </c>
      <c r="BD896">
        <v>2</v>
      </c>
      <c r="BE896">
        <v>40</v>
      </c>
      <c r="BF896" t="s">
        <v>69</v>
      </c>
      <c r="BG896" t="s">
        <v>10323</v>
      </c>
      <c r="BO896" t="s">
        <v>412</v>
      </c>
      <c r="BP896">
        <v>0</v>
      </c>
      <c r="BQ896" t="s">
        <v>36</v>
      </c>
      <c r="BR896" t="s">
        <v>2998</v>
      </c>
      <c r="BS896" t="s">
        <v>69</v>
      </c>
      <c r="BT896" t="s">
        <v>9</v>
      </c>
      <c r="BU896" t="s">
        <v>38</v>
      </c>
      <c r="BV896" t="s">
        <v>10324</v>
      </c>
      <c r="BW896" t="s">
        <v>10320</v>
      </c>
      <c r="BX896" t="s">
        <v>10325</v>
      </c>
      <c r="BY896" t="s">
        <v>10320</v>
      </c>
      <c r="BZ896" t="s">
        <v>40</v>
      </c>
      <c r="CB896" t="s">
        <v>10326</v>
      </c>
      <c r="CC896" t="s">
        <v>10327</v>
      </c>
      <c r="CE896" t="s">
        <v>589</v>
      </c>
      <c r="CF896">
        <v>289</v>
      </c>
      <c r="CG896" t="s">
        <v>672</v>
      </c>
      <c r="CI896" t="s">
        <v>10314</v>
      </c>
      <c r="CJ896">
        <v>87</v>
      </c>
      <c r="CK896" t="s">
        <v>45</v>
      </c>
      <c r="CL896" s="1">
        <v>42235</v>
      </c>
      <c r="CM896" t="s">
        <v>10321</v>
      </c>
      <c r="CO896" t="s">
        <v>10328</v>
      </c>
      <c r="CP896" t="s">
        <v>10327</v>
      </c>
      <c r="CQ896">
        <v>3</v>
      </c>
      <c r="CR896" s="8">
        <v>18533.57</v>
      </c>
      <c r="CS896">
        <v>2</v>
      </c>
      <c r="CU896" s="8">
        <v>15925.58</v>
      </c>
      <c r="CV896">
        <v>5</v>
      </c>
      <c r="CX896" t="s">
        <v>10329</v>
      </c>
      <c r="CY896">
        <v>6.6</v>
      </c>
    </row>
    <row r="897" spans="1:103" x14ac:dyDescent="0.35">
      <c r="A897" t="s">
        <v>10330</v>
      </c>
      <c r="B897" s="19" t="s">
        <v>10314</v>
      </c>
      <c r="C897" t="s">
        <v>9</v>
      </c>
      <c r="D897">
        <v>100</v>
      </c>
      <c r="E897">
        <v>53</v>
      </c>
      <c r="F897" t="s">
        <v>10314</v>
      </c>
      <c r="G897">
        <v>1655</v>
      </c>
      <c r="H897" t="s">
        <v>10</v>
      </c>
      <c r="I897">
        <v>53</v>
      </c>
      <c r="J897" t="s">
        <v>11</v>
      </c>
      <c r="K897" t="s">
        <v>10331</v>
      </c>
      <c r="L897" s="1"/>
      <c r="M897" s="1">
        <v>42236</v>
      </c>
      <c r="N897" s="1">
        <v>42114</v>
      </c>
      <c r="O897" t="s">
        <v>13</v>
      </c>
      <c r="P897" s="1">
        <v>42121</v>
      </c>
      <c r="Q897" t="s">
        <v>202</v>
      </c>
      <c r="R897" t="s">
        <v>9</v>
      </c>
      <c r="S897" t="s">
        <v>10316</v>
      </c>
      <c r="T897" t="s">
        <v>13</v>
      </c>
      <c r="U897" t="s">
        <v>226</v>
      </c>
      <c r="X897" s="8">
        <v>36</v>
      </c>
      <c r="Y897" s="8">
        <v>20</v>
      </c>
      <c r="Z897" s="8">
        <v>35.200000000000003</v>
      </c>
      <c r="AA897" s="8">
        <v>16118.59</v>
      </c>
      <c r="AB897" t="s">
        <v>611</v>
      </c>
      <c r="AC897" t="s">
        <v>189</v>
      </c>
      <c r="AD897" t="s">
        <v>19</v>
      </c>
      <c r="AE897" t="s">
        <v>11</v>
      </c>
      <c r="AF897" t="s">
        <v>177</v>
      </c>
      <c r="AG897" t="s">
        <v>10332</v>
      </c>
      <c r="AH897" t="s">
        <v>2487</v>
      </c>
      <c r="AI897" t="s">
        <v>564</v>
      </c>
      <c r="AJ897" t="s">
        <v>80</v>
      </c>
      <c r="AK897" t="s">
        <v>3885</v>
      </c>
      <c r="AL897" s="2">
        <v>42114.63690972222</v>
      </c>
      <c r="AM897" t="s">
        <v>10333</v>
      </c>
      <c r="AN897" t="s">
        <v>10333</v>
      </c>
      <c r="AO897">
        <v>4</v>
      </c>
      <c r="AP897" t="s">
        <v>701</v>
      </c>
      <c r="AQ897" t="s">
        <v>702</v>
      </c>
      <c r="AR897">
        <v>50</v>
      </c>
      <c r="AT897" t="s">
        <v>1254</v>
      </c>
      <c r="AU897" t="s">
        <v>701</v>
      </c>
      <c r="AV897" t="s">
        <v>83</v>
      </c>
      <c r="AW897" s="8">
        <v>14707.41</v>
      </c>
      <c r="AX897" s="8">
        <v>14707.41</v>
      </c>
      <c r="AY897" s="8">
        <v>16118.59</v>
      </c>
      <c r="BA897" t="s">
        <v>3672</v>
      </c>
      <c r="BB897" t="s">
        <v>32</v>
      </c>
      <c r="BC897" t="s">
        <v>3673</v>
      </c>
      <c r="BD897">
        <v>2</v>
      </c>
      <c r="BE897">
        <v>40</v>
      </c>
      <c r="BF897" t="s">
        <v>9</v>
      </c>
      <c r="BG897" t="s">
        <v>10334</v>
      </c>
      <c r="BO897" t="s">
        <v>325</v>
      </c>
      <c r="BP897">
        <v>0</v>
      </c>
      <c r="BQ897" t="s">
        <v>36</v>
      </c>
      <c r="BR897" t="s">
        <v>10335</v>
      </c>
      <c r="BS897" t="s">
        <v>9</v>
      </c>
      <c r="BT897" t="s">
        <v>9</v>
      </c>
      <c r="BU897" t="s">
        <v>38</v>
      </c>
      <c r="BV897" t="s">
        <v>10336</v>
      </c>
      <c r="BW897" t="s">
        <v>10333</v>
      </c>
      <c r="BX897" t="s">
        <v>10337</v>
      </c>
      <c r="BY897" t="s">
        <v>10333</v>
      </c>
      <c r="BZ897" t="s">
        <v>40</v>
      </c>
      <c r="CB897" t="s">
        <v>1198</v>
      </c>
      <c r="CC897" t="s">
        <v>10338</v>
      </c>
      <c r="CE897" t="s">
        <v>112</v>
      </c>
      <c r="CF897">
        <v>229</v>
      </c>
      <c r="CG897" t="s">
        <v>449</v>
      </c>
      <c r="CI897" t="s">
        <v>10314</v>
      </c>
      <c r="CJ897">
        <v>87</v>
      </c>
      <c r="CK897" t="s">
        <v>45</v>
      </c>
      <c r="CL897" s="1">
        <v>42236</v>
      </c>
      <c r="CM897" t="s">
        <v>3672</v>
      </c>
      <c r="CN897" t="s">
        <v>10339</v>
      </c>
      <c r="CO897" t="s">
        <v>10340</v>
      </c>
      <c r="CQ897">
        <v>2</v>
      </c>
      <c r="CR897" s="8"/>
      <c r="CS897">
        <v>7</v>
      </c>
      <c r="CU897" s="8">
        <v>14707.41</v>
      </c>
      <c r="CV897">
        <v>5</v>
      </c>
      <c r="CX897" t="s">
        <v>10341</v>
      </c>
      <c r="CY897">
        <v>6.6</v>
      </c>
    </row>
    <row r="898" spans="1:103" x14ac:dyDescent="0.35">
      <c r="A898" t="s">
        <v>10342</v>
      </c>
      <c r="B898" s="19" t="s">
        <v>10314</v>
      </c>
      <c r="C898" t="s">
        <v>9</v>
      </c>
      <c r="D898">
        <v>100</v>
      </c>
      <c r="E898">
        <v>53</v>
      </c>
      <c r="F898" t="s">
        <v>10314</v>
      </c>
      <c r="G898">
        <v>396</v>
      </c>
      <c r="H898" t="s">
        <v>50</v>
      </c>
      <c r="I898">
        <v>53</v>
      </c>
      <c r="J898" t="s">
        <v>11</v>
      </c>
      <c r="K898" t="s">
        <v>10343</v>
      </c>
      <c r="L898" s="1"/>
      <c r="M898" s="1">
        <v>42238</v>
      </c>
      <c r="N898" s="1">
        <v>41891</v>
      </c>
      <c r="O898" t="s">
        <v>13</v>
      </c>
      <c r="P898" s="1"/>
      <c r="Q898" t="s">
        <v>436</v>
      </c>
      <c r="R898" t="s">
        <v>9</v>
      </c>
      <c r="S898" t="s">
        <v>10316</v>
      </c>
      <c r="T898" t="s">
        <v>13</v>
      </c>
      <c r="U898" t="s">
        <v>53</v>
      </c>
      <c r="V898" t="s">
        <v>10344</v>
      </c>
      <c r="X898" s="8">
        <v>43</v>
      </c>
      <c r="Y898" s="8">
        <v>21</v>
      </c>
      <c r="Z898" s="8">
        <v>35.200000000000003</v>
      </c>
      <c r="AA898" s="8">
        <v>14419.34</v>
      </c>
      <c r="AB898" t="s">
        <v>274</v>
      </c>
      <c r="AC898" t="s">
        <v>54</v>
      </c>
      <c r="AD898" t="s">
        <v>19</v>
      </c>
      <c r="AE898" t="s">
        <v>11</v>
      </c>
      <c r="AF898" t="s">
        <v>177</v>
      </c>
      <c r="AG898" t="s">
        <v>10345</v>
      </c>
      <c r="AH898" t="s">
        <v>2813</v>
      </c>
      <c r="AI898" t="s">
        <v>2814</v>
      </c>
      <c r="AJ898" t="s">
        <v>59</v>
      </c>
      <c r="AK898" t="s">
        <v>3457</v>
      </c>
      <c r="AL898" s="2">
        <v>41891.493425925924</v>
      </c>
      <c r="AM898" t="s">
        <v>10346</v>
      </c>
      <c r="AN898" t="s">
        <v>10347</v>
      </c>
      <c r="AO898">
        <v>6</v>
      </c>
      <c r="AP898" t="s">
        <v>701</v>
      </c>
      <c r="AQ898" t="s">
        <v>702</v>
      </c>
      <c r="AR898">
        <v>50</v>
      </c>
      <c r="AT898" t="s">
        <v>1254</v>
      </c>
      <c r="AU898" t="s">
        <v>701</v>
      </c>
      <c r="AV898" t="s">
        <v>62</v>
      </c>
      <c r="AW898" s="8">
        <v>13351.95</v>
      </c>
      <c r="AX898" s="8">
        <v>13351.95</v>
      </c>
      <c r="AY898" s="8">
        <v>14419.34</v>
      </c>
      <c r="AZ898" t="s">
        <v>210</v>
      </c>
      <c r="BB898" t="s">
        <v>8184</v>
      </c>
      <c r="BD898">
        <v>2</v>
      </c>
      <c r="BE898">
        <v>40</v>
      </c>
      <c r="BF898" t="s">
        <v>9</v>
      </c>
      <c r="BG898" t="s">
        <v>10348</v>
      </c>
      <c r="BO898" t="s">
        <v>304</v>
      </c>
      <c r="BP898">
        <v>0</v>
      </c>
      <c r="BQ898" t="s">
        <v>36</v>
      </c>
      <c r="BR898" t="s">
        <v>3092</v>
      </c>
      <c r="BS898" t="s">
        <v>9</v>
      </c>
      <c r="BT898" t="s">
        <v>9</v>
      </c>
      <c r="BU898" t="s">
        <v>38</v>
      </c>
      <c r="BV898" t="s">
        <v>10349</v>
      </c>
      <c r="BW898" t="s">
        <v>10346</v>
      </c>
      <c r="BX898" t="s">
        <v>10350</v>
      </c>
      <c r="BY898" t="s">
        <v>10346</v>
      </c>
      <c r="BZ898" t="s">
        <v>72</v>
      </c>
      <c r="CB898" t="s">
        <v>2763</v>
      </c>
      <c r="CE898" t="s">
        <v>294</v>
      </c>
      <c r="CF898">
        <v>249</v>
      </c>
      <c r="CG898" t="s">
        <v>710</v>
      </c>
      <c r="CI898" t="s">
        <v>10314</v>
      </c>
      <c r="CJ898">
        <v>87</v>
      </c>
      <c r="CK898" t="s">
        <v>45</v>
      </c>
      <c r="CL898" s="1">
        <v>42238</v>
      </c>
      <c r="CM898" t="s">
        <v>10351</v>
      </c>
      <c r="CN898" t="s">
        <v>10352</v>
      </c>
      <c r="CO898" t="s">
        <v>10353</v>
      </c>
      <c r="CQ898">
        <v>3</v>
      </c>
      <c r="CR898" s="8">
        <v>15968.37</v>
      </c>
      <c r="CS898">
        <v>1</v>
      </c>
      <c r="CU898" s="8">
        <v>13351.95</v>
      </c>
      <c r="CV898">
        <v>5</v>
      </c>
      <c r="CX898" t="s">
        <v>10354</v>
      </c>
      <c r="CY898">
        <v>6.6</v>
      </c>
    </row>
    <row r="899" spans="1:103" x14ac:dyDescent="0.35">
      <c r="A899" t="s">
        <v>5691</v>
      </c>
      <c r="B899" s="19" t="s">
        <v>10314</v>
      </c>
      <c r="C899" t="s">
        <v>9</v>
      </c>
      <c r="D899">
        <v>100</v>
      </c>
      <c r="E899">
        <v>53</v>
      </c>
      <c r="F899" t="s">
        <v>10314</v>
      </c>
      <c r="G899">
        <v>873</v>
      </c>
      <c r="H899" t="s">
        <v>50</v>
      </c>
      <c r="I899">
        <v>53</v>
      </c>
      <c r="J899" t="s">
        <v>11</v>
      </c>
      <c r="K899" t="s">
        <v>5692</v>
      </c>
      <c r="L899" s="1"/>
      <c r="M899" s="1">
        <v>42236</v>
      </c>
      <c r="N899" s="1">
        <v>42019</v>
      </c>
      <c r="O899" t="s">
        <v>13</v>
      </c>
      <c r="P899" s="1">
        <v>42026</v>
      </c>
      <c r="Q899" t="s">
        <v>202</v>
      </c>
      <c r="R899" t="s">
        <v>9</v>
      </c>
      <c r="S899" t="s">
        <v>10316</v>
      </c>
      <c r="T899" t="s">
        <v>13</v>
      </c>
      <c r="U899" t="s">
        <v>16</v>
      </c>
      <c r="V899" t="s">
        <v>967</v>
      </c>
      <c r="X899" s="8">
        <v>43</v>
      </c>
      <c r="Y899" s="8">
        <v>21</v>
      </c>
      <c r="Z899" s="8">
        <v>35.200000000000003</v>
      </c>
      <c r="AA899" s="8">
        <v>14606.83</v>
      </c>
      <c r="AB899" t="s">
        <v>274</v>
      </c>
      <c r="AC899" t="s">
        <v>54</v>
      </c>
      <c r="AD899" t="s">
        <v>19</v>
      </c>
      <c r="AE899" t="s">
        <v>11</v>
      </c>
      <c r="AF899" t="s">
        <v>177</v>
      </c>
      <c r="AH899" t="s">
        <v>10355</v>
      </c>
      <c r="AI899" t="s">
        <v>929</v>
      </c>
      <c r="AJ899" t="s">
        <v>80</v>
      </c>
      <c r="AK899" t="s">
        <v>3441</v>
      </c>
      <c r="AL899" s="2">
        <v>42019.67869212963</v>
      </c>
      <c r="AM899" t="s">
        <v>10356</v>
      </c>
      <c r="AN899" t="s">
        <v>5694</v>
      </c>
      <c r="AO899">
        <v>9</v>
      </c>
      <c r="AP899" t="s">
        <v>701</v>
      </c>
      <c r="AQ899" t="s">
        <v>702</v>
      </c>
      <c r="AR899">
        <v>50</v>
      </c>
      <c r="AT899" t="s">
        <v>1254</v>
      </c>
      <c r="AU899" t="s">
        <v>701</v>
      </c>
      <c r="AV899" t="s">
        <v>83</v>
      </c>
      <c r="AW899" s="8">
        <v>13506.9</v>
      </c>
      <c r="AX899" s="8">
        <v>13506.9</v>
      </c>
      <c r="AY899" s="8">
        <v>14606.83</v>
      </c>
      <c r="BA899" t="s">
        <v>5695</v>
      </c>
      <c r="BB899" t="s">
        <v>582</v>
      </c>
      <c r="BC899" t="s">
        <v>5696</v>
      </c>
      <c r="BD899">
        <v>2</v>
      </c>
      <c r="BE899">
        <v>40</v>
      </c>
      <c r="BF899" t="s">
        <v>69</v>
      </c>
      <c r="BG899" t="s">
        <v>5697</v>
      </c>
      <c r="BO899" t="s">
        <v>304</v>
      </c>
      <c r="BP899">
        <v>0</v>
      </c>
      <c r="BQ899" t="s">
        <v>36</v>
      </c>
      <c r="BR899" t="s">
        <v>2610</v>
      </c>
      <c r="BS899" t="s">
        <v>9</v>
      </c>
      <c r="BT899" t="s">
        <v>9</v>
      </c>
      <c r="BU899" t="s">
        <v>38</v>
      </c>
      <c r="BV899" t="s">
        <v>5698</v>
      </c>
      <c r="BW899" t="s">
        <v>5694</v>
      </c>
      <c r="BX899" t="s">
        <v>5692</v>
      </c>
      <c r="BY899" t="s">
        <v>5694</v>
      </c>
      <c r="BZ899" t="s">
        <v>40</v>
      </c>
      <c r="CA899" t="s">
        <v>5699</v>
      </c>
      <c r="CB899" t="s">
        <v>5700</v>
      </c>
      <c r="CF899">
        <v>249</v>
      </c>
      <c r="CG899" t="s">
        <v>710</v>
      </c>
      <c r="CI899" t="s">
        <v>10314</v>
      </c>
      <c r="CJ899">
        <v>87</v>
      </c>
      <c r="CK899" t="s">
        <v>45</v>
      </c>
      <c r="CL899" s="1">
        <v>42236</v>
      </c>
      <c r="CM899" t="s">
        <v>5695</v>
      </c>
      <c r="CN899" t="s">
        <v>10357</v>
      </c>
      <c r="CQ899">
        <v>3</v>
      </c>
      <c r="CR899" s="8">
        <v>15968.37</v>
      </c>
      <c r="CS899">
        <v>2</v>
      </c>
      <c r="CU899" s="8">
        <v>13506.9</v>
      </c>
      <c r="CV899">
        <v>5</v>
      </c>
      <c r="CX899" t="s">
        <v>10358</v>
      </c>
      <c r="CY899">
        <v>6.6</v>
      </c>
    </row>
    <row r="900" spans="1:103" x14ac:dyDescent="0.35">
      <c r="A900" t="s">
        <v>10359</v>
      </c>
      <c r="B900" s="19" t="s">
        <v>10314</v>
      </c>
      <c r="C900" t="s">
        <v>9</v>
      </c>
      <c r="D900">
        <v>100</v>
      </c>
      <c r="E900">
        <v>53</v>
      </c>
      <c r="F900" t="s">
        <v>10314</v>
      </c>
      <c r="G900">
        <v>439</v>
      </c>
      <c r="H900" t="s">
        <v>50</v>
      </c>
      <c r="I900">
        <v>53</v>
      </c>
      <c r="J900" t="s">
        <v>11</v>
      </c>
      <c r="K900" t="s">
        <v>10360</v>
      </c>
      <c r="L900" s="1"/>
      <c r="M900" s="1">
        <v>42237</v>
      </c>
      <c r="N900" s="1">
        <v>41893</v>
      </c>
      <c r="O900" t="s">
        <v>13</v>
      </c>
      <c r="P900" s="1">
        <v>41900</v>
      </c>
      <c r="Q900" t="s">
        <v>758</v>
      </c>
      <c r="R900" t="s">
        <v>9</v>
      </c>
      <c r="S900" t="s">
        <v>10316</v>
      </c>
      <c r="T900" t="s">
        <v>13</v>
      </c>
      <c r="U900" t="s">
        <v>302</v>
      </c>
      <c r="X900" s="8">
        <v>43</v>
      </c>
      <c r="Y900" s="8">
        <v>21</v>
      </c>
      <c r="Z900" s="8">
        <v>35.200000000000003</v>
      </c>
      <c r="AA900" s="8">
        <v>14606.83</v>
      </c>
      <c r="AB900" t="s">
        <v>274</v>
      </c>
      <c r="AC900" t="s">
        <v>54</v>
      </c>
      <c r="AD900" t="s">
        <v>19</v>
      </c>
      <c r="AE900" t="s">
        <v>11</v>
      </c>
      <c r="AF900" t="s">
        <v>177</v>
      </c>
      <c r="AG900" t="s">
        <v>10361</v>
      </c>
      <c r="AH900" t="s">
        <v>10362</v>
      </c>
      <c r="AI900" t="s">
        <v>2814</v>
      </c>
      <c r="AJ900" t="s">
        <v>23</v>
      </c>
      <c r="AK900" t="s">
        <v>3453</v>
      </c>
      <c r="AL900" s="2">
        <v>41893.904918981483</v>
      </c>
      <c r="AM900" t="s">
        <v>10363</v>
      </c>
      <c r="AN900" t="s">
        <v>10363</v>
      </c>
      <c r="AO900">
        <v>4</v>
      </c>
      <c r="AP900" t="s">
        <v>701</v>
      </c>
      <c r="AQ900" t="s">
        <v>702</v>
      </c>
      <c r="AR900">
        <v>50</v>
      </c>
      <c r="AT900" t="s">
        <v>1254</v>
      </c>
      <c r="AU900" t="s">
        <v>701</v>
      </c>
      <c r="AV900" t="s">
        <v>29</v>
      </c>
      <c r="AW900" s="8">
        <v>14940.4</v>
      </c>
      <c r="AX900" s="8">
        <v>13506.9</v>
      </c>
      <c r="AY900" s="8">
        <v>14606.83</v>
      </c>
      <c r="BA900" t="s">
        <v>10364</v>
      </c>
      <c r="BB900" t="s">
        <v>32</v>
      </c>
      <c r="BC900" t="s">
        <v>1563</v>
      </c>
      <c r="BD900">
        <v>2</v>
      </c>
      <c r="BE900">
        <v>40</v>
      </c>
      <c r="BF900" t="s">
        <v>9</v>
      </c>
      <c r="BG900" t="s">
        <v>10365</v>
      </c>
      <c r="BO900" t="s">
        <v>304</v>
      </c>
      <c r="BP900">
        <v>0</v>
      </c>
      <c r="BQ900" t="s">
        <v>36</v>
      </c>
      <c r="BR900" t="s">
        <v>4482</v>
      </c>
      <c r="BS900" t="s">
        <v>69</v>
      </c>
      <c r="BT900" t="s">
        <v>9</v>
      </c>
      <c r="BU900" t="s">
        <v>38</v>
      </c>
      <c r="BV900" t="s">
        <v>10366</v>
      </c>
      <c r="BW900" t="s">
        <v>10363</v>
      </c>
      <c r="BX900" t="s">
        <v>10367</v>
      </c>
      <c r="BY900" t="s">
        <v>10363</v>
      </c>
      <c r="BZ900" t="s">
        <v>72</v>
      </c>
      <c r="CB900" t="s">
        <v>10368</v>
      </c>
      <c r="CE900" t="s">
        <v>43</v>
      </c>
      <c r="CF900">
        <v>249</v>
      </c>
      <c r="CG900" t="s">
        <v>710</v>
      </c>
      <c r="CI900" t="s">
        <v>10314</v>
      </c>
      <c r="CJ900">
        <v>87</v>
      </c>
      <c r="CK900" t="s">
        <v>45</v>
      </c>
      <c r="CL900" s="1">
        <v>42237</v>
      </c>
      <c r="CM900" t="s">
        <v>10364</v>
      </c>
      <c r="CN900" t="s">
        <v>10369</v>
      </c>
      <c r="CO900" t="s">
        <v>10370</v>
      </c>
      <c r="CQ900">
        <v>1</v>
      </c>
      <c r="CR900" s="8">
        <v>15968.37</v>
      </c>
      <c r="CS900">
        <v>3</v>
      </c>
      <c r="CU900" s="8">
        <v>14940.4</v>
      </c>
      <c r="CV900">
        <v>5</v>
      </c>
      <c r="CX900" t="s">
        <v>10371</v>
      </c>
      <c r="CY900">
        <v>6.6</v>
      </c>
    </row>
    <row r="901" spans="1:103" x14ac:dyDescent="0.35">
      <c r="A901" t="s">
        <v>4391</v>
      </c>
      <c r="B901" s="19" t="s">
        <v>4334</v>
      </c>
      <c r="C901" t="s">
        <v>9</v>
      </c>
      <c r="D901">
        <v>100</v>
      </c>
      <c r="E901">
        <v>36</v>
      </c>
      <c r="F901" t="s">
        <v>4334</v>
      </c>
      <c r="G901">
        <v>2272</v>
      </c>
      <c r="H901" t="s">
        <v>50</v>
      </c>
      <c r="I901">
        <v>36</v>
      </c>
      <c r="J901" t="s">
        <v>1805</v>
      </c>
      <c r="K901" t="s">
        <v>4392</v>
      </c>
      <c r="L901" s="1"/>
      <c r="M901" s="1">
        <v>42235</v>
      </c>
      <c r="N901" s="1">
        <v>42187</v>
      </c>
      <c r="O901" t="s">
        <v>13</v>
      </c>
      <c r="P901" s="1">
        <v>42194</v>
      </c>
      <c r="Q901" t="s">
        <v>14</v>
      </c>
      <c r="R901" t="s">
        <v>9</v>
      </c>
      <c r="S901" t="s">
        <v>4336</v>
      </c>
      <c r="T901" t="s">
        <v>13</v>
      </c>
      <c r="U901" t="s">
        <v>226</v>
      </c>
      <c r="X901" s="8">
        <v>40</v>
      </c>
      <c r="Y901" s="8">
        <v>22</v>
      </c>
      <c r="Z901" s="8">
        <v>45</v>
      </c>
      <c r="AA901" s="8">
        <v>9912.16</v>
      </c>
      <c r="AB901" t="s">
        <v>55</v>
      </c>
      <c r="AC901" t="s">
        <v>303</v>
      </c>
      <c r="AD901" t="s">
        <v>19</v>
      </c>
      <c r="AE901" t="s">
        <v>1805</v>
      </c>
      <c r="AF901" t="s">
        <v>20</v>
      </c>
      <c r="AG901" t="s">
        <v>4393</v>
      </c>
      <c r="AH901" t="s">
        <v>1708</v>
      </c>
      <c r="AI901" t="s">
        <v>207</v>
      </c>
      <c r="AJ901" t="s">
        <v>100</v>
      </c>
      <c r="AK901" t="s">
        <v>2073</v>
      </c>
      <c r="AL901" s="2">
        <v>42187.706782407404</v>
      </c>
      <c r="AM901" t="s">
        <v>4394</v>
      </c>
      <c r="AN901" t="s">
        <v>4394</v>
      </c>
      <c r="AO901">
        <v>2</v>
      </c>
      <c r="AP901" t="s">
        <v>1811</v>
      </c>
      <c r="AQ901" t="s">
        <v>824</v>
      </c>
      <c r="AR901">
        <v>50</v>
      </c>
      <c r="AT901" t="s">
        <v>1812</v>
      </c>
      <c r="AU901" t="s">
        <v>1811</v>
      </c>
      <c r="AV901" t="s">
        <v>104</v>
      </c>
      <c r="AW901" s="8">
        <v>9170.6</v>
      </c>
      <c r="AX901" s="8">
        <v>9170.6</v>
      </c>
      <c r="AY901" s="8">
        <v>9912.16</v>
      </c>
      <c r="BA901" t="s">
        <v>4395</v>
      </c>
      <c r="BB901" t="s">
        <v>948</v>
      </c>
      <c r="BC901" t="s">
        <v>4396</v>
      </c>
      <c r="BD901">
        <v>1.6</v>
      </c>
      <c r="BE901">
        <v>36</v>
      </c>
      <c r="BF901" t="s">
        <v>69</v>
      </c>
      <c r="BG901" t="s">
        <v>4397</v>
      </c>
      <c r="BO901" t="s">
        <v>828</v>
      </c>
      <c r="BP901">
        <v>0</v>
      </c>
      <c r="BQ901" t="s">
        <v>1816</v>
      </c>
      <c r="BR901" t="s">
        <v>4398</v>
      </c>
      <c r="BS901" t="s">
        <v>9</v>
      </c>
      <c r="BT901" t="s">
        <v>9</v>
      </c>
      <c r="BU901" t="s">
        <v>38</v>
      </c>
      <c r="BV901" t="s">
        <v>4399</v>
      </c>
      <c r="BW901" t="s">
        <v>4394</v>
      </c>
      <c r="BX901" t="s">
        <v>4393</v>
      </c>
      <c r="BY901" t="s">
        <v>4400</v>
      </c>
      <c r="BZ901" t="s">
        <v>40</v>
      </c>
      <c r="CA901" t="s">
        <v>4401</v>
      </c>
      <c r="CB901" t="s">
        <v>2897</v>
      </c>
      <c r="CC901" t="s">
        <v>4402</v>
      </c>
      <c r="CE901" t="s">
        <v>589</v>
      </c>
      <c r="CF901">
        <v>249</v>
      </c>
      <c r="CG901" t="s">
        <v>1501</v>
      </c>
      <c r="CI901" t="s">
        <v>4334</v>
      </c>
      <c r="CJ901">
        <v>115</v>
      </c>
      <c r="CK901" t="s">
        <v>45</v>
      </c>
      <c r="CL901" s="1">
        <v>42235</v>
      </c>
      <c r="CM901" t="s">
        <v>4395</v>
      </c>
      <c r="CO901" t="s">
        <v>4403</v>
      </c>
      <c r="CP901" t="s">
        <v>4404</v>
      </c>
      <c r="CQ901">
        <v>1</v>
      </c>
      <c r="CR901" s="8"/>
      <c r="CS901">
        <v>1</v>
      </c>
      <c r="CU901" s="8">
        <v>9170.6</v>
      </c>
      <c r="CV901">
        <v>1</v>
      </c>
      <c r="CX901" t="s">
        <v>4405</v>
      </c>
      <c r="CY901">
        <v>6.7</v>
      </c>
    </row>
    <row r="902" spans="1:103" x14ac:dyDescent="0.35">
      <c r="A902" t="s">
        <v>9163</v>
      </c>
      <c r="B902" s="19" t="s">
        <v>9124</v>
      </c>
      <c r="C902" t="s">
        <v>9</v>
      </c>
      <c r="D902">
        <v>100</v>
      </c>
      <c r="E902">
        <v>36</v>
      </c>
      <c r="F902" t="s">
        <v>9124</v>
      </c>
      <c r="G902">
        <v>2312</v>
      </c>
      <c r="H902" t="s">
        <v>10</v>
      </c>
      <c r="I902">
        <v>36</v>
      </c>
      <c r="J902" t="s">
        <v>1805</v>
      </c>
      <c r="K902" t="s">
        <v>9164</v>
      </c>
      <c r="L902" s="1"/>
      <c r="M902" s="1">
        <v>42237</v>
      </c>
      <c r="N902" s="1">
        <v>42194</v>
      </c>
      <c r="O902" t="s">
        <v>13</v>
      </c>
      <c r="P902" s="1"/>
      <c r="Q902" t="s">
        <v>14</v>
      </c>
      <c r="R902" t="s">
        <v>9</v>
      </c>
      <c r="S902" t="s">
        <v>9126</v>
      </c>
      <c r="T902" t="s">
        <v>13</v>
      </c>
      <c r="U902" t="s">
        <v>150</v>
      </c>
      <c r="X902" s="8">
        <v>34</v>
      </c>
      <c r="Y902" s="8">
        <v>20</v>
      </c>
      <c r="Z902" s="8">
        <v>41</v>
      </c>
      <c r="AA902" s="8">
        <v>8100.04</v>
      </c>
      <c r="AB902" t="s">
        <v>18</v>
      </c>
      <c r="AC902" t="s">
        <v>18</v>
      </c>
      <c r="AD902" t="s">
        <v>438</v>
      </c>
      <c r="AE902" t="s">
        <v>1805</v>
      </c>
      <c r="AF902" t="s">
        <v>20</v>
      </c>
      <c r="AH902" t="s">
        <v>16</v>
      </c>
      <c r="AI902" t="s">
        <v>262</v>
      </c>
      <c r="AJ902" t="s">
        <v>23</v>
      </c>
      <c r="AK902" t="s">
        <v>24</v>
      </c>
      <c r="AL902" s="2">
        <v>42194.58699074074</v>
      </c>
      <c r="AM902" t="s">
        <v>9165</v>
      </c>
      <c r="AN902" t="s">
        <v>9165</v>
      </c>
      <c r="AO902">
        <v>2</v>
      </c>
      <c r="AP902" t="s">
        <v>7840</v>
      </c>
      <c r="AQ902" t="s">
        <v>818</v>
      </c>
      <c r="AR902">
        <v>35</v>
      </c>
      <c r="AT902" t="s">
        <v>7841</v>
      </c>
      <c r="AU902" t="s">
        <v>7840</v>
      </c>
      <c r="AV902" t="s">
        <v>29</v>
      </c>
      <c r="AW902" s="8">
        <v>7473.9</v>
      </c>
      <c r="AX902" s="8">
        <v>7473.9</v>
      </c>
      <c r="AY902" s="8">
        <v>8100.04</v>
      </c>
      <c r="BB902" t="s">
        <v>8332</v>
      </c>
      <c r="BD902">
        <v>1.75</v>
      </c>
      <c r="BE902">
        <v>25</v>
      </c>
      <c r="BF902" t="s">
        <v>69</v>
      </c>
      <c r="BG902" t="s">
        <v>9166</v>
      </c>
      <c r="BO902" t="s">
        <v>35</v>
      </c>
      <c r="BP902">
        <v>0</v>
      </c>
      <c r="BQ902" t="s">
        <v>1816</v>
      </c>
      <c r="BR902" t="s">
        <v>9167</v>
      </c>
      <c r="BS902" t="s">
        <v>9</v>
      </c>
      <c r="BT902" t="s">
        <v>9</v>
      </c>
      <c r="BU902" t="s">
        <v>38</v>
      </c>
      <c r="BV902" t="s">
        <v>9168</v>
      </c>
      <c r="BW902" t="s">
        <v>9165</v>
      </c>
      <c r="BX902" t="s">
        <v>1415</v>
      </c>
      <c r="BY902" t="s">
        <v>9165</v>
      </c>
      <c r="BZ902" t="s">
        <v>40</v>
      </c>
      <c r="CA902" t="s">
        <v>9169</v>
      </c>
      <c r="CB902" t="s">
        <v>9170</v>
      </c>
      <c r="CC902" t="s">
        <v>9171</v>
      </c>
      <c r="CE902" t="s">
        <v>493</v>
      </c>
      <c r="CF902">
        <v>199</v>
      </c>
      <c r="CG902" t="s">
        <v>44</v>
      </c>
      <c r="CI902" t="s">
        <v>9124</v>
      </c>
      <c r="CJ902">
        <v>123</v>
      </c>
      <c r="CK902" t="s">
        <v>45</v>
      </c>
      <c r="CL902" s="1">
        <v>42237</v>
      </c>
      <c r="CM902" t="s">
        <v>9172</v>
      </c>
      <c r="CO902" t="s">
        <v>9171</v>
      </c>
      <c r="CP902" t="s">
        <v>9171</v>
      </c>
      <c r="CQ902">
        <v>1</v>
      </c>
      <c r="CR902" s="8"/>
      <c r="CS902">
        <v>1</v>
      </c>
      <c r="CU902" s="8">
        <v>7473.9</v>
      </c>
      <c r="CV902">
        <v>2</v>
      </c>
      <c r="CX902" t="s">
        <v>9173</v>
      </c>
      <c r="CY902">
        <v>6.6</v>
      </c>
    </row>
    <row r="903" spans="1:103" x14ac:dyDescent="0.35">
      <c r="A903" t="s">
        <v>6358</v>
      </c>
      <c r="B903" s="19" t="s">
        <v>7547</v>
      </c>
      <c r="C903" t="s">
        <v>69</v>
      </c>
      <c r="E903">
        <v>55</v>
      </c>
      <c r="F903" t="s">
        <v>7547</v>
      </c>
      <c r="G903">
        <v>2445</v>
      </c>
      <c r="H903" t="s">
        <v>686</v>
      </c>
      <c r="I903">
        <v>50</v>
      </c>
      <c r="J903" t="s">
        <v>1805</v>
      </c>
      <c r="K903" t="s">
        <v>6361</v>
      </c>
      <c r="L903" s="1">
        <v>42222</v>
      </c>
      <c r="M903" s="1">
        <v>42239</v>
      </c>
      <c r="N903" s="1">
        <v>42222</v>
      </c>
      <c r="O903" t="s">
        <v>990</v>
      </c>
      <c r="P903" s="1"/>
      <c r="Q903" t="s">
        <v>436</v>
      </c>
      <c r="S903" t="s">
        <v>7549</v>
      </c>
      <c r="T903" t="s">
        <v>1414</v>
      </c>
      <c r="X903" s="8">
        <v>41</v>
      </c>
      <c r="Y903" s="8">
        <v>22</v>
      </c>
      <c r="Z903" s="8">
        <v>54</v>
      </c>
      <c r="AA903" s="8">
        <v>0</v>
      </c>
      <c r="AB903" t="s">
        <v>691</v>
      </c>
      <c r="AC903" t="s">
        <v>691</v>
      </c>
      <c r="AD903" t="s">
        <v>19</v>
      </c>
      <c r="AE903" t="s">
        <v>1805</v>
      </c>
      <c r="AF903" t="s">
        <v>20</v>
      </c>
      <c r="AH903" t="s">
        <v>1658</v>
      </c>
      <c r="AI903" t="s">
        <v>2578</v>
      </c>
      <c r="AJ903" t="s">
        <v>688</v>
      </c>
      <c r="AK903" t="s">
        <v>4972</v>
      </c>
      <c r="AL903" s="2">
        <v>42222.535694444443</v>
      </c>
      <c r="AM903" t="s">
        <v>6362</v>
      </c>
      <c r="AN903" t="s">
        <v>6362</v>
      </c>
      <c r="AO903">
        <v>1</v>
      </c>
      <c r="AP903" t="s">
        <v>4011</v>
      </c>
      <c r="AQ903" t="s">
        <v>27</v>
      </c>
      <c r="AR903">
        <v>40</v>
      </c>
      <c r="AT903" t="s">
        <v>4012</v>
      </c>
      <c r="AU903" t="s">
        <v>4011</v>
      </c>
      <c r="AV903" t="s">
        <v>690</v>
      </c>
      <c r="AW903" s="8">
        <v>13450</v>
      </c>
      <c r="AX903" s="8">
        <v>13450</v>
      </c>
      <c r="AY903" s="8">
        <v>14477.05</v>
      </c>
      <c r="BB903" t="s">
        <v>84</v>
      </c>
      <c r="BD903">
        <v>1.5</v>
      </c>
      <c r="BE903">
        <v>26</v>
      </c>
      <c r="BF903" t="s">
        <v>69</v>
      </c>
      <c r="BG903" t="s">
        <v>6363</v>
      </c>
      <c r="BO903" t="s">
        <v>1901</v>
      </c>
      <c r="BP903">
        <v>14477.05</v>
      </c>
      <c r="BQ903" t="s">
        <v>1816</v>
      </c>
      <c r="BR903" t="s">
        <v>6365</v>
      </c>
      <c r="BS903" t="s">
        <v>69</v>
      </c>
      <c r="BV903" t="s">
        <v>6366</v>
      </c>
      <c r="BW903" t="s">
        <v>6362</v>
      </c>
      <c r="BX903" t="s">
        <v>6367</v>
      </c>
      <c r="BY903" t="s">
        <v>6362</v>
      </c>
      <c r="BZ903" t="s">
        <v>40</v>
      </c>
      <c r="CB903" t="s">
        <v>1682</v>
      </c>
      <c r="CC903" t="s">
        <v>6368</v>
      </c>
      <c r="CE903" t="s">
        <v>473</v>
      </c>
      <c r="CF903">
        <v>269</v>
      </c>
      <c r="CG903" t="s">
        <v>830</v>
      </c>
      <c r="CI903" t="s">
        <v>7547</v>
      </c>
      <c r="CJ903">
        <v>106</v>
      </c>
      <c r="CK903" t="s">
        <v>45</v>
      </c>
      <c r="CL903" s="1">
        <v>42239</v>
      </c>
      <c r="CM903" t="s">
        <v>6369</v>
      </c>
      <c r="CO903" t="s">
        <v>6368</v>
      </c>
      <c r="CP903" t="s">
        <v>6368</v>
      </c>
      <c r="CQ903">
        <v>1</v>
      </c>
      <c r="CR903" s="8"/>
      <c r="CS903">
        <v>1</v>
      </c>
      <c r="CU903" s="8">
        <v>13450</v>
      </c>
      <c r="CV903">
        <v>2</v>
      </c>
      <c r="CX903" t="s">
        <v>7599</v>
      </c>
      <c r="CY903">
        <v>6</v>
      </c>
    </row>
    <row r="904" spans="1:103" x14ac:dyDescent="0.35">
      <c r="A904" t="s">
        <v>8862</v>
      </c>
      <c r="B904" s="19" t="s">
        <v>10403</v>
      </c>
      <c r="C904" t="s">
        <v>69</v>
      </c>
      <c r="E904">
        <v>65</v>
      </c>
      <c r="F904" t="s">
        <v>10403</v>
      </c>
      <c r="G904">
        <v>823</v>
      </c>
      <c r="H904" t="s">
        <v>148</v>
      </c>
      <c r="I904">
        <v>65</v>
      </c>
      <c r="J904" t="s">
        <v>791</v>
      </c>
      <c r="K904" t="s">
        <v>10404</v>
      </c>
      <c r="L904" s="1">
        <v>42010</v>
      </c>
      <c r="M904" s="1">
        <v>42235</v>
      </c>
      <c r="N904" s="1">
        <v>42010</v>
      </c>
      <c r="O904" t="s">
        <v>990</v>
      </c>
      <c r="P904" s="1">
        <v>42017</v>
      </c>
      <c r="Q904" t="s">
        <v>758</v>
      </c>
      <c r="R904" t="s">
        <v>9</v>
      </c>
      <c r="S904" t="s">
        <v>10405</v>
      </c>
      <c r="T904" t="s">
        <v>3517</v>
      </c>
      <c r="X904" s="8">
        <v>42.5</v>
      </c>
      <c r="Y904" s="8">
        <v>22.5</v>
      </c>
      <c r="Z904" s="8">
        <v>33.630000000000003</v>
      </c>
      <c r="AA904" s="8">
        <v>0</v>
      </c>
      <c r="AB904" t="s">
        <v>151</v>
      </c>
      <c r="AC904" t="s">
        <v>151</v>
      </c>
      <c r="AD904" t="s">
        <v>438</v>
      </c>
      <c r="AE904" t="s">
        <v>791</v>
      </c>
      <c r="AF904" t="s">
        <v>177</v>
      </c>
      <c r="AH904" t="s">
        <v>959</v>
      </c>
      <c r="AI904" t="s">
        <v>960</v>
      </c>
      <c r="AJ904" t="s">
        <v>100</v>
      </c>
      <c r="AK904" t="s">
        <v>545</v>
      </c>
      <c r="AL904" s="2">
        <v>42010.459328703706</v>
      </c>
      <c r="AO904">
        <v>1</v>
      </c>
      <c r="AP904" t="s">
        <v>1611</v>
      </c>
      <c r="AQ904" t="s">
        <v>818</v>
      </c>
      <c r="AR904">
        <v>50</v>
      </c>
      <c r="AT904" t="s">
        <v>3174</v>
      </c>
      <c r="AU904" t="s">
        <v>3087</v>
      </c>
      <c r="AV904" t="s">
        <v>104</v>
      </c>
      <c r="AW904" s="8">
        <v>16185</v>
      </c>
      <c r="AX904" s="8">
        <v>12138.75</v>
      </c>
      <c r="AY904" s="8">
        <v>13108.03</v>
      </c>
      <c r="BA904" t="s">
        <v>6376</v>
      </c>
      <c r="BB904" t="s">
        <v>32</v>
      </c>
      <c r="BC904" t="s">
        <v>6377</v>
      </c>
      <c r="BE904">
        <v>40</v>
      </c>
      <c r="BF904" t="s">
        <v>69</v>
      </c>
      <c r="BG904" t="s">
        <v>10406</v>
      </c>
      <c r="BO904" t="s">
        <v>158</v>
      </c>
      <c r="BP904">
        <v>13108.03</v>
      </c>
      <c r="BQ904" t="s">
        <v>36</v>
      </c>
      <c r="BR904" t="s">
        <v>8865</v>
      </c>
      <c r="BS904" t="s">
        <v>9</v>
      </c>
      <c r="BV904" t="s">
        <v>10407</v>
      </c>
      <c r="BX904" t="s">
        <v>9890</v>
      </c>
      <c r="BZ904" t="s">
        <v>8868</v>
      </c>
      <c r="CE904" t="s">
        <v>10408</v>
      </c>
      <c r="CF904">
        <v>249</v>
      </c>
      <c r="CG904" t="s">
        <v>339</v>
      </c>
      <c r="CI904" t="s">
        <v>10403</v>
      </c>
      <c r="CJ904">
        <v>74</v>
      </c>
      <c r="CK904" t="s">
        <v>45</v>
      </c>
      <c r="CL904" s="1">
        <v>42235</v>
      </c>
      <c r="CM904" t="s">
        <v>6376</v>
      </c>
      <c r="CQ904">
        <v>1</v>
      </c>
      <c r="CR904" s="8"/>
      <c r="CS904">
        <v>0</v>
      </c>
      <c r="CT904" t="s">
        <v>9</v>
      </c>
      <c r="CU904" s="8">
        <v>16185</v>
      </c>
      <c r="CV904">
        <v>3</v>
      </c>
      <c r="CX904" t="s">
        <v>10409</v>
      </c>
    </row>
    <row r="905" spans="1:103" x14ac:dyDescent="0.35">
      <c r="A905" t="s">
        <v>10410</v>
      </c>
      <c r="B905" s="19" t="s">
        <v>10403</v>
      </c>
      <c r="C905" t="s">
        <v>69</v>
      </c>
      <c r="D905">
        <v>60.56</v>
      </c>
      <c r="E905">
        <v>65</v>
      </c>
      <c r="F905" t="s">
        <v>10403</v>
      </c>
      <c r="G905">
        <v>510</v>
      </c>
      <c r="H905" t="s">
        <v>10</v>
      </c>
      <c r="I905">
        <v>65</v>
      </c>
      <c r="J905" t="s">
        <v>791</v>
      </c>
      <c r="K905" t="s">
        <v>10411</v>
      </c>
      <c r="L905" s="1">
        <v>41933</v>
      </c>
      <c r="M905" s="1">
        <v>42237</v>
      </c>
      <c r="N905" s="1">
        <v>41907</v>
      </c>
      <c r="O905" t="s">
        <v>990</v>
      </c>
      <c r="P905" s="1">
        <v>41914</v>
      </c>
      <c r="Q905" t="s">
        <v>202</v>
      </c>
      <c r="R905" t="s">
        <v>9</v>
      </c>
      <c r="S905" t="s">
        <v>10405</v>
      </c>
      <c r="T905" t="s">
        <v>10412</v>
      </c>
      <c r="V905" t="s">
        <v>10413</v>
      </c>
      <c r="X905" s="8">
        <v>38.15</v>
      </c>
      <c r="Y905" s="8">
        <v>22.85</v>
      </c>
      <c r="Z905" s="8">
        <v>33.630000000000003</v>
      </c>
      <c r="AA905" s="8">
        <v>8717.19</v>
      </c>
      <c r="AB905" t="s">
        <v>600</v>
      </c>
      <c r="AC905" t="s">
        <v>600</v>
      </c>
      <c r="AD905" t="s">
        <v>438</v>
      </c>
      <c r="AE905" t="s">
        <v>791</v>
      </c>
      <c r="AF905" t="s">
        <v>177</v>
      </c>
      <c r="AG905" t="s">
        <v>10414</v>
      </c>
      <c r="AH905" t="s">
        <v>5483</v>
      </c>
      <c r="AI905" t="s">
        <v>99</v>
      </c>
      <c r="AJ905" t="s">
        <v>23</v>
      </c>
      <c r="AK905" t="s">
        <v>3208</v>
      </c>
      <c r="AL905" s="2">
        <v>41907.699583333335</v>
      </c>
      <c r="AM905" t="s">
        <v>10415</v>
      </c>
      <c r="AN905" t="s">
        <v>10416</v>
      </c>
      <c r="AO905">
        <v>11</v>
      </c>
      <c r="AP905" t="s">
        <v>1611</v>
      </c>
      <c r="AQ905" t="s">
        <v>818</v>
      </c>
      <c r="AR905">
        <v>50</v>
      </c>
      <c r="AT905" t="s">
        <v>3174</v>
      </c>
      <c r="AU905" t="s">
        <v>3087</v>
      </c>
      <c r="AV905" t="s">
        <v>29</v>
      </c>
      <c r="AW905" s="8">
        <v>13275.89</v>
      </c>
      <c r="AX905" s="8">
        <v>13275.89</v>
      </c>
      <c r="AY905" s="8">
        <v>14395.23</v>
      </c>
      <c r="AZ905" t="s">
        <v>30</v>
      </c>
      <c r="BA905" t="s">
        <v>10417</v>
      </c>
      <c r="BB905" t="s">
        <v>511</v>
      </c>
      <c r="BC905" t="s">
        <v>10418</v>
      </c>
      <c r="BE905">
        <v>40</v>
      </c>
      <c r="BF905" t="s">
        <v>9</v>
      </c>
      <c r="BG905" t="s">
        <v>10419</v>
      </c>
      <c r="BO905" t="s">
        <v>1097</v>
      </c>
      <c r="BP905">
        <v>5678.04</v>
      </c>
      <c r="BQ905" t="s">
        <v>36</v>
      </c>
      <c r="BR905" t="s">
        <v>10420</v>
      </c>
      <c r="BS905" t="s">
        <v>69</v>
      </c>
      <c r="BT905" t="s">
        <v>69</v>
      </c>
      <c r="BU905" t="s">
        <v>38</v>
      </c>
      <c r="BV905" t="s">
        <v>10421</v>
      </c>
      <c r="BW905" t="s">
        <v>10422</v>
      </c>
      <c r="BX905" t="s">
        <v>10423</v>
      </c>
      <c r="BY905" t="s">
        <v>10422</v>
      </c>
      <c r="BZ905" t="s">
        <v>40</v>
      </c>
      <c r="CA905" t="s">
        <v>10424</v>
      </c>
      <c r="CB905" t="s">
        <v>3141</v>
      </c>
      <c r="CE905" t="s">
        <v>608</v>
      </c>
      <c r="CF905">
        <v>199</v>
      </c>
      <c r="CG905" t="s">
        <v>55</v>
      </c>
      <c r="CI905" t="s">
        <v>10403</v>
      </c>
      <c r="CJ905">
        <v>74</v>
      </c>
      <c r="CK905" t="s">
        <v>45</v>
      </c>
      <c r="CL905" s="1">
        <v>42237</v>
      </c>
      <c r="CM905" t="s">
        <v>10417</v>
      </c>
      <c r="CN905" t="s">
        <v>10425</v>
      </c>
      <c r="CO905" t="s">
        <v>10426</v>
      </c>
      <c r="CQ905">
        <v>6</v>
      </c>
      <c r="CR905" s="8">
        <v>15651.35</v>
      </c>
      <c r="CS905">
        <v>1</v>
      </c>
      <c r="CU905" s="8">
        <v>13275.89</v>
      </c>
      <c r="CV905">
        <v>3</v>
      </c>
      <c r="CX905" t="s">
        <v>10427</v>
      </c>
    </row>
    <row r="906" spans="1:103" x14ac:dyDescent="0.35">
      <c r="A906" t="s">
        <v>10410</v>
      </c>
      <c r="B906" s="19" t="s">
        <v>10403</v>
      </c>
      <c r="C906" t="s">
        <v>69</v>
      </c>
      <c r="D906">
        <v>34.46</v>
      </c>
      <c r="E906">
        <v>65</v>
      </c>
      <c r="F906" t="s">
        <v>10403</v>
      </c>
      <c r="G906">
        <v>511</v>
      </c>
      <c r="H906" t="s">
        <v>50</v>
      </c>
      <c r="I906">
        <v>65</v>
      </c>
      <c r="J906" t="s">
        <v>791</v>
      </c>
      <c r="K906" t="s">
        <v>10411</v>
      </c>
      <c r="L906" s="1">
        <v>41933</v>
      </c>
      <c r="M906" s="1">
        <v>42237</v>
      </c>
      <c r="N906" s="1">
        <v>41907</v>
      </c>
      <c r="O906" t="s">
        <v>990</v>
      </c>
      <c r="P906" s="1">
        <v>41914</v>
      </c>
      <c r="Q906" t="s">
        <v>202</v>
      </c>
      <c r="R906" t="s">
        <v>9</v>
      </c>
      <c r="S906" t="s">
        <v>10405</v>
      </c>
      <c r="T906" t="s">
        <v>10412</v>
      </c>
      <c r="V906" t="s">
        <v>10413</v>
      </c>
      <c r="X906" s="8">
        <v>48.87</v>
      </c>
      <c r="Y906" s="8">
        <v>26.13</v>
      </c>
      <c r="Z906" s="8">
        <v>33.630000000000003</v>
      </c>
      <c r="AA906" s="8">
        <v>5444.65</v>
      </c>
      <c r="AB906" t="s">
        <v>205</v>
      </c>
      <c r="AC906" t="s">
        <v>3187</v>
      </c>
      <c r="AD906" t="s">
        <v>438</v>
      </c>
      <c r="AE906" t="s">
        <v>791</v>
      </c>
      <c r="AF906" t="s">
        <v>177</v>
      </c>
      <c r="AG906" t="s">
        <v>10414</v>
      </c>
      <c r="AH906" t="s">
        <v>5483</v>
      </c>
      <c r="AI906" t="s">
        <v>99</v>
      </c>
      <c r="AJ906" t="s">
        <v>23</v>
      </c>
      <c r="AK906" t="s">
        <v>3190</v>
      </c>
      <c r="AL906" s="2">
        <v>41907.700578703705</v>
      </c>
      <c r="AM906" t="s">
        <v>10428</v>
      </c>
      <c r="AN906" t="s">
        <v>10416</v>
      </c>
      <c r="AO906">
        <v>11</v>
      </c>
      <c r="AP906" t="s">
        <v>1611</v>
      </c>
      <c r="AQ906" t="s">
        <v>818</v>
      </c>
      <c r="AR906">
        <v>50</v>
      </c>
      <c r="AT906" t="s">
        <v>3174</v>
      </c>
      <c r="AU906" t="s">
        <v>3087</v>
      </c>
      <c r="AV906" t="s">
        <v>29</v>
      </c>
      <c r="AW906" s="8">
        <v>14575.89</v>
      </c>
      <c r="AX906" s="8">
        <v>14575.89</v>
      </c>
      <c r="AY906" s="8">
        <v>15799.53</v>
      </c>
      <c r="AZ906" t="s">
        <v>30</v>
      </c>
      <c r="BA906" t="s">
        <v>10417</v>
      </c>
      <c r="BB906" t="s">
        <v>511</v>
      </c>
      <c r="BC906" t="s">
        <v>10418</v>
      </c>
      <c r="BE906">
        <v>40</v>
      </c>
      <c r="BF906" t="s">
        <v>9</v>
      </c>
      <c r="BG906" t="s">
        <v>10419</v>
      </c>
      <c r="BO906" t="s">
        <v>304</v>
      </c>
      <c r="BP906">
        <v>10354.879999999999</v>
      </c>
      <c r="BQ906" t="s">
        <v>36</v>
      </c>
      <c r="BR906" t="s">
        <v>10420</v>
      </c>
      <c r="BS906" t="s">
        <v>69</v>
      </c>
      <c r="BT906" t="s">
        <v>69</v>
      </c>
      <c r="BU906" t="s">
        <v>38</v>
      </c>
      <c r="BV906" t="s">
        <v>10421</v>
      </c>
      <c r="BW906" t="s">
        <v>10422</v>
      </c>
      <c r="BX906" t="s">
        <v>10423</v>
      </c>
      <c r="BY906" t="s">
        <v>10422</v>
      </c>
      <c r="BZ906" t="s">
        <v>40</v>
      </c>
      <c r="CA906" t="s">
        <v>10424</v>
      </c>
      <c r="CB906" t="s">
        <v>3141</v>
      </c>
      <c r="CE906" t="s">
        <v>608</v>
      </c>
      <c r="CF906">
        <v>219</v>
      </c>
      <c r="CG906" t="s">
        <v>1501</v>
      </c>
      <c r="CI906" t="s">
        <v>10403</v>
      </c>
      <c r="CJ906">
        <v>74</v>
      </c>
      <c r="CK906" t="s">
        <v>45</v>
      </c>
      <c r="CL906" s="1">
        <v>42237</v>
      </c>
      <c r="CM906" t="s">
        <v>10417</v>
      </c>
      <c r="CN906" t="s">
        <v>10425</v>
      </c>
      <c r="CO906" t="s">
        <v>10426</v>
      </c>
      <c r="CQ906">
        <v>6</v>
      </c>
      <c r="CR906" s="8">
        <v>17224.349999999999</v>
      </c>
      <c r="CS906">
        <v>1</v>
      </c>
      <c r="CU906" s="8">
        <v>14575.89</v>
      </c>
      <c r="CV906">
        <v>3</v>
      </c>
      <c r="CX906" t="s">
        <v>10429</v>
      </c>
    </row>
    <row r="907" spans="1:103" x14ac:dyDescent="0.35">
      <c r="A907" t="s">
        <v>10430</v>
      </c>
      <c r="B907" s="19" t="s">
        <v>10403</v>
      </c>
      <c r="C907" t="s">
        <v>9</v>
      </c>
      <c r="D907">
        <v>100</v>
      </c>
      <c r="E907">
        <v>65</v>
      </c>
      <c r="F907" t="s">
        <v>10403</v>
      </c>
      <c r="G907">
        <v>1793</v>
      </c>
      <c r="H907" t="s">
        <v>50</v>
      </c>
      <c r="I907">
        <v>65</v>
      </c>
      <c r="J907" t="s">
        <v>791</v>
      </c>
      <c r="K907" t="s">
        <v>7116</v>
      </c>
      <c r="L907" s="1"/>
      <c r="M907" s="1">
        <v>42238</v>
      </c>
      <c r="N907" s="1">
        <v>42137</v>
      </c>
      <c r="O907" t="s">
        <v>13</v>
      </c>
      <c r="P907" s="1">
        <v>42146</v>
      </c>
      <c r="Q907" t="s">
        <v>1359</v>
      </c>
      <c r="R907" t="s">
        <v>9</v>
      </c>
      <c r="S907" t="s">
        <v>10405</v>
      </c>
      <c r="T907" t="s">
        <v>13</v>
      </c>
      <c r="U907" t="s">
        <v>53</v>
      </c>
      <c r="V907" t="s">
        <v>7112</v>
      </c>
      <c r="X907" s="8">
        <v>48.87</v>
      </c>
      <c r="Y907" s="8">
        <v>26.13</v>
      </c>
      <c r="Z907" s="8">
        <v>33.630000000000003</v>
      </c>
      <c r="AA907" s="8">
        <v>15387.06</v>
      </c>
      <c r="AB907" t="s">
        <v>205</v>
      </c>
      <c r="AC907" t="s">
        <v>3187</v>
      </c>
      <c r="AD907" t="s">
        <v>438</v>
      </c>
      <c r="AE907" t="s">
        <v>791</v>
      </c>
      <c r="AF907" t="s">
        <v>177</v>
      </c>
      <c r="AG907" t="s">
        <v>10431</v>
      </c>
      <c r="AH907" t="s">
        <v>10432</v>
      </c>
      <c r="AI907" t="s">
        <v>2950</v>
      </c>
      <c r="AJ907" t="s">
        <v>59</v>
      </c>
      <c r="AK907" t="s">
        <v>5492</v>
      </c>
      <c r="AL907" s="2">
        <v>42137.519641203704</v>
      </c>
      <c r="AM907" t="s">
        <v>10433</v>
      </c>
      <c r="AN907" t="s">
        <v>10433</v>
      </c>
      <c r="AO907">
        <v>1</v>
      </c>
      <c r="AP907" t="s">
        <v>1611</v>
      </c>
      <c r="AQ907" t="s">
        <v>818</v>
      </c>
      <c r="AR907">
        <v>50</v>
      </c>
      <c r="AT907" t="s">
        <v>3174</v>
      </c>
      <c r="AU907" t="s">
        <v>3087</v>
      </c>
      <c r="AV907" t="s">
        <v>62</v>
      </c>
      <c r="AW907" s="8">
        <v>14235</v>
      </c>
      <c r="AX907" s="8">
        <v>14235</v>
      </c>
      <c r="AY907" s="8">
        <v>15387.06</v>
      </c>
      <c r="AZ907" t="s">
        <v>30</v>
      </c>
      <c r="BA907" t="s">
        <v>7107</v>
      </c>
      <c r="BB907" t="s">
        <v>4922</v>
      </c>
      <c r="BC907" t="s">
        <v>7108</v>
      </c>
      <c r="BE907">
        <v>40</v>
      </c>
      <c r="BF907" t="s">
        <v>9</v>
      </c>
      <c r="BG907" t="s">
        <v>7109</v>
      </c>
      <c r="BO907" t="s">
        <v>304</v>
      </c>
      <c r="BP907">
        <v>0</v>
      </c>
      <c r="BQ907" t="s">
        <v>36</v>
      </c>
      <c r="BR907" t="s">
        <v>10434</v>
      </c>
      <c r="BS907" t="s">
        <v>9</v>
      </c>
      <c r="BV907" t="s">
        <v>10435</v>
      </c>
      <c r="BW907" t="s">
        <v>10433</v>
      </c>
      <c r="BX907" t="s">
        <v>7112</v>
      </c>
      <c r="BY907" t="s">
        <v>10433</v>
      </c>
      <c r="BZ907" t="s">
        <v>40</v>
      </c>
      <c r="CB907" t="s">
        <v>7113</v>
      </c>
      <c r="CC907" t="s">
        <v>7114</v>
      </c>
      <c r="CE907" t="s">
        <v>43</v>
      </c>
      <c r="CF907">
        <v>219</v>
      </c>
      <c r="CG907" t="s">
        <v>1501</v>
      </c>
      <c r="CI907" t="s">
        <v>10403</v>
      </c>
      <c r="CJ907">
        <v>74</v>
      </c>
      <c r="CK907" t="s">
        <v>45</v>
      </c>
      <c r="CL907" s="1">
        <v>42238</v>
      </c>
      <c r="CM907" t="s">
        <v>7107</v>
      </c>
      <c r="CN907" t="s">
        <v>10436</v>
      </c>
      <c r="CO907" t="s">
        <v>10437</v>
      </c>
      <c r="CP907" t="s">
        <v>7114</v>
      </c>
      <c r="CQ907">
        <v>1</v>
      </c>
      <c r="CR907" s="8"/>
      <c r="CS907">
        <v>0</v>
      </c>
      <c r="CU907" s="8">
        <v>14235</v>
      </c>
      <c r="CV907">
        <v>3</v>
      </c>
      <c r="CX907" t="s">
        <v>10438</v>
      </c>
    </row>
    <row r="908" spans="1:103" x14ac:dyDescent="0.35">
      <c r="A908" t="s">
        <v>10439</v>
      </c>
      <c r="B908" s="19" t="s">
        <v>10440</v>
      </c>
      <c r="C908" t="s">
        <v>9</v>
      </c>
      <c r="D908">
        <v>100</v>
      </c>
      <c r="E908">
        <v>32</v>
      </c>
      <c r="F908" t="s">
        <v>10440</v>
      </c>
      <c r="G908">
        <v>2405</v>
      </c>
      <c r="H908" t="s">
        <v>50</v>
      </c>
      <c r="I908">
        <v>32</v>
      </c>
      <c r="J908" t="s">
        <v>11</v>
      </c>
      <c r="K908" t="s">
        <v>10441</v>
      </c>
      <c r="L908" s="1"/>
      <c r="M908" s="1">
        <v>42238</v>
      </c>
      <c r="N908" s="1">
        <v>42213</v>
      </c>
      <c r="O908" t="s">
        <v>13</v>
      </c>
      <c r="P908" s="1">
        <v>42216</v>
      </c>
      <c r="Q908" t="s">
        <v>202</v>
      </c>
      <c r="R908" t="s">
        <v>9</v>
      </c>
      <c r="S908" t="s">
        <v>10442</v>
      </c>
      <c r="T908" t="s">
        <v>13</v>
      </c>
      <c r="U908" t="s">
        <v>652</v>
      </c>
      <c r="X908" s="8">
        <v>41</v>
      </c>
      <c r="Y908" s="8">
        <v>21</v>
      </c>
      <c r="Z908" s="8">
        <v>33.479999999999997</v>
      </c>
      <c r="AA908" s="8">
        <v>7562.6</v>
      </c>
      <c r="AB908" t="s">
        <v>54</v>
      </c>
      <c r="AC908" t="s">
        <v>303</v>
      </c>
      <c r="AD908" t="s">
        <v>438</v>
      </c>
      <c r="AE908" t="s">
        <v>11</v>
      </c>
      <c r="AF908" t="s">
        <v>20</v>
      </c>
      <c r="AH908" t="s">
        <v>226</v>
      </c>
      <c r="AI908" t="s">
        <v>3600</v>
      </c>
      <c r="AJ908" t="s">
        <v>59</v>
      </c>
      <c r="AK908" t="s">
        <v>2030</v>
      </c>
      <c r="AL908" s="2">
        <v>42213.731666666667</v>
      </c>
      <c r="AM908" t="s">
        <v>10443</v>
      </c>
      <c r="AN908" t="s">
        <v>10443</v>
      </c>
      <c r="AO908">
        <v>1</v>
      </c>
      <c r="AP908" t="s">
        <v>799</v>
      </c>
      <c r="AQ908" t="s">
        <v>702</v>
      </c>
      <c r="AR908">
        <v>40</v>
      </c>
      <c r="AT908" t="s">
        <v>4294</v>
      </c>
      <c r="AU908" t="s">
        <v>799</v>
      </c>
      <c r="AV908" t="s">
        <v>62</v>
      </c>
      <c r="AW908" s="8">
        <v>7008</v>
      </c>
      <c r="AX908" s="8">
        <v>7008</v>
      </c>
      <c r="AY908" s="8">
        <v>7562.6</v>
      </c>
      <c r="BA908" t="s">
        <v>10444</v>
      </c>
      <c r="BB908" t="s">
        <v>10445</v>
      </c>
      <c r="BC908" t="s">
        <v>10446</v>
      </c>
      <c r="BD908">
        <v>1.5</v>
      </c>
      <c r="BE908">
        <v>35</v>
      </c>
      <c r="BF908" t="s">
        <v>69</v>
      </c>
      <c r="BG908" t="s">
        <v>10447</v>
      </c>
      <c r="BO908" t="s">
        <v>828</v>
      </c>
      <c r="BP908">
        <v>0</v>
      </c>
      <c r="BQ908" t="s">
        <v>36</v>
      </c>
      <c r="BR908" t="s">
        <v>10448</v>
      </c>
      <c r="BS908" t="s">
        <v>9</v>
      </c>
      <c r="BV908" t="s">
        <v>10449</v>
      </c>
      <c r="BW908" t="s">
        <v>10443</v>
      </c>
      <c r="BX908" t="s">
        <v>10450</v>
      </c>
      <c r="BY908" t="s">
        <v>10443</v>
      </c>
      <c r="BZ908" t="s">
        <v>72</v>
      </c>
      <c r="CB908" t="s">
        <v>10451</v>
      </c>
      <c r="CC908" t="s">
        <v>10452</v>
      </c>
      <c r="CE908" t="s">
        <v>73</v>
      </c>
      <c r="CF908">
        <v>219</v>
      </c>
      <c r="CG908" t="s">
        <v>74</v>
      </c>
      <c r="CI908" t="s">
        <v>10440</v>
      </c>
      <c r="CJ908">
        <v>17</v>
      </c>
      <c r="CK908" t="s">
        <v>45</v>
      </c>
      <c r="CL908" s="1">
        <v>42238</v>
      </c>
      <c r="CM908" t="s">
        <v>10444</v>
      </c>
      <c r="CN908" t="s">
        <v>10453</v>
      </c>
      <c r="CO908" t="s">
        <v>10452</v>
      </c>
      <c r="CP908" t="s">
        <v>10452</v>
      </c>
      <c r="CQ908">
        <v>1</v>
      </c>
      <c r="CR908" s="8"/>
      <c r="CS908">
        <v>0</v>
      </c>
      <c r="CU908" s="8">
        <v>7008</v>
      </c>
      <c r="CV908">
        <v>3</v>
      </c>
      <c r="CX908" t="s">
        <v>10454</v>
      </c>
      <c r="CY908">
        <v>6</v>
      </c>
    </row>
    <row r="909" spans="1:103" x14ac:dyDescent="0.35">
      <c r="A909" t="s">
        <v>2113</v>
      </c>
      <c r="B909" s="19" t="s">
        <v>10440</v>
      </c>
      <c r="C909" t="s">
        <v>69</v>
      </c>
      <c r="D909">
        <v>11.35</v>
      </c>
      <c r="E909">
        <v>32</v>
      </c>
      <c r="F909" t="s">
        <v>10440</v>
      </c>
      <c r="G909">
        <v>1172</v>
      </c>
      <c r="H909" t="s">
        <v>50</v>
      </c>
      <c r="I909">
        <v>32</v>
      </c>
      <c r="J909" t="s">
        <v>11</v>
      </c>
      <c r="K909" t="s">
        <v>10455</v>
      </c>
      <c r="L909" s="1">
        <v>42123</v>
      </c>
      <c r="M909" s="1">
        <v>42235</v>
      </c>
      <c r="N909" s="1">
        <v>42061</v>
      </c>
      <c r="O909" t="s">
        <v>990</v>
      </c>
      <c r="P909" s="1">
        <v>42102</v>
      </c>
      <c r="Q909" t="s">
        <v>758</v>
      </c>
      <c r="R909" t="s">
        <v>9</v>
      </c>
      <c r="S909" t="s">
        <v>10442</v>
      </c>
      <c r="T909" t="s">
        <v>1414</v>
      </c>
      <c r="X909" s="8">
        <v>41</v>
      </c>
      <c r="Y909" s="8">
        <v>21</v>
      </c>
      <c r="Z909" s="8">
        <v>33.479999999999997</v>
      </c>
      <c r="AA909" s="8">
        <v>968</v>
      </c>
      <c r="AB909" t="s">
        <v>54</v>
      </c>
      <c r="AC909" t="s">
        <v>55</v>
      </c>
      <c r="AD909" t="s">
        <v>438</v>
      </c>
      <c r="AE909" t="s">
        <v>11</v>
      </c>
      <c r="AF909" t="s">
        <v>20</v>
      </c>
      <c r="AH909" t="s">
        <v>1049</v>
      </c>
      <c r="AI909" t="s">
        <v>635</v>
      </c>
      <c r="AJ909" t="s">
        <v>100</v>
      </c>
      <c r="AK909" t="s">
        <v>307</v>
      </c>
      <c r="AL909" s="2">
        <v>42061.625162037039</v>
      </c>
      <c r="AM909" t="s">
        <v>2113</v>
      </c>
      <c r="AN909" t="s">
        <v>10456</v>
      </c>
      <c r="AO909">
        <v>2</v>
      </c>
      <c r="AP909" t="s">
        <v>1015</v>
      </c>
      <c r="AQ909" t="s">
        <v>824</v>
      </c>
      <c r="AR909">
        <v>40</v>
      </c>
      <c r="AT909" t="s">
        <v>4294</v>
      </c>
      <c r="AU909" t="s">
        <v>1015</v>
      </c>
      <c r="AV909" t="s">
        <v>104</v>
      </c>
      <c r="AW909" s="8">
        <v>7808</v>
      </c>
      <c r="AX909" s="8">
        <v>7808</v>
      </c>
      <c r="AY909" s="8">
        <v>8530.6</v>
      </c>
      <c r="BA909" t="s">
        <v>2120</v>
      </c>
      <c r="BB909" t="s">
        <v>32</v>
      </c>
      <c r="BC909" t="s">
        <v>2121</v>
      </c>
      <c r="BD909">
        <v>1.5</v>
      </c>
      <c r="BE909">
        <v>35</v>
      </c>
      <c r="BF909" t="s">
        <v>9</v>
      </c>
      <c r="BG909" t="s">
        <v>10457</v>
      </c>
      <c r="BO909" t="s">
        <v>67</v>
      </c>
      <c r="BP909">
        <v>7562.6</v>
      </c>
      <c r="BQ909" t="s">
        <v>36</v>
      </c>
      <c r="BR909" t="s">
        <v>2123</v>
      </c>
      <c r="BS909" t="s">
        <v>9</v>
      </c>
      <c r="BV909" t="s">
        <v>10458</v>
      </c>
      <c r="BW909" t="s">
        <v>2113</v>
      </c>
      <c r="BX909" t="s">
        <v>10459</v>
      </c>
      <c r="BY909" t="s">
        <v>10460</v>
      </c>
      <c r="BZ909" t="s">
        <v>40</v>
      </c>
      <c r="CA909" t="s">
        <v>10461</v>
      </c>
      <c r="CB909" t="s">
        <v>10462</v>
      </c>
      <c r="CE909" t="s">
        <v>273</v>
      </c>
      <c r="CF909">
        <v>219</v>
      </c>
      <c r="CG909" t="s">
        <v>10463</v>
      </c>
      <c r="CH909" t="s">
        <v>820</v>
      </c>
      <c r="CI909" t="s">
        <v>10440</v>
      </c>
      <c r="CJ909">
        <v>17</v>
      </c>
      <c r="CK909" t="s">
        <v>45</v>
      </c>
      <c r="CL909" s="1">
        <v>42235</v>
      </c>
      <c r="CM909" t="s">
        <v>2120</v>
      </c>
      <c r="CQ909">
        <v>1</v>
      </c>
      <c r="CR909" s="8"/>
      <c r="CS909">
        <v>3</v>
      </c>
      <c r="CT909" t="s">
        <v>9</v>
      </c>
      <c r="CU909" s="8">
        <v>7808</v>
      </c>
      <c r="CV909">
        <v>3</v>
      </c>
      <c r="CX909" t="s">
        <v>10464</v>
      </c>
      <c r="CY909">
        <v>6</v>
      </c>
    </row>
    <row r="910" spans="1:103" x14ac:dyDescent="0.35">
      <c r="A910" t="s">
        <v>2113</v>
      </c>
      <c r="B910" s="19" t="s">
        <v>10440</v>
      </c>
      <c r="C910" t="s">
        <v>69</v>
      </c>
      <c r="E910">
        <v>32</v>
      </c>
      <c r="F910" t="s">
        <v>10440</v>
      </c>
      <c r="G910">
        <v>1173</v>
      </c>
      <c r="H910" t="s">
        <v>50</v>
      </c>
      <c r="I910">
        <v>32</v>
      </c>
      <c r="J910" t="s">
        <v>11</v>
      </c>
      <c r="K910" t="s">
        <v>10455</v>
      </c>
      <c r="L910" s="1">
        <v>42123</v>
      </c>
      <c r="M910" s="1">
        <v>42236</v>
      </c>
      <c r="N910" s="1">
        <v>42061</v>
      </c>
      <c r="O910" t="s">
        <v>990</v>
      </c>
      <c r="P910" s="1">
        <v>42102</v>
      </c>
      <c r="Q910" t="s">
        <v>758</v>
      </c>
      <c r="R910" t="s">
        <v>9</v>
      </c>
      <c r="S910" t="s">
        <v>10442</v>
      </c>
      <c r="T910" t="s">
        <v>1414</v>
      </c>
      <c r="X910" s="8">
        <v>41</v>
      </c>
      <c r="Y910" s="8">
        <v>21</v>
      </c>
      <c r="Z910" s="8">
        <v>33.479999999999997</v>
      </c>
      <c r="AA910" s="8">
        <v>0</v>
      </c>
      <c r="AB910" t="s">
        <v>54</v>
      </c>
      <c r="AC910" t="s">
        <v>55</v>
      </c>
      <c r="AD910" t="s">
        <v>438</v>
      </c>
      <c r="AE910" t="s">
        <v>11</v>
      </c>
      <c r="AF910" t="s">
        <v>20</v>
      </c>
      <c r="AH910" t="s">
        <v>1049</v>
      </c>
      <c r="AI910" t="s">
        <v>635</v>
      </c>
      <c r="AJ910" t="s">
        <v>80</v>
      </c>
      <c r="AK910" t="s">
        <v>364</v>
      </c>
      <c r="AL910" s="2">
        <v>42061.625613425924</v>
      </c>
      <c r="AM910" t="s">
        <v>2113</v>
      </c>
      <c r="AN910" t="s">
        <v>10456</v>
      </c>
      <c r="AO910">
        <v>2</v>
      </c>
      <c r="AP910" t="s">
        <v>1015</v>
      </c>
      <c r="AQ910" t="s">
        <v>824</v>
      </c>
      <c r="AR910">
        <v>40</v>
      </c>
      <c r="AT910" t="s">
        <v>4294</v>
      </c>
      <c r="AU910" t="s">
        <v>1015</v>
      </c>
      <c r="AV910" t="s">
        <v>83</v>
      </c>
      <c r="AW910" s="8">
        <v>7808</v>
      </c>
      <c r="AX910" s="8">
        <v>7808</v>
      </c>
      <c r="AY910" s="8">
        <v>8530.6</v>
      </c>
      <c r="BA910" t="s">
        <v>2120</v>
      </c>
      <c r="BB910" t="s">
        <v>32</v>
      </c>
      <c r="BC910" t="s">
        <v>2121</v>
      </c>
      <c r="BD910">
        <v>1.5</v>
      </c>
      <c r="BE910">
        <v>35</v>
      </c>
      <c r="BF910" t="s">
        <v>9</v>
      </c>
      <c r="BG910" t="s">
        <v>10457</v>
      </c>
      <c r="BO910" t="s">
        <v>67</v>
      </c>
      <c r="BP910">
        <v>8530.6</v>
      </c>
      <c r="BQ910" t="s">
        <v>36</v>
      </c>
      <c r="BR910" t="s">
        <v>2123</v>
      </c>
      <c r="BS910" t="s">
        <v>9</v>
      </c>
      <c r="BV910" t="s">
        <v>10458</v>
      </c>
      <c r="BW910" t="s">
        <v>2113</v>
      </c>
      <c r="BX910" t="s">
        <v>10459</v>
      </c>
      <c r="BY910" t="s">
        <v>10460</v>
      </c>
      <c r="BZ910" t="s">
        <v>40</v>
      </c>
      <c r="CA910" t="s">
        <v>10461</v>
      </c>
      <c r="CB910" t="s">
        <v>10462</v>
      </c>
      <c r="CE910" t="s">
        <v>273</v>
      </c>
      <c r="CF910">
        <v>219</v>
      </c>
      <c r="CG910" t="s">
        <v>10463</v>
      </c>
      <c r="CH910" t="s">
        <v>820</v>
      </c>
      <c r="CI910" t="s">
        <v>10440</v>
      </c>
      <c r="CJ910">
        <v>17</v>
      </c>
      <c r="CK910" t="s">
        <v>45</v>
      </c>
      <c r="CL910" s="1">
        <v>42236</v>
      </c>
      <c r="CM910" t="s">
        <v>2120</v>
      </c>
      <c r="CQ910">
        <v>1</v>
      </c>
      <c r="CR910" s="8"/>
      <c r="CS910">
        <v>3</v>
      </c>
      <c r="CT910" t="s">
        <v>9</v>
      </c>
      <c r="CU910" s="8">
        <v>7808</v>
      </c>
      <c r="CV910">
        <v>3</v>
      </c>
      <c r="CX910" t="s">
        <v>10465</v>
      </c>
      <c r="CY910">
        <v>6</v>
      </c>
    </row>
    <row r="911" spans="1:103" x14ac:dyDescent="0.35">
      <c r="A911" t="s">
        <v>3861</v>
      </c>
      <c r="B911" s="19" t="s">
        <v>10440</v>
      </c>
      <c r="C911" t="s">
        <v>9</v>
      </c>
      <c r="D911">
        <v>100</v>
      </c>
      <c r="E911">
        <v>32</v>
      </c>
      <c r="F911" t="s">
        <v>10440</v>
      </c>
      <c r="G911">
        <v>1150</v>
      </c>
      <c r="H911" t="s">
        <v>50</v>
      </c>
      <c r="I911">
        <v>32</v>
      </c>
      <c r="J911" t="s">
        <v>11</v>
      </c>
      <c r="K911" t="s">
        <v>10466</v>
      </c>
      <c r="L911" s="1"/>
      <c r="M911" s="1">
        <v>42237</v>
      </c>
      <c r="N911" s="1">
        <v>42061</v>
      </c>
      <c r="O911" t="s">
        <v>13</v>
      </c>
      <c r="P911" s="1"/>
      <c r="Q911" t="s">
        <v>14</v>
      </c>
      <c r="R911" t="s">
        <v>9</v>
      </c>
      <c r="S911" t="s">
        <v>10442</v>
      </c>
      <c r="T911" t="s">
        <v>13</v>
      </c>
      <c r="U911" t="s">
        <v>203</v>
      </c>
      <c r="X911" s="8">
        <v>41</v>
      </c>
      <c r="Y911" s="8">
        <v>21</v>
      </c>
      <c r="Z911" s="8">
        <v>33.479999999999997</v>
      </c>
      <c r="AA911" s="8">
        <v>7562.59</v>
      </c>
      <c r="AB911" t="s">
        <v>304</v>
      </c>
      <c r="AC911" t="s">
        <v>303</v>
      </c>
      <c r="AD911" t="s">
        <v>438</v>
      </c>
      <c r="AE911" t="s">
        <v>11</v>
      </c>
      <c r="AF911" t="s">
        <v>20</v>
      </c>
      <c r="AG911" t="s">
        <v>3875</v>
      </c>
      <c r="AH911" t="s">
        <v>1049</v>
      </c>
      <c r="AI911" t="s">
        <v>635</v>
      </c>
      <c r="AJ911" t="s">
        <v>23</v>
      </c>
      <c r="AK911" t="s">
        <v>2045</v>
      </c>
      <c r="AL911" s="2">
        <v>42061.53266203704</v>
      </c>
      <c r="AM911" t="s">
        <v>3866</v>
      </c>
      <c r="AN911" t="s">
        <v>3866</v>
      </c>
      <c r="AO911">
        <v>4</v>
      </c>
      <c r="AP911" t="s">
        <v>3867</v>
      </c>
      <c r="AR911">
        <v>40</v>
      </c>
      <c r="AT911" t="s">
        <v>4294</v>
      </c>
      <c r="AU911" t="s">
        <v>3867</v>
      </c>
      <c r="AV911" t="s">
        <v>29</v>
      </c>
      <c r="AW911" s="8">
        <v>7008</v>
      </c>
      <c r="AX911" s="8">
        <v>7008</v>
      </c>
      <c r="AY911" s="8">
        <v>7562.59</v>
      </c>
      <c r="BA911" t="s">
        <v>3868</v>
      </c>
      <c r="BB911" t="s">
        <v>3869</v>
      </c>
      <c r="BD911">
        <v>1.5</v>
      </c>
      <c r="BE911">
        <v>35</v>
      </c>
      <c r="BF911" t="s">
        <v>69</v>
      </c>
      <c r="BG911" t="s">
        <v>3870</v>
      </c>
      <c r="BO911" t="s">
        <v>67</v>
      </c>
      <c r="BP911">
        <v>0</v>
      </c>
      <c r="BQ911" t="s">
        <v>3872</v>
      </c>
      <c r="BR911" t="s">
        <v>3873</v>
      </c>
      <c r="BS911" t="s">
        <v>9</v>
      </c>
      <c r="BV911" t="s">
        <v>3874</v>
      </c>
      <c r="BW911" t="s">
        <v>3866</v>
      </c>
      <c r="BX911" t="s">
        <v>3875</v>
      </c>
      <c r="BY911" t="s">
        <v>3866</v>
      </c>
      <c r="BZ911" t="s">
        <v>40</v>
      </c>
      <c r="CB911" t="s">
        <v>3876</v>
      </c>
      <c r="CC911" t="s">
        <v>3877</v>
      </c>
      <c r="CE911" t="s">
        <v>129</v>
      </c>
      <c r="CF911">
        <v>219</v>
      </c>
      <c r="CG911" t="s">
        <v>220</v>
      </c>
      <c r="CH911" t="s">
        <v>3878</v>
      </c>
      <c r="CI911" t="s">
        <v>10440</v>
      </c>
      <c r="CJ911">
        <v>17</v>
      </c>
      <c r="CK911" t="s">
        <v>45</v>
      </c>
      <c r="CL911" s="1">
        <v>42237</v>
      </c>
      <c r="CM911" t="s">
        <v>3868</v>
      </c>
      <c r="CO911" t="s">
        <v>10467</v>
      </c>
      <c r="CP911" t="s">
        <v>3877</v>
      </c>
      <c r="CQ911">
        <v>2</v>
      </c>
      <c r="CR911" s="8">
        <v>8479.68</v>
      </c>
      <c r="CS911">
        <v>1</v>
      </c>
      <c r="CT911" t="s">
        <v>9</v>
      </c>
      <c r="CU911" s="8">
        <v>7008</v>
      </c>
      <c r="CV911">
        <v>3</v>
      </c>
      <c r="CX911" t="s">
        <v>10468</v>
      </c>
      <c r="CY911">
        <v>6</v>
      </c>
    </row>
    <row r="912" spans="1:103" x14ac:dyDescent="0.35">
      <c r="A912" t="s">
        <v>10469</v>
      </c>
      <c r="B912" s="19" t="s">
        <v>10440</v>
      </c>
      <c r="C912" t="s">
        <v>9</v>
      </c>
      <c r="D912">
        <v>100</v>
      </c>
      <c r="E912">
        <v>32</v>
      </c>
      <c r="F912" t="s">
        <v>10440</v>
      </c>
      <c r="G912">
        <v>1306</v>
      </c>
      <c r="H912" t="s">
        <v>10</v>
      </c>
      <c r="I912">
        <v>32</v>
      </c>
      <c r="J912" t="s">
        <v>11</v>
      </c>
      <c r="K912" t="s">
        <v>10470</v>
      </c>
      <c r="L912" s="1"/>
      <c r="M912" s="1">
        <v>42236</v>
      </c>
      <c r="N912" s="1">
        <v>42081</v>
      </c>
      <c r="O912" t="s">
        <v>13</v>
      </c>
      <c r="P912" s="1">
        <v>42236</v>
      </c>
      <c r="Q912" t="s">
        <v>52</v>
      </c>
      <c r="R912" t="s">
        <v>9</v>
      </c>
      <c r="S912" t="s">
        <v>10442</v>
      </c>
      <c r="T912" t="s">
        <v>13</v>
      </c>
      <c r="U912" t="s">
        <v>53</v>
      </c>
      <c r="X912" s="8">
        <v>35</v>
      </c>
      <c r="Y912" s="8">
        <v>19</v>
      </c>
      <c r="Z912" s="8">
        <v>33.479999999999997</v>
      </c>
      <c r="AA912" s="8">
        <v>7270.4</v>
      </c>
      <c r="AB912" t="s">
        <v>18</v>
      </c>
      <c r="AC912" t="s">
        <v>777</v>
      </c>
      <c r="AD912" t="s">
        <v>438</v>
      </c>
      <c r="AE912" t="s">
        <v>11</v>
      </c>
      <c r="AF912" t="s">
        <v>20</v>
      </c>
      <c r="AG912" t="s">
        <v>10471</v>
      </c>
      <c r="AH912" t="s">
        <v>463</v>
      </c>
      <c r="AI912" t="s">
        <v>464</v>
      </c>
      <c r="AJ912" t="s">
        <v>80</v>
      </c>
      <c r="AK912" t="s">
        <v>2089</v>
      </c>
      <c r="AL912" s="2">
        <v>42081.691469907404</v>
      </c>
      <c r="AM912" t="s">
        <v>10472</v>
      </c>
      <c r="AN912" t="s">
        <v>10472</v>
      </c>
      <c r="AO912">
        <v>3</v>
      </c>
      <c r="AP912" t="s">
        <v>799</v>
      </c>
      <c r="AQ912" t="s">
        <v>702</v>
      </c>
      <c r="AR912">
        <v>40</v>
      </c>
      <c r="AT912" t="s">
        <v>4294</v>
      </c>
      <c r="AU912" t="s">
        <v>799</v>
      </c>
      <c r="AV912" t="s">
        <v>83</v>
      </c>
      <c r="AW912" s="8">
        <v>6698.56</v>
      </c>
      <c r="AX912" s="8">
        <v>6698.56</v>
      </c>
      <c r="AY912" s="8">
        <v>7270.4</v>
      </c>
      <c r="BA912" t="s">
        <v>10473</v>
      </c>
      <c r="BB912" t="s">
        <v>84</v>
      </c>
      <c r="BC912" t="s">
        <v>10474</v>
      </c>
      <c r="BD912">
        <v>1.5</v>
      </c>
      <c r="BE912">
        <v>35</v>
      </c>
      <c r="BF912" t="s">
        <v>9</v>
      </c>
      <c r="BG912" t="s">
        <v>10475</v>
      </c>
      <c r="BO912" t="s">
        <v>2021</v>
      </c>
      <c r="BP912">
        <v>0</v>
      </c>
      <c r="BQ912" t="s">
        <v>36</v>
      </c>
      <c r="BR912" t="s">
        <v>10476</v>
      </c>
      <c r="BS912" t="s">
        <v>69</v>
      </c>
      <c r="BT912" t="s">
        <v>9</v>
      </c>
      <c r="BU912" t="s">
        <v>38</v>
      </c>
      <c r="BV912" t="s">
        <v>7612</v>
      </c>
      <c r="BW912" t="s">
        <v>10472</v>
      </c>
      <c r="BX912" t="s">
        <v>10477</v>
      </c>
      <c r="BY912" t="s">
        <v>10472</v>
      </c>
      <c r="BZ912" t="s">
        <v>72</v>
      </c>
      <c r="CB912" t="s">
        <v>10478</v>
      </c>
      <c r="CE912" t="s">
        <v>43</v>
      </c>
      <c r="CF912">
        <v>199</v>
      </c>
      <c r="CG912" t="s">
        <v>44</v>
      </c>
      <c r="CI912" t="s">
        <v>10440</v>
      </c>
      <c r="CJ912">
        <v>17</v>
      </c>
      <c r="CK912" t="s">
        <v>45</v>
      </c>
      <c r="CL912" s="1">
        <v>42236</v>
      </c>
      <c r="CM912" t="s">
        <v>10473</v>
      </c>
      <c r="CO912" t="s">
        <v>10479</v>
      </c>
      <c r="CQ912">
        <v>2</v>
      </c>
      <c r="CR912" s="8">
        <v>7705.28</v>
      </c>
      <c r="CS912">
        <v>2</v>
      </c>
      <c r="CU912" s="8">
        <v>6698.56</v>
      </c>
      <c r="CV912">
        <v>3</v>
      </c>
      <c r="CX912" t="s">
        <v>10480</v>
      </c>
      <c r="CY912">
        <v>6</v>
      </c>
    </row>
    <row r="913" spans="1:103" x14ac:dyDescent="0.35">
      <c r="A913" t="s">
        <v>10481</v>
      </c>
      <c r="B913" s="19" t="s">
        <v>10482</v>
      </c>
      <c r="C913" t="s">
        <v>9</v>
      </c>
      <c r="D913">
        <v>100</v>
      </c>
      <c r="E913">
        <v>29</v>
      </c>
      <c r="F913" t="s">
        <v>10482</v>
      </c>
      <c r="G913">
        <v>1810</v>
      </c>
      <c r="H913" t="s">
        <v>10</v>
      </c>
      <c r="I913">
        <v>29</v>
      </c>
      <c r="J913" t="s">
        <v>791</v>
      </c>
      <c r="K913" t="s">
        <v>10483</v>
      </c>
      <c r="L913" s="1"/>
      <c r="M913" s="1">
        <v>42238</v>
      </c>
      <c r="N913" s="1">
        <v>42139</v>
      </c>
      <c r="O913" t="s">
        <v>13</v>
      </c>
      <c r="P913" s="1"/>
      <c r="Q913" t="s">
        <v>173</v>
      </c>
      <c r="R913" t="s">
        <v>9</v>
      </c>
      <c r="S913" t="s">
        <v>10484</v>
      </c>
      <c r="T913" t="s">
        <v>13</v>
      </c>
      <c r="U913" t="s">
        <v>203</v>
      </c>
      <c r="X913" s="8">
        <v>38.15</v>
      </c>
      <c r="Y913" s="8">
        <v>22.85</v>
      </c>
      <c r="Z913" s="8">
        <v>31.05</v>
      </c>
      <c r="AA913" s="8">
        <v>6366.83</v>
      </c>
      <c r="AB913" t="s">
        <v>600</v>
      </c>
      <c r="AC913" t="s">
        <v>600</v>
      </c>
      <c r="AD913" t="s">
        <v>438</v>
      </c>
      <c r="AE913" t="s">
        <v>791</v>
      </c>
      <c r="AF913" t="s">
        <v>177</v>
      </c>
      <c r="AG913" t="s">
        <v>10485</v>
      </c>
      <c r="AH913" t="s">
        <v>3189</v>
      </c>
      <c r="AI913" t="s">
        <v>2950</v>
      </c>
      <c r="AJ913" t="s">
        <v>59</v>
      </c>
      <c r="AK913" t="s">
        <v>3362</v>
      </c>
      <c r="AL913" s="2">
        <v>42139.433912037035</v>
      </c>
      <c r="AN913" t="s">
        <v>10486</v>
      </c>
      <c r="AO913">
        <v>5</v>
      </c>
      <c r="AP913" t="s">
        <v>859</v>
      </c>
      <c r="AQ913" t="s">
        <v>860</v>
      </c>
      <c r="AR913">
        <v>40</v>
      </c>
      <c r="AT913" t="s">
        <v>7608</v>
      </c>
      <c r="AU913" t="s">
        <v>4806</v>
      </c>
      <c r="AV913" t="s">
        <v>62</v>
      </c>
      <c r="AW913" s="8">
        <v>5977.6</v>
      </c>
      <c r="AX913" s="8">
        <v>5874.3</v>
      </c>
      <c r="AY913" s="8">
        <v>6366.83</v>
      </c>
      <c r="BA913" t="s">
        <v>10487</v>
      </c>
      <c r="BB913" t="s">
        <v>864</v>
      </c>
      <c r="BC913" t="s">
        <v>10488</v>
      </c>
      <c r="BD913">
        <v>1</v>
      </c>
      <c r="BE913">
        <v>28</v>
      </c>
      <c r="BF913" t="s">
        <v>9</v>
      </c>
      <c r="BG913" t="s">
        <v>10489</v>
      </c>
      <c r="BO913" t="s">
        <v>1097</v>
      </c>
      <c r="BP913">
        <v>0</v>
      </c>
      <c r="BQ913" t="s">
        <v>36</v>
      </c>
      <c r="BR913" t="s">
        <v>10490</v>
      </c>
      <c r="BS913" t="s">
        <v>9</v>
      </c>
      <c r="BT913" t="s">
        <v>69</v>
      </c>
      <c r="BU913" t="s">
        <v>38</v>
      </c>
      <c r="BV913" t="s">
        <v>10491</v>
      </c>
      <c r="BX913" t="s">
        <v>10492</v>
      </c>
      <c r="BY913" t="s">
        <v>10486</v>
      </c>
      <c r="BZ913" t="s">
        <v>40</v>
      </c>
      <c r="CA913" t="s">
        <v>10493</v>
      </c>
      <c r="CB913" t="s">
        <v>10494</v>
      </c>
      <c r="CC913" t="s">
        <v>10495</v>
      </c>
      <c r="CE913" t="s">
        <v>43</v>
      </c>
      <c r="CF913">
        <v>199</v>
      </c>
      <c r="CG913" t="s">
        <v>55</v>
      </c>
      <c r="CI913" t="s">
        <v>10482</v>
      </c>
      <c r="CJ913">
        <v>75</v>
      </c>
      <c r="CK913" t="s">
        <v>45</v>
      </c>
      <c r="CL913" s="1">
        <v>42238</v>
      </c>
      <c r="CM913" t="s">
        <v>10487</v>
      </c>
      <c r="CO913" t="s">
        <v>10496</v>
      </c>
      <c r="CP913" t="s">
        <v>10495</v>
      </c>
      <c r="CQ913">
        <v>2</v>
      </c>
      <c r="CR913" s="8"/>
      <c r="CS913">
        <v>2</v>
      </c>
      <c r="CU913" s="8">
        <v>5977.6</v>
      </c>
      <c r="CV913">
        <v>3</v>
      </c>
      <c r="CX913" t="s">
        <v>10497</v>
      </c>
      <c r="CY913">
        <v>5.8</v>
      </c>
    </row>
    <row r="914" spans="1:103" x14ac:dyDescent="0.35">
      <c r="A914" t="s">
        <v>10498</v>
      </c>
      <c r="B914" s="19" t="s">
        <v>10482</v>
      </c>
      <c r="C914" t="s">
        <v>9</v>
      </c>
      <c r="D914">
        <v>100</v>
      </c>
      <c r="E914">
        <v>29</v>
      </c>
      <c r="F914" t="s">
        <v>10482</v>
      </c>
      <c r="G914">
        <v>83</v>
      </c>
      <c r="H914" t="s">
        <v>148</v>
      </c>
      <c r="I914">
        <v>29</v>
      </c>
      <c r="J914" t="s">
        <v>791</v>
      </c>
      <c r="K914" t="s">
        <v>10499</v>
      </c>
      <c r="L914" s="1"/>
      <c r="M914" s="1">
        <v>42235</v>
      </c>
      <c r="N914" s="1">
        <v>41871</v>
      </c>
      <c r="O914" t="s">
        <v>13</v>
      </c>
      <c r="P914" s="1"/>
      <c r="Q914" t="s">
        <v>52</v>
      </c>
      <c r="R914" t="s">
        <v>9</v>
      </c>
      <c r="S914" t="s">
        <v>10484</v>
      </c>
      <c r="T914" t="s">
        <v>13</v>
      </c>
      <c r="U914" t="s">
        <v>53</v>
      </c>
      <c r="X914" s="8">
        <v>42.5</v>
      </c>
      <c r="Y914" s="8">
        <v>22.5</v>
      </c>
      <c r="Z914" s="8">
        <v>31.05</v>
      </c>
      <c r="AA914" s="8">
        <v>8063.91</v>
      </c>
      <c r="AB914" t="s">
        <v>1558</v>
      </c>
      <c r="AC914" t="s">
        <v>151</v>
      </c>
      <c r="AD914" t="s">
        <v>438</v>
      </c>
      <c r="AE914" t="s">
        <v>791</v>
      </c>
      <c r="AF914" t="s">
        <v>177</v>
      </c>
      <c r="AG914" t="s">
        <v>10500</v>
      </c>
      <c r="AH914" t="s">
        <v>796</v>
      </c>
      <c r="AI914" t="s">
        <v>58</v>
      </c>
      <c r="AJ914" t="s">
        <v>100</v>
      </c>
      <c r="AK914" t="s">
        <v>153</v>
      </c>
      <c r="AL914" s="2">
        <v>41871.405231481483</v>
      </c>
      <c r="AM914" t="s">
        <v>10501</v>
      </c>
      <c r="AN914" t="s">
        <v>10501</v>
      </c>
      <c r="AO914">
        <v>7</v>
      </c>
      <c r="AP914" t="s">
        <v>4806</v>
      </c>
      <c r="AQ914" t="s">
        <v>860</v>
      </c>
      <c r="AR914">
        <v>40</v>
      </c>
      <c r="AT914" t="s">
        <v>7608</v>
      </c>
      <c r="AU914" t="s">
        <v>4806</v>
      </c>
      <c r="AV914" t="s">
        <v>104</v>
      </c>
      <c r="AW914" s="8">
        <v>7437.93</v>
      </c>
      <c r="AX914" s="8">
        <v>7437.93</v>
      </c>
      <c r="AY914" s="8">
        <v>8063.91</v>
      </c>
      <c r="BA914" t="s">
        <v>10502</v>
      </c>
      <c r="BB914" t="s">
        <v>8965</v>
      </c>
      <c r="BC914" t="s">
        <v>8966</v>
      </c>
      <c r="BD914">
        <v>1</v>
      </c>
      <c r="BE914">
        <v>28</v>
      </c>
      <c r="BF914" t="s">
        <v>9</v>
      </c>
      <c r="BG914" t="s">
        <v>10503</v>
      </c>
      <c r="BO914" t="s">
        <v>158</v>
      </c>
      <c r="BP914">
        <v>0</v>
      </c>
      <c r="BQ914" t="s">
        <v>1311</v>
      </c>
      <c r="BR914" t="s">
        <v>4077</v>
      </c>
      <c r="BS914" t="s">
        <v>69</v>
      </c>
      <c r="BT914" t="s">
        <v>9</v>
      </c>
      <c r="BU914" t="s">
        <v>38</v>
      </c>
      <c r="BV914" t="s">
        <v>10504</v>
      </c>
      <c r="BW914" t="s">
        <v>10501</v>
      </c>
      <c r="BX914" t="s">
        <v>10500</v>
      </c>
      <c r="BY914" t="s">
        <v>10501</v>
      </c>
      <c r="BZ914" t="s">
        <v>40</v>
      </c>
      <c r="CE914" t="s">
        <v>589</v>
      </c>
      <c r="CF914">
        <v>249</v>
      </c>
      <c r="CG914" t="s">
        <v>165</v>
      </c>
      <c r="CH914" t="s">
        <v>1316</v>
      </c>
      <c r="CI914" t="s">
        <v>10482</v>
      </c>
      <c r="CJ914">
        <v>75</v>
      </c>
      <c r="CK914" t="s">
        <v>45</v>
      </c>
      <c r="CL914" s="1">
        <v>42235</v>
      </c>
      <c r="CM914" t="s">
        <v>10502</v>
      </c>
      <c r="CO914" t="s">
        <v>10505</v>
      </c>
      <c r="CQ914">
        <v>3</v>
      </c>
      <c r="CR914" s="8">
        <v>8737.4</v>
      </c>
      <c r="CS914">
        <v>3</v>
      </c>
      <c r="CU914" s="8">
        <v>7437.93</v>
      </c>
      <c r="CV914">
        <v>3</v>
      </c>
      <c r="CX914" t="s">
        <v>10506</v>
      </c>
      <c r="CY914">
        <v>5.8</v>
      </c>
    </row>
    <row r="915" spans="1:103" x14ac:dyDescent="0.35">
      <c r="A915" t="s">
        <v>10507</v>
      </c>
      <c r="B915" s="19" t="s">
        <v>10482</v>
      </c>
      <c r="C915" t="s">
        <v>9</v>
      </c>
      <c r="D915">
        <v>100</v>
      </c>
      <c r="E915">
        <v>29</v>
      </c>
      <c r="F915" t="s">
        <v>10482</v>
      </c>
      <c r="G915">
        <v>1257</v>
      </c>
      <c r="H915" t="s">
        <v>50</v>
      </c>
      <c r="I915">
        <v>29</v>
      </c>
      <c r="J915" t="s">
        <v>791</v>
      </c>
      <c r="K915" t="s">
        <v>10508</v>
      </c>
      <c r="L915" s="1"/>
      <c r="M915" s="1">
        <v>42236</v>
      </c>
      <c r="N915" s="1">
        <v>42075</v>
      </c>
      <c r="O915" t="s">
        <v>13</v>
      </c>
      <c r="P915" s="1">
        <v>42090</v>
      </c>
      <c r="Q915" t="s">
        <v>202</v>
      </c>
      <c r="R915" t="s">
        <v>9</v>
      </c>
      <c r="S915" t="s">
        <v>10484</v>
      </c>
      <c r="T915" t="s">
        <v>13</v>
      </c>
      <c r="U915" t="s">
        <v>1267</v>
      </c>
      <c r="X915" s="8">
        <v>48.87</v>
      </c>
      <c r="Y915" s="8">
        <v>26.13</v>
      </c>
      <c r="Z915" s="8">
        <v>31.05</v>
      </c>
      <c r="AA915" s="8">
        <v>7055.75</v>
      </c>
      <c r="AB915" t="s">
        <v>205</v>
      </c>
      <c r="AC915" t="s">
        <v>3187</v>
      </c>
      <c r="AD915" t="s">
        <v>438</v>
      </c>
      <c r="AE915" t="s">
        <v>791</v>
      </c>
      <c r="AF915" t="s">
        <v>177</v>
      </c>
      <c r="AG915" t="s">
        <v>10509</v>
      </c>
      <c r="AH915" t="s">
        <v>7934</v>
      </c>
      <c r="AI915" t="s">
        <v>243</v>
      </c>
      <c r="AJ915" t="s">
        <v>80</v>
      </c>
      <c r="AK915" t="s">
        <v>3424</v>
      </c>
      <c r="AL915" s="2">
        <v>42075.48065972222</v>
      </c>
      <c r="AM915" t="s">
        <v>10510</v>
      </c>
      <c r="AN915" t="s">
        <v>10510</v>
      </c>
      <c r="AO915">
        <v>3</v>
      </c>
      <c r="AP915" t="s">
        <v>859</v>
      </c>
      <c r="AQ915" t="s">
        <v>860</v>
      </c>
      <c r="AR915">
        <v>40</v>
      </c>
      <c r="AT915" t="s">
        <v>7608</v>
      </c>
      <c r="AU915" t="s">
        <v>4806</v>
      </c>
      <c r="AV915" t="s">
        <v>83</v>
      </c>
      <c r="AW915" s="8">
        <v>6505.95</v>
      </c>
      <c r="AX915" s="8">
        <v>6505.95</v>
      </c>
      <c r="AY915" s="8">
        <v>7055.75</v>
      </c>
      <c r="BA915" t="s">
        <v>10511</v>
      </c>
      <c r="BB915" t="s">
        <v>1778</v>
      </c>
      <c r="BC915" t="s">
        <v>10512</v>
      </c>
      <c r="BD915">
        <v>1</v>
      </c>
      <c r="BE915">
        <v>28</v>
      </c>
      <c r="BF915" t="s">
        <v>9</v>
      </c>
      <c r="BG915" t="s">
        <v>10513</v>
      </c>
      <c r="BH915" t="s">
        <v>10514</v>
      </c>
      <c r="BO915" t="s">
        <v>304</v>
      </c>
      <c r="BP915">
        <v>0</v>
      </c>
      <c r="BQ915" t="s">
        <v>36</v>
      </c>
      <c r="BR915" t="s">
        <v>10515</v>
      </c>
      <c r="BS915" t="s">
        <v>9</v>
      </c>
      <c r="BT915" t="s">
        <v>9</v>
      </c>
      <c r="BU915" t="s">
        <v>38</v>
      </c>
      <c r="BV915" t="s">
        <v>3720</v>
      </c>
      <c r="BW915" t="s">
        <v>10510</v>
      </c>
      <c r="BX915" t="s">
        <v>10516</v>
      </c>
      <c r="BY915" t="s">
        <v>10510</v>
      </c>
      <c r="BZ915" t="s">
        <v>40</v>
      </c>
      <c r="CB915" t="s">
        <v>6527</v>
      </c>
      <c r="CC915" t="s">
        <v>10517</v>
      </c>
      <c r="CE915" t="s">
        <v>1153</v>
      </c>
      <c r="CF915">
        <v>219</v>
      </c>
      <c r="CG915" t="s">
        <v>1501</v>
      </c>
      <c r="CI915" t="s">
        <v>10482</v>
      </c>
      <c r="CJ915">
        <v>75</v>
      </c>
      <c r="CK915" t="s">
        <v>45</v>
      </c>
      <c r="CL915" s="1">
        <v>42236</v>
      </c>
      <c r="CM915" t="s">
        <v>10511</v>
      </c>
      <c r="CO915" t="s">
        <v>10518</v>
      </c>
      <c r="CP915" t="s">
        <v>10517</v>
      </c>
      <c r="CQ915">
        <v>2</v>
      </c>
      <c r="CR915" s="8"/>
      <c r="CS915">
        <v>2</v>
      </c>
      <c r="CU915" s="8">
        <v>6505.95</v>
      </c>
      <c r="CV915">
        <v>3</v>
      </c>
      <c r="CX915" t="s">
        <v>10519</v>
      </c>
      <c r="CY915">
        <v>5.8</v>
      </c>
    </row>
    <row r="916" spans="1:103" x14ac:dyDescent="0.35">
      <c r="A916" t="s">
        <v>10520</v>
      </c>
      <c r="B916" s="19" t="s">
        <v>10482</v>
      </c>
      <c r="C916" t="s">
        <v>9</v>
      </c>
      <c r="D916">
        <v>100</v>
      </c>
      <c r="E916">
        <v>29</v>
      </c>
      <c r="F916" t="s">
        <v>10482</v>
      </c>
      <c r="G916">
        <v>1255</v>
      </c>
      <c r="H916" t="s">
        <v>50</v>
      </c>
      <c r="I916">
        <v>29</v>
      </c>
      <c r="J916" t="s">
        <v>791</v>
      </c>
      <c r="K916" t="s">
        <v>10521</v>
      </c>
      <c r="L916" s="1"/>
      <c r="M916" s="1">
        <v>42237</v>
      </c>
      <c r="N916" s="1">
        <v>42075</v>
      </c>
      <c r="O916" t="s">
        <v>13</v>
      </c>
      <c r="P916" s="1">
        <v>42089</v>
      </c>
      <c r="Q916" t="s">
        <v>202</v>
      </c>
      <c r="R916" t="s">
        <v>9</v>
      </c>
      <c r="S916" t="s">
        <v>10484</v>
      </c>
      <c r="T916" t="s">
        <v>13</v>
      </c>
      <c r="U916" t="s">
        <v>53</v>
      </c>
      <c r="V916" t="s">
        <v>10522</v>
      </c>
      <c r="X916" s="8">
        <v>48.87</v>
      </c>
      <c r="Y916" s="8">
        <v>26.13</v>
      </c>
      <c r="Z916" s="8">
        <v>31.05</v>
      </c>
      <c r="AA916" s="8">
        <v>7055.75</v>
      </c>
      <c r="AB916" t="s">
        <v>205</v>
      </c>
      <c r="AC916" t="s">
        <v>3187</v>
      </c>
      <c r="AD916" t="s">
        <v>438</v>
      </c>
      <c r="AE916" t="s">
        <v>791</v>
      </c>
      <c r="AF916" t="s">
        <v>177</v>
      </c>
      <c r="AG916" t="s">
        <v>10523</v>
      </c>
      <c r="AH916" t="s">
        <v>7934</v>
      </c>
      <c r="AI916" t="s">
        <v>243</v>
      </c>
      <c r="AJ916" t="s">
        <v>23</v>
      </c>
      <c r="AK916" t="s">
        <v>3190</v>
      </c>
      <c r="AL916" s="2">
        <v>42075.419814814813</v>
      </c>
      <c r="AM916" t="s">
        <v>10524</v>
      </c>
      <c r="AO916">
        <v>3</v>
      </c>
      <c r="AP916" t="s">
        <v>859</v>
      </c>
      <c r="AQ916" t="s">
        <v>860</v>
      </c>
      <c r="AR916">
        <v>40</v>
      </c>
      <c r="AT916" t="s">
        <v>7608</v>
      </c>
      <c r="AU916" t="s">
        <v>4806</v>
      </c>
      <c r="AV916" t="s">
        <v>29</v>
      </c>
      <c r="AW916" s="8">
        <v>6505.95</v>
      </c>
      <c r="AX916" s="8">
        <v>6505.95</v>
      </c>
      <c r="AY916" s="8">
        <v>7055.75</v>
      </c>
      <c r="BA916" t="s">
        <v>10525</v>
      </c>
      <c r="BB916" t="s">
        <v>3067</v>
      </c>
      <c r="BC916" t="s">
        <v>10526</v>
      </c>
      <c r="BD916">
        <v>1</v>
      </c>
      <c r="BE916">
        <v>28</v>
      </c>
      <c r="BF916" t="s">
        <v>9</v>
      </c>
      <c r="BG916" t="s">
        <v>10527</v>
      </c>
      <c r="BO916" t="s">
        <v>304</v>
      </c>
      <c r="BP916">
        <v>0</v>
      </c>
      <c r="BQ916" t="s">
        <v>36</v>
      </c>
      <c r="BR916" t="s">
        <v>10528</v>
      </c>
      <c r="BS916" t="s">
        <v>9</v>
      </c>
      <c r="BT916" t="s">
        <v>9</v>
      </c>
      <c r="BU916" t="s">
        <v>38</v>
      </c>
      <c r="BV916" t="s">
        <v>10529</v>
      </c>
      <c r="BW916" t="s">
        <v>10524</v>
      </c>
      <c r="BX916" t="s">
        <v>10530</v>
      </c>
      <c r="BY916" t="s">
        <v>10524</v>
      </c>
      <c r="BZ916" t="s">
        <v>40</v>
      </c>
      <c r="CB916" t="s">
        <v>492</v>
      </c>
      <c r="CC916" t="s">
        <v>10531</v>
      </c>
      <c r="CE916" t="s">
        <v>493</v>
      </c>
      <c r="CF916">
        <v>219</v>
      </c>
      <c r="CG916" t="s">
        <v>1501</v>
      </c>
      <c r="CI916" t="s">
        <v>10482</v>
      </c>
      <c r="CJ916">
        <v>75</v>
      </c>
      <c r="CK916" t="s">
        <v>45</v>
      </c>
      <c r="CL916" s="1">
        <v>42237</v>
      </c>
      <c r="CM916" t="s">
        <v>10525</v>
      </c>
      <c r="CO916" t="s">
        <v>10532</v>
      </c>
      <c r="CP916" t="s">
        <v>10531</v>
      </c>
      <c r="CQ916">
        <v>2</v>
      </c>
      <c r="CR916" s="8"/>
      <c r="CS916">
        <v>3</v>
      </c>
      <c r="CU916" s="8">
        <v>6505.95</v>
      </c>
      <c r="CV916">
        <v>3</v>
      </c>
      <c r="CX916" t="s">
        <v>10533</v>
      </c>
      <c r="CY916">
        <v>5.8</v>
      </c>
    </row>
    <row r="917" spans="1:103" x14ac:dyDescent="0.35">
      <c r="A917" t="s">
        <v>10534</v>
      </c>
      <c r="B917" s="19" t="s">
        <v>10482</v>
      </c>
      <c r="C917" t="s">
        <v>9</v>
      </c>
      <c r="D917">
        <v>100</v>
      </c>
      <c r="E917">
        <v>29</v>
      </c>
      <c r="F917" t="s">
        <v>10482</v>
      </c>
      <c r="G917">
        <v>816</v>
      </c>
      <c r="H917" t="s">
        <v>50</v>
      </c>
      <c r="I917">
        <v>29</v>
      </c>
      <c r="J917" t="s">
        <v>791</v>
      </c>
      <c r="K917" t="s">
        <v>10535</v>
      </c>
      <c r="L917" s="1"/>
      <c r="M917" s="1">
        <v>42238</v>
      </c>
      <c r="N917" s="1">
        <v>41993</v>
      </c>
      <c r="O917" t="s">
        <v>13</v>
      </c>
      <c r="P917" s="1"/>
      <c r="Q917" t="s">
        <v>436</v>
      </c>
      <c r="R917" t="s">
        <v>9</v>
      </c>
      <c r="S917" t="s">
        <v>10484</v>
      </c>
      <c r="T917" t="s">
        <v>13</v>
      </c>
      <c r="U917" t="s">
        <v>53</v>
      </c>
      <c r="V917" t="s">
        <v>10536</v>
      </c>
      <c r="X917" s="8">
        <v>48.87</v>
      </c>
      <c r="Y917" s="8">
        <v>26.13</v>
      </c>
      <c r="Z917" s="8">
        <v>31.05</v>
      </c>
      <c r="AA917" s="8">
        <v>7005.75</v>
      </c>
      <c r="AB917" t="s">
        <v>205</v>
      </c>
      <c r="AC917" t="s">
        <v>3187</v>
      </c>
      <c r="AD917" t="s">
        <v>438</v>
      </c>
      <c r="AE917" t="s">
        <v>791</v>
      </c>
      <c r="AF917" t="s">
        <v>177</v>
      </c>
      <c r="AG917" t="s">
        <v>10537</v>
      </c>
      <c r="AH917" t="s">
        <v>10538</v>
      </c>
      <c r="AI917" t="s">
        <v>1012</v>
      </c>
      <c r="AJ917" t="s">
        <v>59</v>
      </c>
      <c r="AK917" t="s">
        <v>5492</v>
      </c>
      <c r="AL917" s="2">
        <v>41993.701354166667</v>
      </c>
      <c r="AM917" t="s">
        <v>10539</v>
      </c>
      <c r="AN917" t="s">
        <v>10540</v>
      </c>
      <c r="AO917">
        <v>6</v>
      </c>
      <c r="AP917" t="s">
        <v>859</v>
      </c>
      <c r="AQ917" t="s">
        <v>860</v>
      </c>
      <c r="AR917">
        <v>40</v>
      </c>
      <c r="AT917" t="s">
        <v>7608</v>
      </c>
      <c r="AU917" t="s">
        <v>4806</v>
      </c>
      <c r="AV917" t="s">
        <v>62</v>
      </c>
      <c r="AW917" s="8">
        <v>6464.63</v>
      </c>
      <c r="AX917" s="8">
        <v>6464.63</v>
      </c>
      <c r="AY917" s="8">
        <v>7005.75</v>
      </c>
      <c r="AZ917" t="s">
        <v>30</v>
      </c>
      <c r="BA917" t="s">
        <v>10541</v>
      </c>
      <c r="BB917" t="s">
        <v>10542</v>
      </c>
      <c r="BC917" t="s">
        <v>10543</v>
      </c>
      <c r="BD917">
        <v>1</v>
      </c>
      <c r="BE917">
        <v>28</v>
      </c>
      <c r="BF917" t="s">
        <v>9</v>
      </c>
      <c r="BG917" t="s">
        <v>10544</v>
      </c>
      <c r="BO917" t="s">
        <v>304</v>
      </c>
      <c r="BP917">
        <v>0</v>
      </c>
      <c r="BQ917" t="s">
        <v>36</v>
      </c>
      <c r="BR917" t="s">
        <v>10545</v>
      </c>
      <c r="BS917" t="s">
        <v>9</v>
      </c>
      <c r="BT917" t="s">
        <v>9</v>
      </c>
      <c r="BU917" t="s">
        <v>38</v>
      </c>
      <c r="BV917" t="s">
        <v>10546</v>
      </c>
      <c r="BW917" t="s">
        <v>10540</v>
      </c>
      <c r="BX917" t="s">
        <v>2002</v>
      </c>
      <c r="BY917" t="s">
        <v>10540</v>
      </c>
      <c r="BZ917" t="s">
        <v>72</v>
      </c>
      <c r="CD917" t="s">
        <v>6806</v>
      </c>
      <c r="CE917" t="s">
        <v>129</v>
      </c>
      <c r="CF917">
        <v>219</v>
      </c>
      <c r="CG917" t="s">
        <v>1501</v>
      </c>
      <c r="CI917" t="s">
        <v>10482</v>
      </c>
      <c r="CJ917">
        <v>75</v>
      </c>
      <c r="CK917" t="s">
        <v>45</v>
      </c>
      <c r="CL917" s="1">
        <v>42238</v>
      </c>
      <c r="CM917" t="s">
        <v>10541</v>
      </c>
      <c r="CN917" t="s">
        <v>10547</v>
      </c>
      <c r="CO917" t="s">
        <v>10548</v>
      </c>
      <c r="CQ917">
        <v>3</v>
      </c>
      <c r="CR917" s="8">
        <v>7684.7</v>
      </c>
      <c r="CS917">
        <v>1</v>
      </c>
      <c r="CU917" s="8">
        <v>6464.63</v>
      </c>
      <c r="CV917">
        <v>3</v>
      </c>
      <c r="CX917" t="s">
        <v>10549</v>
      </c>
      <c r="CY917">
        <v>5.8</v>
      </c>
    </row>
    <row r="918" spans="1:103" x14ac:dyDescent="0.35">
      <c r="A918" t="s">
        <v>10550</v>
      </c>
      <c r="B918" s="19" t="s">
        <v>10482</v>
      </c>
      <c r="C918" t="s">
        <v>9</v>
      </c>
      <c r="D918">
        <v>100</v>
      </c>
      <c r="E918">
        <v>29</v>
      </c>
      <c r="F918" t="s">
        <v>10482</v>
      </c>
      <c r="G918">
        <v>1581</v>
      </c>
      <c r="H918" t="s">
        <v>10</v>
      </c>
      <c r="I918">
        <v>29</v>
      </c>
      <c r="J918" t="s">
        <v>791</v>
      </c>
      <c r="K918" t="s">
        <v>281</v>
      </c>
      <c r="L918" s="1"/>
      <c r="M918" s="1">
        <v>42236</v>
      </c>
      <c r="N918" s="1">
        <v>42108</v>
      </c>
      <c r="O918" t="s">
        <v>13</v>
      </c>
      <c r="P918" s="1">
        <v>42127</v>
      </c>
      <c r="Q918" t="s">
        <v>10551</v>
      </c>
      <c r="R918" t="s">
        <v>9</v>
      </c>
      <c r="S918" t="s">
        <v>10484</v>
      </c>
      <c r="T918" t="s">
        <v>13</v>
      </c>
      <c r="U918" t="s">
        <v>226</v>
      </c>
      <c r="X918" s="8">
        <v>38.15</v>
      </c>
      <c r="Y918" s="8">
        <v>22.85</v>
      </c>
      <c r="Z918" s="8">
        <v>31.05</v>
      </c>
      <c r="AA918" s="8">
        <v>6429.33</v>
      </c>
      <c r="AB918" t="s">
        <v>600</v>
      </c>
      <c r="AC918" t="s">
        <v>600</v>
      </c>
      <c r="AD918" t="s">
        <v>438</v>
      </c>
      <c r="AE918" t="s">
        <v>791</v>
      </c>
      <c r="AF918" t="s">
        <v>177</v>
      </c>
      <c r="AG918" t="s">
        <v>10552</v>
      </c>
      <c r="AH918" t="s">
        <v>526</v>
      </c>
      <c r="AI918" t="s">
        <v>527</v>
      </c>
      <c r="AJ918" t="s">
        <v>80</v>
      </c>
      <c r="AK918" t="s">
        <v>3236</v>
      </c>
      <c r="AL918" s="2">
        <v>42108.458726851852</v>
      </c>
      <c r="AM918" t="s">
        <v>10553</v>
      </c>
      <c r="AN918" t="s">
        <v>10553</v>
      </c>
      <c r="AO918">
        <v>3</v>
      </c>
      <c r="AP918" t="s">
        <v>859</v>
      </c>
      <c r="AQ918" t="s">
        <v>860</v>
      </c>
      <c r="AR918">
        <v>40</v>
      </c>
      <c r="AT918" t="s">
        <v>7608</v>
      </c>
      <c r="AU918" t="s">
        <v>4806</v>
      </c>
      <c r="AV918" t="s">
        <v>83</v>
      </c>
      <c r="AW918" s="8">
        <v>5925.95</v>
      </c>
      <c r="AX918" s="8">
        <v>5925.95</v>
      </c>
      <c r="AY918" s="8">
        <v>6429.33</v>
      </c>
      <c r="BA918" t="s">
        <v>10554</v>
      </c>
      <c r="BB918" t="s">
        <v>64</v>
      </c>
      <c r="BC918" t="s">
        <v>10555</v>
      </c>
      <c r="BD918">
        <v>1</v>
      </c>
      <c r="BE918">
        <v>28</v>
      </c>
      <c r="BF918" t="s">
        <v>69</v>
      </c>
      <c r="BG918" t="s">
        <v>10556</v>
      </c>
      <c r="BO918" t="s">
        <v>1097</v>
      </c>
      <c r="BP918">
        <v>0</v>
      </c>
      <c r="BQ918" t="s">
        <v>36</v>
      </c>
      <c r="BR918" t="s">
        <v>10557</v>
      </c>
      <c r="BS918" t="s">
        <v>9</v>
      </c>
      <c r="BT918" t="s">
        <v>9</v>
      </c>
      <c r="BU918" t="s">
        <v>38</v>
      </c>
      <c r="BV918" t="s">
        <v>10558</v>
      </c>
      <c r="BW918" t="s">
        <v>10553</v>
      </c>
      <c r="BX918" t="s">
        <v>292</v>
      </c>
      <c r="BY918" t="s">
        <v>10553</v>
      </c>
      <c r="BZ918" t="s">
        <v>40</v>
      </c>
      <c r="CA918" t="s">
        <v>10559</v>
      </c>
      <c r="CB918" t="s">
        <v>10560</v>
      </c>
      <c r="CD918" t="s">
        <v>254</v>
      </c>
      <c r="CF918">
        <v>199</v>
      </c>
      <c r="CG918" t="s">
        <v>55</v>
      </c>
      <c r="CI918" t="s">
        <v>10482</v>
      </c>
      <c r="CJ918">
        <v>75</v>
      </c>
      <c r="CK918" t="s">
        <v>45</v>
      </c>
      <c r="CL918" s="1">
        <v>42236</v>
      </c>
      <c r="CM918" t="s">
        <v>10554</v>
      </c>
      <c r="CO918" t="s">
        <v>10561</v>
      </c>
      <c r="CQ918">
        <v>2</v>
      </c>
      <c r="CR918" s="8">
        <v>6982.91</v>
      </c>
      <c r="CS918">
        <v>1</v>
      </c>
      <c r="CU918" s="8">
        <v>5925.95</v>
      </c>
      <c r="CV918">
        <v>3</v>
      </c>
      <c r="CX918" t="s">
        <v>10562</v>
      </c>
      <c r="CY918">
        <v>5.8</v>
      </c>
    </row>
    <row r="919" spans="1:103" x14ac:dyDescent="0.35">
      <c r="A919" t="s">
        <v>10563</v>
      </c>
      <c r="B919" s="19" t="s">
        <v>10482</v>
      </c>
      <c r="C919" t="s">
        <v>9</v>
      </c>
      <c r="D919">
        <v>99.12</v>
      </c>
      <c r="E919">
        <v>29</v>
      </c>
      <c r="F919" t="s">
        <v>10482</v>
      </c>
      <c r="G919">
        <v>1493</v>
      </c>
      <c r="H919" t="s">
        <v>50</v>
      </c>
      <c r="I919">
        <v>29</v>
      </c>
      <c r="J919" t="s">
        <v>791</v>
      </c>
      <c r="K919" t="s">
        <v>10564</v>
      </c>
      <c r="L919" s="1"/>
      <c r="M919" s="1">
        <v>42235</v>
      </c>
      <c r="N919" s="1">
        <v>42097</v>
      </c>
      <c r="O919" t="s">
        <v>13</v>
      </c>
      <c r="P919" s="1">
        <v>42107</v>
      </c>
      <c r="Q919" t="s">
        <v>436</v>
      </c>
      <c r="R919" t="s">
        <v>9</v>
      </c>
      <c r="S919" t="s">
        <v>10484</v>
      </c>
      <c r="T919" t="s">
        <v>13</v>
      </c>
      <c r="U919" t="s">
        <v>53</v>
      </c>
      <c r="X919" s="8">
        <v>48.87</v>
      </c>
      <c r="Y919" s="8">
        <v>26.13</v>
      </c>
      <c r="Z919" s="8">
        <v>31.05</v>
      </c>
      <c r="AA919" s="8">
        <v>7055.75</v>
      </c>
      <c r="AB919" t="s">
        <v>205</v>
      </c>
      <c r="AC919" t="s">
        <v>3187</v>
      </c>
      <c r="AD919" t="s">
        <v>438</v>
      </c>
      <c r="AE919" t="s">
        <v>791</v>
      </c>
      <c r="AF919" t="s">
        <v>177</v>
      </c>
      <c r="AG919" t="s">
        <v>10565</v>
      </c>
      <c r="AH919" t="s">
        <v>506</v>
      </c>
      <c r="AI919" t="s">
        <v>507</v>
      </c>
      <c r="AJ919" t="s">
        <v>100</v>
      </c>
      <c r="AK919" t="s">
        <v>5421</v>
      </c>
      <c r="AL919" s="2">
        <v>42097.473333333335</v>
      </c>
      <c r="AM919" t="s">
        <v>10566</v>
      </c>
      <c r="AN919" t="s">
        <v>10567</v>
      </c>
      <c r="AO919">
        <v>4</v>
      </c>
      <c r="AP919" t="s">
        <v>859</v>
      </c>
      <c r="AQ919" t="s">
        <v>860</v>
      </c>
      <c r="AR919">
        <v>40</v>
      </c>
      <c r="AT919" t="s">
        <v>7608</v>
      </c>
      <c r="AU919" t="s">
        <v>4806</v>
      </c>
      <c r="AV919" t="s">
        <v>104</v>
      </c>
      <c r="AW919" s="8">
        <v>6557.6</v>
      </c>
      <c r="AX919" s="8">
        <v>6557.6</v>
      </c>
      <c r="AY919" s="8">
        <v>7118.25</v>
      </c>
      <c r="BA919" t="s">
        <v>10568</v>
      </c>
      <c r="BB919" t="s">
        <v>10569</v>
      </c>
      <c r="BC919" t="s">
        <v>10570</v>
      </c>
      <c r="BD919">
        <v>1</v>
      </c>
      <c r="BE919">
        <v>28</v>
      </c>
      <c r="BF919" t="s">
        <v>69</v>
      </c>
      <c r="BG919" t="s">
        <v>10571</v>
      </c>
      <c r="BO919" t="s">
        <v>304</v>
      </c>
      <c r="BP919">
        <v>62.5</v>
      </c>
      <c r="BQ919" t="s">
        <v>36</v>
      </c>
      <c r="BR919" t="s">
        <v>10572</v>
      </c>
      <c r="BS919" t="s">
        <v>69</v>
      </c>
      <c r="BT919" t="s">
        <v>69</v>
      </c>
      <c r="BU919" t="s">
        <v>38</v>
      </c>
      <c r="BV919" t="s">
        <v>10573</v>
      </c>
      <c r="BW919" t="s">
        <v>10566</v>
      </c>
      <c r="BX919" t="s">
        <v>10574</v>
      </c>
      <c r="BY919" t="s">
        <v>10567</v>
      </c>
      <c r="BZ919" t="s">
        <v>40</v>
      </c>
      <c r="CB919" t="s">
        <v>10575</v>
      </c>
      <c r="CC919" t="s">
        <v>10576</v>
      </c>
      <c r="CE919" t="s">
        <v>2098</v>
      </c>
      <c r="CF919">
        <v>219</v>
      </c>
      <c r="CG919" t="s">
        <v>1501</v>
      </c>
      <c r="CI919" t="s">
        <v>10482</v>
      </c>
      <c r="CJ919">
        <v>75</v>
      </c>
      <c r="CK919" t="s">
        <v>45</v>
      </c>
      <c r="CL919" s="1">
        <v>42235</v>
      </c>
      <c r="CM919" t="s">
        <v>10568</v>
      </c>
      <c r="CN919" t="s">
        <v>10577</v>
      </c>
      <c r="CO919" t="s">
        <v>10578</v>
      </c>
      <c r="CP919" t="s">
        <v>10576</v>
      </c>
      <c r="CQ919">
        <v>2</v>
      </c>
      <c r="CR919" s="8"/>
      <c r="CS919">
        <v>2</v>
      </c>
      <c r="CU919" s="8">
        <v>6557.6</v>
      </c>
      <c r="CV919">
        <v>3</v>
      </c>
      <c r="CX919" t="s">
        <v>10579</v>
      </c>
      <c r="CY919">
        <v>5.8</v>
      </c>
    </row>
    <row r="920" spans="1:103" x14ac:dyDescent="0.35">
      <c r="A920" t="s">
        <v>10580</v>
      </c>
      <c r="B920" s="19" t="s">
        <v>10482</v>
      </c>
      <c r="C920" t="s">
        <v>69</v>
      </c>
      <c r="D920">
        <v>78.430000000000007</v>
      </c>
      <c r="E920">
        <v>29</v>
      </c>
      <c r="F920" t="s">
        <v>10482</v>
      </c>
      <c r="G920">
        <v>383</v>
      </c>
      <c r="H920" t="s">
        <v>10</v>
      </c>
      <c r="I920">
        <v>29</v>
      </c>
      <c r="J920" t="s">
        <v>791</v>
      </c>
      <c r="K920" t="s">
        <v>10581</v>
      </c>
      <c r="L920" s="1">
        <v>41905</v>
      </c>
      <c r="M920" s="1">
        <v>42237</v>
      </c>
      <c r="N920" s="1">
        <v>41890</v>
      </c>
      <c r="O920" t="s">
        <v>990</v>
      </c>
      <c r="P920" s="1">
        <v>41897</v>
      </c>
      <c r="Q920" t="s">
        <v>202</v>
      </c>
      <c r="R920" t="s">
        <v>9</v>
      </c>
      <c r="S920" t="s">
        <v>10484</v>
      </c>
      <c r="T920" t="s">
        <v>991</v>
      </c>
      <c r="X920" s="8">
        <v>38.15</v>
      </c>
      <c r="Y920" s="8">
        <v>22.85</v>
      </c>
      <c r="Z920" s="8">
        <v>31.05</v>
      </c>
      <c r="AA920" s="8">
        <v>4993.4799999999996</v>
      </c>
      <c r="AB920" t="s">
        <v>600</v>
      </c>
      <c r="AC920" t="s">
        <v>600</v>
      </c>
      <c r="AD920" t="s">
        <v>438</v>
      </c>
      <c r="AE920" t="s">
        <v>791</v>
      </c>
      <c r="AF920" t="s">
        <v>177</v>
      </c>
      <c r="AG920" t="s">
        <v>10582</v>
      </c>
      <c r="AH920" t="s">
        <v>10583</v>
      </c>
      <c r="AI920" t="s">
        <v>2814</v>
      </c>
      <c r="AJ920" t="s">
        <v>23</v>
      </c>
      <c r="AK920" t="s">
        <v>3208</v>
      </c>
      <c r="AL920" s="2">
        <v>41890.491944444446</v>
      </c>
      <c r="AN920" t="s">
        <v>10584</v>
      </c>
      <c r="AO920">
        <v>6</v>
      </c>
      <c r="AP920" t="s">
        <v>859</v>
      </c>
      <c r="AQ920" t="s">
        <v>860</v>
      </c>
      <c r="AR920">
        <v>40</v>
      </c>
      <c r="AT920" t="s">
        <v>7608</v>
      </c>
      <c r="AU920" t="s">
        <v>4806</v>
      </c>
      <c r="AV920" t="s">
        <v>29</v>
      </c>
      <c r="AW920" s="8">
        <v>5874.3</v>
      </c>
      <c r="AX920" s="8">
        <v>5874.3</v>
      </c>
      <c r="AY920" s="8">
        <v>6366.84</v>
      </c>
      <c r="BB920" t="s">
        <v>10585</v>
      </c>
      <c r="BD920">
        <v>1</v>
      </c>
      <c r="BE920">
        <v>28</v>
      </c>
      <c r="BF920" t="s">
        <v>69</v>
      </c>
      <c r="BG920" t="s">
        <v>10586</v>
      </c>
      <c r="BO920" t="s">
        <v>1097</v>
      </c>
      <c r="BP920">
        <v>1373.36</v>
      </c>
      <c r="BQ920" t="s">
        <v>36</v>
      </c>
      <c r="BR920" t="s">
        <v>1446</v>
      </c>
      <c r="BS920" t="s">
        <v>9</v>
      </c>
      <c r="BT920" t="s">
        <v>69</v>
      </c>
      <c r="BU920" t="s">
        <v>38</v>
      </c>
      <c r="BV920" t="s">
        <v>10587</v>
      </c>
      <c r="BW920" t="s">
        <v>10584</v>
      </c>
      <c r="BX920" t="s">
        <v>10588</v>
      </c>
      <c r="BY920" t="s">
        <v>10584</v>
      </c>
      <c r="BZ920" t="s">
        <v>40</v>
      </c>
      <c r="CE920" t="s">
        <v>129</v>
      </c>
      <c r="CF920">
        <v>199</v>
      </c>
      <c r="CG920" t="s">
        <v>55</v>
      </c>
      <c r="CI920" t="s">
        <v>10482</v>
      </c>
      <c r="CJ920">
        <v>75</v>
      </c>
      <c r="CK920" t="s">
        <v>45</v>
      </c>
      <c r="CL920" s="1">
        <v>42237</v>
      </c>
      <c r="CM920" t="s">
        <v>10589</v>
      </c>
      <c r="CN920" t="s">
        <v>10590</v>
      </c>
      <c r="CO920" t="s">
        <v>10591</v>
      </c>
      <c r="CQ920">
        <v>3</v>
      </c>
      <c r="CR920" s="8">
        <v>6982.9</v>
      </c>
      <c r="CS920">
        <v>1</v>
      </c>
      <c r="CU920" s="8">
        <v>5874.3</v>
      </c>
      <c r="CV920">
        <v>3</v>
      </c>
      <c r="CX920" t="s">
        <v>10592</v>
      </c>
      <c r="CY920">
        <v>5.8</v>
      </c>
    </row>
    <row r="921" spans="1:103" x14ac:dyDescent="0.35">
      <c r="L921" s="1"/>
      <c r="M921" s="1"/>
      <c r="P921" s="1"/>
      <c r="AL921" s="2"/>
      <c r="CL921" s="1"/>
    </row>
    <row r="922" spans="1:103" x14ac:dyDescent="0.35">
      <c r="L922" s="1"/>
      <c r="M922" s="1"/>
      <c r="P922" s="1"/>
      <c r="AL922" s="2"/>
      <c r="CL922" s="1"/>
    </row>
    <row r="923" spans="1:103" x14ac:dyDescent="0.35">
      <c r="L923" s="1"/>
      <c r="M923" s="1"/>
      <c r="P923" s="1"/>
      <c r="AL923" s="2"/>
      <c r="CL923" s="1"/>
    </row>
    <row r="924" spans="1:103" x14ac:dyDescent="0.35">
      <c r="L924" s="1"/>
      <c r="M924" s="1"/>
      <c r="P924" s="1"/>
      <c r="AL924" s="2"/>
      <c r="CL924" s="1"/>
    </row>
    <row r="925" spans="1:103" x14ac:dyDescent="0.35">
      <c r="A925" t="s">
        <v>10593</v>
      </c>
      <c r="H925">
        <f>SUBTOTAL(103,Tabel1[Boat day part])</f>
        <v>917</v>
      </c>
      <c r="I925" s="42">
        <f>SUBTOTAL(109,Tabel1[Capacity])</f>
        <v>48686</v>
      </c>
      <c r="X925"/>
      <c r="Y925"/>
      <c r="Z925"/>
      <c r="AA925"/>
      <c r="CS925"/>
      <c r="CU925" s="8">
        <f>SUBTOTAL(109,Tabel1[Sales value excluding VAT])</f>
        <v>11420290.160000006</v>
      </c>
      <c r="CV925"/>
      <c r="CY925">
        <f>SUBTOTAL(109,Tabel1[WOA])</f>
        <v>27314.599999999955</v>
      </c>
    </row>
    <row r="926" spans="1:103" x14ac:dyDescent="0.35">
      <c r="I926">
        <f>Tabel1[[#Totals],[Capacity]]/Tabel1[[#Totals],[Boat day part]]</f>
        <v>53.092693565976006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E317F-77FF-CD45-9177-2464A4C4056D}">
  <dimension ref="A1:O218"/>
  <sheetViews>
    <sheetView topLeftCell="E1" zoomScale="93" zoomScaleNormal="93" workbookViewId="0">
      <selection activeCell="G5" sqref="G5"/>
    </sheetView>
  </sheetViews>
  <sheetFormatPr defaultColWidth="10.7265625" defaultRowHeight="14.5" x14ac:dyDescent="0.35"/>
  <cols>
    <col min="1" max="1" width="11.26953125" hidden="1" customWidth="1"/>
    <col min="2" max="2" width="15.7265625" hidden="1" customWidth="1"/>
    <col min="3" max="4" width="18.453125" hidden="1" customWidth="1"/>
    <col min="10" max="11" width="10.1796875" bestFit="1" customWidth="1"/>
    <col min="12" max="12" width="16" bestFit="1" customWidth="1"/>
    <col min="13" max="13" width="25" bestFit="1" customWidth="1"/>
    <col min="14" max="14" width="20" bestFit="1" customWidth="1"/>
    <col min="15" max="15" width="29" bestFit="1" customWidth="1"/>
    <col min="16" max="16" width="25" bestFit="1" customWidth="1"/>
  </cols>
  <sheetData>
    <row r="1" spans="1:15" x14ac:dyDescent="0.35">
      <c r="A1" s="9" t="s">
        <v>10655</v>
      </c>
      <c r="B1" t="s">
        <v>10653</v>
      </c>
      <c r="C1" t="s">
        <v>10654</v>
      </c>
      <c r="E1" t="s">
        <v>10655</v>
      </c>
      <c r="F1" t="s">
        <v>10652</v>
      </c>
      <c r="G1" s="45" t="s">
        <v>10656</v>
      </c>
      <c r="H1" s="45" t="s">
        <v>10657</v>
      </c>
      <c r="I1" s="45" t="s">
        <v>10658</v>
      </c>
      <c r="K1" s="9" t="s">
        <v>10597</v>
      </c>
      <c r="L1" t="s">
        <v>10660</v>
      </c>
      <c r="M1" t="s">
        <v>10662</v>
      </c>
      <c r="N1" t="s">
        <v>10659</v>
      </c>
      <c r="O1" t="s">
        <v>10661</v>
      </c>
    </row>
    <row r="2" spans="1:15" x14ac:dyDescent="0.35">
      <c r="A2" s="1">
        <v>41869</v>
      </c>
      <c r="B2">
        <v>40</v>
      </c>
      <c r="C2">
        <v>1</v>
      </c>
      <c r="E2" s="1">
        <v>41869</v>
      </c>
      <c r="F2">
        <v>40</v>
      </c>
      <c r="G2">
        <f>(Tabel11[[#This Row],[arrangementen]])</f>
        <v>40</v>
      </c>
      <c r="H2">
        <v>1</v>
      </c>
      <c r="I2">
        <v>1</v>
      </c>
      <c r="K2" s="10" t="s">
        <v>10600</v>
      </c>
      <c r="L2">
        <v>237</v>
      </c>
      <c r="M2">
        <v>237</v>
      </c>
      <c r="N2">
        <v>17481</v>
      </c>
      <c r="O2">
        <v>17481</v>
      </c>
    </row>
    <row r="3" spans="1:15" x14ac:dyDescent="0.35">
      <c r="A3" s="1">
        <v>41870</v>
      </c>
      <c r="B3">
        <v>4330</v>
      </c>
      <c r="C3">
        <v>46</v>
      </c>
      <c r="E3" s="1">
        <v>41870</v>
      </c>
      <c r="F3">
        <v>4330</v>
      </c>
      <c r="G3">
        <f>(Tabel11[[#This Row],[arrangementen]])+G2</f>
        <v>4370</v>
      </c>
      <c r="H3">
        <v>46</v>
      </c>
      <c r="I3">
        <v>47</v>
      </c>
      <c r="K3" s="11" t="s">
        <v>10601</v>
      </c>
      <c r="L3">
        <v>137</v>
      </c>
      <c r="M3">
        <v>137</v>
      </c>
      <c r="N3">
        <v>10429</v>
      </c>
      <c r="O3">
        <v>10429</v>
      </c>
    </row>
    <row r="4" spans="1:15" x14ac:dyDescent="0.35">
      <c r="A4" s="1">
        <v>41871</v>
      </c>
      <c r="B4">
        <v>1999</v>
      </c>
      <c r="C4">
        <v>21</v>
      </c>
      <c r="E4" s="1">
        <v>41871</v>
      </c>
      <c r="F4">
        <v>1999</v>
      </c>
      <c r="G4">
        <f>(Tabel11[[#This Row],[arrangementen]])+G3</f>
        <v>6369</v>
      </c>
      <c r="H4">
        <v>21</v>
      </c>
      <c r="I4">
        <v>68</v>
      </c>
      <c r="K4" s="12" t="s">
        <v>10602</v>
      </c>
      <c r="L4">
        <v>88</v>
      </c>
      <c r="M4">
        <v>88</v>
      </c>
      <c r="N4">
        <v>7626</v>
      </c>
      <c r="O4">
        <v>7626</v>
      </c>
    </row>
    <row r="5" spans="1:15" x14ac:dyDescent="0.35">
      <c r="A5" s="1">
        <v>41872</v>
      </c>
      <c r="B5">
        <v>855</v>
      </c>
      <c r="C5">
        <v>11</v>
      </c>
      <c r="E5" s="1">
        <v>41872</v>
      </c>
      <c r="F5">
        <v>855</v>
      </c>
      <c r="G5">
        <f>(Tabel11[[#This Row],[arrangementen]])+G4</f>
        <v>7224</v>
      </c>
      <c r="H5">
        <v>11</v>
      </c>
      <c r="I5">
        <v>79</v>
      </c>
      <c r="K5" s="12" t="s">
        <v>10603</v>
      </c>
      <c r="L5">
        <v>49</v>
      </c>
      <c r="M5">
        <v>137</v>
      </c>
      <c r="N5">
        <v>2803</v>
      </c>
      <c r="O5">
        <v>10429</v>
      </c>
    </row>
    <row r="6" spans="1:15" x14ac:dyDescent="0.35">
      <c r="A6" s="1">
        <v>41873</v>
      </c>
      <c r="B6">
        <v>178</v>
      </c>
      <c r="C6">
        <v>5</v>
      </c>
      <c r="E6" s="1">
        <v>41873</v>
      </c>
      <c r="F6">
        <v>178</v>
      </c>
      <c r="G6">
        <f>(Tabel11[[#This Row],[arrangementen]])+G5</f>
        <v>7402</v>
      </c>
      <c r="H6">
        <v>5</v>
      </c>
      <c r="I6">
        <v>84</v>
      </c>
      <c r="K6" s="11" t="s">
        <v>10604</v>
      </c>
      <c r="L6">
        <v>100</v>
      </c>
      <c r="M6">
        <v>237</v>
      </c>
      <c r="N6">
        <v>7052</v>
      </c>
      <c r="O6">
        <v>17481</v>
      </c>
    </row>
    <row r="7" spans="1:15" x14ac:dyDescent="0.35">
      <c r="A7" s="1">
        <v>41876</v>
      </c>
      <c r="B7">
        <v>12</v>
      </c>
      <c r="C7">
        <v>1</v>
      </c>
      <c r="E7" s="1">
        <v>41876</v>
      </c>
      <c r="F7">
        <v>12</v>
      </c>
      <c r="G7">
        <f>(Tabel11[[#This Row],[arrangementen]])+G6</f>
        <v>7414</v>
      </c>
      <c r="H7">
        <v>1</v>
      </c>
      <c r="I7">
        <v>85</v>
      </c>
      <c r="K7" s="12" t="s">
        <v>10605</v>
      </c>
      <c r="L7">
        <v>38</v>
      </c>
      <c r="M7">
        <v>175</v>
      </c>
      <c r="N7">
        <v>2513</v>
      </c>
      <c r="O7">
        <v>12942</v>
      </c>
    </row>
    <row r="8" spans="1:15" x14ac:dyDescent="0.35">
      <c r="A8" s="1">
        <v>41878</v>
      </c>
      <c r="B8">
        <v>80</v>
      </c>
      <c r="C8">
        <v>1</v>
      </c>
      <c r="E8" s="1">
        <v>41878</v>
      </c>
      <c r="F8">
        <v>80</v>
      </c>
      <c r="G8">
        <f>(Tabel11[[#This Row],[arrangementen]])+G7</f>
        <v>7494</v>
      </c>
      <c r="H8">
        <v>1</v>
      </c>
      <c r="I8">
        <v>86</v>
      </c>
      <c r="K8" s="12" t="s">
        <v>10606</v>
      </c>
      <c r="L8">
        <v>35</v>
      </c>
      <c r="M8">
        <v>210</v>
      </c>
      <c r="N8">
        <v>2806</v>
      </c>
      <c r="O8">
        <v>15748</v>
      </c>
    </row>
    <row r="9" spans="1:15" x14ac:dyDescent="0.35">
      <c r="A9" s="1">
        <v>41879</v>
      </c>
      <c r="B9">
        <v>12</v>
      </c>
      <c r="C9">
        <v>1</v>
      </c>
      <c r="E9" s="1">
        <v>41879</v>
      </c>
      <c r="F9">
        <v>12</v>
      </c>
      <c r="G9">
        <f>(Tabel11[[#This Row],[arrangementen]])+G8</f>
        <v>7506</v>
      </c>
      <c r="H9">
        <v>1</v>
      </c>
      <c r="I9">
        <v>87</v>
      </c>
      <c r="K9" s="12" t="s">
        <v>10607</v>
      </c>
      <c r="L9">
        <v>27</v>
      </c>
      <c r="M9">
        <v>237</v>
      </c>
      <c r="N9">
        <v>1733</v>
      </c>
      <c r="O9">
        <v>17481</v>
      </c>
    </row>
    <row r="10" spans="1:15" x14ac:dyDescent="0.35">
      <c r="A10" s="1">
        <v>41880</v>
      </c>
      <c r="B10">
        <v>120</v>
      </c>
      <c r="C10">
        <v>1</v>
      </c>
      <c r="E10" s="1">
        <v>41880</v>
      </c>
      <c r="F10">
        <v>120</v>
      </c>
      <c r="G10">
        <f>(Tabel11[[#This Row],[arrangementen]])+G9</f>
        <v>7626</v>
      </c>
      <c r="H10">
        <v>1</v>
      </c>
      <c r="I10">
        <v>88</v>
      </c>
      <c r="K10" s="10" t="s">
        <v>1400</v>
      </c>
      <c r="L10">
        <v>682</v>
      </c>
      <c r="M10">
        <v>919</v>
      </c>
      <c r="N10">
        <v>31205</v>
      </c>
      <c r="O10">
        <v>48686</v>
      </c>
    </row>
    <row r="11" spans="1:15" x14ac:dyDescent="0.35">
      <c r="A11" s="1">
        <v>41883</v>
      </c>
      <c r="B11">
        <v>120</v>
      </c>
      <c r="C11">
        <v>6</v>
      </c>
      <c r="E11" s="1">
        <v>41883</v>
      </c>
      <c r="F11">
        <v>120</v>
      </c>
      <c r="G11">
        <f>(Tabel11[[#This Row],[arrangementen]])+G10</f>
        <v>7746</v>
      </c>
      <c r="H11">
        <v>6</v>
      </c>
      <c r="I11">
        <v>94</v>
      </c>
      <c r="K11" s="11" t="s">
        <v>10608</v>
      </c>
      <c r="L11">
        <v>256</v>
      </c>
      <c r="M11">
        <v>493</v>
      </c>
      <c r="N11">
        <v>14411</v>
      </c>
      <c r="O11">
        <v>31892</v>
      </c>
    </row>
    <row r="12" spans="1:15" x14ac:dyDescent="0.35">
      <c r="A12" s="1">
        <v>41884</v>
      </c>
      <c r="B12">
        <v>371</v>
      </c>
      <c r="C12">
        <v>5</v>
      </c>
      <c r="E12" s="1">
        <v>41884</v>
      </c>
      <c r="F12">
        <v>371</v>
      </c>
      <c r="G12">
        <f>(Tabel11[[#This Row],[arrangementen]])+G11</f>
        <v>8117</v>
      </c>
      <c r="H12">
        <v>5</v>
      </c>
      <c r="I12">
        <v>99</v>
      </c>
      <c r="K12" s="12" t="s">
        <v>10609</v>
      </c>
      <c r="L12">
        <v>41</v>
      </c>
      <c r="M12">
        <v>278</v>
      </c>
      <c r="N12">
        <v>2595</v>
      </c>
      <c r="O12">
        <v>20076</v>
      </c>
    </row>
    <row r="13" spans="1:15" x14ac:dyDescent="0.35">
      <c r="A13" s="1">
        <v>41885</v>
      </c>
      <c r="B13">
        <v>275</v>
      </c>
      <c r="C13">
        <v>4</v>
      </c>
      <c r="E13" s="1">
        <v>41885</v>
      </c>
      <c r="F13">
        <v>275</v>
      </c>
      <c r="G13">
        <f>(Tabel11[[#This Row],[arrangementen]])+G12</f>
        <v>8392</v>
      </c>
      <c r="H13">
        <v>4</v>
      </c>
      <c r="I13">
        <v>103</v>
      </c>
      <c r="K13" s="12" t="s">
        <v>10610</v>
      </c>
      <c r="L13">
        <v>106</v>
      </c>
      <c r="M13">
        <v>384</v>
      </c>
      <c r="N13">
        <v>6470</v>
      </c>
      <c r="O13">
        <v>26546</v>
      </c>
    </row>
    <row r="14" spans="1:15" x14ac:dyDescent="0.35">
      <c r="A14" s="1">
        <v>41886</v>
      </c>
      <c r="B14">
        <v>160</v>
      </c>
      <c r="C14">
        <v>2</v>
      </c>
      <c r="E14" s="1">
        <v>41886</v>
      </c>
      <c r="F14">
        <v>160</v>
      </c>
      <c r="G14">
        <f>(Tabel11[[#This Row],[arrangementen]])+G13</f>
        <v>8552</v>
      </c>
      <c r="H14">
        <v>2</v>
      </c>
      <c r="I14">
        <v>105</v>
      </c>
      <c r="K14" s="12" t="s">
        <v>10611</v>
      </c>
      <c r="L14">
        <v>109</v>
      </c>
      <c r="M14">
        <v>493</v>
      </c>
      <c r="N14">
        <v>5346</v>
      </c>
      <c r="O14">
        <v>31892</v>
      </c>
    </row>
    <row r="15" spans="1:15" x14ac:dyDescent="0.35">
      <c r="A15" s="1">
        <v>41887</v>
      </c>
      <c r="B15">
        <v>225</v>
      </c>
      <c r="C15">
        <v>3</v>
      </c>
      <c r="E15" s="1">
        <v>41887</v>
      </c>
      <c r="F15">
        <v>225</v>
      </c>
      <c r="G15">
        <f>(Tabel11[[#This Row],[arrangementen]])+G14</f>
        <v>8777</v>
      </c>
      <c r="H15">
        <v>3</v>
      </c>
      <c r="I15">
        <v>108</v>
      </c>
      <c r="K15" s="11" t="s">
        <v>10612</v>
      </c>
      <c r="L15">
        <v>323</v>
      </c>
      <c r="M15">
        <v>816</v>
      </c>
      <c r="N15">
        <v>14029</v>
      </c>
      <c r="O15">
        <v>45921</v>
      </c>
    </row>
    <row r="16" spans="1:15" x14ac:dyDescent="0.35">
      <c r="A16" s="1">
        <v>41890</v>
      </c>
      <c r="B16">
        <v>29</v>
      </c>
      <c r="C16">
        <v>1</v>
      </c>
      <c r="E16" s="1">
        <v>41890</v>
      </c>
      <c r="F16">
        <v>29</v>
      </c>
      <c r="G16">
        <f>(Tabel11[[#This Row],[arrangementen]])+G15</f>
        <v>8806</v>
      </c>
      <c r="H16">
        <v>1</v>
      </c>
      <c r="I16">
        <v>109</v>
      </c>
      <c r="K16" s="12" t="s">
        <v>10613</v>
      </c>
      <c r="L16">
        <v>116</v>
      </c>
      <c r="M16">
        <v>609</v>
      </c>
      <c r="N16">
        <v>6860</v>
      </c>
      <c r="O16">
        <v>38752</v>
      </c>
    </row>
    <row r="17" spans="1:15" x14ac:dyDescent="0.35">
      <c r="A17" s="1">
        <v>41891</v>
      </c>
      <c r="B17">
        <v>315</v>
      </c>
      <c r="C17">
        <v>6</v>
      </c>
      <c r="E17" s="1">
        <v>41891</v>
      </c>
      <c r="F17">
        <v>315</v>
      </c>
      <c r="G17">
        <f>(Tabel11[[#This Row],[arrangementen]])+G16</f>
        <v>9121</v>
      </c>
      <c r="H17">
        <v>6</v>
      </c>
      <c r="I17">
        <v>115</v>
      </c>
      <c r="K17" s="12" t="s">
        <v>10614</v>
      </c>
      <c r="L17">
        <v>68</v>
      </c>
      <c r="M17">
        <v>677</v>
      </c>
      <c r="N17">
        <v>2638</v>
      </c>
      <c r="O17">
        <v>41390</v>
      </c>
    </row>
    <row r="18" spans="1:15" x14ac:dyDescent="0.35">
      <c r="A18" s="1">
        <v>41892</v>
      </c>
      <c r="B18">
        <v>20</v>
      </c>
      <c r="C18">
        <v>1</v>
      </c>
      <c r="E18" s="1">
        <v>41892</v>
      </c>
      <c r="F18">
        <v>20</v>
      </c>
      <c r="G18">
        <f>(Tabel11[[#This Row],[arrangementen]])+G17</f>
        <v>9141</v>
      </c>
      <c r="H18">
        <v>1</v>
      </c>
      <c r="I18">
        <v>116</v>
      </c>
      <c r="K18" s="12" t="s">
        <v>10615</v>
      </c>
      <c r="L18">
        <v>139</v>
      </c>
      <c r="M18">
        <v>816</v>
      </c>
      <c r="N18">
        <v>4531</v>
      </c>
      <c r="O18">
        <v>45921</v>
      </c>
    </row>
    <row r="19" spans="1:15" x14ac:dyDescent="0.35">
      <c r="A19" s="1">
        <v>41893</v>
      </c>
      <c r="B19">
        <v>53</v>
      </c>
      <c r="C19">
        <v>1</v>
      </c>
      <c r="E19" s="1">
        <v>41893</v>
      </c>
      <c r="F19">
        <v>53</v>
      </c>
      <c r="G19">
        <f>(Tabel11[[#This Row],[arrangementen]])+G18</f>
        <v>9194</v>
      </c>
      <c r="H19">
        <v>1</v>
      </c>
      <c r="I19">
        <v>117</v>
      </c>
      <c r="K19" s="11" t="s">
        <v>10601</v>
      </c>
      <c r="L19">
        <v>103</v>
      </c>
      <c r="M19">
        <v>919</v>
      </c>
      <c r="N19">
        <v>2765</v>
      </c>
      <c r="O19">
        <v>48686</v>
      </c>
    </row>
    <row r="20" spans="1:15" x14ac:dyDescent="0.35">
      <c r="A20" s="1">
        <v>41897</v>
      </c>
      <c r="B20">
        <v>80</v>
      </c>
      <c r="C20">
        <v>1</v>
      </c>
      <c r="E20" s="1">
        <v>41897</v>
      </c>
      <c r="F20">
        <v>80</v>
      </c>
      <c r="G20">
        <f>(Tabel11[[#This Row],[arrangementen]])+G19</f>
        <v>9274</v>
      </c>
      <c r="H20">
        <v>1</v>
      </c>
      <c r="I20">
        <v>118</v>
      </c>
      <c r="K20" s="12" t="s">
        <v>10616</v>
      </c>
      <c r="L20">
        <v>90</v>
      </c>
      <c r="M20">
        <v>906</v>
      </c>
      <c r="N20">
        <v>2511</v>
      </c>
      <c r="O20">
        <v>48432</v>
      </c>
    </row>
    <row r="21" spans="1:15" x14ac:dyDescent="0.35">
      <c r="A21" s="1">
        <v>41898</v>
      </c>
      <c r="B21">
        <v>289</v>
      </c>
      <c r="C21">
        <v>5</v>
      </c>
      <c r="E21" s="1">
        <v>41898</v>
      </c>
      <c r="F21">
        <v>289</v>
      </c>
      <c r="G21">
        <f>(Tabel11[[#This Row],[arrangementen]])+G20</f>
        <v>9563</v>
      </c>
      <c r="H21">
        <v>5</v>
      </c>
      <c r="I21">
        <v>123</v>
      </c>
      <c r="K21" s="12" t="s">
        <v>10602</v>
      </c>
      <c r="L21">
        <v>13</v>
      </c>
      <c r="M21">
        <v>919</v>
      </c>
      <c r="N21">
        <v>254</v>
      </c>
      <c r="O21">
        <v>48686</v>
      </c>
    </row>
    <row r="22" spans="1:15" x14ac:dyDescent="0.35">
      <c r="A22" s="1">
        <v>41900</v>
      </c>
      <c r="B22">
        <v>60</v>
      </c>
      <c r="C22">
        <v>1</v>
      </c>
      <c r="E22" s="1">
        <v>41900</v>
      </c>
      <c r="F22">
        <v>60</v>
      </c>
      <c r="G22">
        <f>(Tabel11[[#This Row],[arrangementen]])+G21</f>
        <v>9623</v>
      </c>
      <c r="H22">
        <v>1</v>
      </c>
      <c r="I22">
        <v>124</v>
      </c>
      <c r="K22" s="10" t="s">
        <v>10617</v>
      </c>
      <c r="L22">
        <v>919</v>
      </c>
      <c r="M22">
        <v>919</v>
      </c>
      <c r="N22">
        <v>48686</v>
      </c>
      <c r="O22">
        <v>48686</v>
      </c>
    </row>
    <row r="23" spans="1:15" x14ac:dyDescent="0.35">
      <c r="A23" s="1">
        <v>41901</v>
      </c>
      <c r="B23">
        <v>62</v>
      </c>
      <c r="C23">
        <v>2</v>
      </c>
      <c r="E23" s="1">
        <v>41901</v>
      </c>
      <c r="F23">
        <v>62</v>
      </c>
      <c r="G23">
        <f>(Tabel11[[#This Row],[arrangementen]])+G22</f>
        <v>9685</v>
      </c>
      <c r="H23">
        <v>2</v>
      </c>
      <c r="I23">
        <v>126</v>
      </c>
    </row>
    <row r="24" spans="1:15" x14ac:dyDescent="0.35">
      <c r="A24" s="1">
        <v>41904</v>
      </c>
      <c r="B24">
        <v>120</v>
      </c>
      <c r="C24">
        <v>1</v>
      </c>
      <c r="E24" s="1">
        <v>41904</v>
      </c>
      <c r="F24">
        <v>120</v>
      </c>
      <c r="G24">
        <f>(Tabel11[[#This Row],[arrangementen]])+G23</f>
        <v>9805</v>
      </c>
      <c r="H24">
        <v>1</v>
      </c>
      <c r="I24">
        <v>127</v>
      </c>
    </row>
    <row r="25" spans="1:15" x14ac:dyDescent="0.35">
      <c r="A25" s="1">
        <v>41905</v>
      </c>
      <c r="B25">
        <v>53</v>
      </c>
      <c r="C25">
        <v>1</v>
      </c>
      <c r="E25" s="1">
        <v>41905</v>
      </c>
      <c r="F25">
        <v>53</v>
      </c>
      <c r="G25">
        <f>(Tabel11[[#This Row],[arrangementen]])+G24</f>
        <v>9858</v>
      </c>
      <c r="H25">
        <v>1</v>
      </c>
      <c r="I25">
        <v>128</v>
      </c>
    </row>
    <row r="26" spans="1:15" x14ac:dyDescent="0.35">
      <c r="A26" s="1">
        <v>41906</v>
      </c>
      <c r="B26">
        <v>341</v>
      </c>
      <c r="C26">
        <v>5</v>
      </c>
      <c r="E26" s="1">
        <v>41906</v>
      </c>
      <c r="F26">
        <v>341</v>
      </c>
      <c r="G26">
        <f>(Tabel11[[#This Row],[arrangementen]])+G25</f>
        <v>10199</v>
      </c>
      <c r="H26">
        <v>5</v>
      </c>
      <c r="I26">
        <v>133</v>
      </c>
    </row>
    <row r="27" spans="1:15" x14ac:dyDescent="0.35">
      <c r="A27" s="1">
        <v>41907</v>
      </c>
      <c r="B27">
        <v>150</v>
      </c>
      <c r="C27">
        <v>3</v>
      </c>
      <c r="E27" s="1">
        <v>41907</v>
      </c>
      <c r="F27">
        <v>150</v>
      </c>
      <c r="G27">
        <f>(Tabel11[[#This Row],[arrangementen]])+G26</f>
        <v>10349</v>
      </c>
      <c r="H27">
        <v>3</v>
      </c>
      <c r="I27">
        <v>136</v>
      </c>
    </row>
    <row r="28" spans="1:15" x14ac:dyDescent="0.35">
      <c r="A28" s="1">
        <v>41908</v>
      </c>
      <c r="B28">
        <v>80</v>
      </c>
      <c r="C28">
        <v>1</v>
      </c>
      <c r="E28" s="1">
        <v>41908</v>
      </c>
      <c r="F28">
        <v>80</v>
      </c>
      <c r="G28">
        <f>(Tabel11[[#This Row],[arrangementen]])+G27</f>
        <v>10429</v>
      </c>
      <c r="H28">
        <v>1</v>
      </c>
      <c r="I28">
        <v>137</v>
      </c>
    </row>
    <row r="29" spans="1:15" x14ac:dyDescent="0.35">
      <c r="A29" s="1">
        <v>41913</v>
      </c>
      <c r="B29">
        <v>521</v>
      </c>
      <c r="C29">
        <v>6</v>
      </c>
      <c r="E29" s="1">
        <v>41913</v>
      </c>
      <c r="F29">
        <v>521</v>
      </c>
      <c r="G29">
        <f>(Tabel11[[#This Row],[arrangementen]])+G28</f>
        <v>10950</v>
      </c>
      <c r="H29">
        <v>6</v>
      </c>
      <c r="I29">
        <v>143</v>
      </c>
    </row>
    <row r="30" spans="1:15" x14ac:dyDescent="0.35">
      <c r="A30" s="1">
        <v>41914</v>
      </c>
      <c r="B30">
        <v>160</v>
      </c>
      <c r="C30">
        <v>1</v>
      </c>
      <c r="E30" s="1">
        <v>41914</v>
      </c>
      <c r="F30">
        <v>160</v>
      </c>
      <c r="G30">
        <f>(Tabel11[[#This Row],[arrangementen]])+G29</f>
        <v>11110</v>
      </c>
      <c r="H30">
        <v>1</v>
      </c>
      <c r="I30">
        <v>144</v>
      </c>
    </row>
    <row r="31" spans="1:15" x14ac:dyDescent="0.35">
      <c r="A31" s="1">
        <v>41915</v>
      </c>
      <c r="B31">
        <v>35</v>
      </c>
      <c r="C31">
        <v>1</v>
      </c>
      <c r="E31" s="1">
        <v>41915</v>
      </c>
      <c r="F31">
        <v>35</v>
      </c>
      <c r="G31">
        <f>(Tabel11[[#This Row],[arrangementen]])+G30</f>
        <v>11145</v>
      </c>
      <c r="H31">
        <v>1</v>
      </c>
      <c r="I31">
        <v>145</v>
      </c>
    </row>
    <row r="32" spans="1:15" x14ac:dyDescent="0.35">
      <c r="A32" s="1">
        <v>41918</v>
      </c>
      <c r="B32">
        <v>579</v>
      </c>
      <c r="C32">
        <v>9</v>
      </c>
      <c r="E32" s="1">
        <v>41918</v>
      </c>
      <c r="F32">
        <v>579</v>
      </c>
      <c r="G32">
        <f>(Tabel11[[#This Row],[arrangementen]])+G31</f>
        <v>11724</v>
      </c>
      <c r="H32">
        <v>9</v>
      </c>
      <c r="I32">
        <v>154</v>
      </c>
    </row>
    <row r="33" spans="1:9" x14ac:dyDescent="0.35">
      <c r="A33" s="1">
        <v>41921</v>
      </c>
      <c r="B33">
        <v>262</v>
      </c>
      <c r="C33">
        <v>5</v>
      </c>
      <c r="E33" s="1">
        <v>41921</v>
      </c>
      <c r="F33">
        <v>262</v>
      </c>
      <c r="G33">
        <f>(Tabel11[[#This Row],[arrangementen]])+G32</f>
        <v>11986</v>
      </c>
      <c r="H33">
        <v>5</v>
      </c>
      <c r="I33">
        <v>159</v>
      </c>
    </row>
    <row r="34" spans="1:9" x14ac:dyDescent="0.35">
      <c r="A34" s="1">
        <v>41922</v>
      </c>
      <c r="B34">
        <v>135</v>
      </c>
      <c r="C34">
        <v>1</v>
      </c>
      <c r="E34" s="1">
        <v>41922</v>
      </c>
      <c r="F34">
        <v>135</v>
      </c>
      <c r="G34">
        <f>(Tabel11[[#This Row],[arrangementen]])+G33</f>
        <v>12121</v>
      </c>
      <c r="H34">
        <v>1</v>
      </c>
      <c r="I34">
        <v>160</v>
      </c>
    </row>
    <row r="35" spans="1:9" x14ac:dyDescent="0.35">
      <c r="A35" s="1">
        <v>41926</v>
      </c>
      <c r="B35">
        <v>100</v>
      </c>
      <c r="C35">
        <v>1</v>
      </c>
      <c r="E35" s="1">
        <v>41926</v>
      </c>
      <c r="F35">
        <v>100</v>
      </c>
      <c r="G35">
        <f>(Tabel11[[#This Row],[arrangementen]])+G34</f>
        <v>12221</v>
      </c>
      <c r="H35">
        <v>1</v>
      </c>
      <c r="I35">
        <v>161</v>
      </c>
    </row>
    <row r="36" spans="1:9" x14ac:dyDescent="0.35">
      <c r="A36" s="1">
        <v>41927</v>
      </c>
      <c r="B36">
        <v>200</v>
      </c>
      <c r="C36">
        <v>2</v>
      </c>
      <c r="E36" s="1">
        <v>41927</v>
      </c>
      <c r="F36">
        <v>200</v>
      </c>
      <c r="G36">
        <f>(Tabel11[[#This Row],[arrangementen]])+G35</f>
        <v>12421</v>
      </c>
      <c r="H36">
        <v>2</v>
      </c>
      <c r="I36">
        <v>163</v>
      </c>
    </row>
    <row r="37" spans="1:9" x14ac:dyDescent="0.35">
      <c r="A37" s="1">
        <v>41928</v>
      </c>
      <c r="B37">
        <v>55</v>
      </c>
      <c r="C37">
        <v>1</v>
      </c>
      <c r="E37" s="1">
        <v>41928</v>
      </c>
      <c r="F37">
        <v>55</v>
      </c>
      <c r="G37">
        <f>(Tabel11[[#This Row],[arrangementen]])+G36</f>
        <v>12476</v>
      </c>
      <c r="H37">
        <v>1</v>
      </c>
      <c r="I37">
        <v>164</v>
      </c>
    </row>
    <row r="38" spans="1:9" x14ac:dyDescent="0.35">
      <c r="A38" s="1">
        <v>41929</v>
      </c>
      <c r="B38">
        <v>36</v>
      </c>
      <c r="C38">
        <v>1</v>
      </c>
      <c r="E38" s="1">
        <v>41929</v>
      </c>
      <c r="F38">
        <v>36</v>
      </c>
      <c r="G38">
        <f>(Tabel11[[#This Row],[arrangementen]])+G37</f>
        <v>12512</v>
      </c>
      <c r="H38">
        <v>1</v>
      </c>
      <c r="I38">
        <v>165</v>
      </c>
    </row>
    <row r="39" spans="1:9" x14ac:dyDescent="0.35">
      <c r="A39" s="1">
        <v>41932</v>
      </c>
      <c r="B39">
        <v>76</v>
      </c>
      <c r="C39">
        <v>3</v>
      </c>
      <c r="E39" s="1">
        <v>41932</v>
      </c>
      <c r="F39">
        <v>76</v>
      </c>
      <c r="G39">
        <f>(Tabel11[[#This Row],[arrangementen]])+G38</f>
        <v>12588</v>
      </c>
      <c r="H39">
        <v>3</v>
      </c>
      <c r="I39">
        <v>168</v>
      </c>
    </row>
    <row r="40" spans="1:9" x14ac:dyDescent="0.35">
      <c r="A40" s="1">
        <v>41933</v>
      </c>
      <c r="B40">
        <v>120</v>
      </c>
      <c r="C40">
        <v>2</v>
      </c>
      <c r="E40" s="1">
        <v>41933</v>
      </c>
      <c r="F40">
        <v>120</v>
      </c>
      <c r="G40">
        <f>(Tabel11[[#This Row],[arrangementen]])+G39</f>
        <v>12708</v>
      </c>
      <c r="H40">
        <v>2</v>
      </c>
      <c r="I40">
        <v>170</v>
      </c>
    </row>
    <row r="41" spans="1:9" x14ac:dyDescent="0.35">
      <c r="A41" s="1">
        <v>41936</v>
      </c>
      <c r="B41">
        <v>95</v>
      </c>
      <c r="C41">
        <v>2</v>
      </c>
      <c r="E41" s="1">
        <v>41936</v>
      </c>
      <c r="F41">
        <v>95</v>
      </c>
      <c r="G41">
        <f>(Tabel11[[#This Row],[arrangementen]])+G40</f>
        <v>12803</v>
      </c>
      <c r="H41">
        <v>2</v>
      </c>
      <c r="I41">
        <v>172</v>
      </c>
    </row>
    <row r="42" spans="1:9" x14ac:dyDescent="0.35">
      <c r="A42" s="1">
        <v>41940</v>
      </c>
      <c r="B42">
        <v>35</v>
      </c>
      <c r="C42">
        <v>1</v>
      </c>
      <c r="E42" s="1">
        <v>41940</v>
      </c>
      <c r="F42">
        <v>35</v>
      </c>
      <c r="G42">
        <f>(Tabel11[[#This Row],[arrangementen]])+G41</f>
        <v>12838</v>
      </c>
      <c r="H42">
        <v>1</v>
      </c>
      <c r="I42">
        <v>173</v>
      </c>
    </row>
    <row r="43" spans="1:9" x14ac:dyDescent="0.35">
      <c r="A43" s="1">
        <v>41941</v>
      </c>
      <c r="B43">
        <v>54</v>
      </c>
      <c r="C43">
        <v>1</v>
      </c>
      <c r="E43" s="1">
        <v>41941</v>
      </c>
      <c r="F43">
        <v>54</v>
      </c>
      <c r="G43">
        <f>(Tabel11[[#This Row],[arrangementen]])+G42</f>
        <v>12892</v>
      </c>
      <c r="H43">
        <v>1</v>
      </c>
      <c r="I43">
        <v>174</v>
      </c>
    </row>
    <row r="44" spans="1:9" x14ac:dyDescent="0.35">
      <c r="A44" s="1">
        <v>41942</v>
      </c>
      <c r="B44">
        <v>50</v>
      </c>
      <c r="C44">
        <v>1</v>
      </c>
      <c r="E44" s="1">
        <v>41942</v>
      </c>
      <c r="F44">
        <v>50</v>
      </c>
      <c r="G44">
        <f>(Tabel11[[#This Row],[arrangementen]])+G43</f>
        <v>12942</v>
      </c>
      <c r="H44">
        <v>1</v>
      </c>
      <c r="I44">
        <v>175</v>
      </c>
    </row>
    <row r="45" spans="1:9" x14ac:dyDescent="0.35">
      <c r="A45" s="1">
        <v>41947</v>
      </c>
      <c r="B45">
        <v>275</v>
      </c>
      <c r="C45">
        <v>3</v>
      </c>
      <c r="E45" s="1">
        <v>41947</v>
      </c>
      <c r="F45">
        <v>275</v>
      </c>
      <c r="G45">
        <f>(Tabel11[[#This Row],[arrangementen]])+G44</f>
        <v>13217</v>
      </c>
      <c r="H45">
        <v>3</v>
      </c>
      <c r="I45">
        <v>178</v>
      </c>
    </row>
    <row r="46" spans="1:9" x14ac:dyDescent="0.35">
      <c r="A46" s="1">
        <v>41949</v>
      </c>
      <c r="B46">
        <v>40</v>
      </c>
      <c r="C46">
        <v>1</v>
      </c>
      <c r="E46" s="1">
        <v>41949</v>
      </c>
      <c r="F46">
        <v>40</v>
      </c>
      <c r="G46">
        <f>(Tabel11[[#This Row],[arrangementen]])+G45</f>
        <v>13257</v>
      </c>
      <c r="H46">
        <v>1</v>
      </c>
      <c r="I46">
        <v>179</v>
      </c>
    </row>
    <row r="47" spans="1:9" x14ac:dyDescent="0.35">
      <c r="A47" s="1">
        <v>41950</v>
      </c>
      <c r="B47">
        <v>220</v>
      </c>
      <c r="C47">
        <v>2</v>
      </c>
      <c r="E47" s="1">
        <v>41950</v>
      </c>
      <c r="F47">
        <v>220</v>
      </c>
      <c r="G47">
        <f>(Tabel11[[#This Row],[arrangementen]])+G46</f>
        <v>13477</v>
      </c>
      <c r="H47">
        <v>2</v>
      </c>
      <c r="I47">
        <v>181</v>
      </c>
    </row>
    <row r="48" spans="1:9" x14ac:dyDescent="0.35">
      <c r="A48" s="1">
        <v>41953</v>
      </c>
      <c r="B48">
        <v>150</v>
      </c>
      <c r="C48">
        <v>2</v>
      </c>
      <c r="E48" s="1">
        <v>41953</v>
      </c>
      <c r="F48">
        <v>150</v>
      </c>
      <c r="G48">
        <f>(Tabel11[[#This Row],[arrangementen]])+G47</f>
        <v>13627</v>
      </c>
      <c r="H48">
        <v>2</v>
      </c>
      <c r="I48">
        <v>183</v>
      </c>
    </row>
    <row r="49" spans="1:9" x14ac:dyDescent="0.35">
      <c r="A49" s="1">
        <v>41954</v>
      </c>
      <c r="B49">
        <v>205</v>
      </c>
      <c r="C49">
        <v>4</v>
      </c>
      <c r="E49" s="1">
        <v>41954</v>
      </c>
      <c r="F49">
        <v>205</v>
      </c>
      <c r="G49">
        <f>(Tabel11[[#This Row],[arrangementen]])+G48</f>
        <v>13832</v>
      </c>
      <c r="H49">
        <v>4</v>
      </c>
      <c r="I49">
        <v>187</v>
      </c>
    </row>
    <row r="50" spans="1:9" x14ac:dyDescent="0.35">
      <c r="A50" s="1">
        <v>41956</v>
      </c>
      <c r="B50">
        <v>50</v>
      </c>
      <c r="C50">
        <v>1</v>
      </c>
      <c r="E50" s="1">
        <v>41956</v>
      </c>
      <c r="F50">
        <v>50</v>
      </c>
      <c r="G50">
        <f>(Tabel11[[#This Row],[arrangementen]])+G49</f>
        <v>13882</v>
      </c>
      <c r="H50">
        <v>1</v>
      </c>
      <c r="I50">
        <v>188</v>
      </c>
    </row>
    <row r="51" spans="1:9" x14ac:dyDescent="0.35">
      <c r="A51" s="1">
        <v>41957</v>
      </c>
      <c r="B51">
        <v>60</v>
      </c>
      <c r="C51">
        <v>1</v>
      </c>
      <c r="E51" s="1">
        <v>41957</v>
      </c>
      <c r="F51">
        <v>60</v>
      </c>
      <c r="G51">
        <f>(Tabel11[[#This Row],[arrangementen]])+G50</f>
        <v>13942</v>
      </c>
      <c r="H51">
        <v>1</v>
      </c>
      <c r="I51">
        <v>189</v>
      </c>
    </row>
    <row r="52" spans="1:9" x14ac:dyDescent="0.35">
      <c r="A52" s="1">
        <v>41960</v>
      </c>
      <c r="B52">
        <v>200</v>
      </c>
      <c r="C52">
        <v>4</v>
      </c>
      <c r="E52" s="1">
        <v>41960</v>
      </c>
      <c r="F52">
        <v>200</v>
      </c>
      <c r="G52">
        <f>(Tabel11[[#This Row],[arrangementen]])+G51</f>
        <v>14142</v>
      </c>
      <c r="H52">
        <v>4</v>
      </c>
      <c r="I52">
        <v>193</v>
      </c>
    </row>
    <row r="53" spans="1:9" x14ac:dyDescent="0.35">
      <c r="A53" s="1">
        <v>41961</v>
      </c>
      <c r="B53">
        <v>498</v>
      </c>
      <c r="C53">
        <v>5</v>
      </c>
      <c r="E53" s="1">
        <v>41961</v>
      </c>
      <c r="F53">
        <v>498</v>
      </c>
      <c r="G53">
        <f>(Tabel11[[#This Row],[arrangementen]])+G52</f>
        <v>14640</v>
      </c>
      <c r="H53">
        <v>5</v>
      </c>
      <c r="I53">
        <v>198</v>
      </c>
    </row>
    <row r="54" spans="1:9" x14ac:dyDescent="0.35">
      <c r="A54" s="1">
        <v>41962</v>
      </c>
      <c r="B54">
        <v>92</v>
      </c>
      <c r="C54">
        <v>1</v>
      </c>
      <c r="E54" s="1">
        <v>41962</v>
      </c>
      <c r="F54">
        <v>92</v>
      </c>
      <c r="G54">
        <f>(Tabel11[[#This Row],[arrangementen]])+G53</f>
        <v>14732</v>
      </c>
      <c r="H54">
        <v>1</v>
      </c>
      <c r="I54">
        <v>199</v>
      </c>
    </row>
    <row r="55" spans="1:9" x14ac:dyDescent="0.35">
      <c r="A55" s="1">
        <v>41963</v>
      </c>
      <c r="B55">
        <v>231</v>
      </c>
      <c r="C55">
        <v>2</v>
      </c>
      <c r="E55" s="1">
        <v>41963</v>
      </c>
      <c r="F55">
        <v>231</v>
      </c>
      <c r="G55">
        <f>(Tabel11[[#This Row],[arrangementen]])+G54</f>
        <v>14963</v>
      </c>
      <c r="H55">
        <v>2</v>
      </c>
      <c r="I55">
        <v>201</v>
      </c>
    </row>
    <row r="56" spans="1:9" x14ac:dyDescent="0.35">
      <c r="A56" s="1">
        <v>41968</v>
      </c>
      <c r="B56">
        <v>20</v>
      </c>
      <c r="C56">
        <v>1</v>
      </c>
      <c r="E56" s="1">
        <v>41968</v>
      </c>
      <c r="F56">
        <v>20</v>
      </c>
      <c r="G56">
        <f>(Tabel11[[#This Row],[arrangementen]])+G55</f>
        <v>14983</v>
      </c>
      <c r="H56">
        <v>1</v>
      </c>
      <c r="I56">
        <v>202</v>
      </c>
    </row>
    <row r="57" spans="1:9" x14ac:dyDescent="0.35">
      <c r="A57" s="1">
        <v>41969</v>
      </c>
      <c r="B57">
        <v>165</v>
      </c>
      <c r="C57">
        <v>2</v>
      </c>
      <c r="E57" s="1">
        <v>41969</v>
      </c>
      <c r="F57">
        <v>165</v>
      </c>
      <c r="G57">
        <f>(Tabel11[[#This Row],[arrangementen]])+G56</f>
        <v>15148</v>
      </c>
      <c r="H57">
        <v>2</v>
      </c>
      <c r="I57">
        <v>204</v>
      </c>
    </row>
    <row r="58" spans="1:9" x14ac:dyDescent="0.35">
      <c r="A58" s="1">
        <v>41970</v>
      </c>
      <c r="B58">
        <v>410</v>
      </c>
      <c r="C58">
        <v>4</v>
      </c>
      <c r="E58" s="1">
        <v>41970</v>
      </c>
      <c r="F58">
        <v>410</v>
      </c>
      <c r="G58">
        <f>(Tabel11[[#This Row],[arrangementen]])+G57</f>
        <v>15558</v>
      </c>
      <c r="H58">
        <v>4</v>
      </c>
      <c r="I58">
        <v>208</v>
      </c>
    </row>
    <row r="59" spans="1:9" x14ac:dyDescent="0.35">
      <c r="A59" s="1">
        <v>41971</v>
      </c>
      <c r="B59">
        <v>190</v>
      </c>
      <c r="C59">
        <v>2</v>
      </c>
      <c r="E59" s="1">
        <v>41971</v>
      </c>
      <c r="F59">
        <v>190</v>
      </c>
      <c r="G59">
        <f>(Tabel11[[#This Row],[arrangementen]])+G58</f>
        <v>15748</v>
      </c>
      <c r="H59">
        <v>2</v>
      </c>
      <c r="I59">
        <v>210</v>
      </c>
    </row>
    <row r="60" spans="1:9" x14ac:dyDescent="0.35">
      <c r="A60" s="1">
        <v>41975</v>
      </c>
      <c r="B60">
        <v>155</v>
      </c>
      <c r="C60">
        <v>2</v>
      </c>
      <c r="E60" s="1">
        <v>41975</v>
      </c>
      <c r="F60">
        <v>155</v>
      </c>
      <c r="G60">
        <f>(Tabel11[[#This Row],[arrangementen]])+G59</f>
        <v>15903</v>
      </c>
      <c r="H60">
        <v>2</v>
      </c>
      <c r="I60">
        <v>212</v>
      </c>
    </row>
    <row r="61" spans="1:9" x14ac:dyDescent="0.35">
      <c r="A61" s="1">
        <v>41978</v>
      </c>
      <c r="B61">
        <v>55</v>
      </c>
      <c r="C61">
        <v>1</v>
      </c>
      <c r="E61" s="1">
        <v>41978</v>
      </c>
      <c r="F61">
        <v>55</v>
      </c>
      <c r="G61">
        <f>(Tabel11[[#This Row],[arrangementen]])+G60</f>
        <v>15958</v>
      </c>
      <c r="H61">
        <v>1</v>
      </c>
      <c r="I61">
        <v>213</v>
      </c>
    </row>
    <row r="62" spans="1:9" x14ac:dyDescent="0.35">
      <c r="A62" s="1">
        <v>41982</v>
      </c>
      <c r="B62">
        <v>138</v>
      </c>
      <c r="C62">
        <v>2</v>
      </c>
      <c r="E62" s="1">
        <v>41982</v>
      </c>
      <c r="F62">
        <v>138</v>
      </c>
      <c r="G62">
        <f>(Tabel11[[#This Row],[arrangementen]])+G61</f>
        <v>16096</v>
      </c>
      <c r="H62">
        <v>2</v>
      </c>
      <c r="I62">
        <v>215</v>
      </c>
    </row>
    <row r="63" spans="1:9" x14ac:dyDescent="0.35">
      <c r="A63" s="1">
        <v>41983</v>
      </c>
      <c r="B63">
        <v>33</v>
      </c>
      <c r="C63">
        <v>1</v>
      </c>
      <c r="E63" s="1">
        <v>41983</v>
      </c>
      <c r="F63">
        <v>33</v>
      </c>
      <c r="G63">
        <f>(Tabel11[[#This Row],[arrangementen]])+G62</f>
        <v>16129</v>
      </c>
      <c r="H63">
        <v>1</v>
      </c>
      <c r="I63">
        <v>216</v>
      </c>
    </row>
    <row r="64" spans="1:9" x14ac:dyDescent="0.35">
      <c r="A64" s="1">
        <v>41984</v>
      </c>
      <c r="B64">
        <v>218</v>
      </c>
      <c r="C64">
        <v>3</v>
      </c>
      <c r="E64" s="1">
        <v>41984</v>
      </c>
      <c r="F64">
        <v>218</v>
      </c>
      <c r="G64">
        <f>(Tabel11[[#This Row],[arrangementen]])+G63</f>
        <v>16347</v>
      </c>
      <c r="H64">
        <v>3</v>
      </c>
      <c r="I64">
        <v>219</v>
      </c>
    </row>
    <row r="65" spans="1:9" x14ac:dyDescent="0.35">
      <c r="A65" s="1">
        <v>41988</v>
      </c>
      <c r="B65">
        <v>52</v>
      </c>
      <c r="C65">
        <v>1</v>
      </c>
      <c r="E65" s="1">
        <v>41988</v>
      </c>
      <c r="F65">
        <v>52</v>
      </c>
      <c r="G65">
        <f>(Tabel11[[#This Row],[arrangementen]])+G64</f>
        <v>16399</v>
      </c>
      <c r="H65">
        <v>1</v>
      </c>
      <c r="I65">
        <v>220</v>
      </c>
    </row>
    <row r="66" spans="1:9" x14ac:dyDescent="0.35">
      <c r="A66" s="1">
        <v>41989</v>
      </c>
      <c r="B66">
        <v>656</v>
      </c>
      <c r="C66">
        <v>10</v>
      </c>
      <c r="E66" s="1">
        <v>41989</v>
      </c>
      <c r="F66">
        <v>656</v>
      </c>
      <c r="G66">
        <f>(Tabel11[[#This Row],[arrangementen]])+G65</f>
        <v>17055</v>
      </c>
      <c r="H66">
        <v>10</v>
      </c>
      <c r="I66">
        <v>230</v>
      </c>
    </row>
    <row r="67" spans="1:9" x14ac:dyDescent="0.35">
      <c r="A67" s="1">
        <v>41990</v>
      </c>
      <c r="B67">
        <v>35</v>
      </c>
      <c r="C67">
        <v>1</v>
      </c>
      <c r="E67" s="1">
        <v>41990</v>
      </c>
      <c r="F67">
        <v>35</v>
      </c>
      <c r="G67">
        <f>(Tabel11[[#This Row],[arrangementen]])+G66</f>
        <v>17090</v>
      </c>
      <c r="H67">
        <v>1</v>
      </c>
      <c r="I67">
        <v>231</v>
      </c>
    </row>
    <row r="68" spans="1:9" x14ac:dyDescent="0.35">
      <c r="A68" s="1">
        <v>41991</v>
      </c>
      <c r="B68">
        <v>30</v>
      </c>
      <c r="C68">
        <v>1</v>
      </c>
      <c r="E68" s="1">
        <v>41991</v>
      </c>
      <c r="F68">
        <v>30</v>
      </c>
      <c r="G68">
        <f>(Tabel11[[#This Row],[arrangementen]])+G67</f>
        <v>17120</v>
      </c>
      <c r="H68">
        <v>1</v>
      </c>
      <c r="I68">
        <v>232</v>
      </c>
    </row>
    <row r="69" spans="1:9" x14ac:dyDescent="0.35">
      <c r="A69" s="1">
        <v>41992</v>
      </c>
      <c r="B69">
        <v>72</v>
      </c>
      <c r="C69">
        <v>2</v>
      </c>
      <c r="E69" s="1">
        <v>41992</v>
      </c>
      <c r="F69">
        <v>72</v>
      </c>
      <c r="G69">
        <f>(Tabel11[[#This Row],[arrangementen]])+G68</f>
        <v>17192</v>
      </c>
      <c r="H69">
        <v>2</v>
      </c>
      <c r="I69">
        <v>234</v>
      </c>
    </row>
    <row r="70" spans="1:9" x14ac:dyDescent="0.35">
      <c r="A70" s="1">
        <v>41993</v>
      </c>
      <c r="B70">
        <v>29</v>
      </c>
      <c r="C70">
        <v>1</v>
      </c>
      <c r="E70" s="1">
        <v>41993</v>
      </c>
      <c r="F70">
        <v>29</v>
      </c>
      <c r="G70">
        <f>(Tabel11[[#This Row],[arrangementen]])+G69</f>
        <v>17221</v>
      </c>
      <c r="H70">
        <v>1</v>
      </c>
      <c r="I70">
        <v>235</v>
      </c>
    </row>
    <row r="71" spans="1:9" x14ac:dyDescent="0.35">
      <c r="A71" s="1">
        <v>41995</v>
      </c>
      <c r="B71">
        <v>110</v>
      </c>
      <c r="C71">
        <v>1</v>
      </c>
      <c r="E71" s="1">
        <v>41995</v>
      </c>
      <c r="F71">
        <v>110</v>
      </c>
      <c r="G71">
        <f>(Tabel11[[#This Row],[arrangementen]])+G70</f>
        <v>17331</v>
      </c>
      <c r="H71">
        <v>1</v>
      </c>
      <c r="I71">
        <v>236</v>
      </c>
    </row>
    <row r="72" spans="1:9" x14ac:dyDescent="0.35">
      <c r="A72" s="1">
        <v>41996</v>
      </c>
      <c r="B72">
        <v>150</v>
      </c>
      <c r="C72">
        <v>1</v>
      </c>
      <c r="E72" s="1">
        <v>41996</v>
      </c>
      <c r="F72">
        <v>150</v>
      </c>
      <c r="G72">
        <f>(Tabel11[[#This Row],[arrangementen]])+G71</f>
        <v>17481</v>
      </c>
      <c r="H72">
        <v>1</v>
      </c>
      <c r="I72">
        <v>237</v>
      </c>
    </row>
    <row r="73" spans="1:9" x14ac:dyDescent="0.35">
      <c r="A73" s="1">
        <v>42010</v>
      </c>
      <c r="B73">
        <v>250</v>
      </c>
      <c r="C73">
        <v>5</v>
      </c>
      <c r="E73" s="1">
        <v>42010</v>
      </c>
      <c r="F73">
        <v>250</v>
      </c>
      <c r="G73">
        <f>(Tabel11[[#This Row],[arrangementen]])+G72</f>
        <v>17731</v>
      </c>
      <c r="H73">
        <v>5</v>
      </c>
      <c r="I73">
        <v>242</v>
      </c>
    </row>
    <row r="74" spans="1:9" x14ac:dyDescent="0.35">
      <c r="A74" s="1">
        <v>42012</v>
      </c>
      <c r="B74">
        <v>60</v>
      </c>
      <c r="C74">
        <v>1</v>
      </c>
      <c r="E74" s="1">
        <v>42012</v>
      </c>
      <c r="F74">
        <v>60</v>
      </c>
      <c r="G74">
        <f>(Tabel11[[#This Row],[arrangementen]])+G73</f>
        <v>17791</v>
      </c>
      <c r="H74">
        <v>1</v>
      </c>
      <c r="I74">
        <v>243</v>
      </c>
    </row>
    <row r="75" spans="1:9" x14ac:dyDescent="0.35">
      <c r="A75" s="1">
        <v>42013</v>
      </c>
      <c r="B75">
        <v>425</v>
      </c>
      <c r="C75">
        <v>5</v>
      </c>
      <c r="E75" s="1">
        <v>42013</v>
      </c>
      <c r="F75">
        <v>425</v>
      </c>
      <c r="G75">
        <f>(Tabel11[[#This Row],[arrangementen]])+G74</f>
        <v>18216</v>
      </c>
      <c r="H75">
        <v>5</v>
      </c>
      <c r="I75">
        <v>248</v>
      </c>
    </row>
    <row r="76" spans="1:9" x14ac:dyDescent="0.35">
      <c r="A76" s="1">
        <v>42016</v>
      </c>
      <c r="B76">
        <v>250</v>
      </c>
      <c r="C76">
        <v>2</v>
      </c>
      <c r="E76" s="1">
        <v>42016</v>
      </c>
      <c r="F76">
        <v>250</v>
      </c>
      <c r="G76">
        <f>(Tabel11[[#This Row],[arrangementen]])+G75</f>
        <v>18466</v>
      </c>
      <c r="H76">
        <v>2</v>
      </c>
      <c r="I76">
        <v>250</v>
      </c>
    </row>
    <row r="77" spans="1:9" x14ac:dyDescent="0.35">
      <c r="A77" s="1">
        <v>42018</v>
      </c>
      <c r="B77">
        <v>110</v>
      </c>
      <c r="C77">
        <v>2</v>
      </c>
      <c r="E77" s="1">
        <v>42018</v>
      </c>
      <c r="F77">
        <v>110</v>
      </c>
      <c r="G77">
        <f>(Tabel11[[#This Row],[arrangementen]])+G76</f>
        <v>18576</v>
      </c>
      <c r="H77">
        <v>2</v>
      </c>
      <c r="I77">
        <v>252</v>
      </c>
    </row>
    <row r="78" spans="1:9" x14ac:dyDescent="0.35">
      <c r="A78" s="1">
        <v>42019</v>
      </c>
      <c r="B78">
        <v>53</v>
      </c>
      <c r="C78">
        <v>1</v>
      </c>
      <c r="E78" s="1">
        <v>42019</v>
      </c>
      <c r="F78">
        <v>53</v>
      </c>
      <c r="G78">
        <f>(Tabel11[[#This Row],[arrangementen]])+G77</f>
        <v>18629</v>
      </c>
      <c r="H78">
        <v>1</v>
      </c>
      <c r="I78">
        <v>253</v>
      </c>
    </row>
    <row r="79" spans="1:9" x14ac:dyDescent="0.35">
      <c r="A79" s="1">
        <v>42020</v>
      </c>
      <c r="B79">
        <v>50</v>
      </c>
      <c r="C79">
        <v>1</v>
      </c>
      <c r="E79" s="1">
        <v>42020</v>
      </c>
      <c r="F79">
        <v>50</v>
      </c>
      <c r="G79">
        <f>(Tabel11[[#This Row],[arrangementen]])+G78</f>
        <v>18679</v>
      </c>
      <c r="H79">
        <v>1</v>
      </c>
      <c r="I79">
        <v>254</v>
      </c>
    </row>
    <row r="80" spans="1:9" x14ac:dyDescent="0.35">
      <c r="A80" s="1">
        <v>42024</v>
      </c>
      <c r="B80">
        <v>212</v>
      </c>
      <c r="C80">
        <v>2</v>
      </c>
      <c r="E80" s="1">
        <v>42024</v>
      </c>
      <c r="F80">
        <v>212</v>
      </c>
      <c r="G80">
        <f>(Tabel11[[#This Row],[arrangementen]])+G79</f>
        <v>18891</v>
      </c>
      <c r="H80">
        <v>2</v>
      </c>
      <c r="I80">
        <v>256</v>
      </c>
    </row>
    <row r="81" spans="1:9" x14ac:dyDescent="0.35">
      <c r="A81" s="1">
        <v>42025</v>
      </c>
      <c r="B81">
        <v>133</v>
      </c>
      <c r="C81">
        <v>3</v>
      </c>
      <c r="E81" s="1">
        <v>42025</v>
      </c>
      <c r="F81">
        <v>133</v>
      </c>
      <c r="G81">
        <f>(Tabel11[[#This Row],[arrangementen]])+G80</f>
        <v>19024</v>
      </c>
      <c r="H81">
        <v>3</v>
      </c>
      <c r="I81">
        <v>259</v>
      </c>
    </row>
    <row r="82" spans="1:9" x14ac:dyDescent="0.35">
      <c r="A82" s="1">
        <v>42026</v>
      </c>
      <c r="B82">
        <v>35</v>
      </c>
      <c r="C82">
        <v>1</v>
      </c>
      <c r="E82" s="1">
        <v>42026</v>
      </c>
      <c r="F82">
        <v>35</v>
      </c>
      <c r="G82">
        <f>(Tabel11[[#This Row],[arrangementen]])+G81</f>
        <v>19059</v>
      </c>
      <c r="H82">
        <v>1</v>
      </c>
      <c r="I82">
        <v>260</v>
      </c>
    </row>
    <row r="83" spans="1:9" x14ac:dyDescent="0.35">
      <c r="A83" s="1">
        <v>42027</v>
      </c>
      <c r="B83">
        <v>55</v>
      </c>
      <c r="C83">
        <v>2</v>
      </c>
      <c r="E83" s="1">
        <v>42027</v>
      </c>
      <c r="F83">
        <v>55</v>
      </c>
      <c r="G83">
        <f>(Tabel11[[#This Row],[arrangementen]])+G82</f>
        <v>19114</v>
      </c>
      <c r="H83">
        <v>2</v>
      </c>
      <c r="I83">
        <v>262</v>
      </c>
    </row>
    <row r="84" spans="1:9" x14ac:dyDescent="0.35">
      <c r="A84" s="1">
        <v>42030</v>
      </c>
      <c r="B84">
        <v>353</v>
      </c>
      <c r="C84">
        <v>4</v>
      </c>
      <c r="E84" s="1">
        <v>42030</v>
      </c>
      <c r="F84">
        <v>353</v>
      </c>
      <c r="G84">
        <f>(Tabel11[[#This Row],[arrangementen]])+G83</f>
        <v>19467</v>
      </c>
      <c r="H84">
        <v>4</v>
      </c>
      <c r="I84">
        <v>266</v>
      </c>
    </row>
    <row r="85" spans="1:9" x14ac:dyDescent="0.35">
      <c r="A85" s="1">
        <v>42031</v>
      </c>
      <c r="B85">
        <v>105</v>
      </c>
      <c r="C85">
        <v>2</v>
      </c>
      <c r="E85" s="1">
        <v>42031</v>
      </c>
      <c r="F85">
        <v>105</v>
      </c>
      <c r="G85">
        <f>(Tabel11[[#This Row],[arrangementen]])+G84</f>
        <v>19572</v>
      </c>
      <c r="H85">
        <v>2</v>
      </c>
      <c r="I85">
        <v>268</v>
      </c>
    </row>
    <row r="86" spans="1:9" x14ac:dyDescent="0.35">
      <c r="A86" s="1">
        <v>42032</v>
      </c>
      <c r="B86">
        <v>330</v>
      </c>
      <c r="C86">
        <v>5</v>
      </c>
      <c r="E86" s="1">
        <v>42032</v>
      </c>
      <c r="F86">
        <v>330</v>
      </c>
      <c r="G86">
        <f>(Tabel11[[#This Row],[arrangementen]])+G85</f>
        <v>19902</v>
      </c>
      <c r="H86">
        <v>5</v>
      </c>
      <c r="I86">
        <v>273</v>
      </c>
    </row>
    <row r="87" spans="1:9" x14ac:dyDescent="0.35">
      <c r="A87" s="1">
        <v>42033</v>
      </c>
      <c r="B87">
        <v>89</v>
      </c>
      <c r="C87">
        <v>2</v>
      </c>
      <c r="E87" s="1">
        <v>42033</v>
      </c>
      <c r="F87">
        <v>89</v>
      </c>
      <c r="G87">
        <f>(Tabel11[[#This Row],[arrangementen]])+G86</f>
        <v>19991</v>
      </c>
      <c r="H87">
        <v>2</v>
      </c>
      <c r="I87">
        <v>275</v>
      </c>
    </row>
    <row r="88" spans="1:9" x14ac:dyDescent="0.35">
      <c r="A88" s="1">
        <v>42034</v>
      </c>
      <c r="B88">
        <v>85</v>
      </c>
      <c r="C88">
        <v>3</v>
      </c>
      <c r="E88" s="1">
        <v>42034</v>
      </c>
      <c r="F88">
        <v>85</v>
      </c>
      <c r="G88">
        <f>(Tabel11[[#This Row],[arrangementen]])+G87</f>
        <v>20076</v>
      </c>
      <c r="H88">
        <v>3</v>
      </c>
      <c r="I88">
        <v>278</v>
      </c>
    </row>
    <row r="89" spans="1:9" x14ac:dyDescent="0.35">
      <c r="A89" s="1">
        <v>42037</v>
      </c>
      <c r="B89">
        <v>367</v>
      </c>
      <c r="C89">
        <v>5</v>
      </c>
      <c r="E89" s="1">
        <v>42037</v>
      </c>
      <c r="F89">
        <v>367</v>
      </c>
      <c r="G89">
        <f>(Tabel11[[#This Row],[arrangementen]])+G88</f>
        <v>20443</v>
      </c>
      <c r="H89">
        <v>5</v>
      </c>
      <c r="I89">
        <v>283</v>
      </c>
    </row>
    <row r="90" spans="1:9" x14ac:dyDescent="0.35">
      <c r="A90" s="1">
        <v>42038</v>
      </c>
      <c r="B90">
        <v>212</v>
      </c>
      <c r="C90">
        <v>3</v>
      </c>
      <c r="E90" s="1">
        <v>42038</v>
      </c>
      <c r="F90">
        <v>212</v>
      </c>
      <c r="G90">
        <f>(Tabel11[[#This Row],[arrangementen]])+G89</f>
        <v>20655</v>
      </c>
      <c r="H90">
        <v>3</v>
      </c>
      <c r="I90">
        <v>286</v>
      </c>
    </row>
    <row r="91" spans="1:9" x14ac:dyDescent="0.35">
      <c r="A91" s="1">
        <v>42039</v>
      </c>
      <c r="B91">
        <v>347</v>
      </c>
      <c r="C91">
        <v>6</v>
      </c>
      <c r="E91" s="1">
        <v>42039</v>
      </c>
      <c r="F91">
        <v>347</v>
      </c>
      <c r="G91">
        <f>(Tabel11[[#This Row],[arrangementen]])+G90</f>
        <v>21002</v>
      </c>
      <c r="H91">
        <v>6</v>
      </c>
      <c r="I91">
        <v>292</v>
      </c>
    </row>
    <row r="92" spans="1:9" x14ac:dyDescent="0.35">
      <c r="A92" s="1">
        <v>42040</v>
      </c>
      <c r="B92">
        <v>12</v>
      </c>
      <c r="C92">
        <v>1</v>
      </c>
      <c r="E92" s="1">
        <v>42040</v>
      </c>
      <c r="F92">
        <v>12</v>
      </c>
      <c r="G92">
        <f>(Tabel11[[#This Row],[arrangementen]])+G91</f>
        <v>21014</v>
      </c>
      <c r="H92">
        <v>1</v>
      </c>
      <c r="I92">
        <v>293</v>
      </c>
    </row>
    <row r="93" spans="1:9" x14ac:dyDescent="0.35">
      <c r="A93" s="1">
        <v>42041</v>
      </c>
      <c r="B93">
        <v>80</v>
      </c>
      <c r="C93">
        <v>2</v>
      </c>
      <c r="E93" s="1">
        <v>42041</v>
      </c>
      <c r="F93">
        <v>80</v>
      </c>
      <c r="G93">
        <f>(Tabel11[[#This Row],[arrangementen]])+G92</f>
        <v>21094</v>
      </c>
      <c r="H93">
        <v>2</v>
      </c>
      <c r="I93">
        <v>295</v>
      </c>
    </row>
    <row r="94" spans="1:9" x14ac:dyDescent="0.35">
      <c r="A94" s="1">
        <v>42045</v>
      </c>
      <c r="B94">
        <v>290</v>
      </c>
      <c r="C94">
        <v>3</v>
      </c>
      <c r="E94" s="1">
        <v>42045</v>
      </c>
      <c r="F94">
        <v>290</v>
      </c>
      <c r="G94">
        <f>(Tabel11[[#This Row],[arrangementen]])+G93</f>
        <v>21384</v>
      </c>
      <c r="H94">
        <v>3</v>
      </c>
      <c r="I94">
        <v>298</v>
      </c>
    </row>
    <row r="95" spans="1:9" x14ac:dyDescent="0.35">
      <c r="A95" s="1">
        <v>42046</v>
      </c>
      <c r="B95">
        <v>208</v>
      </c>
      <c r="C95">
        <v>3</v>
      </c>
      <c r="E95" s="1">
        <v>42046</v>
      </c>
      <c r="F95">
        <v>208</v>
      </c>
      <c r="G95">
        <f>(Tabel11[[#This Row],[arrangementen]])+G94</f>
        <v>21592</v>
      </c>
      <c r="H95">
        <v>3</v>
      </c>
      <c r="I95">
        <v>301</v>
      </c>
    </row>
    <row r="96" spans="1:9" x14ac:dyDescent="0.35">
      <c r="A96" s="1">
        <v>42047</v>
      </c>
      <c r="B96">
        <v>104</v>
      </c>
      <c r="C96">
        <v>2</v>
      </c>
      <c r="E96" s="1">
        <v>42047</v>
      </c>
      <c r="F96">
        <v>104</v>
      </c>
      <c r="G96">
        <f>(Tabel11[[#This Row],[arrangementen]])+G95</f>
        <v>21696</v>
      </c>
      <c r="H96">
        <v>2</v>
      </c>
      <c r="I96">
        <v>303</v>
      </c>
    </row>
    <row r="97" spans="1:9" x14ac:dyDescent="0.35">
      <c r="A97" s="1">
        <v>42048</v>
      </c>
      <c r="B97">
        <v>64</v>
      </c>
      <c r="C97">
        <v>1</v>
      </c>
      <c r="E97" s="1">
        <v>42048</v>
      </c>
      <c r="F97">
        <v>64</v>
      </c>
      <c r="G97">
        <f>(Tabel11[[#This Row],[arrangementen]])+G96</f>
        <v>21760</v>
      </c>
      <c r="H97">
        <v>1</v>
      </c>
      <c r="I97">
        <v>304</v>
      </c>
    </row>
    <row r="98" spans="1:9" x14ac:dyDescent="0.35">
      <c r="A98" s="1">
        <v>42052</v>
      </c>
      <c r="B98">
        <v>167</v>
      </c>
      <c r="C98">
        <v>3</v>
      </c>
      <c r="E98" s="1">
        <v>42052</v>
      </c>
      <c r="F98">
        <v>167</v>
      </c>
      <c r="G98">
        <f>(Tabel11[[#This Row],[arrangementen]])+G97</f>
        <v>21927</v>
      </c>
      <c r="H98">
        <v>3</v>
      </c>
      <c r="I98">
        <v>307</v>
      </c>
    </row>
    <row r="99" spans="1:9" x14ac:dyDescent="0.35">
      <c r="A99" s="1">
        <v>42053</v>
      </c>
      <c r="B99">
        <v>90</v>
      </c>
      <c r="C99">
        <v>1</v>
      </c>
      <c r="E99" s="1">
        <v>42053</v>
      </c>
      <c r="F99">
        <v>90</v>
      </c>
      <c r="G99">
        <f>(Tabel11[[#This Row],[arrangementen]])+G98</f>
        <v>22017</v>
      </c>
      <c r="H99">
        <v>1</v>
      </c>
      <c r="I99">
        <v>308</v>
      </c>
    </row>
    <row r="100" spans="1:9" x14ac:dyDescent="0.35">
      <c r="A100" s="1">
        <v>42054</v>
      </c>
      <c r="B100">
        <v>220</v>
      </c>
      <c r="C100">
        <v>1</v>
      </c>
      <c r="E100" s="1">
        <v>42054</v>
      </c>
      <c r="F100">
        <v>220</v>
      </c>
      <c r="G100">
        <f>(Tabel11[[#This Row],[arrangementen]])+G99</f>
        <v>22237</v>
      </c>
      <c r="H100">
        <v>1</v>
      </c>
      <c r="I100">
        <v>309</v>
      </c>
    </row>
    <row r="101" spans="1:9" x14ac:dyDescent="0.35">
      <c r="A101" s="1">
        <v>42055</v>
      </c>
      <c r="B101">
        <v>120</v>
      </c>
      <c r="C101">
        <v>2</v>
      </c>
      <c r="E101" s="1">
        <v>42055</v>
      </c>
      <c r="F101">
        <v>120</v>
      </c>
      <c r="G101">
        <f>(Tabel11[[#This Row],[arrangementen]])+G100</f>
        <v>22357</v>
      </c>
      <c r="H101">
        <v>2</v>
      </c>
      <c r="I101">
        <v>311</v>
      </c>
    </row>
    <row r="102" spans="1:9" x14ac:dyDescent="0.35">
      <c r="A102" s="1">
        <v>42058</v>
      </c>
      <c r="B102">
        <v>116</v>
      </c>
      <c r="C102">
        <v>4</v>
      </c>
      <c r="E102" s="1">
        <v>42058</v>
      </c>
      <c r="F102">
        <v>116</v>
      </c>
      <c r="G102">
        <f>(Tabel11[[#This Row],[arrangementen]])+G101</f>
        <v>22473</v>
      </c>
      <c r="H102">
        <v>4</v>
      </c>
      <c r="I102">
        <v>315</v>
      </c>
    </row>
    <row r="103" spans="1:9" x14ac:dyDescent="0.35">
      <c r="A103" s="1">
        <v>42059</v>
      </c>
      <c r="B103">
        <v>261</v>
      </c>
      <c r="C103">
        <v>3</v>
      </c>
      <c r="E103" s="1">
        <v>42059</v>
      </c>
      <c r="F103">
        <v>261</v>
      </c>
      <c r="G103">
        <f>(Tabel11[[#This Row],[arrangementen]])+G102</f>
        <v>22734</v>
      </c>
      <c r="H103">
        <v>3</v>
      </c>
      <c r="I103">
        <v>318</v>
      </c>
    </row>
    <row r="104" spans="1:9" x14ac:dyDescent="0.35">
      <c r="A104" s="1">
        <v>42060</v>
      </c>
      <c r="B104">
        <v>427</v>
      </c>
      <c r="C104">
        <v>9</v>
      </c>
      <c r="E104" s="1">
        <v>42060</v>
      </c>
      <c r="F104">
        <v>427</v>
      </c>
      <c r="G104">
        <f>(Tabel11[[#This Row],[arrangementen]])+G103</f>
        <v>23161</v>
      </c>
      <c r="H104">
        <v>9</v>
      </c>
      <c r="I104">
        <v>327</v>
      </c>
    </row>
    <row r="105" spans="1:9" x14ac:dyDescent="0.35">
      <c r="A105" s="1">
        <v>42061</v>
      </c>
      <c r="B105">
        <v>3329</v>
      </c>
      <c r="C105">
        <v>55</v>
      </c>
      <c r="E105" s="47">
        <v>42061</v>
      </c>
      <c r="F105" s="3">
        <v>3329</v>
      </c>
      <c r="G105">
        <f>(Tabel11[[#This Row],[arrangementen]])+G104</f>
        <v>26490</v>
      </c>
      <c r="H105">
        <v>55</v>
      </c>
      <c r="I105">
        <v>382</v>
      </c>
    </row>
    <row r="106" spans="1:9" x14ac:dyDescent="0.35">
      <c r="A106" s="1">
        <v>42062</v>
      </c>
      <c r="B106">
        <v>56</v>
      </c>
      <c r="C106">
        <v>2</v>
      </c>
      <c r="E106" s="1">
        <v>42062</v>
      </c>
      <c r="F106">
        <v>56</v>
      </c>
      <c r="G106">
        <f>(Tabel11[[#This Row],[arrangementen]])+G105</f>
        <v>26546</v>
      </c>
      <c r="H106">
        <v>2</v>
      </c>
      <c r="I106">
        <v>384</v>
      </c>
    </row>
    <row r="107" spans="1:9" x14ac:dyDescent="0.35">
      <c r="A107" s="1">
        <v>42065</v>
      </c>
      <c r="B107">
        <v>155</v>
      </c>
      <c r="C107">
        <v>4</v>
      </c>
      <c r="E107" s="1">
        <v>42065</v>
      </c>
      <c r="F107">
        <v>155</v>
      </c>
      <c r="G107">
        <f>(Tabel11[[#This Row],[arrangementen]])+G106</f>
        <v>26701</v>
      </c>
      <c r="H107">
        <v>4</v>
      </c>
      <c r="I107">
        <v>388</v>
      </c>
    </row>
    <row r="108" spans="1:9" x14ac:dyDescent="0.35">
      <c r="A108" s="1">
        <v>42066</v>
      </c>
      <c r="B108">
        <v>54</v>
      </c>
      <c r="C108">
        <v>1</v>
      </c>
      <c r="E108" s="1">
        <v>42066</v>
      </c>
      <c r="F108">
        <v>54</v>
      </c>
      <c r="G108">
        <f>(Tabel11[[#This Row],[arrangementen]])+G107</f>
        <v>26755</v>
      </c>
      <c r="H108">
        <v>1</v>
      </c>
      <c r="I108">
        <v>389</v>
      </c>
    </row>
    <row r="109" spans="1:9" x14ac:dyDescent="0.35">
      <c r="A109" s="1">
        <v>42067</v>
      </c>
      <c r="B109">
        <v>1076</v>
      </c>
      <c r="C109">
        <v>15</v>
      </c>
      <c r="E109" s="1">
        <v>42067</v>
      </c>
      <c r="F109">
        <v>1076</v>
      </c>
      <c r="G109">
        <f>(Tabel11[[#This Row],[arrangementen]])+G108</f>
        <v>27831</v>
      </c>
      <c r="H109">
        <v>15</v>
      </c>
      <c r="I109">
        <v>404</v>
      </c>
    </row>
    <row r="110" spans="1:9" x14ac:dyDescent="0.35">
      <c r="A110" s="1">
        <v>42068</v>
      </c>
      <c r="B110">
        <v>120</v>
      </c>
      <c r="C110">
        <v>2</v>
      </c>
      <c r="E110" s="1">
        <v>42068</v>
      </c>
      <c r="F110">
        <v>120</v>
      </c>
      <c r="G110">
        <f>(Tabel11[[#This Row],[arrangementen]])+G109</f>
        <v>27951</v>
      </c>
      <c r="H110">
        <v>2</v>
      </c>
      <c r="I110">
        <v>406</v>
      </c>
    </row>
    <row r="111" spans="1:9" x14ac:dyDescent="0.35">
      <c r="A111" s="1">
        <v>42069</v>
      </c>
      <c r="B111">
        <v>69</v>
      </c>
      <c r="C111">
        <v>2</v>
      </c>
      <c r="E111" s="1">
        <v>42069</v>
      </c>
      <c r="F111">
        <v>69</v>
      </c>
      <c r="G111">
        <f>(Tabel11[[#This Row],[arrangementen]])+G110</f>
        <v>28020</v>
      </c>
      <c r="H111">
        <v>2</v>
      </c>
      <c r="I111">
        <v>408</v>
      </c>
    </row>
    <row r="112" spans="1:9" x14ac:dyDescent="0.35">
      <c r="A112" s="1">
        <v>42072</v>
      </c>
      <c r="B112">
        <v>88</v>
      </c>
      <c r="C112">
        <v>3</v>
      </c>
      <c r="E112" s="1">
        <v>42072</v>
      </c>
      <c r="F112">
        <v>88</v>
      </c>
      <c r="G112">
        <f>(Tabel11[[#This Row],[arrangementen]])+G111</f>
        <v>28108</v>
      </c>
      <c r="H112">
        <v>3</v>
      </c>
      <c r="I112">
        <v>411</v>
      </c>
    </row>
    <row r="113" spans="1:9" x14ac:dyDescent="0.35">
      <c r="A113" s="1">
        <v>42073</v>
      </c>
      <c r="B113">
        <v>146</v>
      </c>
      <c r="C113">
        <v>3</v>
      </c>
      <c r="E113" s="1">
        <v>42073</v>
      </c>
      <c r="F113">
        <v>146</v>
      </c>
      <c r="G113">
        <f>(Tabel11[[#This Row],[arrangementen]])+G112</f>
        <v>28254</v>
      </c>
      <c r="H113">
        <v>3</v>
      </c>
      <c r="I113">
        <v>414</v>
      </c>
    </row>
    <row r="114" spans="1:9" x14ac:dyDescent="0.35">
      <c r="A114" s="1">
        <v>42074</v>
      </c>
      <c r="B114">
        <v>227</v>
      </c>
      <c r="C114">
        <v>5</v>
      </c>
      <c r="E114" s="1">
        <v>42074</v>
      </c>
      <c r="F114">
        <v>227</v>
      </c>
      <c r="G114">
        <f>(Tabel11[[#This Row],[arrangementen]])+G113</f>
        <v>28481</v>
      </c>
      <c r="H114">
        <v>5</v>
      </c>
      <c r="I114">
        <v>419</v>
      </c>
    </row>
    <row r="115" spans="1:9" x14ac:dyDescent="0.35">
      <c r="A115" s="1">
        <v>42075</v>
      </c>
      <c r="B115">
        <v>113</v>
      </c>
      <c r="C115">
        <v>4</v>
      </c>
      <c r="E115" s="1">
        <v>42075</v>
      </c>
      <c r="F115">
        <v>113</v>
      </c>
      <c r="G115">
        <f>(Tabel11[[#This Row],[arrangementen]])+G114</f>
        <v>28594</v>
      </c>
      <c r="H115">
        <v>4</v>
      </c>
      <c r="I115">
        <v>423</v>
      </c>
    </row>
    <row r="116" spans="1:9" x14ac:dyDescent="0.35">
      <c r="A116" s="1">
        <v>42076</v>
      </c>
      <c r="B116">
        <v>165</v>
      </c>
      <c r="C116">
        <v>2</v>
      </c>
      <c r="E116" s="1">
        <v>42076</v>
      </c>
      <c r="F116">
        <v>165</v>
      </c>
      <c r="G116">
        <f>(Tabel11[[#This Row],[arrangementen]])+G115</f>
        <v>28759</v>
      </c>
      <c r="H116">
        <v>2</v>
      </c>
      <c r="I116">
        <v>425</v>
      </c>
    </row>
    <row r="117" spans="1:9" x14ac:dyDescent="0.35">
      <c r="A117" s="1">
        <v>42079</v>
      </c>
      <c r="B117">
        <v>156</v>
      </c>
      <c r="C117">
        <v>2</v>
      </c>
      <c r="E117" s="1">
        <v>42079</v>
      </c>
      <c r="F117">
        <v>156</v>
      </c>
      <c r="G117">
        <f>(Tabel11[[#This Row],[arrangementen]])+G116</f>
        <v>28915</v>
      </c>
      <c r="H117">
        <v>2</v>
      </c>
      <c r="I117">
        <v>427</v>
      </c>
    </row>
    <row r="118" spans="1:9" x14ac:dyDescent="0.35">
      <c r="A118" s="1">
        <v>42080</v>
      </c>
      <c r="B118">
        <v>112</v>
      </c>
      <c r="C118">
        <v>2</v>
      </c>
      <c r="E118" s="1">
        <v>42080</v>
      </c>
      <c r="F118">
        <v>112</v>
      </c>
      <c r="G118">
        <f>(Tabel11[[#This Row],[arrangementen]])+G117</f>
        <v>29027</v>
      </c>
      <c r="H118">
        <v>2</v>
      </c>
      <c r="I118">
        <v>429</v>
      </c>
    </row>
    <row r="119" spans="1:9" x14ac:dyDescent="0.35">
      <c r="A119" s="1">
        <v>42081</v>
      </c>
      <c r="B119">
        <v>523</v>
      </c>
      <c r="C119">
        <v>9</v>
      </c>
      <c r="E119" s="1">
        <v>42081</v>
      </c>
      <c r="F119">
        <v>523</v>
      </c>
      <c r="G119">
        <f>(Tabel11[[#This Row],[arrangementen]])+G118</f>
        <v>29550</v>
      </c>
      <c r="H119">
        <v>9</v>
      </c>
      <c r="I119">
        <v>438</v>
      </c>
    </row>
    <row r="120" spans="1:9" x14ac:dyDescent="0.35">
      <c r="A120" s="1">
        <v>42082</v>
      </c>
      <c r="B120">
        <v>50</v>
      </c>
      <c r="C120">
        <v>1</v>
      </c>
      <c r="E120" s="1">
        <v>42082</v>
      </c>
      <c r="F120">
        <v>50</v>
      </c>
      <c r="G120">
        <f>(Tabel11[[#This Row],[arrangementen]])+G119</f>
        <v>29600</v>
      </c>
      <c r="H120">
        <v>1</v>
      </c>
      <c r="I120">
        <v>439</v>
      </c>
    </row>
    <row r="121" spans="1:9" x14ac:dyDescent="0.35">
      <c r="A121" s="1">
        <v>42083</v>
      </c>
      <c r="B121">
        <v>406</v>
      </c>
      <c r="C121">
        <v>7</v>
      </c>
      <c r="E121" s="1">
        <v>42083</v>
      </c>
      <c r="F121">
        <v>406</v>
      </c>
      <c r="G121">
        <f>(Tabel11[[#This Row],[arrangementen]])+G120</f>
        <v>30006</v>
      </c>
      <c r="H121">
        <v>7</v>
      </c>
      <c r="I121">
        <v>446</v>
      </c>
    </row>
    <row r="122" spans="1:9" x14ac:dyDescent="0.35">
      <c r="A122" s="1">
        <v>42087</v>
      </c>
      <c r="B122">
        <v>342</v>
      </c>
      <c r="C122">
        <v>7</v>
      </c>
      <c r="E122" s="1">
        <v>42087</v>
      </c>
      <c r="F122">
        <v>342</v>
      </c>
      <c r="G122">
        <f>(Tabel11[[#This Row],[arrangementen]])+G121</f>
        <v>30348</v>
      </c>
      <c r="H122">
        <v>7</v>
      </c>
      <c r="I122">
        <v>453</v>
      </c>
    </row>
    <row r="123" spans="1:9" x14ac:dyDescent="0.35">
      <c r="A123" s="1">
        <v>42088</v>
      </c>
      <c r="B123">
        <v>293</v>
      </c>
      <c r="C123">
        <v>7</v>
      </c>
      <c r="E123" s="1">
        <v>42088</v>
      </c>
      <c r="F123">
        <v>293</v>
      </c>
      <c r="G123">
        <f>(Tabel11[[#This Row],[arrangementen]])+G122</f>
        <v>30641</v>
      </c>
      <c r="H123">
        <v>7</v>
      </c>
      <c r="I123">
        <v>460</v>
      </c>
    </row>
    <row r="124" spans="1:9" x14ac:dyDescent="0.35">
      <c r="A124" s="1">
        <v>42089</v>
      </c>
      <c r="B124">
        <v>153</v>
      </c>
      <c r="C124">
        <v>4</v>
      </c>
      <c r="E124" s="1">
        <v>42089</v>
      </c>
      <c r="F124">
        <v>153</v>
      </c>
      <c r="G124">
        <f>(Tabel11[[#This Row],[arrangementen]])+G123</f>
        <v>30794</v>
      </c>
      <c r="H124">
        <v>4</v>
      </c>
      <c r="I124">
        <v>464</v>
      </c>
    </row>
    <row r="125" spans="1:9" x14ac:dyDescent="0.35">
      <c r="A125" s="1">
        <v>42090</v>
      </c>
      <c r="B125">
        <v>647</v>
      </c>
      <c r="C125">
        <v>16</v>
      </c>
      <c r="E125" s="1">
        <v>42090</v>
      </c>
      <c r="F125">
        <v>647</v>
      </c>
      <c r="G125">
        <f>(Tabel11[[#This Row],[arrangementen]])+G124</f>
        <v>31441</v>
      </c>
      <c r="H125">
        <v>16</v>
      </c>
      <c r="I125">
        <v>480</v>
      </c>
    </row>
    <row r="126" spans="1:9" x14ac:dyDescent="0.35">
      <c r="A126" s="1">
        <v>42093</v>
      </c>
      <c r="B126">
        <v>48</v>
      </c>
      <c r="C126">
        <v>1</v>
      </c>
      <c r="E126" s="1">
        <v>42093</v>
      </c>
      <c r="F126">
        <v>48</v>
      </c>
      <c r="G126">
        <f>(Tabel11[[#This Row],[arrangementen]])+G125</f>
        <v>31489</v>
      </c>
      <c r="H126">
        <v>1</v>
      </c>
      <c r="I126">
        <v>481</v>
      </c>
    </row>
    <row r="127" spans="1:9" x14ac:dyDescent="0.35">
      <c r="A127" s="1">
        <v>42094</v>
      </c>
      <c r="B127">
        <v>403</v>
      </c>
      <c r="C127">
        <v>12</v>
      </c>
      <c r="E127" s="1">
        <v>42094</v>
      </c>
      <c r="F127">
        <v>403</v>
      </c>
      <c r="G127">
        <f>(Tabel11[[#This Row],[arrangementen]])+G126</f>
        <v>31892</v>
      </c>
      <c r="H127">
        <v>12</v>
      </c>
      <c r="I127">
        <v>493</v>
      </c>
    </row>
    <row r="128" spans="1:9" x14ac:dyDescent="0.35">
      <c r="A128" s="1">
        <v>42095</v>
      </c>
      <c r="B128">
        <v>20</v>
      </c>
      <c r="C128">
        <v>1</v>
      </c>
      <c r="E128" s="1">
        <v>42095</v>
      </c>
      <c r="F128">
        <v>20</v>
      </c>
      <c r="G128">
        <f>(Tabel11[[#This Row],[arrangementen]])+G127</f>
        <v>31912</v>
      </c>
      <c r="H128">
        <v>1</v>
      </c>
      <c r="I128">
        <v>494</v>
      </c>
    </row>
    <row r="129" spans="1:9" x14ac:dyDescent="0.35">
      <c r="A129" s="1">
        <v>42096</v>
      </c>
      <c r="B129">
        <v>1330</v>
      </c>
      <c r="C129">
        <v>8</v>
      </c>
      <c r="E129" s="1">
        <v>42096</v>
      </c>
      <c r="F129">
        <v>1330</v>
      </c>
      <c r="G129">
        <f>(Tabel11[[#This Row],[arrangementen]])+G128</f>
        <v>33242</v>
      </c>
      <c r="H129">
        <v>8</v>
      </c>
      <c r="I129">
        <v>502</v>
      </c>
    </row>
    <row r="130" spans="1:9" x14ac:dyDescent="0.35">
      <c r="A130" s="1">
        <v>42097</v>
      </c>
      <c r="B130">
        <v>484</v>
      </c>
      <c r="C130">
        <v>9</v>
      </c>
      <c r="E130" s="1">
        <v>42097</v>
      </c>
      <c r="F130">
        <v>484</v>
      </c>
      <c r="G130">
        <f>(Tabel11[[#This Row],[arrangementen]])+G129</f>
        <v>33726</v>
      </c>
      <c r="H130">
        <v>9</v>
      </c>
      <c r="I130">
        <v>511</v>
      </c>
    </row>
    <row r="131" spans="1:9" x14ac:dyDescent="0.35">
      <c r="A131" s="1">
        <v>42101</v>
      </c>
      <c r="B131">
        <v>385</v>
      </c>
      <c r="C131">
        <v>5</v>
      </c>
      <c r="E131" s="1">
        <v>42101</v>
      </c>
      <c r="F131">
        <v>385</v>
      </c>
      <c r="G131">
        <f>(Tabel11[[#This Row],[arrangementen]])+G130</f>
        <v>34111</v>
      </c>
      <c r="H131">
        <v>5</v>
      </c>
      <c r="I131">
        <v>516</v>
      </c>
    </row>
    <row r="132" spans="1:9" x14ac:dyDescent="0.35">
      <c r="A132" s="1">
        <v>42102</v>
      </c>
      <c r="B132">
        <v>95</v>
      </c>
      <c r="C132">
        <v>4</v>
      </c>
      <c r="E132" s="1">
        <v>42102</v>
      </c>
      <c r="F132">
        <v>95</v>
      </c>
      <c r="G132">
        <f>(Tabel11[[#This Row],[arrangementen]])+G131</f>
        <v>34206</v>
      </c>
      <c r="H132">
        <v>4</v>
      </c>
      <c r="I132">
        <v>520</v>
      </c>
    </row>
    <row r="133" spans="1:9" x14ac:dyDescent="0.35">
      <c r="A133" s="1">
        <v>42103</v>
      </c>
      <c r="B133">
        <v>91</v>
      </c>
      <c r="C133">
        <v>3</v>
      </c>
      <c r="E133" s="1">
        <v>42103</v>
      </c>
      <c r="F133">
        <v>91</v>
      </c>
      <c r="G133">
        <f>(Tabel11[[#This Row],[arrangementen]])+G132</f>
        <v>34297</v>
      </c>
      <c r="H133">
        <v>3</v>
      </c>
      <c r="I133">
        <v>523</v>
      </c>
    </row>
    <row r="134" spans="1:9" x14ac:dyDescent="0.35">
      <c r="A134" s="1">
        <v>42104</v>
      </c>
      <c r="B134">
        <v>114</v>
      </c>
      <c r="C134">
        <v>2</v>
      </c>
      <c r="E134" s="1">
        <v>42104</v>
      </c>
      <c r="F134">
        <v>114</v>
      </c>
      <c r="G134">
        <f>(Tabel11[[#This Row],[arrangementen]])+G133</f>
        <v>34411</v>
      </c>
      <c r="H134">
        <v>2</v>
      </c>
      <c r="I134">
        <v>525</v>
      </c>
    </row>
    <row r="135" spans="1:9" x14ac:dyDescent="0.35">
      <c r="A135" s="1">
        <v>42107</v>
      </c>
      <c r="B135">
        <v>187</v>
      </c>
      <c r="C135">
        <v>8</v>
      </c>
      <c r="E135" s="1">
        <v>42107</v>
      </c>
      <c r="F135">
        <v>187</v>
      </c>
      <c r="G135">
        <f>(Tabel11[[#This Row],[arrangementen]])+G134</f>
        <v>34598</v>
      </c>
      <c r="H135">
        <v>8</v>
      </c>
      <c r="I135">
        <v>533</v>
      </c>
    </row>
    <row r="136" spans="1:9" x14ac:dyDescent="0.35">
      <c r="A136" s="1">
        <v>42108</v>
      </c>
      <c r="B136">
        <v>252</v>
      </c>
      <c r="C136">
        <v>6</v>
      </c>
      <c r="E136" s="1">
        <v>42108</v>
      </c>
      <c r="F136">
        <v>252</v>
      </c>
      <c r="G136">
        <f>(Tabel11[[#This Row],[arrangementen]])+G135</f>
        <v>34850</v>
      </c>
      <c r="H136">
        <v>6</v>
      </c>
      <c r="I136">
        <v>539</v>
      </c>
    </row>
    <row r="137" spans="1:9" x14ac:dyDescent="0.35">
      <c r="A137" s="1">
        <v>42109</v>
      </c>
      <c r="B137">
        <v>742</v>
      </c>
      <c r="C137">
        <v>10</v>
      </c>
      <c r="E137" s="1">
        <v>42109</v>
      </c>
      <c r="F137">
        <v>742</v>
      </c>
      <c r="G137">
        <f>(Tabel11[[#This Row],[arrangementen]])+G136</f>
        <v>35592</v>
      </c>
      <c r="H137">
        <v>10</v>
      </c>
      <c r="I137">
        <v>549</v>
      </c>
    </row>
    <row r="138" spans="1:9" x14ac:dyDescent="0.35">
      <c r="A138" s="1">
        <v>42110</v>
      </c>
      <c r="B138">
        <v>1447</v>
      </c>
      <c r="C138">
        <v>24</v>
      </c>
      <c r="E138" s="1">
        <v>42110</v>
      </c>
      <c r="F138">
        <v>1447</v>
      </c>
      <c r="G138">
        <f>(Tabel11[[#This Row],[arrangementen]])+G137</f>
        <v>37039</v>
      </c>
      <c r="H138">
        <v>24</v>
      </c>
      <c r="I138">
        <v>573</v>
      </c>
    </row>
    <row r="139" spans="1:9" x14ac:dyDescent="0.35">
      <c r="A139" s="1">
        <v>42111</v>
      </c>
      <c r="B139">
        <v>25</v>
      </c>
      <c r="C139">
        <v>1</v>
      </c>
      <c r="E139" s="1">
        <v>42111</v>
      </c>
      <c r="F139">
        <v>25</v>
      </c>
      <c r="G139">
        <f>(Tabel11[[#This Row],[arrangementen]])+G138</f>
        <v>37064</v>
      </c>
      <c r="H139">
        <v>1</v>
      </c>
      <c r="I139">
        <v>574</v>
      </c>
    </row>
    <row r="140" spans="1:9" x14ac:dyDescent="0.35">
      <c r="A140" s="1">
        <v>42114</v>
      </c>
      <c r="B140">
        <v>154</v>
      </c>
      <c r="C140">
        <v>5</v>
      </c>
      <c r="E140" s="1">
        <v>42114</v>
      </c>
      <c r="F140">
        <v>154</v>
      </c>
      <c r="G140">
        <f>(Tabel11[[#This Row],[arrangementen]])+G139</f>
        <v>37218</v>
      </c>
      <c r="H140">
        <v>5</v>
      </c>
      <c r="I140">
        <v>579</v>
      </c>
    </row>
    <row r="141" spans="1:9" x14ac:dyDescent="0.35">
      <c r="A141" s="1">
        <v>42115</v>
      </c>
      <c r="B141">
        <v>198</v>
      </c>
      <c r="C141">
        <v>5</v>
      </c>
      <c r="E141" s="1">
        <v>42115</v>
      </c>
      <c r="F141">
        <v>198</v>
      </c>
      <c r="G141">
        <f>(Tabel11[[#This Row],[arrangementen]])+G140</f>
        <v>37416</v>
      </c>
      <c r="H141">
        <v>5</v>
      </c>
      <c r="I141">
        <v>584</v>
      </c>
    </row>
    <row r="142" spans="1:9" x14ac:dyDescent="0.35">
      <c r="A142" s="1">
        <v>42116</v>
      </c>
      <c r="B142">
        <v>186</v>
      </c>
      <c r="C142">
        <v>4</v>
      </c>
      <c r="E142" s="1">
        <v>42116</v>
      </c>
      <c r="F142">
        <v>186</v>
      </c>
      <c r="G142">
        <f>(Tabel11[[#This Row],[arrangementen]])+G141</f>
        <v>37602</v>
      </c>
      <c r="H142">
        <v>4</v>
      </c>
      <c r="I142">
        <v>588</v>
      </c>
    </row>
    <row r="143" spans="1:9" x14ac:dyDescent="0.35">
      <c r="A143" s="1">
        <v>42117</v>
      </c>
      <c r="B143">
        <v>418</v>
      </c>
      <c r="C143">
        <v>7</v>
      </c>
      <c r="E143" s="1">
        <v>42117</v>
      </c>
      <c r="F143">
        <v>418</v>
      </c>
      <c r="G143">
        <f>(Tabel11[[#This Row],[arrangementen]])+G142</f>
        <v>38020</v>
      </c>
      <c r="H143">
        <v>7</v>
      </c>
      <c r="I143">
        <v>595</v>
      </c>
    </row>
    <row r="144" spans="1:9" x14ac:dyDescent="0.35">
      <c r="A144" s="1">
        <v>42118</v>
      </c>
      <c r="B144">
        <v>75</v>
      </c>
      <c r="C144">
        <v>2</v>
      </c>
      <c r="E144" s="1">
        <v>42118</v>
      </c>
      <c r="F144">
        <v>75</v>
      </c>
      <c r="G144">
        <f>(Tabel11[[#This Row],[arrangementen]])+G143</f>
        <v>38095</v>
      </c>
      <c r="H144">
        <v>2</v>
      </c>
      <c r="I144">
        <v>597</v>
      </c>
    </row>
    <row r="145" spans="1:9" x14ac:dyDescent="0.35">
      <c r="A145" s="1">
        <v>42122</v>
      </c>
      <c r="B145">
        <v>257</v>
      </c>
      <c r="C145">
        <v>3</v>
      </c>
      <c r="E145" s="1">
        <v>42122</v>
      </c>
      <c r="F145">
        <v>257</v>
      </c>
      <c r="G145">
        <f>(Tabel11[[#This Row],[arrangementen]])+G144</f>
        <v>38352</v>
      </c>
      <c r="H145">
        <v>3</v>
      </c>
      <c r="I145">
        <v>600</v>
      </c>
    </row>
    <row r="146" spans="1:9" x14ac:dyDescent="0.35">
      <c r="A146" s="1">
        <v>42123</v>
      </c>
      <c r="B146">
        <v>143</v>
      </c>
      <c r="C146">
        <v>3</v>
      </c>
      <c r="E146" s="1">
        <v>42123</v>
      </c>
      <c r="F146">
        <v>143</v>
      </c>
      <c r="G146">
        <f>(Tabel11[[#This Row],[arrangementen]])+G145</f>
        <v>38495</v>
      </c>
      <c r="H146">
        <v>3</v>
      </c>
      <c r="I146">
        <v>603</v>
      </c>
    </row>
    <row r="147" spans="1:9" x14ac:dyDescent="0.35">
      <c r="A147" s="1">
        <v>42124</v>
      </c>
      <c r="B147">
        <v>257</v>
      </c>
      <c r="C147">
        <v>6</v>
      </c>
      <c r="E147" s="1">
        <v>42124</v>
      </c>
      <c r="F147">
        <v>257</v>
      </c>
      <c r="G147">
        <f>(Tabel11[[#This Row],[arrangementen]])+G146</f>
        <v>38752</v>
      </c>
      <c r="H147">
        <v>6</v>
      </c>
      <c r="I147">
        <v>609</v>
      </c>
    </row>
    <row r="148" spans="1:9" x14ac:dyDescent="0.35">
      <c r="A148" s="1">
        <v>42125</v>
      </c>
      <c r="B148">
        <v>89</v>
      </c>
      <c r="C148">
        <v>4</v>
      </c>
      <c r="E148" s="1">
        <v>42125</v>
      </c>
      <c r="F148">
        <v>89</v>
      </c>
      <c r="G148">
        <f>(Tabel11[[#This Row],[arrangementen]])+G147</f>
        <v>38841</v>
      </c>
      <c r="H148">
        <v>4</v>
      </c>
      <c r="I148">
        <v>613</v>
      </c>
    </row>
    <row r="149" spans="1:9" x14ac:dyDescent="0.35">
      <c r="A149" s="1">
        <v>42128</v>
      </c>
      <c r="B149">
        <v>8</v>
      </c>
      <c r="C149">
        <v>1</v>
      </c>
      <c r="E149" s="1">
        <v>42128</v>
      </c>
      <c r="F149">
        <v>8</v>
      </c>
      <c r="G149">
        <f>(Tabel11[[#This Row],[arrangementen]])+G148</f>
        <v>38849</v>
      </c>
      <c r="H149">
        <v>1</v>
      </c>
      <c r="I149">
        <v>614</v>
      </c>
    </row>
    <row r="150" spans="1:9" x14ac:dyDescent="0.35">
      <c r="A150" s="1">
        <v>42129</v>
      </c>
      <c r="B150">
        <v>6</v>
      </c>
      <c r="C150">
        <v>1</v>
      </c>
      <c r="E150" s="1">
        <v>42129</v>
      </c>
      <c r="F150">
        <v>6</v>
      </c>
      <c r="G150">
        <f>(Tabel11[[#This Row],[arrangementen]])+G149</f>
        <v>38855</v>
      </c>
      <c r="H150">
        <v>1</v>
      </c>
      <c r="I150">
        <v>615</v>
      </c>
    </row>
    <row r="151" spans="1:9" x14ac:dyDescent="0.35">
      <c r="A151" s="1">
        <v>42130</v>
      </c>
      <c r="B151">
        <v>70</v>
      </c>
      <c r="C151">
        <v>2</v>
      </c>
      <c r="E151" s="1">
        <v>42130</v>
      </c>
      <c r="F151">
        <v>70</v>
      </c>
      <c r="G151">
        <f>(Tabel11[[#This Row],[arrangementen]])+G150</f>
        <v>38925</v>
      </c>
      <c r="H151">
        <v>2</v>
      </c>
      <c r="I151">
        <v>617</v>
      </c>
    </row>
    <row r="152" spans="1:9" x14ac:dyDescent="0.35">
      <c r="A152" s="1">
        <v>42131</v>
      </c>
      <c r="B152">
        <v>125</v>
      </c>
      <c r="C152">
        <v>3</v>
      </c>
      <c r="E152" s="1">
        <v>42131</v>
      </c>
      <c r="F152">
        <v>125</v>
      </c>
      <c r="G152">
        <f>(Tabel11[[#This Row],[arrangementen]])+G151</f>
        <v>39050</v>
      </c>
      <c r="H152">
        <v>3</v>
      </c>
      <c r="I152">
        <v>620</v>
      </c>
    </row>
    <row r="153" spans="1:9" x14ac:dyDescent="0.35">
      <c r="A153" s="1">
        <v>42132</v>
      </c>
      <c r="B153">
        <v>80</v>
      </c>
      <c r="C153">
        <v>2</v>
      </c>
      <c r="E153" s="1">
        <v>42132</v>
      </c>
      <c r="F153">
        <v>80</v>
      </c>
      <c r="G153">
        <f>(Tabel11[[#This Row],[arrangementen]])+G152</f>
        <v>39130</v>
      </c>
      <c r="H153">
        <v>2</v>
      </c>
      <c r="I153">
        <v>622</v>
      </c>
    </row>
    <row r="154" spans="1:9" x14ac:dyDescent="0.35">
      <c r="A154" s="1">
        <v>42134</v>
      </c>
      <c r="B154">
        <v>50</v>
      </c>
      <c r="C154">
        <v>1</v>
      </c>
      <c r="E154" s="1">
        <v>42134</v>
      </c>
      <c r="F154">
        <v>50</v>
      </c>
      <c r="G154">
        <f>(Tabel11[[#This Row],[arrangementen]])+G153</f>
        <v>39180</v>
      </c>
      <c r="H154">
        <v>1</v>
      </c>
      <c r="I154">
        <v>623</v>
      </c>
    </row>
    <row r="155" spans="1:9" x14ac:dyDescent="0.35">
      <c r="A155" s="1">
        <v>42136</v>
      </c>
      <c r="B155">
        <v>273</v>
      </c>
      <c r="C155">
        <v>8</v>
      </c>
      <c r="E155" s="1">
        <v>42136</v>
      </c>
      <c r="F155">
        <v>273</v>
      </c>
      <c r="G155">
        <f>(Tabel11[[#This Row],[arrangementen]])+G154</f>
        <v>39453</v>
      </c>
      <c r="H155">
        <v>8</v>
      </c>
      <c r="I155">
        <v>631</v>
      </c>
    </row>
    <row r="156" spans="1:9" x14ac:dyDescent="0.35">
      <c r="A156" s="1">
        <v>42137</v>
      </c>
      <c r="B156">
        <v>65</v>
      </c>
      <c r="C156">
        <v>1</v>
      </c>
      <c r="E156" s="1">
        <v>42137</v>
      </c>
      <c r="F156">
        <v>65</v>
      </c>
      <c r="G156">
        <f>(Tabel11[[#This Row],[arrangementen]])+G155</f>
        <v>39518</v>
      </c>
      <c r="H156">
        <v>1</v>
      </c>
      <c r="I156">
        <v>632</v>
      </c>
    </row>
    <row r="157" spans="1:9" x14ac:dyDescent="0.35">
      <c r="A157" s="1">
        <v>42139</v>
      </c>
      <c r="B157">
        <v>134</v>
      </c>
      <c r="C157">
        <v>4</v>
      </c>
      <c r="E157" s="1">
        <v>42139</v>
      </c>
      <c r="F157">
        <v>134</v>
      </c>
      <c r="G157">
        <f>(Tabel11[[#This Row],[arrangementen]])+G156</f>
        <v>39652</v>
      </c>
      <c r="H157">
        <v>4</v>
      </c>
      <c r="I157">
        <v>636</v>
      </c>
    </row>
    <row r="158" spans="1:9" x14ac:dyDescent="0.35">
      <c r="A158" s="1">
        <v>42142</v>
      </c>
      <c r="B158">
        <v>76</v>
      </c>
      <c r="C158">
        <v>4</v>
      </c>
      <c r="E158" s="1">
        <v>42142</v>
      </c>
      <c r="F158">
        <v>76</v>
      </c>
      <c r="G158">
        <f>(Tabel11[[#This Row],[arrangementen]])+G157</f>
        <v>39728</v>
      </c>
      <c r="H158">
        <v>4</v>
      </c>
      <c r="I158">
        <v>640</v>
      </c>
    </row>
    <row r="159" spans="1:9" x14ac:dyDescent="0.35">
      <c r="A159" s="1">
        <v>42143</v>
      </c>
      <c r="B159">
        <v>45</v>
      </c>
      <c r="C159">
        <v>2</v>
      </c>
      <c r="E159" s="1">
        <v>42143</v>
      </c>
      <c r="F159">
        <v>45</v>
      </c>
      <c r="G159">
        <f>(Tabel11[[#This Row],[arrangementen]])+G158</f>
        <v>39773</v>
      </c>
      <c r="H159">
        <v>2</v>
      </c>
      <c r="I159">
        <v>642</v>
      </c>
    </row>
    <row r="160" spans="1:9" x14ac:dyDescent="0.35">
      <c r="A160" s="1">
        <v>42144</v>
      </c>
      <c r="B160">
        <v>509</v>
      </c>
      <c r="C160">
        <v>9</v>
      </c>
      <c r="E160" s="1">
        <v>42144</v>
      </c>
      <c r="F160">
        <v>509</v>
      </c>
      <c r="G160">
        <f>(Tabel11[[#This Row],[arrangementen]])+G159</f>
        <v>40282</v>
      </c>
      <c r="H160">
        <v>9</v>
      </c>
      <c r="I160">
        <v>651</v>
      </c>
    </row>
    <row r="161" spans="1:9" x14ac:dyDescent="0.35">
      <c r="A161" s="1">
        <v>42145</v>
      </c>
      <c r="B161">
        <v>138</v>
      </c>
      <c r="C161">
        <v>3</v>
      </c>
      <c r="E161" s="1">
        <v>42145</v>
      </c>
      <c r="F161">
        <v>138</v>
      </c>
      <c r="G161">
        <f>(Tabel11[[#This Row],[arrangementen]])+G160</f>
        <v>40420</v>
      </c>
      <c r="H161">
        <v>3</v>
      </c>
      <c r="I161">
        <v>654</v>
      </c>
    </row>
    <row r="162" spans="1:9" x14ac:dyDescent="0.35">
      <c r="A162" s="1">
        <v>42146</v>
      </c>
      <c r="B162">
        <v>103</v>
      </c>
      <c r="C162">
        <v>2</v>
      </c>
      <c r="E162" s="1">
        <v>42146</v>
      </c>
      <c r="F162">
        <v>103</v>
      </c>
      <c r="G162">
        <f>(Tabel11[[#This Row],[arrangementen]])+G161</f>
        <v>40523</v>
      </c>
      <c r="H162">
        <v>2</v>
      </c>
      <c r="I162">
        <v>656</v>
      </c>
    </row>
    <row r="163" spans="1:9" x14ac:dyDescent="0.35">
      <c r="A163" s="1">
        <v>42148</v>
      </c>
      <c r="B163">
        <v>20</v>
      </c>
      <c r="C163">
        <v>1</v>
      </c>
      <c r="E163" s="1">
        <v>42148</v>
      </c>
      <c r="F163">
        <v>20</v>
      </c>
      <c r="G163">
        <f>(Tabel11[[#This Row],[arrangementen]])+G162</f>
        <v>40543</v>
      </c>
      <c r="H163">
        <v>1</v>
      </c>
      <c r="I163">
        <v>657</v>
      </c>
    </row>
    <row r="164" spans="1:9" x14ac:dyDescent="0.35">
      <c r="A164" s="1">
        <v>42150</v>
      </c>
      <c r="B164">
        <v>178</v>
      </c>
      <c r="C164">
        <v>4</v>
      </c>
      <c r="E164" s="1">
        <v>42150</v>
      </c>
      <c r="F164">
        <v>178</v>
      </c>
      <c r="G164">
        <f>(Tabel11[[#This Row],[arrangementen]])+G163</f>
        <v>40721</v>
      </c>
      <c r="H164">
        <v>4</v>
      </c>
      <c r="I164">
        <v>661</v>
      </c>
    </row>
    <row r="165" spans="1:9" x14ac:dyDescent="0.35">
      <c r="A165" s="1">
        <v>42151</v>
      </c>
      <c r="B165">
        <v>224</v>
      </c>
      <c r="C165">
        <v>5</v>
      </c>
      <c r="E165" s="1">
        <v>42151</v>
      </c>
      <c r="F165">
        <v>224</v>
      </c>
      <c r="G165">
        <f>(Tabel11[[#This Row],[arrangementen]])+G164</f>
        <v>40945</v>
      </c>
      <c r="H165">
        <v>5</v>
      </c>
      <c r="I165">
        <v>666</v>
      </c>
    </row>
    <row r="166" spans="1:9" x14ac:dyDescent="0.35">
      <c r="A166" s="1">
        <v>42152</v>
      </c>
      <c r="B166">
        <v>319</v>
      </c>
      <c r="C166">
        <v>7</v>
      </c>
      <c r="E166" s="1">
        <v>42152</v>
      </c>
      <c r="F166">
        <v>319</v>
      </c>
      <c r="G166">
        <f>(Tabel11[[#This Row],[arrangementen]])+G165</f>
        <v>41264</v>
      </c>
      <c r="H166">
        <v>7</v>
      </c>
      <c r="I166">
        <v>673</v>
      </c>
    </row>
    <row r="167" spans="1:9" x14ac:dyDescent="0.35">
      <c r="A167" s="1">
        <v>42153</v>
      </c>
      <c r="B167">
        <v>126</v>
      </c>
      <c r="C167">
        <v>4</v>
      </c>
      <c r="E167" s="1">
        <v>42153</v>
      </c>
      <c r="F167">
        <v>126</v>
      </c>
      <c r="G167">
        <f>(Tabel11[[#This Row],[arrangementen]])+G166</f>
        <v>41390</v>
      </c>
      <c r="H167">
        <v>4</v>
      </c>
      <c r="I167">
        <v>677</v>
      </c>
    </row>
    <row r="168" spans="1:9" x14ac:dyDescent="0.35">
      <c r="A168" s="1">
        <v>42156</v>
      </c>
      <c r="B168">
        <v>368</v>
      </c>
      <c r="C168">
        <v>6</v>
      </c>
      <c r="E168" s="1">
        <v>42156</v>
      </c>
      <c r="F168">
        <v>368</v>
      </c>
      <c r="G168">
        <f>(Tabel11[[#This Row],[arrangementen]])+G167</f>
        <v>41758</v>
      </c>
      <c r="H168">
        <v>6</v>
      </c>
      <c r="I168">
        <v>683</v>
      </c>
    </row>
    <row r="169" spans="1:9" x14ac:dyDescent="0.35">
      <c r="A169" s="1">
        <v>42157</v>
      </c>
      <c r="B169">
        <v>238</v>
      </c>
      <c r="C169">
        <v>6</v>
      </c>
      <c r="E169" s="1">
        <v>42157</v>
      </c>
      <c r="F169">
        <v>238</v>
      </c>
      <c r="G169">
        <f>(Tabel11[[#This Row],[arrangementen]])+G168</f>
        <v>41996</v>
      </c>
      <c r="H169">
        <v>6</v>
      </c>
      <c r="I169">
        <v>689</v>
      </c>
    </row>
    <row r="170" spans="1:9" x14ac:dyDescent="0.35">
      <c r="A170" s="1">
        <v>42158</v>
      </c>
      <c r="B170">
        <v>254</v>
      </c>
      <c r="C170">
        <v>15</v>
      </c>
      <c r="E170" s="1">
        <v>42158</v>
      </c>
      <c r="F170">
        <v>254</v>
      </c>
      <c r="G170">
        <f>(Tabel11[[#This Row],[arrangementen]])+G169</f>
        <v>42250</v>
      </c>
      <c r="H170">
        <v>15</v>
      </c>
      <c r="I170">
        <v>704</v>
      </c>
    </row>
    <row r="171" spans="1:9" x14ac:dyDescent="0.35">
      <c r="A171" s="1">
        <v>42160</v>
      </c>
      <c r="B171">
        <v>80</v>
      </c>
      <c r="C171">
        <v>1</v>
      </c>
      <c r="E171" s="1">
        <v>42160</v>
      </c>
      <c r="F171">
        <v>80</v>
      </c>
      <c r="G171">
        <f>(Tabel11[[#This Row],[arrangementen]])+G170</f>
        <v>42330</v>
      </c>
      <c r="H171">
        <v>1</v>
      </c>
      <c r="I171">
        <v>705</v>
      </c>
    </row>
    <row r="172" spans="1:9" x14ac:dyDescent="0.35">
      <c r="A172" s="1">
        <v>42162</v>
      </c>
      <c r="B172">
        <v>8</v>
      </c>
      <c r="C172">
        <v>1</v>
      </c>
      <c r="E172" s="1">
        <v>42162</v>
      </c>
      <c r="F172">
        <v>8</v>
      </c>
      <c r="G172">
        <f>(Tabel11[[#This Row],[arrangementen]])+G171</f>
        <v>42338</v>
      </c>
      <c r="H172">
        <v>1</v>
      </c>
      <c r="I172">
        <v>706</v>
      </c>
    </row>
    <row r="173" spans="1:9" x14ac:dyDescent="0.35">
      <c r="A173" s="1">
        <v>42163</v>
      </c>
      <c r="B173">
        <v>169</v>
      </c>
      <c r="C173">
        <v>4</v>
      </c>
      <c r="E173" s="1">
        <v>42163</v>
      </c>
      <c r="F173">
        <v>169</v>
      </c>
      <c r="G173">
        <f>(Tabel11[[#This Row],[arrangementen]])+G172</f>
        <v>42507</v>
      </c>
      <c r="H173">
        <v>4</v>
      </c>
      <c r="I173">
        <v>710</v>
      </c>
    </row>
    <row r="174" spans="1:9" x14ac:dyDescent="0.35">
      <c r="A174" s="1">
        <v>42164</v>
      </c>
      <c r="B174">
        <v>116</v>
      </c>
      <c r="C174">
        <v>5</v>
      </c>
      <c r="E174" s="1">
        <v>42164</v>
      </c>
      <c r="F174">
        <v>116</v>
      </c>
      <c r="G174">
        <f>(Tabel11[[#This Row],[arrangementen]])+G173</f>
        <v>42623</v>
      </c>
      <c r="H174">
        <v>5</v>
      </c>
      <c r="I174">
        <v>715</v>
      </c>
    </row>
    <row r="175" spans="1:9" x14ac:dyDescent="0.35">
      <c r="A175" s="1">
        <v>42165</v>
      </c>
      <c r="B175">
        <v>134</v>
      </c>
      <c r="C175">
        <v>5</v>
      </c>
      <c r="E175" s="1">
        <v>42165</v>
      </c>
      <c r="F175">
        <v>134</v>
      </c>
      <c r="G175">
        <f>(Tabel11[[#This Row],[arrangementen]])+G174</f>
        <v>42757</v>
      </c>
      <c r="H175">
        <v>5</v>
      </c>
      <c r="I175">
        <v>720</v>
      </c>
    </row>
    <row r="176" spans="1:9" x14ac:dyDescent="0.35">
      <c r="A176" s="1">
        <v>42166</v>
      </c>
      <c r="B176">
        <v>481</v>
      </c>
      <c r="C176">
        <v>11</v>
      </c>
      <c r="E176" s="1">
        <v>42166</v>
      </c>
      <c r="F176">
        <v>481</v>
      </c>
      <c r="G176">
        <f>(Tabel11[[#This Row],[arrangementen]])+G175</f>
        <v>43238</v>
      </c>
      <c r="H176">
        <v>11</v>
      </c>
      <c r="I176">
        <v>731</v>
      </c>
    </row>
    <row r="177" spans="1:9" x14ac:dyDescent="0.35">
      <c r="A177" s="1">
        <v>42167</v>
      </c>
      <c r="B177">
        <v>284</v>
      </c>
      <c r="C177">
        <v>7</v>
      </c>
      <c r="E177" s="1">
        <v>42167</v>
      </c>
      <c r="F177">
        <v>284</v>
      </c>
      <c r="G177">
        <f>(Tabel11[[#This Row],[arrangementen]])+G176</f>
        <v>43522</v>
      </c>
      <c r="H177">
        <v>7</v>
      </c>
      <c r="I177">
        <v>738</v>
      </c>
    </row>
    <row r="178" spans="1:9" x14ac:dyDescent="0.35">
      <c r="A178" s="1">
        <v>42169</v>
      </c>
      <c r="B178">
        <v>24</v>
      </c>
      <c r="C178">
        <v>1</v>
      </c>
      <c r="E178" s="1">
        <v>42169</v>
      </c>
      <c r="F178">
        <v>24</v>
      </c>
      <c r="G178">
        <f>(Tabel11[[#This Row],[arrangementen]])+G177</f>
        <v>43546</v>
      </c>
      <c r="H178">
        <v>1</v>
      </c>
      <c r="I178">
        <v>739</v>
      </c>
    </row>
    <row r="179" spans="1:9" x14ac:dyDescent="0.35">
      <c r="A179" s="1">
        <v>42170</v>
      </c>
      <c r="B179">
        <v>298</v>
      </c>
      <c r="C179">
        <v>4</v>
      </c>
      <c r="E179" s="1">
        <v>42170</v>
      </c>
      <c r="F179">
        <v>298</v>
      </c>
      <c r="G179">
        <f>(Tabel11[[#This Row],[arrangementen]])+G178</f>
        <v>43844</v>
      </c>
      <c r="H179">
        <v>4</v>
      </c>
      <c r="I179">
        <v>743</v>
      </c>
    </row>
    <row r="180" spans="1:9" x14ac:dyDescent="0.35">
      <c r="A180" s="1">
        <v>42171</v>
      </c>
      <c r="B180">
        <v>39</v>
      </c>
      <c r="C180">
        <v>2</v>
      </c>
      <c r="E180" s="1">
        <v>42171</v>
      </c>
      <c r="F180">
        <v>39</v>
      </c>
      <c r="G180">
        <f>(Tabel11[[#This Row],[arrangementen]])+G179</f>
        <v>43883</v>
      </c>
      <c r="H180">
        <v>2</v>
      </c>
      <c r="I180">
        <v>745</v>
      </c>
    </row>
    <row r="181" spans="1:9" x14ac:dyDescent="0.35">
      <c r="A181" s="1">
        <v>42172</v>
      </c>
      <c r="B181">
        <v>321</v>
      </c>
      <c r="C181">
        <v>18</v>
      </c>
      <c r="E181" s="1">
        <v>42172</v>
      </c>
      <c r="F181">
        <v>321</v>
      </c>
      <c r="G181">
        <f>(Tabel11[[#This Row],[arrangementen]])+G180</f>
        <v>44204</v>
      </c>
      <c r="H181">
        <v>18</v>
      </c>
      <c r="I181">
        <v>763</v>
      </c>
    </row>
    <row r="182" spans="1:9" x14ac:dyDescent="0.35">
      <c r="A182" s="1">
        <v>42173</v>
      </c>
      <c r="B182">
        <v>251</v>
      </c>
      <c r="C182">
        <v>5</v>
      </c>
      <c r="E182" s="1">
        <v>42173</v>
      </c>
      <c r="F182">
        <v>251</v>
      </c>
      <c r="G182">
        <f>(Tabel11[[#This Row],[arrangementen]])+G181</f>
        <v>44455</v>
      </c>
      <c r="H182">
        <v>5</v>
      </c>
      <c r="I182">
        <v>768</v>
      </c>
    </row>
    <row r="183" spans="1:9" x14ac:dyDescent="0.35">
      <c r="A183" s="1">
        <v>42174</v>
      </c>
      <c r="B183">
        <v>95</v>
      </c>
      <c r="C183">
        <v>2</v>
      </c>
      <c r="E183" s="1">
        <v>42174</v>
      </c>
      <c r="F183">
        <v>95</v>
      </c>
      <c r="G183">
        <f>(Tabel11[[#This Row],[arrangementen]])+G182</f>
        <v>44550</v>
      </c>
      <c r="H183">
        <v>2</v>
      </c>
      <c r="I183">
        <v>770</v>
      </c>
    </row>
    <row r="184" spans="1:9" x14ac:dyDescent="0.35">
      <c r="A184" s="1">
        <v>42177</v>
      </c>
      <c r="B184">
        <v>431</v>
      </c>
      <c r="C184">
        <v>22</v>
      </c>
      <c r="E184" s="1">
        <v>42177</v>
      </c>
      <c r="F184">
        <v>431</v>
      </c>
      <c r="G184">
        <f>(Tabel11[[#This Row],[arrangementen]])+G183</f>
        <v>44981</v>
      </c>
      <c r="H184">
        <v>22</v>
      </c>
      <c r="I184">
        <v>792</v>
      </c>
    </row>
    <row r="185" spans="1:9" x14ac:dyDescent="0.35">
      <c r="A185" s="1">
        <v>42178</v>
      </c>
      <c r="B185">
        <v>113</v>
      </c>
      <c r="C185">
        <v>3</v>
      </c>
      <c r="E185" s="1">
        <v>42178</v>
      </c>
      <c r="F185">
        <v>113</v>
      </c>
      <c r="G185">
        <f>(Tabel11[[#This Row],[arrangementen]])+G184</f>
        <v>45094</v>
      </c>
      <c r="H185">
        <v>3</v>
      </c>
      <c r="I185">
        <v>795</v>
      </c>
    </row>
    <row r="186" spans="1:9" x14ac:dyDescent="0.35">
      <c r="A186" s="1">
        <v>42179</v>
      </c>
      <c r="B186">
        <v>122</v>
      </c>
      <c r="C186">
        <v>4</v>
      </c>
      <c r="E186" s="1">
        <v>42179</v>
      </c>
      <c r="F186">
        <v>122</v>
      </c>
      <c r="G186">
        <f>(Tabel11[[#This Row],[arrangementen]])+G185</f>
        <v>45216</v>
      </c>
      <c r="H186">
        <v>4</v>
      </c>
      <c r="I186">
        <v>799</v>
      </c>
    </row>
    <row r="187" spans="1:9" x14ac:dyDescent="0.35">
      <c r="A187" s="1">
        <v>42180</v>
      </c>
      <c r="B187">
        <v>52</v>
      </c>
      <c r="C187">
        <v>1</v>
      </c>
      <c r="E187" s="1">
        <v>42180</v>
      </c>
      <c r="F187">
        <v>52</v>
      </c>
      <c r="G187">
        <f>(Tabel11[[#This Row],[arrangementen]])+G186</f>
        <v>45268</v>
      </c>
      <c r="H187">
        <v>1</v>
      </c>
      <c r="I187">
        <v>800</v>
      </c>
    </row>
    <row r="188" spans="1:9" x14ac:dyDescent="0.35">
      <c r="A188" s="1">
        <v>42181</v>
      </c>
      <c r="B188">
        <v>361</v>
      </c>
      <c r="C188">
        <v>7</v>
      </c>
      <c r="E188" s="1">
        <v>42181</v>
      </c>
      <c r="F188">
        <v>361</v>
      </c>
      <c r="G188">
        <f>(Tabel11[[#This Row],[arrangementen]])+G187</f>
        <v>45629</v>
      </c>
      <c r="H188">
        <v>7</v>
      </c>
      <c r="I188">
        <v>807</v>
      </c>
    </row>
    <row r="189" spans="1:9" x14ac:dyDescent="0.35">
      <c r="A189" s="1">
        <v>42184</v>
      </c>
      <c r="B189">
        <v>230</v>
      </c>
      <c r="C189">
        <v>6</v>
      </c>
      <c r="E189" s="1">
        <v>42184</v>
      </c>
      <c r="F189">
        <v>230</v>
      </c>
      <c r="G189">
        <f>(Tabel11[[#This Row],[arrangementen]])+G188</f>
        <v>45859</v>
      </c>
      <c r="H189">
        <v>6</v>
      </c>
      <c r="I189">
        <v>813</v>
      </c>
    </row>
    <row r="190" spans="1:9" x14ac:dyDescent="0.35">
      <c r="A190" s="1">
        <v>42185</v>
      </c>
      <c r="B190">
        <v>62</v>
      </c>
      <c r="C190">
        <v>3</v>
      </c>
      <c r="E190" s="1">
        <v>42185</v>
      </c>
      <c r="F190">
        <v>62</v>
      </c>
      <c r="G190">
        <f>(Tabel11[[#This Row],[arrangementen]])+G189</f>
        <v>45921</v>
      </c>
      <c r="H190">
        <v>3</v>
      </c>
      <c r="I190">
        <v>816</v>
      </c>
    </row>
    <row r="191" spans="1:9" x14ac:dyDescent="0.35">
      <c r="A191" s="1">
        <v>42186</v>
      </c>
      <c r="B191">
        <v>188</v>
      </c>
      <c r="C191">
        <v>6</v>
      </c>
      <c r="E191" s="1">
        <v>42186</v>
      </c>
      <c r="F191">
        <v>188</v>
      </c>
      <c r="G191">
        <f>(Tabel11[[#This Row],[arrangementen]])+G190</f>
        <v>46109</v>
      </c>
      <c r="H191">
        <v>6</v>
      </c>
      <c r="I191">
        <v>822</v>
      </c>
    </row>
    <row r="192" spans="1:9" x14ac:dyDescent="0.35">
      <c r="A192" s="1">
        <v>42187</v>
      </c>
      <c r="B192">
        <v>146</v>
      </c>
      <c r="C192">
        <v>3</v>
      </c>
      <c r="E192" s="1">
        <v>42187</v>
      </c>
      <c r="F192">
        <v>146</v>
      </c>
      <c r="G192">
        <f>(Tabel11[[#This Row],[arrangementen]])+G191</f>
        <v>46255</v>
      </c>
      <c r="H192">
        <v>3</v>
      </c>
      <c r="I192">
        <v>825</v>
      </c>
    </row>
    <row r="193" spans="1:9" x14ac:dyDescent="0.35">
      <c r="A193" s="1">
        <v>42188</v>
      </c>
      <c r="B193">
        <v>220</v>
      </c>
      <c r="C193">
        <v>3</v>
      </c>
      <c r="E193" s="1">
        <v>42188</v>
      </c>
      <c r="F193">
        <v>220</v>
      </c>
      <c r="G193">
        <f>(Tabel11[[#This Row],[arrangementen]])+G192</f>
        <v>46475</v>
      </c>
      <c r="H193">
        <v>3</v>
      </c>
      <c r="I193">
        <v>828</v>
      </c>
    </row>
    <row r="194" spans="1:9" x14ac:dyDescent="0.35">
      <c r="A194" s="1">
        <v>42191</v>
      </c>
      <c r="B194">
        <v>12</v>
      </c>
      <c r="C194">
        <v>1</v>
      </c>
      <c r="E194" s="1">
        <v>42191</v>
      </c>
      <c r="F194">
        <v>12</v>
      </c>
      <c r="G194">
        <f>(Tabel11[[#This Row],[arrangementen]])+G193</f>
        <v>46487</v>
      </c>
      <c r="H194">
        <v>1</v>
      </c>
      <c r="I194">
        <v>829</v>
      </c>
    </row>
    <row r="195" spans="1:9" x14ac:dyDescent="0.35">
      <c r="A195" s="1">
        <v>42192</v>
      </c>
      <c r="B195">
        <v>40</v>
      </c>
      <c r="C195">
        <v>1</v>
      </c>
      <c r="E195" s="1">
        <v>42192</v>
      </c>
      <c r="F195">
        <v>40</v>
      </c>
      <c r="G195">
        <f>(Tabel11[[#This Row],[arrangementen]])+G194</f>
        <v>46527</v>
      </c>
      <c r="H195">
        <v>1</v>
      </c>
      <c r="I195">
        <v>830</v>
      </c>
    </row>
    <row r="196" spans="1:9" x14ac:dyDescent="0.35">
      <c r="A196" s="1">
        <v>42194</v>
      </c>
      <c r="B196">
        <v>101</v>
      </c>
      <c r="C196">
        <v>3</v>
      </c>
      <c r="E196" s="1">
        <v>42194</v>
      </c>
      <c r="F196">
        <v>101</v>
      </c>
      <c r="G196">
        <f>(Tabel11[[#This Row],[arrangementen]])+G195</f>
        <v>46628</v>
      </c>
      <c r="H196">
        <v>3</v>
      </c>
      <c r="I196">
        <v>833</v>
      </c>
    </row>
    <row r="197" spans="1:9" x14ac:dyDescent="0.35">
      <c r="A197" s="1">
        <v>42195</v>
      </c>
      <c r="B197">
        <v>261</v>
      </c>
      <c r="C197">
        <v>23</v>
      </c>
      <c r="E197" s="1">
        <v>42195</v>
      </c>
      <c r="F197">
        <v>261</v>
      </c>
      <c r="G197">
        <f>(Tabel11[[#This Row],[arrangementen]])+G196</f>
        <v>46889</v>
      </c>
      <c r="H197">
        <v>23</v>
      </c>
      <c r="I197">
        <v>856</v>
      </c>
    </row>
    <row r="198" spans="1:9" x14ac:dyDescent="0.35">
      <c r="A198" s="1">
        <v>42198</v>
      </c>
      <c r="B198">
        <v>82</v>
      </c>
      <c r="C198">
        <v>3</v>
      </c>
      <c r="E198" s="1">
        <v>42198</v>
      </c>
      <c r="F198">
        <v>82</v>
      </c>
      <c r="G198">
        <f>(Tabel11[[#This Row],[arrangementen]])+G197</f>
        <v>46971</v>
      </c>
      <c r="H198">
        <v>3</v>
      </c>
      <c r="I198">
        <v>859</v>
      </c>
    </row>
    <row r="199" spans="1:9" x14ac:dyDescent="0.35">
      <c r="A199" s="1">
        <v>42199</v>
      </c>
      <c r="B199">
        <v>12</v>
      </c>
      <c r="C199">
        <v>1</v>
      </c>
      <c r="E199" s="1">
        <v>42199</v>
      </c>
      <c r="F199">
        <v>12</v>
      </c>
      <c r="G199">
        <f>(Tabel11[[#This Row],[arrangementen]])+G198</f>
        <v>46983</v>
      </c>
      <c r="H199">
        <v>1</v>
      </c>
      <c r="I199">
        <v>860</v>
      </c>
    </row>
    <row r="200" spans="1:9" x14ac:dyDescent="0.35">
      <c r="A200" s="1">
        <v>42200</v>
      </c>
      <c r="B200">
        <v>170</v>
      </c>
      <c r="C200">
        <v>2</v>
      </c>
      <c r="E200" s="1">
        <v>42200</v>
      </c>
      <c r="F200">
        <v>170</v>
      </c>
      <c r="G200">
        <f>(Tabel11[[#This Row],[arrangementen]])+G199</f>
        <v>47153</v>
      </c>
      <c r="H200">
        <v>2</v>
      </c>
      <c r="I200">
        <v>862</v>
      </c>
    </row>
    <row r="201" spans="1:9" x14ac:dyDescent="0.35">
      <c r="A201" s="1">
        <v>42201</v>
      </c>
      <c r="B201">
        <v>30</v>
      </c>
      <c r="C201">
        <v>1</v>
      </c>
      <c r="E201" s="1">
        <v>42201</v>
      </c>
      <c r="F201">
        <v>30</v>
      </c>
      <c r="G201">
        <f>(Tabel11[[#This Row],[arrangementen]])+G200</f>
        <v>47183</v>
      </c>
      <c r="H201">
        <v>1</v>
      </c>
      <c r="I201">
        <v>863</v>
      </c>
    </row>
    <row r="202" spans="1:9" x14ac:dyDescent="0.35">
      <c r="A202" s="1">
        <v>42202</v>
      </c>
      <c r="B202">
        <v>100</v>
      </c>
      <c r="C202">
        <v>3</v>
      </c>
      <c r="E202" s="1">
        <v>42202</v>
      </c>
      <c r="F202">
        <v>100</v>
      </c>
      <c r="G202">
        <f>(Tabel11[[#This Row],[arrangementen]])+G201</f>
        <v>47283</v>
      </c>
      <c r="H202">
        <v>3</v>
      </c>
      <c r="I202">
        <v>866</v>
      </c>
    </row>
    <row r="203" spans="1:9" x14ac:dyDescent="0.35">
      <c r="A203" s="1">
        <v>42204</v>
      </c>
      <c r="B203">
        <v>100</v>
      </c>
      <c r="C203">
        <v>1</v>
      </c>
      <c r="E203" s="1">
        <v>42204</v>
      </c>
      <c r="F203">
        <v>100</v>
      </c>
      <c r="G203">
        <f>(Tabel11[[#This Row],[arrangementen]])+G202</f>
        <v>47383</v>
      </c>
      <c r="H203">
        <v>1</v>
      </c>
      <c r="I203">
        <v>867</v>
      </c>
    </row>
    <row r="204" spans="1:9" x14ac:dyDescent="0.35">
      <c r="A204" s="1">
        <v>42205</v>
      </c>
      <c r="B204">
        <v>300</v>
      </c>
      <c r="C204">
        <v>1</v>
      </c>
      <c r="E204" s="1">
        <v>42205</v>
      </c>
      <c r="F204">
        <v>300</v>
      </c>
      <c r="G204">
        <f>(Tabel11[[#This Row],[arrangementen]])+G203</f>
        <v>47683</v>
      </c>
      <c r="H204">
        <v>1</v>
      </c>
      <c r="I204">
        <v>868</v>
      </c>
    </row>
    <row r="205" spans="1:9" x14ac:dyDescent="0.35">
      <c r="A205" s="1">
        <v>42206</v>
      </c>
      <c r="B205">
        <v>272</v>
      </c>
      <c r="C205">
        <v>14</v>
      </c>
      <c r="E205" s="1">
        <v>42206</v>
      </c>
      <c r="F205">
        <v>272</v>
      </c>
      <c r="G205">
        <f>(Tabel11[[#This Row],[arrangementen]])+G204</f>
        <v>47955</v>
      </c>
      <c r="H205">
        <v>14</v>
      </c>
      <c r="I205">
        <v>882</v>
      </c>
    </row>
    <row r="206" spans="1:9" x14ac:dyDescent="0.35">
      <c r="A206" s="1">
        <v>42207</v>
      </c>
      <c r="B206">
        <v>26</v>
      </c>
      <c r="C206">
        <v>2</v>
      </c>
      <c r="E206" s="1">
        <v>42207</v>
      </c>
      <c r="F206">
        <v>26</v>
      </c>
      <c r="G206">
        <f>(Tabel11[[#This Row],[arrangementen]])+G205</f>
        <v>47981</v>
      </c>
      <c r="H206">
        <v>2</v>
      </c>
      <c r="I206">
        <v>884</v>
      </c>
    </row>
    <row r="207" spans="1:9" x14ac:dyDescent="0.35">
      <c r="A207" s="1">
        <v>42208</v>
      </c>
      <c r="B207">
        <v>92</v>
      </c>
      <c r="C207">
        <v>3</v>
      </c>
      <c r="E207" s="1">
        <v>42208</v>
      </c>
      <c r="F207">
        <v>92</v>
      </c>
      <c r="G207">
        <f>(Tabel11[[#This Row],[arrangementen]])+G206</f>
        <v>48073</v>
      </c>
      <c r="H207">
        <v>3</v>
      </c>
      <c r="I207">
        <v>887</v>
      </c>
    </row>
    <row r="208" spans="1:9" x14ac:dyDescent="0.35">
      <c r="A208" s="1">
        <v>42209</v>
      </c>
      <c r="B208">
        <v>43</v>
      </c>
      <c r="C208">
        <v>2</v>
      </c>
      <c r="E208" s="1">
        <v>42209</v>
      </c>
      <c r="F208">
        <v>43</v>
      </c>
      <c r="G208">
        <f>(Tabel11[[#This Row],[arrangementen]])+G207</f>
        <v>48116</v>
      </c>
      <c r="H208">
        <v>2</v>
      </c>
      <c r="I208">
        <v>889</v>
      </c>
    </row>
    <row r="209" spans="1:9" x14ac:dyDescent="0.35">
      <c r="A209" s="1">
        <v>42212</v>
      </c>
      <c r="B209">
        <v>18</v>
      </c>
      <c r="C209">
        <v>1</v>
      </c>
      <c r="E209" s="1">
        <v>42212</v>
      </c>
      <c r="F209">
        <v>18</v>
      </c>
      <c r="G209">
        <f>(Tabel11[[#This Row],[arrangementen]])+G208</f>
        <v>48134</v>
      </c>
      <c r="H209">
        <v>1</v>
      </c>
      <c r="I209">
        <v>890</v>
      </c>
    </row>
    <row r="210" spans="1:9" x14ac:dyDescent="0.35">
      <c r="A210" s="1">
        <v>42213</v>
      </c>
      <c r="B210">
        <v>44</v>
      </c>
      <c r="C210">
        <v>2</v>
      </c>
      <c r="E210" s="1">
        <v>42213</v>
      </c>
      <c r="F210">
        <v>44</v>
      </c>
      <c r="G210">
        <f>(Tabel11[[#This Row],[arrangementen]])+G209</f>
        <v>48178</v>
      </c>
      <c r="H210">
        <v>2</v>
      </c>
      <c r="I210">
        <v>892</v>
      </c>
    </row>
    <row r="211" spans="1:9" x14ac:dyDescent="0.35">
      <c r="A211" s="1">
        <v>42214</v>
      </c>
      <c r="B211">
        <v>232</v>
      </c>
      <c r="C211">
        <v>13</v>
      </c>
      <c r="E211" s="1">
        <v>42214</v>
      </c>
      <c r="F211">
        <v>232</v>
      </c>
      <c r="G211">
        <f>(Tabel11[[#This Row],[arrangementen]])+G210</f>
        <v>48410</v>
      </c>
      <c r="H211">
        <v>13</v>
      </c>
      <c r="I211">
        <v>905</v>
      </c>
    </row>
    <row r="212" spans="1:9" x14ac:dyDescent="0.35">
      <c r="A212" s="1">
        <v>42215</v>
      </c>
      <c r="B212">
        <v>22</v>
      </c>
      <c r="C212">
        <v>1</v>
      </c>
      <c r="E212" s="1">
        <v>42215</v>
      </c>
      <c r="F212">
        <v>22</v>
      </c>
      <c r="G212">
        <f>(Tabel11[[#This Row],[arrangementen]])+G211</f>
        <v>48432</v>
      </c>
      <c r="H212">
        <v>1</v>
      </c>
      <c r="I212">
        <v>906</v>
      </c>
    </row>
    <row r="213" spans="1:9" x14ac:dyDescent="0.35">
      <c r="A213" s="1">
        <v>42219</v>
      </c>
      <c r="B213">
        <v>12</v>
      </c>
      <c r="C213">
        <v>1</v>
      </c>
      <c r="E213" s="1">
        <v>42219</v>
      </c>
      <c r="F213">
        <v>12</v>
      </c>
      <c r="G213">
        <f>(Tabel11[[#This Row],[arrangementen]])+G212</f>
        <v>48444</v>
      </c>
      <c r="H213">
        <v>1</v>
      </c>
      <c r="I213">
        <v>907</v>
      </c>
    </row>
    <row r="214" spans="1:9" x14ac:dyDescent="0.35">
      <c r="A214" s="1">
        <v>42220</v>
      </c>
      <c r="B214">
        <v>128</v>
      </c>
      <c r="C214">
        <v>7</v>
      </c>
      <c r="E214" s="1">
        <v>42220</v>
      </c>
      <c r="F214">
        <v>128</v>
      </c>
      <c r="G214">
        <f>(Tabel11[[#This Row],[arrangementen]])+G213</f>
        <v>48572</v>
      </c>
      <c r="H214">
        <v>7</v>
      </c>
      <c r="I214">
        <v>914</v>
      </c>
    </row>
    <row r="215" spans="1:9" x14ac:dyDescent="0.35">
      <c r="A215" s="1">
        <v>42221</v>
      </c>
      <c r="B215">
        <v>45</v>
      </c>
      <c r="C215">
        <v>2</v>
      </c>
      <c r="E215" s="1">
        <v>42221</v>
      </c>
      <c r="F215">
        <v>45</v>
      </c>
      <c r="G215">
        <f>(Tabel11[[#This Row],[arrangementen]])+G214</f>
        <v>48617</v>
      </c>
      <c r="H215">
        <v>2</v>
      </c>
      <c r="I215">
        <v>916</v>
      </c>
    </row>
    <row r="216" spans="1:9" x14ac:dyDescent="0.35">
      <c r="A216" s="1">
        <v>42222</v>
      </c>
      <c r="B216">
        <v>60</v>
      </c>
      <c r="C216">
        <v>2</v>
      </c>
      <c r="E216" s="1">
        <v>42222</v>
      </c>
      <c r="F216">
        <v>60</v>
      </c>
      <c r="G216">
        <f>(Tabel11[[#This Row],[arrangementen]])+G215</f>
        <v>48677</v>
      </c>
      <c r="H216">
        <v>2</v>
      </c>
      <c r="I216">
        <v>918</v>
      </c>
    </row>
    <row r="217" spans="1:9" x14ac:dyDescent="0.35">
      <c r="A217" s="1">
        <v>42223</v>
      </c>
      <c r="B217">
        <v>9</v>
      </c>
      <c r="C217">
        <v>1</v>
      </c>
      <c r="E217" s="1">
        <v>42223</v>
      </c>
      <c r="F217">
        <v>9</v>
      </c>
      <c r="G217">
        <f>(Tabel11[[#This Row],[arrangementen]])+G216</f>
        <v>48686</v>
      </c>
      <c r="H217">
        <v>1</v>
      </c>
      <c r="I217">
        <v>919</v>
      </c>
    </row>
    <row r="218" spans="1:9" x14ac:dyDescent="0.35">
      <c r="A218" t="s">
        <v>10617</v>
      </c>
      <c r="B218">
        <v>48686</v>
      </c>
      <c r="C218">
        <v>919</v>
      </c>
      <c r="E218" t="s">
        <v>10617</v>
      </c>
      <c r="F218">
        <v>48686</v>
      </c>
      <c r="G218">
        <f>(Tabel11[[#This Row],[arrangementen]])</f>
        <v>48686</v>
      </c>
      <c r="H218">
        <v>919</v>
      </c>
    </row>
  </sheetData>
  <phoneticPr fontId="9" type="noConversion"/>
  <pageMargins left="0.7" right="0.7" top="0.75" bottom="0.75" header="0.3" footer="0.3"/>
  <ignoredErrors>
    <ignoredError sqref="G10" calculatedColumn="1"/>
  </ignoredErrors>
  <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484D0-46FA-4F05-8E3C-EEFAAC6680B6}">
  <dimension ref="A1:K220"/>
  <sheetViews>
    <sheetView zoomScale="87" zoomScaleNormal="87" workbookViewId="0">
      <selection activeCell="F27" sqref="F27"/>
    </sheetView>
  </sheetViews>
  <sheetFormatPr defaultColWidth="8.81640625" defaultRowHeight="14.5" x14ac:dyDescent="0.35"/>
  <cols>
    <col min="1" max="1" width="10.453125" customWidth="1"/>
    <col min="2" max="2" width="9.1796875" customWidth="1"/>
    <col min="3" max="3" width="12.81640625" bestFit="1" customWidth="1"/>
    <col min="5" max="5" width="10.81640625" bestFit="1" customWidth="1"/>
    <col min="6" max="6" width="16.453125" bestFit="1" customWidth="1"/>
    <col min="7" max="7" width="21" bestFit="1" customWidth="1"/>
  </cols>
  <sheetData>
    <row r="1" spans="1:7" x14ac:dyDescent="0.35">
      <c r="A1" s="4" t="s">
        <v>10594</v>
      </c>
      <c r="B1" t="s">
        <v>10595</v>
      </c>
      <c r="C1" t="s">
        <v>10596</v>
      </c>
      <c r="E1" s="9" t="s">
        <v>10597</v>
      </c>
      <c r="F1" t="s">
        <v>10598</v>
      </c>
      <c r="G1" t="s">
        <v>10599</v>
      </c>
    </row>
    <row r="2" spans="1:7" x14ac:dyDescent="0.35">
      <c r="A2" s="4">
        <v>41869</v>
      </c>
      <c r="B2">
        <f>COUNTIFS(Tabel1[Entry date],Tabel13[[#This Row],[datum]])</f>
        <v>1</v>
      </c>
      <c r="C2">
        <f>Tabel13[[#This Row],[aantal ]]</f>
        <v>1</v>
      </c>
      <c r="E2" s="10" t="s">
        <v>10600</v>
      </c>
      <c r="F2">
        <v>237</v>
      </c>
      <c r="G2">
        <v>237</v>
      </c>
    </row>
    <row r="3" spans="1:7" x14ac:dyDescent="0.35">
      <c r="A3" s="4">
        <v>41870</v>
      </c>
      <c r="B3">
        <f>COUNTIFS(Tabel1[Entry date],Tabel13[[#This Row],[datum]])</f>
        <v>46</v>
      </c>
      <c r="C3">
        <f>Tabel13[[#This Row],[aantal ]]+C2</f>
        <v>47</v>
      </c>
      <c r="E3" s="11" t="s">
        <v>10601</v>
      </c>
      <c r="F3">
        <v>137</v>
      </c>
      <c r="G3">
        <v>137</v>
      </c>
    </row>
    <row r="4" spans="1:7" x14ac:dyDescent="0.35">
      <c r="A4" s="4">
        <v>41871</v>
      </c>
      <c r="B4">
        <f>COUNTIFS(Tabel1[Entry date],Tabel13[[#This Row],[datum]])</f>
        <v>21</v>
      </c>
      <c r="C4">
        <f>Tabel13[[#This Row],[aantal ]]+C3</f>
        <v>68</v>
      </c>
      <c r="E4" s="12" t="s">
        <v>10602</v>
      </c>
      <c r="F4">
        <v>88</v>
      </c>
      <c r="G4">
        <v>88</v>
      </c>
    </row>
    <row r="5" spans="1:7" x14ac:dyDescent="0.35">
      <c r="A5" s="4">
        <v>41872</v>
      </c>
      <c r="B5">
        <f>COUNTIFS(Tabel1[Entry date],Tabel13[[#This Row],[datum]])</f>
        <v>11</v>
      </c>
      <c r="C5">
        <f>Tabel13[[#This Row],[aantal ]]+C4</f>
        <v>79</v>
      </c>
      <c r="E5" s="12" t="s">
        <v>10603</v>
      </c>
      <c r="F5">
        <v>49</v>
      </c>
      <c r="G5">
        <v>137</v>
      </c>
    </row>
    <row r="6" spans="1:7" x14ac:dyDescent="0.35">
      <c r="A6" s="4">
        <v>41873</v>
      </c>
      <c r="B6">
        <f>COUNTIFS(Tabel1[Entry date],Tabel13[[#This Row],[datum]])</f>
        <v>5</v>
      </c>
      <c r="C6">
        <f>Tabel13[[#This Row],[aantal ]]+C5</f>
        <v>84</v>
      </c>
      <c r="E6" s="11" t="s">
        <v>10604</v>
      </c>
      <c r="F6">
        <v>100</v>
      </c>
      <c r="G6">
        <v>237</v>
      </c>
    </row>
    <row r="7" spans="1:7" x14ac:dyDescent="0.35">
      <c r="A7" s="4">
        <v>41876</v>
      </c>
      <c r="B7">
        <f>COUNTIFS(Tabel1[Entry date],Tabel13[[#This Row],[datum]])</f>
        <v>1</v>
      </c>
      <c r="C7">
        <f>Tabel13[[#This Row],[aantal ]]+C6</f>
        <v>85</v>
      </c>
      <c r="E7" s="12" t="s">
        <v>10605</v>
      </c>
      <c r="F7">
        <v>38</v>
      </c>
      <c r="G7">
        <v>175</v>
      </c>
    </row>
    <row r="8" spans="1:7" x14ac:dyDescent="0.35">
      <c r="A8" s="4">
        <v>41878</v>
      </c>
      <c r="B8">
        <f>COUNTIFS(Tabel1[Entry date],Tabel13[[#This Row],[datum]])</f>
        <v>1</v>
      </c>
      <c r="C8">
        <f>Tabel13[[#This Row],[aantal ]]+C7</f>
        <v>86</v>
      </c>
      <c r="E8" s="12" t="s">
        <v>10606</v>
      </c>
      <c r="F8">
        <v>35</v>
      </c>
      <c r="G8">
        <v>210</v>
      </c>
    </row>
    <row r="9" spans="1:7" x14ac:dyDescent="0.35">
      <c r="A9" s="4">
        <v>41879</v>
      </c>
      <c r="B9">
        <f>COUNTIFS(Tabel1[Entry date],Tabel13[[#This Row],[datum]])</f>
        <v>1</v>
      </c>
      <c r="C9">
        <f>Tabel13[[#This Row],[aantal ]]+C8</f>
        <v>87</v>
      </c>
      <c r="E9" s="12" t="s">
        <v>10607</v>
      </c>
      <c r="F9">
        <v>27</v>
      </c>
      <c r="G9">
        <v>237</v>
      </c>
    </row>
    <row r="10" spans="1:7" x14ac:dyDescent="0.35">
      <c r="A10" s="4">
        <v>41880</v>
      </c>
      <c r="B10">
        <f>COUNTIFS(Tabel1[Entry date],Tabel13[[#This Row],[datum]])</f>
        <v>1</v>
      </c>
      <c r="C10">
        <f>Tabel13[[#This Row],[aantal ]]+C9</f>
        <v>88</v>
      </c>
      <c r="E10" s="10" t="s">
        <v>1400</v>
      </c>
      <c r="F10">
        <v>682</v>
      </c>
      <c r="G10">
        <v>919</v>
      </c>
    </row>
    <row r="11" spans="1:7" x14ac:dyDescent="0.35">
      <c r="A11" s="4">
        <v>41883</v>
      </c>
      <c r="B11">
        <f>COUNTIFS(Tabel1[Entry date],Tabel13[[#This Row],[datum]])</f>
        <v>6</v>
      </c>
      <c r="C11">
        <f>Tabel13[[#This Row],[aantal ]]+C10</f>
        <v>94</v>
      </c>
      <c r="E11" s="11" t="s">
        <v>10608</v>
      </c>
      <c r="F11">
        <v>256</v>
      </c>
      <c r="G11">
        <v>493</v>
      </c>
    </row>
    <row r="12" spans="1:7" x14ac:dyDescent="0.35">
      <c r="A12" s="4">
        <v>41884</v>
      </c>
      <c r="B12">
        <f>COUNTIFS(Tabel1[Entry date],Tabel13[[#This Row],[datum]])</f>
        <v>5</v>
      </c>
      <c r="C12">
        <f>Tabel13[[#This Row],[aantal ]]+C11</f>
        <v>99</v>
      </c>
      <c r="E12" s="12" t="s">
        <v>10609</v>
      </c>
      <c r="F12">
        <v>41</v>
      </c>
      <c r="G12">
        <v>278</v>
      </c>
    </row>
    <row r="13" spans="1:7" x14ac:dyDescent="0.35">
      <c r="A13" s="4">
        <v>41885</v>
      </c>
      <c r="B13">
        <f>COUNTIFS(Tabel1[Entry date],Tabel13[[#This Row],[datum]])</f>
        <v>4</v>
      </c>
      <c r="C13">
        <f>Tabel13[[#This Row],[aantal ]]+C12</f>
        <v>103</v>
      </c>
      <c r="E13" s="12" t="s">
        <v>10610</v>
      </c>
      <c r="F13">
        <v>106</v>
      </c>
      <c r="G13">
        <v>384</v>
      </c>
    </row>
    <row r="14" spans="1:7" x14ac:dyDescent="0.35">
      <c r="A14" s="4">
        <v>41886</v>
      </c>
      <c r="B14">
        <f>COUNTIFS(Tabel1[Entry date],Tabel13[[#This Row],[datum]])</f>
        <v>2</v>
      </c>
      <c r="C14">
        <f>Tabel13[[#This Row],[aantal ]]+C13</f>
        <v>105</v>
      </c>
      <c r="E14" s="12" t="s">
        <v>10611</v>
      </c>
      <c r="F14">
        <v>109</v>
      </c>
      <c r="G14">
        <v>493</v>
      </c>
    </row>
    <row r="15" spans="1:7" x14ac:dyDescent="0.35">
      <c r="A15" s="4">
        <v>41887</v>
      </c>
      <c r="B15">
        <f>COUNTIFS(Tabel1[Entry date],Tabel13[[#This Row],[datum]])</f>
        <v>3</v>
      </c>
      <c r="C15">
        <f>Tabel13[[#This Row],[aantal ]]+C14</f>
        <v>108</v>
      </c>
      <c r="E15" s="11" t="s">
        <v>10612</v>
      </c>
      <c r="F15">
        <v>323</v>
      </c>
      <c r="G15">
        <v>816</v>
      </c>
    </row>
    <row r="16" spans="1:7" x14ac:dyDescent="0.35">
      <c r="A16" s="4">
        <v>41890</v>
      </c>
      <c r="B16">
        <f>COUNTIFS(Tabel1[Entry date],Tabel13[[#This Row],[datum]])</f>
        <v>1</v>
      </c>
      <c r="C16">
        <f>Tabel13[[#This Row],[aantal ]]+C15</f>
        <v>109</v>
      </c>
      <c r="E16" s="12" t="s">
        <v>10613</v>
      </c>
      <c r="F16">
        <v>116</v>
      </c>
      <c r="G16">
        <v>609</v>
      </c>
    </row>
    <row r="17" spans="1:11" x14ac:dyDescent="0.35">
      <c r="A17" s="4">
        <v>41891</v>
      </c>
      <c r="B17">
        <f>COUNTIFS(Tabel1[Entry date],Tabel13[[#This Row],[datum]])</f>
        <v>6</v>
      </c>
      <c r="C17">
        <f>Tabel13[[#This Row],[aantal ]]+C16</f>
        <v>115</v>
      </c>
      <c r="E17" s="12" t="s">
        <v>10614</v>
      </c>
      <c r="F17">
        <v>68</v>
      </c>
      <c r="G17">
        <v>677</v>
      </c>
    </row>
    <row r="18" spans="1:11" x14ac:dyDescent="0.35">
      <c r="A18" s="4">
        <v>41892</v>
      </c>
      <c r="B18">
        <f>COUNTIFS(Tabel1[Entry date],Tabel13[[#This Row],[datum]])</f>
        <v>1</v>
      </c>
      <c r="C18">
        <f>Tabel13[[#This Row],[aantal ]]+C17</f>
        <v>116</v>
      </c>
      <c r="E18" s="12" t="s">
        <v>10615</v>
      </c>
      <c r="F18">
        <v>139</v>
      </c>
      <c r="G18">
        <v>816</v>
      </c>
    </row>
    <row r="19" spans="1:11" x14ac:dyDescent="0.35">
      <c r="A19" s="4">
        <v>41893</v>
      </c>
      <c r="B19">
        <f>COUNTIFS(Tabel1[Entry date],Tabel13[[#This Row],[datum]])</f>
        <v>1</v>
      </c>
      <c r="C19">
        <f>Tabel13[[#This Row],[aantal ]]+C18</f>
        <v>117</v>
      </c>
      <c r="E19" s="11" t="s">
        <v>10601</v>
      </c>
      <c r="F19">
        <v>103</v>
      </c>
      <c r="G19">
        <v>919</v>
      </c>
    </row>
    <row r="20" spans="1:11" x14ac:dyDescent="0.35">
      <c r="A20" s="4">
        <v>41897</v>
      </c>
      <c r="B20">
        <f>COUNTIFS(Tabel1[Entry date],Tabel13[[#This Row],[datum]])</f>
        <v>1</v>
      </c>
      <c r="C20">
        <f>Tabel13[[#This Row],[aantal ]]+C19</f>
        <v>118</v>
      </c>
      <c r="E20" s="12" t="s">
        <v>10616</v>
      </c>
      <c r="F20">
        <v>90</v>
      </c>
      <c r="G20">
        <v>906</v>
      </c>
    </row>
    <row r="21" spans="1:11" x14ac:dyDescent="0.35">
      <c r="A21" s="4">
        <v>41898</v>
      </c>
      <c r="B21">
        <f>COUNTIFS(Tabel1[Entry date],Tabel13[[#This Row],[datum]])</f>
        <v>5</v>
      </c>
      <c r="C21">
        <f>Tabel13[[#This Row],[aantal ]]+C20</f>
        <v>123</v>
      </c>
      <c r="E21" s="12" t="s">
        <v>10602</v>
      </c>
      <c r="F21">
        <v>13</v>
      </c>
      <c r="G21">
        <v>919</v>
      </c>
    </row>
    <row r="22" spans="1:11" x14ac:dyDescent="0.35">
      <c r="A22" s="4">
        <v>41900</v>
      </c>
      <c r="B22">
        <f>COUNTIFS(Tabel1[Entry date],Tabel13[[#This Row],[datum]])</f>
        <v>1</v>
      </c>
      <c r="C22">
        <f>Tabel13[[#This Row],[aantal ]]+C21</f>
        <v>124</v>
      </c>
      <c r="E22" s="10" t="s">
        <v>10617</v>
      </c>
      <c r="F22">
        <v>919</v>
      </c>
      <c r="G22">
        <v>919</v>
      </c>
    </row>
    <row r="23" spans="1:11" x14ac:dyDescent="0.35">
      <c r="A23" s="4">
        <v>41901</v>
      </c>
      <c r="B23">
        <f>COUNTIFS(Tabel1[Entry date],Tabel13[[#This Row],[datum]])</f>
        <v>2</v>
      </c>
      <c r="C23">
        <f>Tabel13[[#This Row],[aantal ]]+C22</f>
        <v>126</v>
      </c>
    </row>
    <row r="24" spans="1:11" x14ac:dyDescent="0.35">
      <c r="A24" s="4">
        <v>41904</v>
      </c>
      <c r="B24">
        <f>COUNTIFS(Tabel1[Entry date],Tabel13[[#This Row],[datum]])</f>
        <v>1</v>
      </c>
      <c r="C24">
        <f>Tabel13[[#This Row],[aantal ]]+C23</f>
        <v>127</v>
      </c>
    </row>
    <row r="25" spans="1:11" x14ac:dyDescent="0.35">
      <c r="A25" s="4">
        <v>41905</v>
      </c>
      <c r="B25">
        <f>COUNTIFS(Tabel1[Entry date],Tabel13[[#This Row],[datum]])</f>
        <v>1</v>
      </c>
      <c r="C25">
        <f>Tabel13[[#This Row],[aantal ]]+C24</f>
        <v>128</v>
      </c>
      <c r="K25">
        <f>GETPIVOTDATA("Boekingen Cumulatief",$E$1,"Jaren",2014)/GETPIVOTDATA("Boekingen Cumulatief",$E$1,"Jaren",2015)</f>
        <v>0.25788900979325352</v>
      </c>
    </row>
    <row r="26" spans="1:11" x14ac:dyDescent="0.35">
      <c r="A26" s="4">
        <v>41906</v>
      </c>
      <c r="B26">
        <f>COUNTIFS(Tabel1[Entry date],Tabel13[[#This Row],[datum]])</f>
        <v>5</v>
      </c>
      <c r="C26">
        <f>Tabel13[[#This Row],[aantal ]]+C25</f>
        <v>133</v>
      </c>
    </row>
    <row r="27" spans="1:11" x14ac:dyDescent="0.35">
      <c r="A27" s="4">
        <v>41907</v>
      </c>
      <c r="B27">
        <f>COUNTIFS(Tabel1[Entry date],Tabel13[[#This Row],[datum]])</f>
        <v>3</v>
      </c>
      <c r="C27">
        <f>Tabel13[[#This Row],[aantal ]]+C26</f>
        <v>136</v>
      </c>
    </row>
    <row r="28" spans="1:11" x14ac:dyDescent="0.35">
      <c r="A28" s="4">
        <v>41908</v>
      </c>
      <c r="B28">
        <f>COUNTIFS(Tabel1[Entry date],Tabel13[[#This Row],[datum]])</f>
        <v>1</v>
      </c>
      <c r="C28">
        <f>Tabel13[[#This Row],[aantal ]]+C27</f>
        <v>137</v>
      </c>
    </row>
    <row r="29" spans="1:11" x14ac:dyDescent="0.35">
      <c r="A29" s="4">
        <v>41913</v>
      </c>
      <c r="B29">
        <f>COUNTIFS(Tabel1[Entry date],Tabel13[[#This Row],[datum]])</f>
        <v>6</v>
      </c>
      <c r="C29">
        <f>Tabel13[[#This Row],[aantal ]]+C28</f>
        <v>143</v>
      </c>
      <c r="I29" s="43">
        <f>(SUM('[1]B2B IT en HV - DECK + CLASSIC'!$O$98,'[1]B2B Classic kort AV'!$O$113)-Tabel13[[#Totals],[aantal ]])/Tabel13[[#Totals],[aantal ]]</f>
        <v>0.35652883569096855</v>
      </c>
    </row>
    <row r="30" spans="1:11" x14ac:dyDescent="0.35">
      <c r="A30" s="4">
        <v>41914</v>
      </c>
      <c r="B30">
        <f>COUNTIFS(Tabel1[Entry date],Tabel13[[#This Row],[datum]])</f>
        <v>1</v>
      </c>
      <c r="C30">
        <f>Tabel13[[#This Row],[aantal ]]+C29</f>
        <v>144</v>
      </c>
    </row>
    <row r="31" spans="1:11" x14ac:dyDescent="0.35">
      <c r="A31" s="4">
        <v>41915</v>
      </c>
      <c r="B31">
        <f>COUNTIFS(Tabel1[Entry date],Tabel13[[#This Row],[datum]])</f>
        <v>1</v>
      </c>
      <c r="C31">
        <f>Tabel13[[#This Row],[aantal ]]+C30</f>
        <v>145</v>
      </c>
    </row>
    <row r="32" spans="1:11" x14ac:dyDescent="0.35">
      <c r="A32" s="4">
        <v>41918</v>
      </c>
      <c r="B32">
        <f>COUNTIFS(Tabel1[Entry date],Tabel13[[#This Row],[datum]])</f>
        <v>9</v>
      </c>
      <c r="C32">
        <f>Tabel13[[#This Row],[aantal ]]+C31</f>
        <v>154</v>
      </c>
    </row>
    <row r="33" spans="1:3" x14ac:dyDescent="0.35">
      <c r="A33" s="4">
        <v>41921</v>
      </c>
      <c r="B33">
        <f>COUNTIFS(Tabel1[Entry date],Tabel13[[#This Row],[datum]])</f>
        <v>5</v>
      </c>
      <c r="C33">
        <f>Tabel13[[#This Row],[aantal ]]+C32</f>
        <v>159</v>
      </c>
    </row>
    <row r="34" spans="1:3" x14ac:dyDescent="0.35">
      <c r="A34" s="4">
        <v>41922</v>
      </c>
      <c r="B34">
        <f>COUNTIFS(Tabel1[Entry date],Tabel13[[#This Row],[datum]])</f>
        <v>1</v>
      </c>
      <c r="C34">
        <f>Tabel13[[#This Row],[aantal ]]+C33</f>
        <v>160</v>
      </c>
    </row>
    <row r="35" spans="1:3" x14ac:dyDescent="0.35">
      <c r="A35" s="4">
        <v>41926</v>
      </c>
      <c r="B35">
        <f>COUNTIFS(Tabel1[Entry date],Tabel13[[#This Row],[datum]])</f>
        <v>1</v>
      </c>
      <c r="C35">
        <f>Tabel13[[#This Row],[aantal ]]+C34</f>
        <v>161</v>
      </c>
    </row>
    <row r="36" spans="1:3" x14ac:dyDescent="0.35">
      <c r="A36" s="4">
        <v>41927</v>
      </c>
      <c r="B36">
        <f>COUNTIFS(Tabel1[Entry date],Tabel13[[#This Row],[datum]])</f>
        <v>2</v>
      </c>
      <c r="C36">
        <f>Tabel13[[#This Row],[aantal ]]+C35</f>
        <v>163</v>
      </c>
    </row>
    <row r="37" spans="1:3" x14ac:dyDescent="0.35">
      <c r="A37" s="4">
        <v>41928</v>
      </c>
      <c r="B37">
        <f>COUNTIFS(Tabel1[Entry date],Tabel13[[#This Row],[datum]])</f>
        <v>1</v>
      </c>
      <c r="C37">
        <f>Tabel13[[#This Row],[aantal ]]+C36</f>
        <v>164</v>
      </c>
    </row>
    <row r="38" spans="1:3" x14ac:dyDescent="0.35">
      <c r="A38" s="4">
        <v>41929</v>
      </c>
      <c r="B38">
        <f>COUNTIFS(Tabel1[Entry date],Tabel13[[#This Row],[datum]])</f>
        <v>1</v>
      </c>
      <c r="C38">
        <f>Tabel13[[#This Row],[aantal ]]+C37</f>
        <v>165</v>
      </c>
    </row>
    <row r="39" spans="1:3" x14ac:dyDescent="0.35">
      <c r="A39" s="4">
        <v>41932</v>
      </c>
      <c r="B39">
        <f>COUNTIFS(Tabel1[Entry date],Tabel13[[#This Row],[datum]])</f>
        <v>3</v>
      </c>
      <c r="C39">
        <f>Tabel13[[#This Row],[aantal ]]+C38</f>
        <v>168</v>
      </c>
    </row>
    <row r="40" spans="1:3" x14ac:dyDescent="0.35">
      <c r="A40" s="4">
        <v>41933</v>
      </c>
      <c r="B40">
        <f>COUNTIFS(Tabel1[Entry date],Tabel13[[#This Row],[datum]])</f>
        <v>2</v>
      </c>
      <c r="C40">
        <f>Tabel13[[#This Row],[aantal ]]+C39</f>
        <v>170</v>
      </c>
    </row>
    <row r="41" spans="1:3" x14ac:dyDescent="0.35">
      <c r="A41" s="4">
        <v>41936</v>
      </c>
      <c r="B41">
        <f>COUNTIFS(Tabel1[Entry date],Tabel13[[#This Row],[datum]])</f>
        <v>2</v>
      </c>
      <c r="C41">
        <f>Tabel13[[#This Row],[aantal ]]+C40</f>
        <v>172</v>
      </c>
    </row>
    <row r="42" spans="1:3" x14ac:dyDescent="0.35">
      <c r="A42" s="4">
        <v>41940</v>
      </c>
      <c r="B42">
        <f>COUNTIFS(Tabel1[Entry date],Tabel13[[#This Row],[datum]])</f>
        <v>1</v>
      </c>
      <c r="C42">
        <f>Tabel13[[#This Row],[aantal ]]+C41</f>
        <v>173</v>
      </c>
    </row>
    <row r="43" spans="1:3" x14ac:dyDescent="0.35">
      <c r="A43" s="4">
        <v>41941</v>
      </c>
      <c r="B43">
        <f>COUNTIFS(Tabel1[Entry date],Tabel13[[#This Row],[datum]])</f>
        <v>1</v>
      </c>
      <c r="C43">
        <f>Tabel13[[#This Row],[aantal ]]+C42</f>
        <v>174</v>
      </c>
    </row>
    <row r="44" spans="1:3" x14ac:dyDescent="0.35">
      <c r="A44" s="4">
        <v>41942</v>
      </c>
      <c r="B44">
        <f>COUNTIFS(Tabel1[Entry date],Tabel13[[#This Row],[datum]])</f>
        <v>1</v>
      </c>
      <c r="C44">
        <f>Tabel13[[#This Row],[aantal ]]+C43</f>
        <v>175</v>
      </c>
    </row>
    <row r="45" spans="1:3" x14ac:dyDescent="0.35">
      <c r="A45" s="4">
        <v>41947</v>
      </c>
      <c r="B45">
        <f>COUNTIFS(Tabel1[Entry date],Tabel13[[#This Row],[datum]])</f>
        <v>3</v>
      </c>
      <c r="C45">
        <f>Tabel13[[#This Row],[aantal ]]+C44</f>
        <v>178</v>
      </c>
    </row>
    <row r="46" spans="1:3" x14ac:dyDescent="0.35">
      <c r="A46" s="4">
        <v>41949</v>
      </c>
      <c r="B46">
        <f>COUNTIFS(Tabel1[Entry date],Tabel13[[#This Row],[datum]])</f>
        <v>1</v>
      </c>
      <c r="C46">
        <f>Tabel13[[#This Row],[aantal ]]+C45</f>
        <v>179</v>
      </c>
    </row>
    <row r="47" spans="1:3" x14ac:dyDescent="0.35">
      <c r="A47" s="4">
        <v>41950</v>
      </c>
      <c r="B47">
        <f>COUNTIFS(Tabel1[Entry date],Tabel13[[#This Row],[datum]])</f>
        <v>2</v>
      </c>
      <c r="C47">
        <f>Tabel13[[#This Row],[aantal ]]+C46</f>
        <v>181</v>
      </c>
    </row>
    <row r="48" spans="1:3" x14ac:dyDescent="0.35">
      <c r="A48" s="4">
        <v>41953</v>
      </c>
      <c r="B48">
        <f>COUNTIFS(Tabel1[Entry date],Tabel13[[#This Row],[datum]])</f>
        <v>2</v>
      </c>
      <c r="C48">
        <f>Tabel13[[#This Row],[aantal ]]+C47</f>
        <v>183</v>
      </c>
    </row>
    <row r="49" spans="1:3" x14ac:dyDescent="0.35">
      <c r="A49" s="4">
        <v>41954</v>
      </c>
      <c r="B49">
        <f>COUNTIFS(Tabel1[Entry date],Tabel13[[#This Row],[datum]])</f>
        <v>4</v>
      </c>
      <c r="C49">
        <f>Tabel13[[#This Row],[aantal ]]+C48</f>
        <v>187</v>
      </c>
    </row>
    <row r="50" spans="1:3" x14ac:dyDescent="0.35">
      <c r="A50" s="4">
        <v>41956</v>
      </c>
      <c r="B50">
        <f>COUNTIFS(Tabel1[Entry date],Tabel13[[#This Row],[datum]])</f>
        <v>1</v>
      </c>
      <c r="C50">
        <f>Tabel13[[#This Row],[aantal ]]+C49</f>
        <v>188</v>
      </c>
    </row>
    <row r="51" spans="1:3" x14ac:dyDescent="0.35">
      <c r="A51" s="4">
        <v>41957</v>
      </c>
      <c r="B51">
        <f>COUNTIFS(Tabel1[Entry date],Tabel13[[#This Row],[datum]])</f>
        <v>1</v>
      </c>
      <c r="C51">
        <f>Tabel13[[#This Row],[aantal ]]+C50</f>
        <v>189</v>
      </c>
    </row>
    <row r="52" spans="1:3" x14ac:dyDescent="0.35">
      <c r="A52" s="4">
        <v>41960</v>
      </c>
      <c r="B52">
        <f>COUNTIFS(Tabel1[Entry date],Tabel13[[#This Row],[datum]])</f>
        <v>4</v>
      </c>
      <c r="C52">
        <f>Tabel13[[#This Row],[aantal ]]+C51</f>
        <v>193</v>
      </c>
    </row>
    <row r="53" spans="1:3" x14ac:dyDescent="0.35">
      <c r="A53" s="4">
        <v>41961</v>
      </c>
      <c r="B53">
        <f>COUNTIFS(Tabel1[Entry date],Tabel13[[#This Row],[datum]])</f>
        <v>5</v>
      </c>
      <c r="C53">
        <f>Tabel13[[#This Row],[aantal ]]+C52</f>
        <v>198</v>
      </c>
    </row>
    <row r="54" spans="1:3" x14ac:dyDescent="0.35">
      <c r="A54" s="4">
        <v>41962</v>
      </c>
      <c r="B54">
        <f>COUNTIFS(Tabel1[Entry date],Tabel13[[#This Row],[datum]])</f>
        <v>1</v>
      </c>
      <c r="C54">
        <f>Tabel13[[#This Row],[aantal ]]+C53</f>
        <v>199</v>
      </c>
    </row>
    <row r="55" spans="1:3" x14ac:dyDescent="0.35">
      <c r="A55" s="4">
        <v>41963</v>
      </c>
      <c r="B55">
        <f>COUNTIFS(Tabel1[Entry date],Tabel13[[#This Row],[datum]])</f>
        <v>2</v>
      </c>
      <c r="C55">
        <f>Tabel13[[#This Row],[aantal ]]+C54</f>
        <v>201</v>
      </c>
    </row>
    <row r="56" spans="1:3" x14ac:dyDescent="0.35">
      <c r="A56" s="4">
        <v>41968</v>
      </c>
      <c r="B56">
        <f>COUNTIFS(Tabel1[Entry date],Tabel13[[#This Row],[datum]])</f>
        <v>1</v>
      </c>
      <c r="C56">
        <f>Tabel13[[#This Row],[aantal ]]+C55</f>
        <v>202</v>
      </c>
    </row>
    <row r="57" spans="1:3" x14ac:dyDescent="0.35">
      <c r="A57" s="4">
        <v>41969</v>
      </c>
      <c r="B57">
        <f>COUNTIFS(Tabel1[Entry date],Tabel13[[#This Row],[datum]])</f>
        <v>2</v>
      </c>
      <c r="C57">
        <f>Tabel13[[#This Row],[aantal ]]+C56</f>
        <v>204</v>
      </c>
    </row>
    <row r="58" spans="1:3" x14ac:dyDescent="0.35">
      <c r="A58" s="4">
        <v>41970</v>
      </c>
      <c r="B58">
        <f>COUNTIFS(Tabel1[Entry date],Tabel13[[#This Row],[datum]])</f>
        <v>4</v>
      </c>
      <c r="C58">
        <f>Tabel13[[#This Row],[aantal ]]+C57</f>
        <v>208</v>
      </c>
    </row>
    <row r="59" spans="1:3" x14ac:dyDescent="0.35">
      <c r="A59" s="4">
        <v>41971</v>
      </c>
      <c r="B59">
        <f>COUNTIFS(Tabel1[Entry date],Tabel13[[#This Row],[datum]])</f>
        <v>2</v>
      </c>
      <c r="C59">
        <f>Tabel13[[#This Row],[aantal ]]+C58</f>
        <v>210</v>
      </c>
    </row>
    <row r="60" spans="1:3" x14ac:dyDescent="0.35">
      <c r="A60" s="4">
        <v>41975</v>
      </c>
      <c r="B60">
        <f>COUNTIFS(Tabel1[Entry date],Tabel13[[#This Row],[datum]])</f>
        <v>2</v>
      </c>
      <c r="C60">
        <f>Tabel13[[#This Row],[aantal ]]+C59</f>
        <v>212</v>
      </c>
    </row>
    <row r="61" spans="1:3" x14ac:dyDescent="0.35">
      <c r="A61" s="4">
        <v>41978</v>
      </c>
      <c r="B61">
        <f>COUNTIFS(Tabel1[Entry date],Tabel13[[#This Row],[datum]])</f>
        <v>1</v>
      </c>
      <c r="C61">
        <f>Tabel13[[#This Row],[aantal ]]+C60</f>
        <v>213</v>
      </c>
    </row>
    <row r="62" spans="1:3" x14ac:dyDescent="0.35">
      <c r="A62" s="4">
        <v>41982</v>
      </c>
      <c r="B62">
        <f>COUNTIFS(Tabel1[Entry date],Tabel13[[#This Row],[datum]])</f>
        <v>2</v>
      </c>
      <c r="C62">
        <f>Tabel13[[#This Row],[aantal ]]+C61</f>
        <v>215</v>
      </c>
    </row>
    <row r="63" spans="1:3" x14ac:dyDescent="0.35">
      <c r="A63" s="4">
        <v>41983</v>
      </c>
      <c r="B63">
        <f>COUNTIFS(Tabel1[Entry date],Tabel13[[#This Row],[datum]])</f>
        <v>1</v>
      </c>
      <c r="C63">
        <f>Tabel13[[#This Row],[aantal ]]+C62</f>
        <v>216</v>
      </c>
    </row>
    <row r="64" spans="1:3" x14ac:dyDescent="0.35">
      <c r="A64" s="4">
        <v>41984</v>
      </c>
      <c r="B64">
        <f>COUNTIFS(Tabel1[Entry date],Tabel13[[#This Row],[datum]])</f>
        <v>3</v>
      </c>
      <c r="C64">
        <f>Tabel13[[#This Row],[aantal ]]+C63</f>
        <v>219</v>
      </c>
    </row>
    <row r="65" spans="1:3" x14ac:dyDescent="0.35">
      <c r="A65" s="4">
        <v>41988</v>
      </c>
      <c r="B65">
        <f>COUNTIFS(Tabel1[Entry date],Tabel13[[#This Row],[datum]])</f>
        <v>1</v>
      </c>
      <c r="C65">
        <f>Tabel13[[#This Row],[aantal ]]+C64</f>
        <v>220</v>
      </c>
    </row>
    <row r="66" spans="1:3" x14ac:dyDescent="0.35">
      <c r="A66" s="4">
        <v>41989</v>
      </c>
      <c r="B66">
        <f>COUNTIFS(Tabel1[Entry date],Tabel13[[#This Row],[datum]])</f>
        <v>10</v>
      </c>
      <c r="C66">
        <f>Tabel13[[#This Row],[aantal ]]+C65</f>
        <v>230</v>
      </c>
    </row>
    <row r="67" spans="1:3" x14ac:dyDescent="0.35">
      <c r="A67" s="4">
        <v>41990</v>
      </c>
      <c r="B67">
        <f>COUNTIFS(Tabel1[Entry date],Tabel13[[#This Row],[datum]])</f>
        <v>1</v>
      </c>
      <c r="C67">
        <f>Tabel13[[#This Row],[aantal ]]+C66</f>
        <v>231</v>
      </c>
    </row>
    <row r="68" spans="1:3" x14ac:dyDescent="0.35">
      <c r="A68" s="4">
        <v>41991</v>
      </c>
      <c r="B68">
        <f>COUNTIFS(Tabel1[Entry date],Tabel13[[#This Row],[datum]])</f>
        <v>1</v>
      </c>
      <c r="C68">
        <f>Tabel13[[#This Row],[aantal ]]+C67</f>
        <v>232</v>
      </c>
    </row>
    <row r="69" spans="1:3" x14ac:dyDescent="0.35">
      <c r="A69" s="4">
        <v>41992</v>
      </c>
      <c r="B69">
        <f>COUNTIFS(Tabel1[Entry date],Tabel13[[#This Row],[datum]])</f>
        <v>2</v>
      </c>
      <c r="C69">
        <f>Tabel13[[#This Row],[aantal ]]+C68</f>
        <v>234</v>
      </c>
    </row>
    <row r="70" spans="1:3" x14ac:dyDescent="0.35">
      <c r="A70" s="4">
        <v>41993</v>
      </c>
      <c r="B70">
        <f>COUNTIFS(Tabel1[Entry date],Tabel13[[#This Row],[datum]])</f>
        <v>1</v>
      </c>
      <c r="C70">
        <f>Tabel13[[#This Row],[aantal ]]+C69</f>
        <v>235</v>
      </c>
    </row>
    <row r="71" spans="1:3" x14ac:dyDescent="0.35">
      <c r="A71" s="4">
        <v>41995</v>
      </c>
      <c r="B71">
        <f>COUNTIFS(Tabel1[Entry date],Tabel13[[#This Row],[datum]])</f>
        <v>1</v>
      </c>
      <c r="C71">
        <f>Tabel13[[#This Row],[aantal ]]+C70</f>
        <v>236</v>
      </c>
    </row>
    <row r="72" spans="1:3" x14ac:dyDescent="0.35">
      <c r="A72" s="4">
        <v>41996</v>
      </c>
      <c r="B72">
        <f>COUNTIFS(Tabel1[Entry date],Tabel13[[#This Row],[datum]])</f>
        <v>1</v>
      </c>
      <c r="C72">
        <f>Tabel13[[#This Row],[aantal ]]+C71</f>
        <v>237</v>
      </c>
    </row>
    <row r="73" spans="1:3" x14ac:dyDescent="0.35">
      <c r="A73" s="4">
        <v>42010</v>
      </c>
      <c r="B73">
        <f>COUNTIFS(Tabel1[Entry date],Tabel13[[#This Row],[datum]])</f>
        <v>5</v>
      </c>
      <c r="C73">
        <f>Tabel13[[#This Row],[aantal ]]+C72</f>
        <v>242</v>
      </c>
    </row>
    <row r="74" spans="1:3" x14ac:dyDescent="0.35">
      <c r="A74" s="4">
        <v>42012</v>
      </c>
      <c r="B74">
        <f>COUNTIFS(Tabel1[Entry date],Tabel13[[#This Row],[datum]])</f>
        <v>1</v>
      </c>
      <c r="C74">
        <f>Tabel13[[#This Row],[aantal ]]+C73</f>
        <v>243</v>
      </c>
    </row>
    <row r="75" spans="1:3" x14ac:dyDescent="0.35">
      <c r="A75" s="4">
        <v>42013</v>
      </c>
      <c r="B75">
        <f>COUNTIFS(Tabel1[Entry date],Tabel13[[#This Row],[datum]])</f>
        <v>5</v>
      </c>
      <c r="C75">
        <f>Tabel13[[#This Row],[aantal ]]+C74</f>
        <v>248</v>
      </c>
    </row>
    <row r="76" spans="1:3" x14ac:dyDescent="0.35">
      <c r="A76" s="4">
        <v>42016</v>
      </c>
      <c r="B76">
        <f>COUNTIFS(Tabel1[Entry date],Tabel13[[#This Row],[datum]])</f>
        <v>2</v>
      </c>
      <c r="C76">
        <f>Tabel13[[#This Row],[aantal ]]+C75</f>
        <v>250</v>
      </c>
    </row>
    <row r="77" spans="1:3" x14ac:dyDescent="0.35">
      <c r="A77" s="4">
        <v>42018</v>
      </c>
      <c r="B77">
        <f>COUNTIFS(Tabel1[Entry date],Tabel13[[#This Row],[datum]])</f>
        <v>2</v>
      </c>
      <c r="C77">
        <f>Tabel13[[#This Row],[aantal ]]+C76</f>
        <v>252</v>
      </c>
    </row>
    <row r="78" spans="1:3" x14ac:dyDescent="0.35">
      <c r="A78" s="4">
        <v>42019</v>
      </c>
      <c r="B78">
        <f>COUNTIFS(Tabel1[Entry date],Tabel13[[#This Row],[datum]])</f>
        <v>1</v>
      </c>
      <c r="C78">
        <f>Tabel13[[#This Row],[aantal ]]+C77</f>
        <v>253</v>
      </c>
    </row>
    <row r="79" spans="1:3" x14ac:dyDescent="0.35">
      <c r="A79" s="4">
        <v>42020</v>
      </c>
      <c r="B79">
        <f>COUNTIFS(Tabel1[Entry date],Tabel13[[#This Row],[datum]])</f>
        <v>1</v>
      </c>
      <c r="C79">
        <f>Tabel13[[#This Row],[aantal ]]+C78</f>
        <v>254</v>
      </c>
    </row>
    <row r="80" spans="1:3" x14ac:dyDescent="0.35">
      <c r="A80" s="4">
        <v>42024</v>
      </c>
      <c r="B80">
        <f>COUNTIFS(Tabel1[Entry date],Tabel13[[#This Row],[datum]])</f>
        <v>2</v>
      </c>
      <c r="C80">
        <f>Tabel13[[#This Row],[aantal ]]+C79</f>
        <v>256</v>
      </c>
    </row>
    <row r="81" spans="1:3" x14ac:dyDescent="0.35">
      <c r="A81" s="4">
        <v>42025</v>
      </c>
      <c r="B81">
        <f>COUNTIFS(Tabel1[Entry date],Tabel13[[#This Row],[datum]])</f>
        <v>3</v>
      </c>
      <c r="C81">
        <f>Tabel13[[#This Row],[aantal ]]+C80</f>
        <v>259</v>
      </c>
    </row>
    <row r="82" spans="1:3" x14ac:dyDescent="0.35">
      <c r="A82" s="4">
        <v>42026</v>
      </c>
      <c r="B82">
        <f>COUNTIFS(Tabel1[Entry date],Tabel13[[#This Row],[datum]])</f>
        <v>1</v>
      </c>
      <c r="C82">
        <f>Tabel13[[#This Row],[aantal ]]+C81</f>
        <v>260</v>
      </c>
    </row>
    <row r="83" spans="1:3" x14ac:dyDescent="0.35">
      <c r="A83" s="4">
        <v>42027</v>
      </c>
      <c r="B83">
        <f>COUNTIFS(Tabel1[Entry date],Tabel13[[#This Row],[datum]])</f>
        <v>2</v>
      </c>
      <c r="C83">
        <f>Tabel13[[#This Row],[aantal ]]+C82</f>
        <v>262</v>
      </c>
    </row>
    <row r="84" spans="1:3" x14ac:dyDescent="0.35">
      <c r="A84" s="4">
        <v>42030</v>
      </c>
      <c r="B84">
        <f>COUNTIFS(Tabel1[Entry date],Tabel13[[#This Row],[datum]])</f>
        <v>4</v>
      </c>
      <c r="C84">
        <f>Tabel13[[#This Row],[aantal ]]+C83</f>
        <v>266</v>
      </c>
    </row>
    <row r="85" spans="1:3" x14ac:dyDescent="0.35">
      <c r="A85" s="4">
        <v>42031</v>
      </c>
      <c r="B85">
        <f>COUNTIFS(Tabel1[Entry date],Tabel13[[#This Row],[datum]])</f>
        <v>2</v>
      </c>
      <c r="C85">
        <f>Tabel13[[#This Row],[aantal ]]+C84</f>
        <v>268</v>
      </c>
    </row>
    <row r="86" spans="1:3" x14ac:dyDescent="0.35">
      <c r="A86" s="4">
        <v>42032</v>
      </c>
      <c r="B86">
        <f>COUNTIFS(Tabel1[Entry date],Tabel13[[#This Row],[datum]])</f>
        <v>5</v>
      </c>
      <c r="C86">
        <f>Tabel13[[#This Row],[aantal ]]+C85</f>
        <v>273</v>
      </c>
    </row>
    <row r="87" spans="1:3" x14ac:dyDescent="0.35">
      <c r="A87" s="4">
        <v>42033</v>
      </c>
      <c r="B87">
        <f>COUNTIFS(Tabel1[Entry date],Tabel13[[#This Row],[datum]])</f>
        <v>2</v>
      </c>
      <c r="C87">
        <f>Tabel13[[#This Row],[aantal ]]+C86</f>
        <v>275</v>
      </c>
    </row>
    <row r="88" spans="1:3" x14ac:dyDescent="0.35">
      <c r="A88" s="4">
        <v>42034</v>
      </c>
      <c r="B88">
        <f>COUNTIFS(Tabel1[Entry date],Tabel13[[#This Row],[datum]])</f>
        <v>3</v>
      </c>
      <c r="C88">
        <f>Tabel13[[#This Row],[aantal ]]+C87</f>
        <v>278</v>
      </c>
    </row>
    <row r="89" spans="1:3" x14ac:dyDescent="0.35">
      <c r="A89" s="4">
        <v>42037</v>
      </c>
      <c r="B89">
        <f>COUNTIFS(Tabel1[Entry date],Tabel13[[#This Row],[datum]])</f>
        <v>5</v>
      </c>
      <c r="C89">
        <f>Tabel13[[#This Row],[aantal ]]+C88</f>
        <v>283</v>
      </c>
    </row>
    <row r="90" spans="1:3" x14ac:dyDescent="0.35">
      <c r="A90" s="4">
        <v>42038</v>
      </c>
      <c r="B90">
        <f>COUNTIFS(Tabel1[Entry date],Tabel13[[#This Row],[datum]])</f>
        <v>3</v>
      </c>
      <c r="C90">
        <f>Tabel13[[#This Row],[aantal ]]+C89</f>
        <v>286</v>
      </c>
    </row>
    <row r="91" spans="1:3" x14ac:dyDescent="0.35">
      <c r="A91" s="4">
        <v>42039</v>
      </c>
      <c r="B91">
        <f>COUNTIFS(Tabel1[Entry date],Tabel13[[#This Row],[datum]])</f>
        <v>6</v>
      </c>
      <c r="C91">
        <f>Tabel13[[#This Row],[aantal ]]+C90</f>
        <v>292</v>
      </c>
    </row>
    <row r="92" spans="1:3" x14ac:dyDescent="0.35">
      <c r="A92" s="4">
        <v>42040</v>
      </c>
      <c r="B92">
        <f>COUNTIFS(Tabel1[Entry date],Tabel13[[#This Row],[datum]])</f>
        <v>1</v>
      </c>
      <c r="C92">
        <f>Tabel13[[#This Row],[aantal ]]+C91</f>
        <v>293</v>
      </c>
    </row>
    <row r="93" spans="1:3" x14ac:dyDescent="0.35">
      <c r="A93" s="4">
        <v>42041</v>
      </c>
      <c r="B93">
        <f>COUNTIFS(Tabel1[Entry date],Tabel13[[#This Row],[datum]])</f>
        <v>2</v>
      </c>
      <c r="C93">
        <f>Tabel13[[#This Row],[aantal ]]+C92</f>
        <v>295</v>
      </c>
    </row>
    <row r="94" spans="1:3" x14ac:dyDescent="0.35">
      <c r="A94" s="4">
        <v>42045</v>
      </c>
      <c r="B94">
        <f>COUNTIFS(Tabel1[Entry date],Tabel13[[#This Row],[datum]])</f>
        <v>3</v>
      </c>
      <c r="C94">
        <f>Tabel13[[#This Row],[aantal ]]+C93</f>
        <v>298</v>
      </c>
    </row>
    <row r="95" spans="1:3" x14ac:dyDescent="0.35">
      <c r="A95" s="4">
        <v>42046</v>
      </c>
      <c r="B95">
        <f>COUNTIFS(Tabel1[Entry date],Tabel13[[#This Row],[datum]])</f>
        <v>3</v>
      </c>
      <c r="C95">
        <f>Tabel13[[#This Row],[aantal ]]+C94</f>
        <v>301</v>
      </c>
    </row>
    <row r="96" spans="1:3" x14ac:dyDescent="0.35">
      <c r="A96" s="4">
        <v>42047</v>
      </c>
      <c r="B96">
        <f>COUNTIFS(Tabel1[Entry date],Tabel13[[#This Row],[datum]])</f>
        <v>2</v>
      </c>
      <c r="C96">
        <f>Tabel13[[#This Row],[aantal ]]+C95</f>
        <v>303</v>
      </c>
    </row>
    <row r="97" spans="1:3" x14ac:dyDescent="0.35">
      <c r="A97" s="4">
        <v>42048</v>
      </c>
      <c r="B97">
        <f>COUNTIFS(Tabel1[Entry date],Tabel13[[#This Row],[datum]])</f>
        <v>1</v>
      </c>
      <c r="C97">
        <f>Tabel13[[#This Row],[aantal ]]+C96</f>
        <v>304</v>
      </c>
    </row>
    <row r="98" spans="1:3" x14ac:dyDescent="0.35">
      <c r="A98" s="4">
        <v>42052</v>
      </c>
      <c r="B98">
        <f>COUNTIFS(Tabel1[Entry date],Tabel13[[#This Row],[datum]])</f>
        <v>3</v>
      </c>
      <c r="C98">
        <f>Tabel13[[#This Row],[aantal ]]+C97</f>
        <v>307</v>
      </c>
    </row>
    <row r="99" spans="1:3" x14ac:dyDescent="0.35">
      <c r="A99" s="4">
        <v>42053</v>
      </c>
      <c r="B99">
        <f>COUNTIFS(Tabel1[Entry date],Tabel13[[#This Row],[datum]])</f>
        <v>1</v>
      </c>
      <c r="C99">
        <f>Tabel13[[#This Row],[aantal ]]+C98</f>
        <v>308</v>
      </c>
    </row>
    <row r="100" spans="1:3" x14ac:dyDescent="0.35">
      <c r="A100" s="4">
        <v>42054</v>
      </c>
      <c r="B100">
        <f>COUNTIFS(Tabel1[Entry date],Tabel13[[#This Row],[datum]])</f>
        <v>1</v>
      </c>
      <c r="C100">
        <f>Tabel13[[#This Row],[aantal ]]+C99</f>
        <v>309</v>
      </c>
    </row>
    <row r="101" spans="1:3" x14ac:dyDescent="0.35">
      <c r="A101" s="4">
        <v>42055</v>
      </c>
      <c r="B101">
        <f>COUNTIFS(Tabel1[Entry date],Tabel13[[#This Row],[datum]])</f>
        <v>2</v>
      </c>
      <c r="C101">
        <f>Tabel13[[#This Row],[aantal ]]+C100</f>
        <v>311</v>
      </c>
    </row>
    <row r="102" spans="1:3" x14ac:dyDescent="0.35">
      <c r="A102" s="4">
        <v>42058</v>
      </c>
      <c r="B102">
        <f>COUNTIFS(Tabel1[Entry date],Tabel13[[#This Row],[datum]])</f>
        <v>4</v>
      </c>
      <c r="C102">
        <f>Tabel13[[#This Row],[aantal ]]+C101</f>
        <v>315</v>
      </c>
    </row>
    <row r="103" spans="1:3" x14ac:dyDescent="0.35">
      <c r="A103" s="4">
        <v>42059</v>
      </c>
      <c r="B103">
        <f>COUNTIFS(Tabel1[Entry date],Tabel13[[#This Row],[datum]])</f>
        <v>3</v>
      </c>
      <c r="C103">
        <f>Tabel13[[#This Row],[aantal ]]+C102</f>
        <v>318</v>
      </c>
    </row>
    <row r="104" spans="1:3" x14ac:dyDescent="0.35">
      <c r="A104" s="4">
        <v>42060</v>
      </c>
      <c r="B104">
        <f>COUNTIFS(Tabel1[Entry date],Tabel13[[#This Row],[datum]])</f>
        <v>9</v>
      </c>
      <c r="C104">
        <f>Tabel13[[#This Row],[aantal ]]+C103</f>
        <v>327</v>
      </c>
    </row>
    <row r="105" spans="1:3" x14ac:dyDescent="0.35">
      <c r="A105" s="4">
        <v>42061</v>
      </c>
      <c r="B105">
        <f>COUNTIFS(Tabel1[Entry date],Tabel13[[#This Row],[datum]])</f>
        <v>55</v>
      </c>
      <c r="C105">
        <f>Tabel13[[#This Row],[aantal ]]+C104</f>
        <v>382</v>
      </c>
    </row>
    <row r="106" spans="1:3" x14ac:dyDescent="0.35">
      <c r="A106" s="4">
        <v>42062</v>
      </c>
      <c r="B106">
        <f>COUNTIFS(Tabel1[Entry date],Tabel13[[#This Row],[datum]])</f>
        <v>2</v>
      </c>
      <c r="C106">
        <f>Tabel13[[#This Row],[aantal ]]+C105</f>
        <v>384</v>
      </c>
    </row>
    <row r="107" spans="1:3" x14ac:dyDescent="0.35">
      <c r="A107" s="4">
        <v>42065</v>
      </c>
      <c r="B107">
        <f>COUNTIFS(Tabel1[Entry date],Tabel13[[#This Row],[datum]])</f>
        <v>4</v>
      </c>
      <c r="C107">
        <f>Tabel13[[#This Row],[aantal ]]+C106</f>
        <v>388</v>
      </c>
    </row>
    <row r="108" spans="1:3" x14ac:dyDescent="0.35">
      <c r="A108" s="4">
        <v>42066</v>
      </c>
      <c r="B108">
        <f>COUNTIFS(Tabel1[Entry date],Tabel13[[#This Row],[datum]])</f>
        <v>1</v>
      </c>
      <c r="C108">
        <f>Tabel13[[#This Row],[aantal ]]+C107</f>
        <v>389</v>
      </c>
    </row>
    <row r="109" spans="1:3" x14ac:dyDescent="0.35">
      <c r="A109" s="4">
        <v>42067</v>
      </c>
      <c r="B109">
        <f>COUNTIFS(Tabel1[Entry date],Tabel13[[#This Row],[datum]])</f>
        <v>15</v>
      </c>
      <c r="C109">
        <f>Tabel13[[#This Row],[aantal ]]+C108</f>
        <v>404</v>
      </c>
    </row>
    <row r="110" spans="1:3" x14ac:dyDescent="0.35">
      <c r="A110" s="4">
        <v>42068</v>
      </c>
      <c r="B110">
        <f>COUNTIFS(Tabel1[Entry date],Tabel13[[#This Row],[datum]])</f>
        <v>2</v>
      </c>
      <c r="C110">
        <f>Tabel13[[#This Row],[aantal ]]+C109</f>
        <v>406</v>
      </c>
    </row>
    <row r="111" spans="1:3" x14ac:dyDescent="0.35">
      <c r="A111" s="4">
        <v>42069</v>
      </c>
      <c r="B111">
        <f>COUNTIFS(Tabel1[Entry date],Tabel13[[#This Row],[datum]])</f>
        <v>2</v>
      </c>
      <c r="C111">
        <f>Tabel13[[#This Row],[aantal ]]+C110</f>
        <v>408</v>
      </c>
    </row>
    <row r="112" spans="1:3" x14ac:dyDescent="0.35">
      <c r="A112" s="4">
        <v>42072</v>
      </c>
      <c r="B112">
        <f>COUNTIFS(Tabel1[Entry date],Tabel13[[#This Row],[datum]])</f>
        <v>3</v>
      </c>
      <c r="C112">
        <f>Tabel13[[#This Row],[aantal ]]+C111</f>
        <v>411</v>
      </c>
    </row>
    <row r="113" spans="1:3" x14ac:dyDescent="0.35">
      <c r="A113" s="4">
        <v>42073</v>
      </c>
      <c r="B113">
        <f>COUNTIFS(Tabel1[Entry date],Tabel13[[#This Row],[datum]])</f>
        <v>3</v>
      </c>
      <c r="C113">
        <f>Tabel13[[#This Row],[aantal ]]+C112</f>
        <v>414</v>
      </c>
    </row>
    <row r="114" spans="1:3" x14ac:dyDescent="0.35">
      <c r="A114" s="4">
        <v>42074</v>
      </c>
      <c r="B114">
        <f>COUNTIFS(Tabel1[Entry date],Tabel13[[#This Row],[datum]])</f>
        <v>5</v>
      </c>
      <c r="C114">
        <f>Tabel13[[#This Row],[aantal ]]+C113</f>
        <v>419</v>
      </c>
    </row>
    <row r="115" spans="1:3" x14ac:dyDescent="0.35">
      <c r="A115" s="4">
        <v>42075</v>
      </c>
      <c r="B115">
        <f>COUNTIFS(Tabel1[Entry date],Tabel13[[#This Row],[datum]])</f>
        <v>4</v>
      </c>
      <c r="C115">
        <f>Tabel13[[#This Row],[aantal ]]+C114</f>
        <v>423</v>
      </c>
    </row>
    <row r="116" spans="1:3" x14ac:dyDescent="0.35">
      <c r="A116" s="4">
        <v>42076</v>
      </c>
      <c r="B116">
        <f>COUNTIFS(Tabel1[Entry date],Tabel13[[#This Row],[datum]])</f>
        <v>2</v>
      </c>
      <c r="C116">
        <f>Tabel13[[#This Row],[aantal ]]+C115</f>
        <v>425</v>
      </c>
    </row>
    <row r="117" spans="1:3" x14ac:dyDescent="0.35">
      <c r="A117" s="4">
        <v>42079</v>
      </c>
      <c r="B117">
        <f>COUNTIFS(Tabel1[Entry date],Tabel13[[#This Row],[datum]])</f>
        <v>2</v>
      </c>
      <c r="C117">
        <f>Tabel13[[#This Row],[aantal ]]+C116</f>
        <v>427</v>
      </c>
    </row>
    <row r="118" spans="1:3" x14ac:dyDescent="0.35">
      <c r="A118" s="4">
        <v>42080</v>
      </c>
      <c r="B118">
        <f>COUNTIFS(Tabel1[Entry date],Tabel13[[#This Row],[datum]])</f>
        <v>2</v>
      </c>
      <c r="C118">
        <f>Tabel13[[#This Row],[aantal ]]+C117</f>
        <v>429</v>
      </c>
    </row>
    <row r="119" spans="1:3" x14ac:dyDescent="0.35">
      <c r="A119" s="4">
        <v>42081</v>
      </c>
      <c r="B119">
        <f>COUNTIFS(Tabel1[Entry date],Tabel13[[#This Row],[datum]])</f>
        <v>9</v>
      </c>
      <c r="C119">
        <f>Tabel13[[#This Row],[aantal ]]+C118</f>
        <v>438</v>
      </c>
    </row>
    <row r="120" spans="1:3" x14ac:dyDescent="0.35">
      <c r="A120" s="4">
        <v>42082</v>
      </c>
      <c r="B120">
        <f>COUNTIFS(Tabel1[Entry date],Tabel13[[#This Row],[datum]])</f>
        <v>1</v>
      </c>
      <c r="C120">
        <f>Tabel13[[#This Row],[aantal ]]+C119</f>
        <v>439</v>
      </c>
    </row>
    <row r="121" spans="1:3" x14ac:dyDescent="0.35">
      <c r="A121" s="4">
        <v>42083</v>
      </c>
      <c r="B121">
        <f>COUNTIFS(Tabel1[Entry date],Tabel13[[#This Row],[datum]])</f>
        <v>7</v>
      </c>
      <c r="C121">
        <f>Tabel13[[#This Row],[aantal ]]+C120</f>
        <v>446</v>
      </c>
    </row>
    <row r="122" spans="1:3" x14ac:dyDescent="0.35">
      <c r="A122" s="4">
        <v>42087</v>
      </c>
      <c r="B122">
        <f>COUNTIFS(Tabel1[Entry date],Tabel13[[#This Row],[datum]])</f>
        <v>7</v>
      </c>
      <c r="C122">
        <f>Tabel13[[#This Row],[aantal ]]+C121</f>
        <v>453</v>
      </c>
    </row>
    <row r="123" spans="1:3" x14ac:dyDescent="0.35">
      <c r="A123" s="4">
        <v>42088</v>
      </c>
      <c r="B123">
        <f>COUNTIFS(Tabel1[Entry date],Tabel13[[#This Row],[datum]])</f>
        <v>7</v>
      </c>
      <c r="C123">
        <f>Tabel13[[#This Row],[aantal ]]+C122</f>
        <v>460</v>
      </c>
    </row>
    <row r="124" spans="1:3" x14ac:dyDescent="0.35">
      <c r="A124" s="4">
        <v>42089</v>
      </c>
      <c r="B124">
        <f>COUNTIFS(Tabel1[Entry date],Tabel13[[#This Row],[datum]])</f>
        <v>4</v>
      </c>
      <c r="C124">
        <f>Tabel13[[#This Row],[aantal ]]+C123</f>
        <v>464</v>
      </c>
    </row>
    <row r="125" spans="1:3" x14ac:dyDescent="0.35">
      <c r="A125" s="4">
        <v>42090</v>
      </c>
      <c r="B125">
        <f>COUNTIFS(Tabel1[Entry date],Tabel13[[#This Row],[datum]])</f>
        <v>16</v>
      </c>
      <c r="C125">
        <f>Tabel13[[#This Row],[aantal ]]+C124</f>
        <v>480</v>
      </c>
    </row>
    <row r="126" spans="1:3" x14ac:dyDescent="0.35">
      <c r="A126" s="4">
        <v>42093</v>
      </c>
      <c r="B126">
        <f>COUNTIFS(Tabel1[Entry date],Tabel13[[#This Row],[datum]])</f>
        <v>1</v>
      </c>
      <c r="C126">
        <f>Tabel13[[#This Row],[aantal ]]+C125</f>
        <v>481</v>
      </c>
    </row>
    <row r="127" spans="1:3" x14ac:dyDescent="0.35">
      <c r="A127" s="4">
        <v>42094</v>
      </c>
      <c r="B127">
        <f>COUNTIFS(Tabel1[Entry date],Tabel13[[#This Row],[datum]])</f>
        <v>12</v>
      </c>
      <c r="C127">
        <f>Tabel13[[#This Row],[aantal ]]+C126</f>
        <v>493</v>
      </c>
    </row>
    <row r="128" spans="1:3" x14ac:dyDescent="0.35">
      <c r="A128" s="4">
        <v>42095</v>
      </c>
      <c r="B128">
        <f>COUNTIFS(Tabel1[Entry date],Tabel13[[#This Row],[datum]])</f>
        <v>1</v>
      </c>
      <c r="C128">
        <f>Tabel13[[#This Row],[aantal ]]+C127</f>
        <v>494</v>
      </c>
    </row>
    <row r="129" spans="1:3" x14ac:dyDescent="0.35">
      <c r="A129" s="4">
        <v>42096</v>
      </c>
      <c r="B129">
        <f>COUNTIFS(Tabel1[Entry date],Tabel13[[#This Row],[datum]])</f>
        <v>8</v>
      </c>
      <c r="C129">
        <f>Tabel13[[#This Row],[aantal ]]+C128</f>
        <v>502</v>
      </c>
    </row>
    <row r="130" spans="1:3" x14ac:dyDescent="0.35">
      <c r="A130" s="4">
        <v>42097</v>
      </c>
      <c r="B130">
        <f>COUNTIFS(Tabel1[Entry date],Tabel13[[#This Row],[datum]])</f>
        <v>9</v>
      </c>
      <c r="C130">
        <f>Tabel13[[#This Row],[aantal ]]+C129</f>
        <v>511</v>
      </c>
    </row>
    <row r="131" spans="1:3" x14ac:dyDescent="0.35">
      <c r="A131" s="4">
        <v>42101</v>
      </c>
      <c r="B131">
        <f>COUNTIFS(Tabel1[Entry date],Tabel13[[#This Row],[datum]])</f>
        <v>5</v>
      </c>
      <c r="C131">
        <f>Tabel13[[#This Row],[aantal ]]+C130</f>
        <v>516</v>
      </c>
    </row>
    <row r="132" spans="1:3" x14ac:dyDescent="0.35">
      <c r="A132" s="4">
        <v>42102</v>
      </c>
      <c r="B132">
        <f>COUNTIFS(Tabel1[Entry date],Tabel13[[#This Row],[datum]])</f>
        <v>4</v>
      </c>
      <c r="C132">
        <f>Tabel13[[#This Row],[aantal ]]+C131</f>
        <v>520</v>
      </c>
    </row>
    <row r="133" spans="1:3" x14ac:dyDescent="0.35">
      <c r="A133" s="4">
        <v>42103</v>
      </c>
      <c r="B133">
        <f>COUNTIFS(Tabel1[Entry date],Tabel13[[#This Row],[datum]])</f>
        <v>3</v>
      </c>
      <c r="C133">
        <f>Tabel13[[#This Row],[aantal ]]+C132</f>
        <v>523</v>
      </c>
    </row>
    <row r="134" spans="1:3" x14ac:dyDescent="0.35">
      <c r="A134" s="4">
        <v>42104</v>
      </c>
      <c r="B134">
        <f>COUNTIFS(Tabel1[Entry date],Tabel13[[#This Row],[datum]])</f>
        <v>2</v>
      </c>
      <c r="C134">
        <f>Tabel13[[#This Row],[aantal ]]+C133</f>
        <v>525</v>
      </c>
    </row>
    <row r="135" spans="1:3" x14ac:dyDescent="0.35">
      <c r="A135" s="4">
        <v>42107</v>
      </c>
      <c r="B135">
        <f>COUNTIFS(Tabel1[Entry date],Tabel13[[#This Row],[datum]])</f>
        <v>8</v>
      </c>
      <c r="C135">
        <f>Tabel13[[#This Row],[aantal ]]+C134</f>
        <v>533</v>
      </c>
    </row>
    <row r="136" spans="1:3" x14ac:dyDescent="0.35">
      <c r="A136" s="4">
        <v>42108</v>
      </c>
      <c r="B136">
        <f>COUNTIFS(Tabel1[Entry date],Tabel13[[#This Row],[datum]])</f>
        <v>6</v>
      </c>
      <c r="C136">
        <f>Tabel13[[#This Row],[aantal ]]+C135</f>
        <v>539</v>
      </c>
    </row>
    <row r="137" spans="1:3" x14ac:dyDescent="0.35">
      <c r="A137" s="4">
        <v>42109</v>
      </c>
      <c r="B137">
        <f>COUNTIFS(Tabel1[Entry date],Tabel13[[#This Row],[datum]])</f>
        <v>10</v>
      </c>
      <c r="C137">
        <f>Tabel13[[#This Row],[aantal ]]+C136</f>
        <v>549</v>
      </c>
    </row>
    <row r="138" spans="1:3" x14ac:dyDescent="0.35">
      <c r="A138" s="4">
        <v>42110</v>
      </c>
      <c r="B138">
        <f>COUNTIFS(Tabel1[Entry date],Tabel13[[#This Row],[datum]])</f>
        <v>24</v>
      </c>
      <c r="C138">
        <f>Tabel13[[#This Row],[aantal ]]+C137</f>
        <v>573</v>
      </c>
    </row>
    <row r="139" spans="1:3" x14ac:dyDescent="0.35">
      <c r="A139" s="4">
        <v>42111</v>
      </c>
      <c r="B139">
        <f>COUNTIFS(Tabel1[Entry date],Tabel13[[#This Row],[datum]])</f>
        <v>1</v>
      </c>
      <c r="C139">
        <f>Tabel13[[#This Row],[aantal ]]+C138</f>
        <v>574</v>
      </c>
    </row>
    <row r="140" spans="1:3" x14ac:dyDescent="0.35">
      <c r="A140" s="4">
        <v>42114</v>
      </c>
      <c r="B140">
        <f>COUNTIFS(Tabel1[Entry date],Tabel13[[#This Row],[datum]])</f>
        <v>5</v>
      </c>
      <c r="C140">
        <f>Tabel13[[#This Row],[aantal ]]+C139</f>
        <v>579</v>
      </c>
    </row>
    <row r="141" spans="1:3" x14ac:dyDescent="0.35">
      <c r="A141" s="4">
        <v>42115</v>
      </c>
      <c r="B141">
        <f>COUNTIFS(Tabel1[Entry date],Tabel13[[#This Row],[datum]])</f>
        <v>5</v>
      </c>
      <c r="C141">
        <f>Tabel13[[#This Row],[aantal ]]+C140</f>
        <v>584</v>
      </c>
    </row>
    <row r="142" spans="1:3" x14ac:dyDescent="0.35">
      <c r="A142" s="4">
        <v>42116</v>
      </c>
      <c r="B142">
        <f>COUNTIFS(Tabel1[Entry date],Tabel13[[#This Row],[datum]])</f>
        <v>4</v>
      </c>
      <c r="C142">
        <f>Tabel13[[#This Row],[aantal ]]+C141</f>
        <v>588</v>
      </c>
    </row>
    <row r="143" spans="1:3" x14ac:dyDescent="0.35">
      <c r="A143" s="4">
        <v>42117</v>
      </c>
      <c r="B143">
        <f>COUNTIFS(Tabel1[Entry date],Tabel13[[#This Row],[datum]])</f>
        <v>7</v>
      </c>
      <c r="C143">
        <f>Tabel13[[#This Row],[aantal ]]+C142</f>
        <v>595</v>
      </c>
    </row>
    <row r="144" spans="1:3" x14ac:dyDescent="0.35">
      <c r="A144" s="4">
        <v>42118</v>
      </c>
      <c r="B144">
        <f>COUNTIFS(Tabel1[Entry date],Tabel13[[#This Row],[datum]])</f>
        <v>2</v>
      </c>
      <c r="C144">
        <f>Tabel13[[#This Row],[aantal ]]+C143</f>
        <v>597</v>
      </c>
    </row>
    <row r="145" spans="1:3" x14ac:dyDescent="0.35">
      <c r="A145" s="4">
        <v>42122</v>
      </c>
      <c r="B145">
        <f>COUNTIFS(Tabel1[Entry date],Tabel13[[#This Row],[datum]])</f>
        <v>3</v>
      </c>
      <c r="C145">
        <f>Tabel13[[#This Row],[aantal ]]+C144</f>
        <v>600</v>
      </c>
    </row>
    <row r="146" spans="1:3" x14ac:dyDescent="0.35">
      <c r="A146" s="4">
        <v>42123</v>
      </c>
      <c r="B146">
        <f>COUNTIFS(Tabel1[Entry date],Tabel13[[#This Row],[datum]])</f>
        <v>3</v>
      </c>
      <c r="C146">
        <f>Tabel13[[#This Row],[aantal ]]+C145</f>
        <v>603</v>
      </c>
    </row>
    <row r="147" spans="1:3" x14ac:dyDescent="0.35">
      <c r="A147" s="4">
        <v>42124</v>
      </c>
      <c r="B147">
        <f>COUNTIFS(Tabel1[Entry date],Tabel13[[#This Row],[datum]])</f>
        <v>6</v>
      </c>
      <c r="C147">
        <f>Tabel13[[#This Row],[aantal ]]+C146</f>
        <v>609</v>
      </c>
    </row>
    <row r="148" spans="1:3" x14ac:dyDescent="0.35">
      <c r="A148" s="4">
        <v>42125</v>
      </c>
      <c r="B148">
        <f>COUNTIFS(Tabel1[Entry date],Tabel13[[#This Row],[datum]])</f>
        <v>4</v>
      </c>
      <c r="C148">
        <f>Tabel13[[#This Row],[aantal ]]+C147</f>
        <v>613</v>
      </c>
    </row>
    <row r="149" spans="1:3" x14ac:dyDescent="0.35">
      <c r="A149" s="4">
        <v>42128</v>
      </c>
      <c r="B149">
        <f>COUNTIFS(Tabel1[Entry date],Tabel13[[#This Row],[datum]])</f>
        <v>1</v>
      </c>
      <c r="C149">
        <f>Tabel13[[#This Row],[aantal ]]+C148</f>
        <v>614</v>
      </c>
    </row>
    <row r="150" spans="1:3" x14ac:dyDescent="0.35">
      <c r="A150" s="4">
        <v>42129</v>
      </c>
      <c r="B150">
        <f>COUNTIFS(Tabel1[Entry date],Tabel13[[#This Row],[datum]])</f>
        <v>1</v>
      </c>
      <c r="C150">
        <f>Tabel13[[#This Row],[aantal ]]+C149</f>
        <v>615</v>
      </c>
    </row>
    <row r="151" spans="1:3" x14ac:dyDescent="0.35">
      <c r="A151" s="4">
        <v>42130</v>
      </c>
      <c r="B151">
        <f>COUNTIFS(Tabel1[Entry date],Tabel13[[#This Row],[datum]])</f>
        <v>2</v>
      </c>
      <c r="C151">
        <f>Tabel13[[#This Row],[aantal ]]+C150</f>
        <v>617</v>
      </c>
    </row>
    <row r="152" spans="1:3" x14ac:dyDescent="0.35">
      <c r="A152" s="4">
        <v>42131</v>
      </c>
      <c r="B152">
        <f>COUNTIFS(Tabel1[Entry date],Tabel13[[#This Row],[datum]])</f>
        <v>3</v>
      </c>
      <c r="C152">
        <f>Tabel13[[#This Row],[aantal ]]+C151</f>
        <v>620</v>
      </c>
    </row>
    <row r="153" spans="1:3" x14ac:dyDescent="0.35">
      <c r="A153" s="4">
        <v>42132</v>
      </c>
      <c r="B153">
        <f>COUNTIFS(Tabel1[Entry date],Tabel13[[#This Row],[datum]])</f>
        <v>2</v>
      </c>
      <c r="C153">
        <f>Tabel13[[#This Row],[aantal ]]+C152</f>
        <v>622</v>
      </c>
    </row>
    <row r="154" spans="1:3" x14ac:dyDescent="0.35">
      <c r="A154" s="4">
        <v>42134</v>
      </c>
      <c r="B154">
        <f>COUNTIFS(Tabel1[Entry date],Tabel13[[#This Row],[datum]])</f>
        <v>1</v>
      </c>
      <c r="C154">
        <f>Tabel13[[#This Row],[aantal ]]+C153</f>
        <v>623</v>
      </c>
    </row>
    <row r="155" spans="1:3" x14ac:dyDescent="0.35">
      <c r="A155" s="4">
        <v>42135</v>
      </c>
      <c r="B155">
        <f>COUNTIFS(Tabel1[Entry date],Tabel13[[#This Row],[datum]])</f>
        <v>0</v>
      </c>
      <c r="C155">
        <f>Tabel13[[#This Row],[aantal ]]+C154</f>
        <v>623</v>
      </c>
    </row>
    <row r="156" spans="1:3" x14ac:dyDescent="0.35">
      <c r="A156" s="4">
        <v>42136</v>
      </c>
      <c r="B156">
        <f>COUNTIFS(Tabel1[Entry date],Tabel13[[#This Row],[datum]])</f>
        <v>8</v>
      </c>
      <c r="C156">
        <f>Tabel13[[#This Row],[aantal ]]+C155</f>
        <v>631</v>
      </c>
    </row>
    <row r="157" spans="1:3" x14ac:dyDescent="0.35">
      <c r="A157" s="4">
        <v>42137</v>
      </c>
      <c r="B157">
        <f>COUNTIFS(Tabel1[Entry date],Tabel13[[#This Row],[datum]])</f>
        <v>1</v>
      </c>
      <c r="C157">
        <f>Tabel13[[#This Row],[aantal ]]+C156</f>
        <v>632</v>
      </c>
    </row>
    <row r="158" spans="1:3" x14ac:dyDescent="0.35">
      <c r="A158" s="4">
        <v>42139</v>
      </c>
      <c r="B158">
        <f>COUNTIFS(Tabel1[Entry date],Tabel13[[#This Row],[datum]])</f>
        <v>4</v>
      </c>
      <c r="C158">
        <f>Tabel13[[#This Row],[aantal ]]+C157</f>
        <v>636</v>
      </c>
    </row>
    <row r="159" spans="1:3" x14ac:dyDescent="0.35">
      <c r="A159" s="4">
        <v>42142</v>
      </c>
      <c r="B159">
        <f>COUNTIFS(Tabel1[Entry date],Tabel13[[#This Row],[datum]])</f>
        <v>4</v>
      </c>
      <c r="C159">
        <f>Tabel13[[#This Row],[aantal ]]+C158</f>
        <v>640</v>
      </c>
    </row>
    <row r="160" spans="1:3" x14ac:dyDescent="0.35">
      <c r="A160" s="4">
        <v>42143</v>
      </c>
      <c r="B160">
        <f>COUNTIFS(Tabel1[Entry date],Tabel13[[#This Row],[datum]])</f>
        <v>2</v>
      </c>
      <c r="C160">
        <f>Tabel13[[#This Row],[aantal ]]+C159</f>
        <v>642</v>
      </c>
    </row>
    <row r="161" spans="1:3" x14ac:dyDescent="0.35">
      <c r="A161" s="4">
        <v>42144</v>
      </c>
      <c r="B161">
        <f>COUNTIFS(Tabel1[Entry date],Tabel13[[#This Row],[datum]])</f>
        <v>9</v>
      </c>
      <c r="C161">
        <f>Tabel13[[#This Row],[aantal ]]+C160</f>
        <v>651</v>
      </c>
    </row>
    <row r="162" spans="1:3" x14ac:dyDescent="0.35">
      <c r="A162" s="4">
        <v>42145</v>
      </c>
      <c r="B162">
        <f>COUNTIFS(Tabel1[Entry date],Tabel13[[#This Row],[datum]])</f>
        <v>3</v>
      </c>
      <c r="C162">
        <f>Tabel13[[#This Row],[aantal ]]+C161</f>
        <v>654</v>
      </c>
    </row>
    <row r="163" spans="1:3" x14ac:dyDescent="0.35">
      <c r="A163" s="4">
        <v>42146</v>
      </c>
      <c r="B163">
        <f>COUNTIFS(Tabel1[Entry date],Tabel13[[#This Row],[datum]])</f>
        <v>2</v>
      </c>
      <c r="C163">
        <f>Tabel13[[#This Row],[aantal ]]+C162</f>
        <v>656</v>
      </c>
    </row>
    <row r="164" spans="1:3" x14ac:dyDescent="0.35">
      <c r="A164" s="4">
        <v>42148</v>
      </c>
      <c r="B164">
        <f>COUNTIFS(Tabel1[Entry date],Tabel13[[#This Row],[datum]])</f>
        <v>1</v>
      </c>
      <c r="C164">
        <f>Tabel13[[#This Row],[aantal ]]+C163</f>
        <v>657</v>
      </c>
    </row>
    <row r="165" spans="1:3" x14ac:dyDescent="0.35">
      <c r="A165" s="4">
        <v>42150</v>
      </c>
      <c r="B165">
        <f>COUNTIFS(Tabel1[Entry date],Tabel13[[#This Row],[datum]])</f>
        <v>4</v>
      </c>
      <c r="C165">
        <f>Tabel13[[#This Row],[aantal ]]+C164</f>
        <v>661</v>
      </c>
    </row>
    <row r="166" spans="1:3" x14ac:dyDescent="0.35">
      <c r="A166" s="4">
        <v>42151</v>
      </c>
      <c r="B166">
        <f>COUNTIFS(Tabel1[Entry date],Tabel13[[#This Row],[datum]])</f>
        <v>5</v>
      </c>
      <c r="C166">
        <f>Tabel13[[#This Row],[aantal ]]+C165</f>
        <v>666</v>
      </c>
    </row>
    <row r="167" spans="1:3" x14ac:dyDescent="0.35">
      <c r="A167" s="4">
        <v>42152</v>
      </c>
      <c r="B167">
        <f>COUNTIFS(Tabel1[Entry date],Tabel13[[#This Row],[datum]])</f>
        <v>7</v>
      </c>
      <c r="C167">
        <f>Tabel13[[#This Row],[aantal ]]+C166</f>
        <v>673</v>
      </c>
    </row>
    <row r="168" spans="1:3" x14ac:dyDescent="0.35">
      <c r="A168" s="4">
        <v>42153</v>
      </c>
      <c r="B168">
        <f>COUNTIFS(Tabel1[Entry date],Tabel13[[#This Row],[datum]])</f>
        <v>4</v>
      </c>
      <c r="C168">
        <f>Tabel13[[#This Row],[aantal ]]+C167</f>
        <v>677</v>
      </c>
    </row>
    <row r="169" spans="1:3" x14ac:dyDescent="0.35">
      <c r="A169" s="4">
        <v>42156</v>
      </c>
      <c r="B169">
        <f>COUNTIFS(Tabel1[Entry date],Tabel13[[#This Row],[datum]])</f>
        <v>6</v>
      </c>
      <c r="C169">
        <f>Tabel13[[#This Row],[aantal ]]+C168</f>
        <v>683</v>
      </c>
    </row>
    <row r="170" spans="1:3" x14ac:dyDescent="0.35">
      <c r="A170" s="4">
        <v>42157</v>
      </c>
      <c r="B170">
        <f>COUNTIFS(Tabel1[Entry date],Tabel13[[#This Row],[datum]])</f>
        <v>6</v>
      </c>
      <c r="C170">
        <f>Tabel13[[#This Row],[aantal ]]+C169</f>
        <v>689</v>
      </c>
    </row>
    <row r="171" spans="1:3" x14ac:dyDescent="0.35">
      <c r="A171" s="4">
        <v>42158</v>
      </c>
      <c r="B171">
        <f>COUNTIFS(Tabel1[Entry date],Tabel13[[#This Row],[datum]])</f>
        <v>15</v>
      </c>
      <c r="C171">
        <f>Tabel13[[#This Row],[aantal ]]+C170</f>
        <v>704</v>
      </c>
    </row>
    <row r="172" spans="1:3" x14ac:dyDescent="0.35">
      <c r="A172" s="4">
        <v>42160</v>
      </c>
      <c r="B172">
        <f>COUNTIFS(Tabel1[Entry date],Tabel13[[#This Row],[datum]])</f>
        <v>1</v>
      </c>
      <c r="C172">
        <f>Tabel13[[#This Row],[aantal ]]+C171</f>
        <v>705</v>
      </c>
    </row>
    <row r="173" spans="1:3" x14ac:dyDescent="0.35">
      <c r="A173" s="4">
        <v>42162</v>
      </c>
      <c r="B173">
        <f>COUNTIFS(Tabel1[Entry date],Tabel13[[#This Row],[datum]])</f>
        <v>1</v>
      </c>
      <c r="C173">
        <f>Tabel13[[#This Row],[aantal ]]+C172</f>
        <v>706</v>
      </c>
    </row>
    <row r="174" spans="1:3" x14ac:dyDescent="0.35">
      <c r="A174" s="4">
        <v>42163</v>
      </c>
      <c r="B174">
        <f>COUNTIFS(Tabel1[Entry date],Tabel13[[#This Row],[datum]])</f>
        <v>4</v>
      </c>
      <c r="C174">
        <f>Tabel13[[#This Row],[aantal ]]+C173</f>
        <v>710</v>
      </c>
    </row>
    <row r="175" spans="1:3" x14ac:dyDescent="0.35">
      <c r="A175" s="4">
        <v>42164</v>
      </c>
      <c r="B175">
        <f>COUNTIFS(Tabel1[Entry date],Tabel13[[#This Row],[datum]])</f>
        <v>5</v>
      </c>
      <c r="C175">
        <f>Tabel13[[#This Row],[aantal ]]+C174</f>
        <v>715</v>
      </c>
    </row>
    <row r="176" spans="1:3" x14ac:dyDescent="0.35">
      <c r="A176" s="4">
        <v>42165</v>
      </c>
      <c r="B176">
        <f>COUNTIFS(Tabel1[Entry date],Tabel13[[#This Row],[datum]])</f>
        <v>5</v>
      </c>
      <c r="C176">
        <f>Tabel13[[#This Row],[aantal ]]+C175</f>
        <v>720</v>
      </c>
    </row>
    <row r="177" spans="1:3" x14ac:dyDescent="0.35">
      <c r="A177" s="4">
        <v>42166</v>
      </c>
      <c r="B177">
        <f>COUNTIFS(Tabel1[Entry date],Tabel13[[#This Row],[datum]])</f>
        <v>11</v>
      </c>
      <c r="C177">
        <f>Tabel13[[#This Row],[aantal ]]+C176</f>
        <v>731</v>
      </c>
    </row>
    <row r="178" spans="1:3" x14ac:dyDescent="0.35">
      <c r="A178" s="4">
        <v>42167</v>
      </c>
      <c r="B178">
        <f>COUNTIFS(Tabel1[Entry date],Tabel13[[#This Row],[datum]])</f>
        <v>7</v>
      </c>
      <c r="C178">
        <f>Tabel13[[#This Row],[aantal ]]+C177</f>
        <v>738</v>
      </c>
    </row>
    <row r="179" spans="1:3" x14ac:dyDescent="0.35">
      <c r="A179" s="4">
        <v>42169</v>
      </c>
      <c r="B179">
        <f>COUNTIFS(Tabel1[Entry date],Tabel13[[#This Row],[datum]])</f>
        <v>1</v>
      </c>
      <c r="C179">
        <f>Tabel13[[#This Row],[aantal ]]+C178</f>
        <v>739</v>
      </c>
    </row>
    <row r="180" spans="1:3" x14ac:dyDescent="0.35">
      <c r="A180" s="4">
        <v>42170</v>
      </c>
      <c r="B180">
        <f>COUNTIFS(Tabel1[Entry date],Tabel13[[#This Row],[datum]])</f>
        <v>4</v>
      </c>
      <c r="C180">
        <f>Tabel13[[#This Row],[aantal ]]+C179</f>
        <v>743</v>
      </c>
    </row>
    <row r="181" spans="1:3" x14ac:dyDescent="0.35">
      <c r="A181" s="4">
        <v>42171</v>
      </c>
      <c r="B181">
        <f>COUNTIFS(Tabel1[Entry date],Tabel13[[#This Row],[datum]])</f>
        <v>2</v>
      </c>
      <c r="C181">
        <f>Tabel13[[#This Row],[aantal ]]+C180</f>
        <v>745</v>
      </c>
    </row>
    <row r="182" spans="1:3" x14ac:dyDescent="0.35">
      <c r="A182" s="4">
        <v>42172</v>
      </c>
      <c r="B182">
        <f>COUNTIFS(Tabel1[Entry date],Tabel13[[#This Row],[datum]])</f>
        <v>18</v>
      </c>
      <c r="C182">
        <f>Tabel13[[#This Row],[aantal ]]+C181</f>
        <v>763</v>
      </c>
    </row>
    <row r="183" spans="1:3" x14ac:dyDescent="0.35">
      <c r="A183" s="4">
        <v>42173</v>
      </c>
      <c r="B183">
        <f>COUNTIFS(Tabel1[Entry date],Tabel13[[#This Row],[datum]])</f>
        <v>5</v>
      </c>
      <c r="C183">
        <f>Tabel13[[#This Row],[aantal ]]+C182</f>
        <v>768</v>
      </c>
    </row>
    <row r="184" spans="1:3" x14ac:dyDescent="0.35">
      <c r="A184" s="4">
        <v>42174</v>
      </c>
      <c r="B184">
        <f>COUNTIFS(Tabel1[Entry date],Tabel13[[#This Row],[datum]])</f>
        <v>2</v>
      </c>
      <c r="C184">
        <f>Tabel13[[#This Row],[aantal ]]+C183</f>
        <v>770</v>
      </c>
    </row>
    <row r="185" spans="1:3" x14ac:dyDescent="0.35">
      <c r="A185" s="4">
        <v>42177</v>
      </c>
      <c r="B185">
        <f>COUNTIFS(Tabel1[Entry date],Tabel13[[#This Row],[datum]])</f>
        <v>22</v>
      </c>
      <c r="C185">
        <f>Tabel13[[#This Row],[aantal ]]+C184</f>
        <v>792</v>
      </c>
    </row>
    <row r="186" spans="1:3" x14ac:dyDescent="0.35">
      <c r="A186" s="4">
        <v>42178</v>
      </c>
      <c r="B186">
        <f>COUNTIFS(Tabel1[Entry date],Tabel13[[#This Row],[datum]])</f>
        <v>3</v>
      </c>
      <c r="C186">
        <f>Tabel13[[#This Row],[aantal ]]+C185</f>
        <v>795</v>
      </c>
    </row>
    <row r="187" spans="1:3" x14ac:dyDescent="0.35">
      <c r="A187" s="4">
        <v>42179</v>
      </c>
      <c r="B187">
        <f>COUNTIFS(Tabel1[Entry date],Tabel13[[#This Row],[datum]])</f>
        <v>4</v>
      </c>
      <c r="C187">
        <f>Tabel13[[#This Row],[aantal ]]+C186</f>
        <v>799</v>
      </c>
    </row>
    <row r="188" spans="1:3" x14ac:dyDescent="0.35">
      <c r="A188" s="4">
        <v>42180</v>
      </c>
      <c r="B188">
        <f>COUNTIFS(Tabel1[Entry date],Tabel13[[#This Row],[datum]])</f>
        <v>1</v>
      </c>
      <c r="C188">
        <f>Tabel13[[#This Row],[aantal ]]+C187</f>
        <v>800</v>
      </c>
    </row>
    <row r="189" spans="1:3" x14ac:dyDescent="0.35">
      <c r="A189" s="4">
        <v>42181</v>
      </c>
      <c r="B189">
        <f>COUNTIFS(Tabel1[Entry date],Tabel13[[#This Row],[datum]])</f>
        <v>7</v>
      </c>
      <c r="C189">
        <f>Tabel13[[#This Row],[aantal ]]+C188</f>
        <v>807</v>
      </c>
    </row>
    <row r="190" spans="1:3" x14ac:dyDescent="0.35">
      <c r="A190" s="4">
        <v>42184</v>
      </c>
      <c r="B190">
        <f>COUNTIFS(Tabel1[Entry date],Tabel13[[#This Row],[datum]])</f>
        <v>6</v>
      </c>
      <c r="C190">
        <f>Tabel13[[#This Row],[aantal ]]+C189</f>
        <v>813</v>
      </c>
    </row>
    <row r="191" spans="1:3" x14ac:dyDescent="0.35">
      <c r="A191" s="4">
        <v>42185</v>
      </c>
      <c r="B191">
        <f>COUNTIFS(Tabel1[Entry date],Tabel13[[#This Row],[datum]])</f>
        <v>3</v>
      </c>
      <c r="C191">
        <f>Tabel13[[#This Row],[aantal ]]+C190</f>
        <v>816</v>
      </c>
    </row>
    <row r="192" spans="1:3" x14ac:dyDescent="0.35">
      <c r="A192" s="4">
        <v>42186</v>
      </c>
      <c r="B192">
        <f>COUNTIFS(Tabel1[Entry date],Tabel13[[#This Row],[datum]])</f>
        <v>6</v>
      </c>
      <c r="C192">
        <f>Tabel13[[#This Row],[aantal ]]+C191</f>
        <v>822</v>
      </c>
    </row>
    <row r="193" spans="1:3" x14ac:dyDescent="0.35">
      <c r="A193" s="4">
        <v>42187</v>
      </c>
      <c r="B193">
        <f>COUNTIFS(Tabel1[Entry date],Tabel13[[#This Row],[datum]])</f>
        <v>3</v>
      </c>
      <c r="C193">
        <f>Tabel13[[#This Row],[aantal ]]+C192</f>
        <v>825</v>
      </c>
    </row>
    <row r="194" spans="1:3" x14ac:dyDescent="0.35">
      <c r="A194" s="4">
        <v>42188</v>
      </c>
      <c r="B194">
        <f>COUNTIFS(Tabel1[Entry date],Tabel13[[#This Row],[datum]])</f>
        <v>3</v>
      </c>
      <c r="C194">
        <f>Tabel13[[#This Row],[aantal ]]+C193</f>
        <v>828</v>
      </c>
    </row>
    <row r="195" spans="1:3" x14ac:dyDescent="0.35">
      <c r="A195" s="4">
        <v>42191</v>
      </c>
      <c r="B195">
        <f>COUNTIFS(Tabel1[Entry date],Tabel13[[#This Row],[datum]])</f>
        <v>1</v>
      </c>
      <c r="C195">
        <f>Tabel13[[#This Row],[aantal ]]+C194</f>
        <v>829</v>
      </c>
    </row>
    <row r="196" spans="1:3" x14ac:dyDescent="0.35">
      <c r="A196" s="4">
        <v>42192</v>
      </c>
      <c r="B196">
        <f>COUNTIFS(Tabel1[Entry date],Tabel13[[#This Row],[datum]])</f>
        <v>1</v>
      </c>
      <c r="C196">
        <f>Tabel13[[#This Row],[aantal ]]+C195</f>
        <v>830</v>
      </c>
    </row>
    <row r="197" spans="1:3" x14ac:dyDescent="0.35">
      <c r="A197" s="4">
        <v>42193</v>
      </c>
      <c r="B197">
        <f>COUNTIFS(Tabel1[Entry date],Tabel13[[#This Row],[datum]])</f>
        <v>0</v>
      </c>
      <c r="C197">
        <f>Tabel13[[#This Row],[aantal ]]+C196</f>
        <v>830</v>
      </c>
    </row>
    <row r="198" spans="1:3" x14ac:dyDescent="0.35">
      <c r="A198" s="4">
        <v>42194</v>
      </c>
      <c r="B198">
        <f>COUNTIFS(Tabel1[Entry date],Tabel13[[#This Row],[datum]])</f>
        <v>3</v>
      </c>
      <c r="C198">
        <f>Tabel13[[#This Row],[aantal ]]+C197</f>
        <v>833</v>
      </c>
    </row>
    <row r="199" spans="1:3" x14ac:dyDescent="0.35">
      <c r="A199" s="4">
        <v>42195</v>
      </c>
      <c r="B199">
        <f>COUNTIFS(Tabel1[Entry date],Tabel13[[#This Row],[datum]])</f>
        <v>23</v>
      </c>
      <c r="C199">
        <f>Tabel13[[#This Row],[aantal ]]+C198</f>
        <v>856</v>
      </c>
    </row>
    <row r="200" spans="1:3" x14ac:dyDescent="0.35">
      <c r="A200" s="4">
        <v>42198</v>
      </c>
      <c r="B200">
        <f>COUNTIFS(Tabel1[Entry date],Tabel13[[#This Row],[datum]])</f>
        <v>3</v>
      </c>
      <c r="C200">
        <f>Tabel13[[#This Row],[aantal ]]+C199</f>
        <v>859</v>
      </c>
    </row>
    <row r="201" spans="1:3" x14ac:dyDescent="0.35">
      <c r="A201" s="4">
        <v>42199</v>
      </c>
      <c r="B201">
        <f>COUNTIFS(Tabel1[Entry date],Tabel13[[#This Row],[datum]])</f>
        <v>1</v>
      </c>
      <c r="C201">
        <f>Tabel13[[#This Row],[aantal ]]+C200</f>
        <v>860</v>
      </c>
    </row>
    <row r="202" spans="1:3" x14ac:dyDescent="0.35">
      <c r="A202" s="4">
        <v>42200</v>
      </c>
      <c r="B202">
        <f>COUNTIFS(Tabel1[Entry date],Tabel13[[#This Row],[datum]])</f>
        <v>2</v>
      </c>
      <c r="C202">
        <f>Tabel13[[#This Row],[aantal ]]+C201</f>
        <v>862</v>
      </c>
    </row>
    <row r="203" spans="1:3" x14ac:dyDescent="0.35">
      <c r="A203" s="4">
        <v>42201</v>
      </c>
      <c r="B203">
        <f>COUNTIFS(Tabel1[Entry date],Tabel13[[#This Row],[datum]])</f>
        <v>1</v>
      </c>
      <c r="C203">
        <f>Tabel13[[#This Row],[aantal ]]+C202</f>
        <v>863</v>
      </c>
    </row>
    <row r="204" spans="1:3" x14ac:dyDescent="0.35">
      <c r="A204" s="4">
        <v>42202</v>
      </c>
      <c r="B204">
        <f>COUNTIFS(Tabel1[Entry date],Tabel13[[#This Row],[datum]])</f>
        <v>3</v>
      </c>
      <c r="C204">
        <f>Tabel13[[#This Row],[aantal ]]+C203</f>
        <v>866</v>
      </c>
    </row>
    <row r="205" spans="1:3" x14ac:dyDescent="0.35">
      <c r="A205" s="4">
        <v>42204</v>
      </c>
      <c r="B205">
        <f>COUNTIFS(Tabel1[Entry date],Tabel13[[#This Row],[datum]])</f>
        <v>1</v>
      </c>
      <c r="C205">
        <f>Tabel13[[#This Row],[aantal ]]+C204</f>
        <v>867</v>
      </c>
    </row>
    <row r="206" spans="1:3" x14ac:dyDescent="0.35">
      <c r="A206" s="4">
        <v>42205</v>
      </c>
      <c r="B206">
        <f>COUNTIFS(Tabel1[Entry date],Tabel13[[#This Row],[datum]])</f>
        <v>1</v>
      </c>
      <c r="C206">
        <f>Tabel13[[#This Row],[aantal ]]+C205</f>
        <v>868</v>
      </c>
    </row>
    <row r="207" spans="1:3" x14ac:dyDescent="0.35">
      <c r="A207" s="4">
        <v>42206</v>
      </c>
      <c r="B207">
        <f>COUNTIFS(Tabel1[Entry date],Tabel13[[#This Row],[datum]])</f>
        <v>14</v>
      </c>
      <c r="C207">
        <f>Tabel13[[#This Row],[aantal ]]+C206</f>
        <v>882</v>
      </c>
    </row>
    <row r="208" spans="1:3" x14ac:dyDescent="0.35">
      <c r="A208" s="4">
        <v>42207</v>
      </c>
      <c r="B208">
        <f>COUNTIFS(Tabel1[Entry date],Tabel13[[#This Row],[datum]])</f>
        <v>2</v>
      </c>
      <c r="C208">
        <f>Tabel13[[#This Row],[aantal ]]+C207</f>
        <v>884</v>
      </c>
    </row>
    <row r="209" spans="1:3" x14ac:dyDescent="0.35">
      <c r="A209" s="4">
        <v>42208</v>
      </c>
      <c r="B209">
        <f>COUNTIFS(Tabel1[Entry date],Tabel13[[#This Row],[datum]])</f>
        <v>3</v>
      </c>
      <c r="C209">
        <f>Tabel13[[#This Row],[aantal ]]+C208</f>
        <v>887</v>
      </c>
    </row>
    <row r="210" spans="1:3" x14ac:dyDescent="0.35">
      <c r="A210" s="4">
        <v>42209</v>
      </c>
      <c r="B210">
        <f>COUNTIFS(Tabel1[Entry date],Tabel13[[#This Row],[datum]])</f>
        <v>2</v>
      </c>
      <c r="C210">
        <f>Tabel13[[#This Row],[aantal ]]+C209</f>
        <v>889</v>
      </c>
    </row>
    <row r="211" spans="1:3" x14ac:dyDescent="0.35">
      <c r="A211" s="4">
        <v>42212</v>
      </c>
      <c r="B211">
        <f>COUNTIFS(Tabel1[Entry date],Tabel13[[#This Row],[datum]])</f>
        <v>1</v>
      </c>
      <c r="C211">
        <f>Tabel13[[#This Row],[aantal ]]+C210</f>
        <v>890</v>
      </c>
    </row>
    <row r="212" spans="1:3" x14ac:dyDescent="0.35">
      <c r="A212" s="4">
        <v>42213</v>
      </c>
      <c r="B212">
        <f>COUNTIFS(Tabel1[Entry date],Tabel13[[#This Row],[datum]])</f>
        <v>2</v>
      </c>
      <c r="C212">
        <f>Tabel13[[#This Row],[aantal ]]+C211</f>
        <v>892</v>
      </c>
    </row>
    <row r="213" spans="1:3" x14ac:dyDescent="0.35">
      <c r="A213" s="4">
        <v>42214</v>
      </c>
      <c r="B213">
        <f>COUNTIFS(Tabel1[Entry date],Tabel13[[#This Row],[datum]])</f>
        <v>13</v>
      </c>
      <c r="C213">
        <f>Tabel13[[#This Row],[aantal ]]+C212</f>
        <v>905</v>
      </c>
    </row>
    <row r="214" spans="1:3" x14ac:dyDescent="0.35">
      <c r="A214" s="4">
        <v>42215</v>
      </c>
      <c r="B214">
        <f>COUNTIFS(Tabel1[Entry date],Tabel13[[#This Row],[datum]])</f>
        <v>1</v>
      </c>
      <c r="C214">
        <f>Tabel13[[#This Row],[aantal ]]+C213</f>
        <v>906</v>
      </c>
    </row>
    <row r="215" spans="1:3" x14ac:dyDescent="0.35">
      <c r="A215" s="4">
        <v>42219</v>
      </c>
      <c r="B215">
        <f>COUNTIFS(Tabel1[Entry date],Tabel13[[#This Row],[datum]])</f>
        <v>1</v>
      </c>
      <c r="C215">
        <f>Tabel13[[#This Row],[aantal ]]+C214</f>
        <v>907</v>
      </c>
    </row>
    <row r="216" spans="1:3" x14ac:dyDescent="0.35">
      <c r="A216" s="4">
        <v>42220</v>
      </c>
      <c r="B216">
        <f>COUNTIFS(Tabel1[Entry date],Tabel13[[#This Row],[datum]])</f>
        <v>7</v>
      </c>
      <c r="C216">
        <f>Tabel13[[#This Row],[aantal ]]+C215</f>
        <v>914</v>
      </c>
    </row>
    <row r="217" spans="1:3" x14ac:dyDescent="0.35">
      <c r="A217" s="4">
        <v>42221</v>
      </c>
      <c r="B217">
        <f>COUNTIFS(Tabel1[Entry date],Tabel13[[#This Row],[datum]])</f>
        <v>2</v>
      </c>
      <c r="C217">
        <f>Tabel13[[#This Row],[aantal ]]+C216</f>
        <v>916</v>
      </c>
    </row>
    <row r="218" spans="1:3" x14ac:dyDescent="0.35">
      <c r="A218" s="4">
        <v>42222</v>
      </c>
      <c r="B218">
        <f>COUNTIFS(Tabel1[Entry date],Tabel13[[#This Row],[datum]])</f>
        <v>2</v>
      </c>
      <c r="C218">
        <f>Tabel13[[#This Row],[aantal ]]+C217</f>
        <v>918</v>
      </c>
    </row>
    <row r="219" spans="1:3" x14ac:dyDescent="0.35">
      <c r="A219" s="4">
        <v>42223</v>
      </c>
      <c r="B219">
        <f>COUNTIFS(Tabel1[Entry date],Tabel13[[#This Row],[datum]])</f>
        <v>1</v>
      </c>
      <c r="C219">
        <f>Tabel13[[#This Row],[aantal ]]+C218</f>
        <v>919</v>
      </c>
    </row>
    <row r="220" spans="1:3" x14ac:dyDescent="0.35">
      <c r="A220" t="s">
        <v>10593</v>
      </c>
      <c r="B220">
        <f>SUBTOTAL(109,Tabel13[[aantal ]])</f>
        <v>919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0776E-9EE7-4B07-ACB5-BB7EFE8046E6}">
  <dimension ref="A1:AM168"/>
  <sheetViews>
    <sheetView zoomScale="62" workbookViewId="0">
      <selection activeCell="A3" sqref="A3"/>
    </sheetView>
  </sheetViews>
  <sheetFormatPr defaultColWidth="8.81640625" defaultRowHeight="14.5" x14ac:dyDescent="0.35"/>
  <cols>
    <col min="1" max="1" width="24.453125" bestFit="1" customWidth="1"/>
    <col min="2" max="2" width="14.81640625" customWidth="1"/>
    <col min="3" max="3" width="13.453125" customWidth="1"/>
    <col min="4" max="4" width="18.81640625" customWidth="1"/>
    <col min="5" max="5" width="4" customWidth="1"/>
    <col min="6" max="6" width="11" customWidth="1"/>
    <col min="7" max="7" width="13.453125" customWidth="1"/>
    <col min="8" max="8" width="3.453125" bestFit="1" customWidth="1"/>
    <col min="9" max="9" width="12.453125" bestFit="1" customWidth="1"/>
    <col min="10" max="10" width="17.453125" customWidth="1"/>
    <col min="11" max="11" width="3.453125" bestFit="1" customWidth="1"/>
    <col min="12" max="12" width="10.81640625" customWidth="1"/>
    <col min="13" max="13" width="10.453125" customWidth="1"/>
    <col min="14" max="14" width="8.453125" bestFit="1" customWidth="1"/>
    <col min="15" max="15" width="7.453125" customWidth="1"/>
    <col min="16" max="16" width="13.81640625" customWidth="1"/>
    <col min="17" max="17" width="7.453125" customWidth="1"/>
    <col min="18" max="18" width="14.81640625" customWidth="1"/>
    <col min="19" max="19" width="7.453125" customWidth="1"/>
    <col min="20" max="20" width="15.453125" customWidth="1"/>
    <col min="21" max="21" width="7.453125" customWidth="1"/>
    <col min="22" max="22" width="14.1796875" customWidth="1"/>
    <col min="23" max="23" width="5.1796875" customWidth="1"/>
    <col min="24" max="24" width="14.1796875" customWidth="1"/>
    <col min="25" max="25" width="1.81640625" customWidth="1"/>
    <col min="26" max="26" width="8.453125" customWidth="1"/>
    <col min="27" max="27" width="7.81640625" bestFit="1" customWidth="1"/>
  </cols>
  <sheetData>
    <row r="1" spans="1:39" s="6" customFormat="1" ht="29" x14ac:dyDescent="0.35">
      <c r="A1" s="6" t="s">
        <v>10629</v>
      </c>
      <c r="B1" s="6" t="s">
        <v>10760</v>
      </c>
      <c r="C1" s="6" t="s">
        <v>10630</v>
      </c>
      <c r="D1" s="6" t="s">
        <v>10631</v>
      </c>
      <c r="E1" s="6" t="s">
        <v>9897</v>
      </c>
      <c r="F1" s="6" t="s">
        <v>10632</v>
      </c>
      <c r="G1" s="6" t="s">
        <v>10633</v>
      </c>
      <c r="H1" s="6" t="s">
        <v>10634</v>
      </c>
      <c r="I1" s="6" t="s">
        <v>10635</v>
      </c>
      <c r="J1" s="6" t="s">
        <v>10636</v>
      </c>
      <c r="K1" s="6" t="s">
        <v>10637</v>
      </c>
      <c r="L1" s="6" t="s">
        <v>686</v>
      </c>
      <c r="M1" s="6" t="s">
        <v>10638</v>
      </c>
    </row>
    <row r="2" spans="1:39" x14ac:dyDescent="0.35">
      <c r="A2" t="s">
        <v>8</v>
      </c>
      <c r="B2" t="str">
        <f>VLOOKUP(Tabel3[[#This Row],[Schip ]],Tabel1[[Location]:[WOA]],5,FALSE)</f>
        <v>Classic</v>
      </c>
      <c r="C2">
        <f>COUNTIFS(Tabel1[Location],Tabel3[[#This Row],[Schip ]],Tabel1[Boat day part],$O$3)+COUNTIFS(Tabel1[Location],Tabel3[[#This Row],[Schip ]],Tabel1[Boat day part],$Q$3)</f>
        <v>1</v>
      </c>
      <c r="D2" s="15">
        <f>Tabel3[[#This Row],['# SAIL In]]/VLOOKUP(Tabel3[[#This Row],[Column1]],$O$6:$P$11,2,FALSE)</f>
        <v>1</v>
      </c>
      <c r="E2" s="15"/>
      <c r="F2">
        <f>COUNTIF(Tabel1[Location],Tabel3[[#This Row],[Schip ]])-Tabel3[[#This Row],['# SAIL In]]</f>
        <v>6</v>
      </c>
      <c r="G2" s="15">
        <f>Tabel3[[#This Row],['# REST]]/VLOOKUP(Tabel3[[#This Row],[Column1]],$O$6:$W$11,5,FALSE)</f>
        <v>0.75</v>
      </c>
      <c r="H2" s="15"/>
      <c r="I2">
        <f>COUNTIF(Tabel1[Location],Tabel3[[#This Row],[Schip ]])</f>
        <v>7</v>
      </c>
      <c r="J2" s="15">
        <f>Tabel3[[#This Row],['# Verkocht TOTAAL]]/VLOOKUP(Tabel3[[#This Row],[Column1]],$O$6:$W$11,8,FALSE)</f>
        <v>0.77777777777777779</v>
      </c>
      <c r="L2">
        <f>COUNTIFS(Tabel1[Location],Tabel3[[#This Row],[Schip ]],Tabel1[Boat day part],Tabel3[[#Headers],[Sail thank you parade]])</f>
        <v>0</v>
      </c>
      <c r="M2" s="15">
        <f>Tabel3[[#This Row],[Sail thank you parade]]/VLOOKUP(Tabel3[[#This Row],[Column1]],$O$6:$Z$11,11,FALSE)</f>
        <v>0</v>
      </c>
    </row>
    <row r="3" spans="1:39" x14ac:dyDescent="0.35">
      <c r="A3" t="s">
        <v>299</v>
      </c>
      <c r="B3" t="str">
        <f>VLOOKUP(Tabel3[[#This Row],[Schip ]],Tabel1[[Location]:[WOA]],5,FALSE)</f>
        <v>Classic</v>
      </c>
      <c r="C3">
        <f>COUNTIFS(Tabel1[Location],Tabel3[[#This Row],[Schip ]],Tabel1[Boat day part],$O$3)+COUNTIFS(Tabel1[Location],Tabel3[[#This Row],[Schip ]],Tabel1[Boat day part],$Q$3)</f>
        <v>1</v>
      </c>
      <c r="D3" s="15">
        <f>Tabel3[[#This Row],['# SAIL In]]/VLOOKUP(Tabel3[[#This Row],[Column1]],$O$6:$P$11,2,FALSE)</f>
        <v>1</v>
      </c>
      <c r="E3" s="15"/>
      <c r="F3">
        <f>COUNTIF(Tabel1[Location],Tabel3[[#This Row],[Schip ]])-Tabel3[[#This Row],['# SAIL In]]</f>
        <v>6</v>
      </c>
      <c r="G3" s="15">
        <f>Tabel3[[#This Row],['# REST]]/VLOOKUP(Tabel3[[#This Row],[Column1]],$O$6:$W$11,5,FALSE)</f>
        <v>0.75</v>
      </c>
      <c r="H3" s="15"/>
      <c r="I3">
        <f>COUNTIF(Tabel1[Location],Tabel3[[#This Row],[Schip ]])</f>
        <v>7</v>
      </c>
      <c r="J3" s="15">
        <f>Tabel3[[#This Row],['# Verkocht TOTAAL]]/VLOOKUP(Tabel3[[#This Row],[Column1]],$O$6:$W$11,8,FALSE)</f>
        <v>0.77777777777777779</v>
      </c>
      <c r="L3">
        <f>COUNTIFS(Tabel1[Location],Tabel3[[#This Row],[Schip ]],Tabel1[Boat day part],Tabel3[[#Headers],[Sail thank you parade]])</f>
        <v>0</v>
      </c>
      <c r="M3" s="15">
        <f>Tabel3[[#This Row],[Sail thank you parade]]/VLOOKUP(Tabel3[[#This Row],[Column1]],$O$6:$Z$11,11,FALSE)</f>
        <v>0</v>
      </c>
      <c r="O3" s="16" t="s">
        <v>148</v>
      </c>
      <c r="P3" t="s">
        <v>10618</v>
      </c>
      <c r="Q3" s="16" t="s">
        <v>278</v>
      </c>
      <c r="R3" s="16"/>
    </row>
    <row r="4" spans="1:39" x14ac:dyDescent="0.35">
      <c r="A4" t="s">
        <v>434</v>
      </c>
      <c r="B4" t="str">
        <f>VLOOKUP(Tabel3[[#This Row],[Schip ]],Tabel1[[Location]:[WOA]],5,FALSE)</f>
        <v>Classic</v>
      </c>
      <c r="C4">
        <f>COUNTIFS(Tabel1[Location],Tabel3[[#This Row],[Schip ]],Tabel1[Boat day part],$O$3)+COUNTIFS(Tabel1[Location],Tabel3[[#This Row],[Schip ]],Tabel1[Boat day part],$Q$3)</f>
        <v>1</v>
      </c>
      <c r="D4" s="15">
        <f>Tabel3[[#This Row],['# SAIL In]]/VLOOKUP(Tabel3[[#This Row],[Column1]],$O$6:$P$11,2,FALSE)</f>
        <v>1</v>
      </c>
      <c r="E4" s="15"/>
      <c r="F4">
        <f>COUNTIF(Tabel1[Location],Tabel3[[#This Row],[Schip ]])-Tabel3[[#This Row],['# SAIL In]]</f>
        <v>6</v>
      </c>
      <c r="G4" s="15">
        <f>Tabel3[[#This Row],['# REST]]/VLOOKUP(Tabel3[[#This Row],[Column1]],$O$6:$W$11,5,FALSE)</f>
        <v>0.75</v>
      </c>
      <c r="H4" s="15"/>
      <c r="I4">
        <f>COUNTIF(Tabel1[Location],Tabel3[[#This Row],[Schip ]])</f>
        <v>7</v>
      </c>
      <c r="J4" s="15">
        <f>Tabel3[[#This Row],['# Verkocht TOTAAL]]/VLOOKUP(Tabel3[[#This Row],[Column1]],$O$6:$W$11,8,FALSE)</f>
        <v>0.77777777777777779</v>
      </c>
      <c r="L4">
        <f>COUNTIFS(Tabel1[Location],Tabel3[[#This Row],[Schip ]],Tabel1[Boat day part],Tabel3[[#Headers],[Sail thank you parade]])</f>
        <v>0</v>
      </c>
      <c r="M4" s="15">
        <f>Tabel3[[#This Row],[Sail thank you parade]]/VLOOKUP(Tabel3[[#This Row],[Column1]],$O$6:$Z$11,11,FALSE)</f>
        <v>0</v>
      </c>
      <c r="P4" s="49" t="s">
        <v>148</v>
      </c>
      <c r="Q4" s="49"/>
      <c r="S4" s="49" t="s">
        <v>10619</v>
      </c>
      <c r="T4" s="49"/>
      <c r="V4" s="49" t="s">
        <v>10593</v>
      </c>
      <c r="W4" s="49"/>
      <c r="Y4" s="49" t="s">
        <v>10620</v>
      </c>
      <c r="Z4" s="49"/>
      <c r="AD4" t="s">
        <v>50</v>
      </c>
      <c r="AE4" t="s">
        <v>10618</v>
      </c>
      <c r="AF4" t="s">
        <v>200</v>
      </c>
    </row>
    <row r="5" spans="1:39" ht="159.5" x14ac:dyDescent="0.35">
      <c r="A5" t="s">
        <v>694</v>
      </c>
      <c r="B5" t="str">
        <f>VLOOKUP(Tabel3[[#This Row],[Schip ]],Tabel1[[Location]:[WOA]],5,FALSE)</f>
        <v>Classic</v>
      </c>
      <c r="C5">
        <f>COUNTIFS(Tabel1[Location],Tabel3[[#This Row],[Schip ]],Tabel1[Boat day part],$O$3)+COUNTIFS(Tabel1[Location],Tabel3[[#This Row],[Schip ]],Tabel1[Boat day part],$Q$3)</f>
        <v>1</v>
      </c>
      <c r="D5" s="15">
        <f>Tabel3[[#This Row],['# SAIL In]]/VLOOKUP(Tabel3[[#This Row],[Column1]],$O$6:$P$11,2,FALSE)</f>
        <v>1</v>
      </c>
      <c r="E5" s="15"/>
      <c r="F5">
        <f>COUNTIF(Tabel1[Location],Tabel3[[#This Row],[Schip ]])-Tabel3[[#This Row],['# SAIL In]]</f>
        <v>3</v>
      </c>
      <c r="G5" s="15">
        <f>Tabel3[[#This Row],['# REST]]/VLOOKUP(Tabel3[[#This Row],[Column1]],$O$6:$W$11,5,FALSE)</f>
        <v>0.375</v>
      </c>
      <c r="H5" s="15"/>
      <c r="I5">
        <f>COUNTIF(Tabel1[Location],Tabel3[[#This Row],[Schip ]])</f>
        <v>4</v>
      </c>
      <c r="J5" s="15">
        <f>Tabel3[[#This Row],['# Verkocht TOTAAL]]/VLOOKUP(Tabel3[[#This Row],[Column1]],$O$6:$W$11,8,FALSE)</f>
        <v>0.44444444444444442</v>
      </c>
      <c r="L5">
        <f>COUNTIFS(Tabel1[Location],Tabel3[[#This Row],[Schip ]],Tabel1[Boat day part],Tabel3[[#Headers],[Sail thank you parade]])</f>
        <v>0</v>
      </c>
      <c r="M5" s="15">
        <f>Tabel3[[#This Row],[Sail thank you parade]]/VLOOKUP(Tabel3[[#This Row],[Column1]],$O$6:$Z$11,11,FALSE)</f>
        <v>0</v>
      </c>
      <c r="N5" s="6"/>
      <c r="O5" s="6"/>
      <c r="P5" s="6" t="s">
        <v>10621</v>
      </c>
      <c r="Q5" s="6" t="s">
        <v>10622</v>
      </c>
      <c r="R5" s="6"/>
      <c r="S5" s="6" t="s">
        <v>10621</v>
      </c>
      <c r="T5" s="6" t="s">
        <v>10622</v>
      </c>
      <c r="U5" s="6"/>
      <c r="V5" s="6" t="s">
        <v>10621</v>
      </c>
      <c r="W5" s="6" t="s">
        <v>10622</v>
      </c>
      <c r="X5" s="6"/>
      <c r="Y5" s="6" t="s">
        <v>10623</v>
      </c>
      <c r="Z5" s="6" t="s">
        <v>10624</v>
      </c>
      <c r="AA5" s="6"/>
      <c r="AB5" s="5"/>
      <c r="AC5" s="23" t="s">
        <v>10625</v>
      </c>
      <c r="AD5" s="48">
        <v>42235</v>
      </c>
      <c r="AE5" s="48"/>
      <c r="AF5" s="48">
        <v>42236</v>
      </c>
      <c r="AG5" s="48"/>
      <c r="AH5" s="48">
        <v>42237</v>
      </c>
      <c r="AI5" s="48"/>
      <c r="AJ5" s="48">
        <v>42238</v>
      </c>
      <c r="AK5" s="48"/>
      <c r="AL5" s="44"/>
      <c r="AM5" s="5" t="s">
        <v>10626</v>
      </c>
    </row>
    <row r="6" spans="1:39" x14ac:dyDescent="0.35">
      <c r="A6" t="s">
        <v>837</v>
      </c>
      <c r="B6" t="str">
        <f>VLOOKUP(Tabel3[[#This Row],[Schip ]],Tabel1[[Location]:[WOA]],5,FALSE)</f>
        <v>Classic</v>
      </c>
      <c r="C6">
        <f>COUNTIFS(Tabel1[Location],Tabel3[[#This Row],[Schip ]],Tabel1[Boat day part],$O$3)+COUNTIFS(Tabel1[Location],Tabel3[[#This Row],[Schip ]],Tabel1[Boat day part],$Q$3)</f>
        <v>1</v>
      </c>
      <c r="D6" s="15">
        <f>Tabel3[[#This Row],['# SAIL In]]/VLOOKUP(Tabel3[[#This Row],[Column1]],$O$6:$P$11,2,FALSE)</f>
        <v>1</v>
      </c>
      <c r="E6" s="15"/>
      <c r="F6">
        <f>COUNTIF(Tabel1[Location],Tabel3[[#This Row],[Schip ]])-Tabel3[[#This Row],['# SAIL In]]</f>
        <v>3</v>
      </c>
      <c r="G6" s="15">
        <f>Tabel3[[#This Row],['# REST]]/VLOOKUP(Tabel3[[#This Row],[Column1]],$O$6:$W$11,5,FALSE)</f>
        <v>0.375</v>
      </c>
      <c r="H6" s="15"/>
      <c r="I6">
        <f>COUNTIF(Tabel1[Location],Tabel3[[#This Row],[Schip ]])</f>
        <v>4</v>
      </c>
      <c r="J6" s="15">
        <f>Tabel3[[#This Row],['# Verkocht TOTAAL]]/VLOOKUP(Tabel3[[#This Row],[Column1]],$O$6:$W$11,8,FALSE)</f>
        <v>0.44444444444444442</v>
      </c>
      <c r="L6">
        <f>COUNTIFS(Tabel1[Location],Tabel3[[#This Row],[Schip ]],Tabel1[Boat day part],Tabel3[[#Headers],[Sail thank you parade]])</f>
        <v>0</v>
      </c>
      <c r="M6" s="15">
        <f>Tabel3[[#This Row],[Sail thank you parade]]/VLOOKUP(Tabel3[[#This Row],[Column1]],$O$6:$Z$11,11,FALSE)</f>
        <v>0</v>
      </c>
      <c r="N6" t="s">
        <v>10627</v>
      </c>
      <c r="O6" s="14" t="s">
        <v>11</v>
      </c>
      <c r="P6">
        <v>1</v>
      </c>
      <c r="Q6" s="15">
        <f>AVERAGEIFS(Tabel3[% SAIL In],Tabel3[Column1],$O6)</f>
        <v>0.92307692307692313</v>
      </c>
      <c r="R6" s="15"/>
      <c r="S6">
        <v>8</v>
      </c>
      <c r="T6" s="15">
        <f>AVERAGEIFS(Tabel3[% REST],Tabel3[Column1],$O6)</f>
        <v>0.57692307692307687</v>
      </c>
      <c r="U6" s="15"/>
      <c r="V6">
        <v>9</v>
      </c>
      <c r="W6" s="15">
        <f>AVERAGEIFS(Tabel3[Bezetting TOTAAL],Tabel3[Column1],$O6)</f>
        <v>0.61538461538461564</v>
      </c>
      <c r="Y6">
        <v>1</v>
      </c>
      <c r="Z6" s="15">
        <f>AVERAGEIFS(Tabel3[% STY Parade],Tabel3[Column1],$O6)</f>
        <v>5.7692307692307696E-2</v>
      </c>
      <c r="AB6" s="22" t="s">
        <v>11</v>
      </c>
      <c r="AC6" s="24">
        <v>52</v>
      </c>
      <c r="AD6" s="19">
        <f>COUNTIFS(Tabel1[Classic, Deck, Dock or Salon *],'Bezetting Tijdslots'!$AB6,Tabel1[Boat day part],'Bezetting Tijdslots'!$AD$4,Tabel1[Booked date],'Bezetting Tijdslots'!AD$5)+COUNTIFS(Tabel1[Classic, Deck, Dock or Salon *],'Bezetting Tijdslots'!$AB6,Tabel1[Boat day part],'Bezetting Tijdslots'!$AF$4,Tabel1[Booked date],'Bezetting Tijdslots'!AD$5)</f>
        <v>38</v>
      </c>
      <c r="AE6" s="15">
        <f t="shared" ref="AE6:AE11" si="0">AD6/$AC6</f>
        <v>0.73076923076923073</v>
      </c>
      <c r="AF6" s="19">
        <f>COUNTIFS(Tabel1[Classic, Deck, Dock or Salon *],'Bezetting Tijdslots'!$AB6,Tabel1[Boat day part],'Bezetting Tijdslots'!$AD$4,Tabel1[Booked date],'Bezetting Tijdslots'!AF$5)+COUNTIFS(Tabel1[Classic, Deck, Dock or Salon *],'Bezetting Tijdslots'!$AB6,Tabel1[Boat day part],'Bezetting Tijdslots'!$AF$4,Tabel1[Booked date],'Bezetting Tijdslots'!AF$5)</f>
        <v>47</v>
      </c>
      <c r="AG6" s="15">
        <f t="shared" ref="AG6:AG11" si="1">AF6/$AC6</f>
        <v>0.90384615384615385</v>
      </c>
      <c r="AH6" s="19">
        <f>COUNTIFS(Tabel1[Classic, Deck, Dock or Salon *],'Bezetting Tijdslots'!$AB6,Tabel1[Boat day part],'Bezetting Tijdslots'!$AD$4,Tabel1[Booked date],'Bezetting Tijdslots'!AH$5)+COUNTIFS(Tabel1[Classic, Deck, Dock or Salon *],'Bezetting Tijdslots'!$AB6,Tabel1[Boat day part],'Bezetting Tijdslots'!$AF$4,Tabel1[Booked date],'Bezetting Tijdslots'!AH$5)</f>
        <v>51</v>
      </c>
      <c r="AI6" s="15">
        <f t="shared" ref="AI6:AI11" si="2">AH6/$AC6</f>
        <v>0.98076923076923073</v>
      </c>
      <c r="AJ6" s="19">
        <f>COUNTIFS(Tabel1[Classic, Deck, Dock or Salon *],'Bezetting Tijdslots'!$AB6,Tabel1[Boat day part],'Bezetting Tijdslots'!$AD$4,Tabel1[Booked date],'Bezetting Tijdslots'!AJ$5)+COUNTIFS(Tabel1[Classic, Deck, Dock or Salon *],'Bezetting Tijdslots'!$AB6,Tabel1[Boat day part],'Bezetting Tijdslots'!$AF$4,Tabel1[Booked date],'Bezetting Tijdslots'!AJ$5)</f>
        <v>34</v>
      </c>
      <c r="AK6" s="15">
        <f t="shared" ref="AK6:AK11" si="3">AJ6/$AC6</f>
        <v>0.65384615384615385</v>
      </c>
      <c r="AL6" s="15"/>
      <c r="AM6" s="18">
        <f t="shared" ref="AM6:AM11" si="4">AVERAGE(AE6,AG6,AI6,AK6)</f>
        <v>0.81730769230769229</v>
      </c>
    </row>
    <row r="7" spans="1:39" x14ac:dyDescent="0.35">
      <c r="A7" t="s">
        <v>877</v>
      </c>
      <c r="B7" t="str">
        <f>VLOOKUP(Tabel3[[#This Row],[Schip ]],Tabel1[[Location]:[WOA]],5,FALSE)</f>
        <v>Classic</v>
      </c>
      <c r="C7">
        <f>COUNTIFS(Tabel1[Location],Tabel3[[#This Row],[Schip ]],Tabel1[Boat day part],$O$3)+COUNTIFS(Tabel1[Location],Tabel3[[#This Row],[Schip ]],Tabel1[Boat day part],$Q$3)</f>
        <v>1</v>
      </c>
      <c r="D7" s="15">
        <f>Tabel3[[#This Row],['# SAIL In]]/VLOOKUP(Tabel3[[#This Row],[Column1]],$O$6:$P$11,2,FALSE)</f>
        <v>1</v>
      </c>
      <c r="E7" s="15"/>
      <c r="F7">
        <f>COUNTIF(Tabel1[Location],Tabel3[[#This Row],[Schip ]])-Tabel3[[#This Row],['# SAIL In]]</f>
        <v>7</v>
      </c>
      <c r="G7" s="15">
        <f>Tabel3[[#This Row],['# REST]]/VLOOKUP(Tabel3[[#This Row],[Column1]],$O$6:$W$11,5,FALSE)</f>
        <v>0.875</v>
      </c>
      <c r="H7" s="15"/>
      <c r="I7">
        <f>COUNTIF(Tabel1[Location],Tabel3[[#This Row],[Schip ]])</f>
        <v>8</v>
      </c>
      <c r="J7" s="15">
        <f>Tabel3[[#This Row],['# Verkocht TOTAAL]]/VLOOKUP(Tabel3[[#This Row],[Column1]],$O$6:$W$11,8,FALSE)</f>
        <v>0.88888888888888884</v>
      </c>
      <c r="L7">
        <f>COUNTIFS(Tabel1[Location],Tabel3[[#This Row],[Schip ]],Tabel1[Boat day part],Tabel3[[#Headers],[Sail thank you parade]])</f>
        <v>0</v>
      </c>
      <c r="M7" s="15">
        <f>Tabel3[[#This Row],[Sail thank you parade]]/VLOOKUP(Tabel3[[#This Row],[Column1]],$O$6:$Z$11,11,FALSE)</f>
        <v>0</v>
      </c>
      <c r="O7" s="14" t="s">
        <v>1805</v>
      </c>
      <c r="P7">
        <v>1</v>
      </c>
      <c r="Q7" s="15">
        <f>AVERAGEIFS(Tabel3[% SAIL In],Tabel3[Column1],O7)</f>
        <v>0.9285714285714286</v>
      </c>
      <c r="R7" s="15"/>
      <c r="S7">
        <v>8</v>
      </c>
      <c r="T7" s="15">
        <f>AVERAGEIFS(Tabel3[% REST],Tabel3[Column1],$O7)</f>
        <v>0.5714285714285714</v>
      </c>
      <c r="U7" s="15"/>
      <c r="V7">
        <v>9</v>
      </c>
      <c r="W7" s="15">
        <f>AVERAGEIFS(Tabel3[Bezetting TOTAAL],Tabel3[Column1],$O7)</f>
        <v>0.61111111111111127</v>
      </c>
      <c r="Y7">
        <v>1</v>
      </c>
      <c r="Z7" s="15">
        <f>AVERAGEIFS(Tabel3[% STY Parade],Tabel3[Column1],$O7)</f>
        <v>0.21428571428571427</v>
      </c>
      <c r="AB7" s="22" t="s">
        <v>1805</v>
      </c>
      <c r="AC7" s="24">
        <v>28</v>
      </c>
      <c r="AD7" s="19">
        <f>COUNTIFS(Tabel1[Classic, Deck, Dock or Salon *],'Bezetting Tijdslots'!$AB7,Tabel1[Boat day part],'Bezetting Tijdslots'!$AD$4,Tabel1[Booked date],'Bezetting Tijdslots'!AD$5)+COUNTIFS(Tabel1[Classic, Deck, Dock or Salon *],'Bezetting Tijdslots'!$AB7,Tabel1[Boat day part],'Bezetting Tijdslots'!$AF$4,Tabel1[Booked date],'Bezetting Tijdslots'!AD$5)</f>
        <v>18</v>
      </c>
      <c r="AE7" s="15">
        <f t="shared" si="0"/>
        <v>0.6428571428571429</v>
      </c>
      <c r="AF7" s="19">
        <f>COUNTIFS(Tabel1[Classic, Deck, Dock or Salon *],'Bezetting Tijdslots'!$AB7,Tabel1[Boat day part],'Bezetting Tijdslots'!$AD$4,Tabel1[Booked date],'Bezetting Tijdslots'!AF$5)+COUNTIFS(Tabel1[Classic, Deck, Dock or Salon *],'Bezetting Tijdslots'!$AB7,Tabel1[Boat day part],'Bezetting Tijdslots'!$AF$4,Tabel1[Booked date],'Bezetting Tijdslots'!AF$5)</f>
        <v>26</v>
      </c>
      <c r="AG7" s="15">
        <f t="shared" si="1"/>
        <v>0.9285714285714286</v>
      </c>
      <c r="AH7" s="19">
        <f>COUNTIFS(Tabel1[Classic, Deck, Dock or Salon *],'Bezetting Tijdslots'!$AB7,Tabel1[Boat day part],'Bezetting Tijdslots'!$AD$4,Tabel1[Booked date],'Bezetting Tijdslots'!AH$5)+COUNTIFS(Tabel1[Classic, Deck, Dock or Salon *],'Bezetting Tijdslots'!$AB7,Tabel1[Boat day part],'Bezetting Tijdslots'!$AF$4,Tabel1[Booked date],'Bezetting Tijdslots'!AH$5)</f>
        <v>27</v>
      </c>
      <c r="AI7" s="15">
        <f t="shared" si="2"/>
        <v>0.9642857142857143</v>
      </c>
      <c r="AJ7" s="19">
        <f>COUNTIFS(Tabel1[Classic, Deck, Dock or Salon *],'Bezetting Tijdslots'!$AB7,Tabel1[Boat day part],'Bezetting Tijdslots'!$AD$4,Tabel1[Booked date],'Bezetting Tijdslots'!AJ$5)+COUNTIFS(Tabel1[Classic, Deck, Dock or Salon *],'Bezetting Tijdslots'!$AB7,Tabel1[Boat day part],'Bezetting Tijdslots'!$AF$4,Tabel1[Booked date],'Bezetting Tijdslots'!AJ$5)</f>
        <v>13</v>
      </c>
      <c r="AK7" s="15">
        <f t="shared" si="3"/>
        <v>0.4642857142857143</v>
      </c>
      <c r="AL7" s="15"/>
      <c r="AM7" s="18">
        <f t="shared" si="4"/>
        <v>0.75000000000000011</v>
      </c>
    </row>
    <row r="8" spans="1:39" x14ac:dyDescent="0.35">
      <c r="A8" t="s">
        <v>1008</v>
      </c>
      <c r="B8" t="str">
        <f>VLOOKUP(Tabel3[[#This Row],[Schip ]],Tabel1[[Location]:[WOA]],5,FALSE)</f>
        <v>Classic</v>
      </c>
      <c r="C8">
        <f>COUNTIFS(Tabel1[Location],Tabel3[[#This Row],[Schip ]],Tabel1[Boat day part],$O$3)+COUNTIFS(Tabel1[Location],Tabel3[[#This Row],[Schip ]],Tabel1[Boat day part],$Q$3)</f>
        <v>1</v>
      </c>
      <c r="D8" s="15">
        <f>Tabel3[[#This Row],['# SAIL In]]/VLOOKUP(Tabel3[[#This Row],[Column1]],$O$6:$P$11,2,FALSE)</f>
        <v>1</v>
      </c>
      <c r="E8" s="15"/>
      <c r="F8">
        <f>COUNTIF(Tabel1[Location],Tabel3[[#This Row],[Schip ]])-Tabel3[[#This Row],['# SAIL In]]</f>
        <v>7</v>
      </c>
      <c r="G8" s="15">
        <f>Tabel3[[#This Row],['# REST]]/VLOOKUP(Tabel3[[#This Row],[Column1]],$O$6:$W$11,5,FALSE)</f>
        <v>0.875</v>
      </c>
      <c r="H8" s="15"/>
      <c r="I8">
        <f>COUNTIF(Tabel1[Location],Tabel3[[#This Row],[Schip ]])</f>
        <v>8</v>
      </c>
      <c r="J8" s="15">
        <f>Tabel3[[#This Row],['# Verkocht TOTAAL]]/VLOOKUP(Tabel3[[#This Row],[Column1]],$O$6:$W$11,8,FALSE)</f>
        <v>0.88888888888888884</v>
      </c>
      <c r="L8">
        <f>COUNTIFS(Tabel1[Location],Tabel3[[#This Row],[Schip ]],Tabel1[Boat day part],Tabel3[[#Headers],[Sail thank you parade]])</f>
        <v>1</v>
      </c>
      <c r="M8" s="15">
        <f>Tabel3[[#This Row],[Sail thank you parade]]/VLOOKUP(Tabel3[[#This Row],[Column1]],$O$6:$Z$11,11,FALSE)</f>
        <v>1</v>
      </c>
      <c r="O8" s="14" t="s">
        <v>1433</v>
      </c>
      <c r="P8">
        <v>1</v>
      </c>
      <c r="Q8" s="15">
        <f>AVERAGEIFS(Tabel3[% SAIL In],Tabel3[Column1],O8)</f>
        <v>1.35</v>
      </c>
      <c r="R8" s="15"/>
      <c r="S8">
        <v>4</v>
      </c>
      <c r="T8" s="15">
        <f>AVERAGEIFS(Tabel3[% REST],Tabel3[Column1],$O8)</f>
        <v>0.4375</v>
      </c>
      <c r="U8" s="15"/>
      <c r="V8">
        <v>4</v>
      </c>
      <c r="W8" s="15">
        <f>AVERAGEIFS(Tabel3[Bezetting TOTAAL],Tabel3[Column1],$O8)</f>
        <v>0.77500000000000002</v>
      </c>
      <c r="Y8">
        <v>0</v>
      </c>
      <c r="Z8" s="15">
        <v>0</v>
      </c>
      <c r="AB8" s="22" t="s">
        <v>1433</v>
      </c>
      <c r="AC8" s="24">
        <v>20</v>
      </c>
      <c r="AD8" s="19">
        <f>COUNTIFS(Tabel1[Classic, Deck, Dock or Salon *],'Bezetting Tijdslots'!$AB8,Tabel1[Boat day part],'Bezetting Tijdslots'!$AD$4,Tabel1[Booked date],'Bezetting Tijdslots'!AD$5)+COUNTIFS(Tabel1[Classic, Deck, Dock or Salon *],'Bezetting Tijdslots'!$AB8,Tabel1[Boat day part],'Bezetting Tijdslots'!$AF$4,Tabel1[Booked date],'Bezetting Tijdslots'!AD$5)</f>
        <v>5</v>
      </c>
      <c r="AE8" s="15">
        <f t="shared" si="0"/>
        <v>0.25</v>
      </c>
      <c r="AF8" s="19">
        <f>COUNTIFS(Tabel1[Classic, Deck, Dock or Salon *],'Bezetting Tijdslots'!$AB8,Tabel1[Boat day part],'Bezetting Tijdslots'!$AD$4,Tabel1[Booked date],'Bezetting Tijdslots'!AF$5)+COUNTIFS(Tabel1[Classic, Deck, Dock or Salon *],'Bezetting Tijdslots'!$AB8,Tabel1[Boat day part],'Bezetting Tijdslots'!$AF$4,Tabel1[Booked date],'Bezetting Tijdslots'!AF$5)</f>
        <v>6</v>
      </c>
      <c r="AG8" s="15">
        <f t="shared" si="1"/>
        <v>0.3</v>
      </c>
      <c r="AH8" s="19">
        <f>COUNTIFS(Tabel1[Classic, Deck, Dock or Salon *],'Bezetting Tijdslots'!$AB8,Tabel1[Boat day part],'Bezetting Tijdslots'!$AD$4,Tabel1[Booked date],'Bezetting Tijdslots'!AH$5)+COUNTIFS(Tabel1[Classic, Deck, Dock or Salon *],'Bezetting Tijdslots'!$AB8,Tabel1[Boat day part],'Bezetting Tijdslots'!$AF$4,Tabel1[Booked date],'Bezetting Tijdslots'!AH$5)</f>
        <v>8</v>
      </c>
      <c r="AI8" s="15">
        <f t="shared" si="2"/>
        <v>0.4</v>
      </c>
      <c r="AJ8" s="19">
        <f>COUNTIFS(Tabel1[Classic, Deck, Dock or Salon *],'Bezetting Tijdslots'!$AB8,Tabel1[Boat day part],'Bezetting Tijdslots'!$AD$4,Tabel1[Booked date],'Bezetting Tijdslots'!AJ$5)+COUNTIFS(Tabel1[Classic, Deck, Dock or Salon *],'Bezetting Tijdslots'!$AB8,Tabel1[Boat day part],'Bezetting Tijdslots'!$AF$4,Tabel1[Booked date],'Bezetting Tijdslots'!AJ$5)</f>
        <v>8</v>
      </c>
      <c r="AK8" s="15">
        <f t="shared" si="3"/>
        <v>0.4</v>
      </c>
      <c r="AL8" s="15"/>
      <c r="AM8" s="18">
        <f t="shared" si="4"/>
        <v>0.33750000000000002</v>
      </c>
    </row>
    <row r="9" spans="1:39" x14ac:dyDescent="0.35">
      <c r="A9" t="s">
        <v>1142</v>
      </c>
      <c r="B9" t="str">
        <f>VLOOKUP(Tabel3[[#This Row],[Schip ]],Tabel1[[Location]:[WOA]],5,FALSE)</f>
        <v>Classic</v>
      </c>
      <c r="C9">
        <f>COUNTIFS(Tabel1[Location],Tabel3[[#This Row],[Schip ]],Tabel1[Boat day part],$O$3)+COUNTIFS(Tabel1[Location],Tabel3[[#This Row],[Schip ]],Tabel1[Boat day part],$Q$3)</f>
        <v>1</v>
      </c>
      <c r="D9" s="15">
        <f>Tabel3[[#This Row],['# SAIL In]]/VLOOKUP(Tabel3[[#This Row],[Column1]],$O$6:$P$11,2,FALSE)</f>
        <v>1</v>
      </c>
      <c r="E9" s="15"/>
      <c r="F9">
        <f>COUNTIF(Tabel1[Location],Tabel3[[#This Row],[Schip ]])-Tabel3[[#This Row],['# SAIL In]]</f>
        <v>6</v>
      </c>
      <c r="G9" s="15">
        <f>Tabel3[[#This Row],['# REST]]/VLOOKUP(Tabel3[[#This Row],[Column1]],$O$6:$W$11,5,FALSE)</f>
        <v>0.75</v>
      </c>
      <c r="H9" s="15"/>
      <c r="I9">
        <f>COUNTIF(Tabel1[Location],Tabel3[[#This Row],[Schip ]])</f>
        <v>7</v>
      </c>
      <c r="J9" s="15">
        <f>Tabel3[[#This Row],['# Verkocht TOTAAL]]/VLOOKUP(Tabel3[[#This Row],[Column1]],$O$6:$W$11,8,FALSE)</f>
        <v>0.77777777777777779</v>
      </c>
      <c r="L9">
        <f>COUNTIFS(Tabel1[Location],Tabel3[[#This Row],[Schip ]],Tabel1[Boat day part],Tabel3[[#Headers],[Sail thank you parade]])</f>
        <v>0</v>
      </c>
      <c r="M9" s="15">
        <f>Tabel3[[#This Row],[Sail thank you parade]]/VLOOKUP(Tabel3[[#This Row],[Column1]],$O$6:$Z$11,11,FALSE)</f>
        <v>0</v>
      </c>
      <c r="N9" s="14"/>
      <c r="O9" s="14" t="s">
        <v>791</v>
      </c>
      <c r="P9" s="14">
        <v>1</v>
      </c>
      <c r="Q9" s="15">
        <f>AVERAGEIFS(Tabel3[% SAIL In],Tabel3[Column1],O9)</f>
        <v>1</v>
      </c>
      <c r="R9" s="15"/>
      <c r="S9" s="14">
        <v>11</v>
      </c>
      <c r="T9" s="15">
        <f>AVERAGEIFS(Tabel3[% REST],Tabel3[Column1],$O9)</f>
        <v>0.45757575757575758</v>
      </c>
      <c r="U9" s="15"/>
      <c r="V9" s="14">
        <v>12</v>
      </c>
      <c r="W9" s="15">
        <f>AVERAGEIFS(Tabel3[Bezetting TOTAAL],Tabel3[Column1],$O9)</f>
        <v>0.50277777777777788</v>
      </c>
      <c r="Y9">
        <v>0</v>
      </c>
      <c r="Z9" s="15">
        <v>0</v>
      </c>
      <c r="AB9" s="22" t="s">
        <v>791</v>
      </c>
      <c r="AC9" s="24">
        <v>30</v>
      </c>
      <c r="AD9" s="19">
        <f>COUNTIFS(Tabel1[Classic, Deck, Dock or Salon *],'Bezetting Tijdslots'!$AB9,Tabel1[Boat day part],'Bezetting Tijdslots'!$AD$4,Tabel1[Booked date],'Bezetting Tijdslots'!AD$5)+COUNTIFS(Tabel1[Classic, Deck, Dock or Salon *],'Bezetting Tijdslots'!$AB9,Tabel1[Boat day part],'Bezetting Tijdslots'!$AF$4,Tabel1[Booked date],'Bezetting Tijdslots'!AD$5)</f>
        <v>18</v>
      </c>
      <c r="AE9" s="15">
        <f t="shared" si="0"/>
        <v>0.6</v>
      </c>
      <c r="AF9" s="19">
        <f>COUNTIFS(Tabel1[Classic, Deck, Dock or Salon *],'Bezetting Tijdslots'!$AB9,Tabel1[Boat day part],'Bezetting Tijdslots'!$AD$4,Tabel1[Booked date],'Bezetting Tijdslots'!AF$5)+COUNTIFS(Tabel1[Classic, Deck, Dock or Salon *],'Bezetting Tijdslots'!$AB9,Tabel1[Boat day part],'Bezetting Tijdslots'!$AF$4,Tabel1[Booked date],'Bezetting Tijdslots'!AF$5)</f>
        <v>26</v>
      </c>
      <c r="AG9" s="15">
        <f t="shared" si="1"/>
        <v>0.8666666666666667</v>
      </c>
      <c r="AH9" s="19">
        <f>COUNTIFS(Tabel1[Classic, Deck, Dock or Salon *],'Bezetting Tijdslots'!$AB9,Tabel1[Boat day part],'Bezetting Tijdslots'!$AD$4,Tabel1[Booked date],'Bezetting Tijdslots'!AH$5)+COUNTIFS(Tabel1[Classic, Deck, Dock or Salon *],'Bezetting Tijdslots'!$AB9,Tabel1[Boat day part],'Bezetting Tijdslots'!$AF$4,Tabel1[Booked date],'Bezetting Tijdslots'!AH$5)</f>
        <v>24</v>
      </c>
      <c r="AI9" s="15">
        <f t="shared" si="2"/>
        <v>0.8</v>
      </c>
      <c r="AJ9" s="19">
        <f>COUNTIFS(Tabel1[Classic, Deck, Dock or Salon *],'Bezetting Tijdslots'!$AB9,Tabel1[Boat day part],'Bezetting Tijdslots'!$AD$4,Tabel1[Booked date],'Bezetting Tijdslots'!AJ$5)+COUNTIFS(Tabel1[Classic, Deck, Dock or Salon *],'Bezetting Tijdslots'!$AB9,Tabel1[Boat day part],'Bezetting Tijdslots'!$AF$4,Tabel1[Booked date],'Bezetting Tijdslots'!AJ$5)</f>
        <v>19</v>
      </c>
      <c r="AK9" s="15">
        <f t="shared" si="3"/>
        <v>0.6333333333333333</v>
      </c>
      <c r="AL9" s="15"/>
      <c r="AM9" s="18">
        <f t="shared" si="4"/>
        <v>0.72499999999999998</v>
      </c>
    </row>
    <row r="10" spans="1:39" x14ac:dyDescent="0.35">
      <c r="A10" t="s">
        <v>1247</v>
      </c>
      <c r="B10" t="str">
        <f>VLOOKUP(Tabel3[[#This Row],[Schip ]],Tabel1[[Location]:[WOA]],5,FALSE)</f>
        <v>Classic</v>
      </c>
      <c r="C10">
        <f>COUNTIFS(Tabel1[Location],Tabel3[[#This Row],[Schip ]],Tabel1[Boat day part],$O$3)+COUNTIFS(Tabel1[Location],Tabel3[[#This Row],[Schip ]],Tabel1[Boat day part],$Q$3)</f>
        <v>1</v>
      </c>
      <c r="D10" s="15">
        <f>Tabel3[[#This Row],['# SAIL In]]/VLOOKUP(Tabel3[[#This Row],[Column1]],$O$6:$P$11,2,FALSE)</f>
        <v>1</v>
      </c>
      <c r="E10" s="15"/>
      <c r="F10">
        <f>COUNTIF(Tabel1[Location],Tabel3[[#This Row],[Schip ]])-Tabel3[[#This Row],['# SAIL In]]</f>
        <v>5</v>
      </c>
      <c r="G10" s="15">
        <f>Tabel3[[#This Row],['# REST]]/VLOOKUP(Tabel3[[#This Row],[Column1]],$O$6:$W$11,5,FALSE)</f>
        <v>0.625</v>
      </c>
      <c r="H10" s="15"/>
      <c r="I10">
        <f>COUNTIF(Tabel1[Location],Tabel3[[#This Row],[Schip ]])</f>
        <v>6</v>
      </c>
      <c r="J10" s="15">
        <f>Tabel3[[#This Row],['# Verkocht TOTAAL]]/VLOOKUP(Tabel3[[#This Row],[Column1]],$O$6:$W$11,8,FALSE)</f>
        <v>0.66666666666666663</v>
      </c>
      <c r="L10">
        <f>COUNTIFS(Tabel1[Location],Tabel3[[#This Row],[Schip ]],Tabel1[Boat day part],Tabel3[[#Headers],[Sail thank you parade]])</f>
        <v>0</v>
      </c>
      <c r="M10" s="15">
        <f>Tabel3[[#This Row],[Sail thank you parade]]/VLOOKUP(Tabel3[[#This Row],[Column1]],$O$6:$Z$11,11,FALSE)</f>
        <v>0</v>
      </c>
      <c r="N10" s="14"/>
      <c r="O10" s="14" t="s">
        <v>649</v>
      </c>
      <c r="P10" s="14">
        <v>1</v>
      </c>
      <c r="Q10" s="15">
        <f>AVERAGEIFS(Tabel3[% SAIL In],Tabel3[Column1],O10)</f>
        <v>0.91666666666666663</v>
      </c>
      <c r="R10" s="15"/>
      <c r="S10" s="14">
        <v>8</v>
      </c>
      <c r="T10" s="15">
        <f>AVERAGEIFS(Tabel3[% REST],Tabel3[Column1],$O10)</f>
        <v>0.75</v>
      </c>
      <c r="U10" s="15"/>
      <c r="V10" s="14">
        <v>9</v>
      </c>
      <c r="W10" s="15">
        <f>AVERAGEIFS(Tabel3[Bezetting TOTAAL],Tabel3[Column1],$O10)</f>
        <v>0.7685185185185186</v>
      </c>
      <c r="Y10">
        <v>1</v>
      </c>
      <c r="Z10" s="15">
        <f>AVERAGEIFS(Tabel3[% STY Parade],Tabel3[Column1],$O10)</f>
        <v>0.58333333333333337</v>
      </c>
      <c r="AB10" s="22" t="s">
        <v>649</v>
      </c>
      <c r="AC10" s="24">
        <v>12</v>
      </c>
      <c r="AD10" s="19">
        <f>COUNTIFS(Tabel1[Classic, Deck, Dock or Salon *],'Bezetting Tijdslots'!$AB10,Tabel1[Boat day part],'Bezetting Tijdslots'!$AD$4,Tabel1[Booked date],'Bezetting Tijdslots'!AD$5)+COUNTIFS(Tabel1[Classic, Deck, Dock or Salon *],'Bezetting Tijdslots'!$AB10,Tabel1[Boat day part],'Bezetting Tijdslots'!$AF$4,Tabel1[Booked date],'Bezetting Tijdslots'!AD$5)</f>
        <v>11</v>
      </c>
      <c r="AE10" s="15">
        <f t="shared" si="0"/>
        <v>0.91666666666666663</v>
      </c>
      <c r="AF10" s="19">
        <f>COUNTIFS(Tabel1[Classic, Deck, Dock or Salon *],'Bezetting Tijdslots'!$AB10,Tabel1[Boat day part],'Bezetting Tijdslots'!$AD$4,Tabel1[Booked date],'Bezetting Tijdslots'!AF$5)+COUNTIFS(Tabel1[Classic, Deck, Dock or Salon *],'Bezetting Tijdslots'!$AB10,Tabel1[Boat day part],'Bezetting Tijdslots'!$AF$4,Tabel1[Booked date],'Bezetting Tijdslots'!AF$5)</f>
        <v>10</v>
      </c>
      <c r="AG10" s="15">
        <f t="shared" si="1"/>
        <v>0.83333333333333337</v>
      </c>
      <c r="AH10" s="19">
        <f>COUNTIFS(Tabel1[Classic, Deck, Dock or Salon *],'Bezetting Tijdslots'!$AB10,Tabel1[Boat day part],'Bezetting Tijdslots'!$AD$4,Tabel1[Booked date],'Bezetting Tijdslots'!AH$5)+COUNTIFS(Tabel1[Classic, Deck, Dock or Salon *],'Bezetting Tijdslots'!$AB10,Tabel1[Boat day part],'Bezetting Tijdslots'!$AF$4,Tabel1[Booked date],'Bezetting Tijdslots'!AH$5)</f>
        <v>11</v>
      </c>
      <c r="AI10" s="15">
        <f t="shared" si="2"/>
        <v>0.91666666666666663</v>
      </c>
      <c r="AJ10" s="19">
        <f>COUNTIFS(Tabel1[Classic, Deck, Dock or Salon *],'Bezetting Tijdslots'!$AB10,Tabel1[Boat day part],'Bezetting Tijdslots'!$AD$4,Tabel1[Booked date],'Bezetting Tijdslots'!AJ$5)+COUNTIFS(Tabel1[Classic, Deck, Dock or Salon *],'Bezetting Tijdslots'!$AB10,Tabel1[Boat day part],'Bezetting Tijdslots'!$AF$4,Tabel1[Booked date],'Bezetting Tijdslots'!AJ$5)</f>
        <v>9</v>
      </c>
      <c r="AK10" s="15">
        <f t="shared" si="3"/>
        <v>0.75</v>
      </c>
      <c r="AL10" s="15"/>
      <c r="AM10" s="18">
        <f t="shared" si="4"/>
        <v>0.85416666666666663</v>
      </c>
    </row>
    <row r="11" spans="1:39" x14ac:dyDescent="0.35">
      <c r="A11" t="s">
        <v>1588</v>
      </c>
      <c r="B11" t="str">
        <f>VLOOKUP(Tabel3[[#This Row],[Schip ]],Tabel1[[Location]:[WOA]],5,FALSE)</f>
        <v>Classic</v>
      </c>
      <c r="C11">
        <f>COUNTIFS(Tabel1[Location],Tabel3[[#This Row],[Schip ]],Tabel1[Boat day part],$O$3)+COUNTIFS(Tabel1[Location],Tabel3[[#This Row],[Schip ]],Tabel1[Boat day part],$Q$3)</f>
        <v>1</v>
      </c>
      <c r="D11" s="15">
        <f>Tabel3[[#This Row],['# SAIL In]]/VLOOKUP(Tabel3[[#This Row],[Column1]],$O$6:$P$11,2,FALSE)</f>
        <v>1</v>
      </c>
      <c r="E11" s="15"/>
      <c r="F11">
        <f>COUNTIF(Tabel1[Location],Tabel3[[#This Row],[Schip ]])-Tabel3[[#This Row],['# SAIL In]]</f>
        <v>5</v>
      </c>
      <c r="G11" s="15">
        <f>Tabel3[[#This Row],['# REST]]/VLOOKUP(Tabel3[[#This Row],[Column1]],$O$6:$W$11,5,FALSE)</f>
        <v>0.625</v>
      </c>
      <c r="H11" s="15"/>
      <c r="I11">
        <f>COUNTIF(Tabel1[Location],Tabel3[[#This Row],[Schip ]])</f>
        <v>6</v>
      </c>
      <c r="J11" s="15">
        <f>Tabel3[[#This Row],['# Verkocht TOTAAL]]/VLOOKUP(Tabel3[[#This Row],[Column1]],$O$6:$W$11,8,FALSE)</f>
        <v>0.66666666666666663</v>
      </c>
      <c r="L11">
        <f>COUNTIFS(Tabel1[Location],Tabel3[[#This Row],[Schip ]],Tabel1[Boat day part],Tabel3[[#Headers],[Sail thank you parade]])</f>
        <v>1</v>
      </c>
      <c r="M11" s="15">
        <f>Tabel3[[#This Row],[Sail thank you parade]]/VLOOKUP(Tabel3[[#This Row],[Column1]],$O$6:$Z$11,11,FALSE)</f>
        <v>1</v>
      </c>
      <c r="N11" s="14"/>
      <c r="O11" s="14" t="s">
        <v>171</v>
      </c>
      <c r="P11">
        <v>1</v>
      </c>
      <c r="Q11" s="15">
        <f>AVERAGEIFS(Tabel3[% SAIL In],Tabel3[Column1],O11)</f>
        <v>1</v>
      </c>
      <c r="R11" s="15"/>
      <c r="S11">
        <v>14</v>
      </c>
      <c r="T11" s="15">
        <f>AVERAGEIFS(Tabel3[% REST],Tabel3[Column1],$O11)</f>
        <v>0.52777777777777779</v>
      </c>
      <c r="U11" s="15"/>
      <c r="V11">
        <v>15</v>
      </c>
      <c r="W11" s="15">
        <f>AVERAGEIFS(Tabel3[Bezetting TOTAAL],Tabel3[Column1],$O11)</f>
        <v>0.55925925925925934</v>
      </c>
      <c r="Y11">
        <v>0</v>
      </c>
      <c r="Z11" s="15">
        <v>0</v>
      </c>
      <c r="AB11" s="22" t="s">
        <v>171</v>
      </c>
      <c r="AC11" s="24">
        <v>19</v>
      </c>
      <c r="AD11" s="19">
        <f>COUNTIFS(Tabel1[Classic, Deck, Dock or Salon *],'Bezetting Tijdslots'!$AB11,Tabel1[Boat day part],'Bezetting Tijdslots'!$AD$4,Tabel1[Booked date],'Bezetting Tijdslots'!AD$5)+COUNTIFS(Tabel1[Classic, Deck, Dock or Salon *],'Bezetting Tijdslots'!$AB11,Tabel1[Boat day part],'Bezetting Tijdslots'!$AF$4,Tabel1[Booked date],'Bezetting Tijdslots'!AD$5)</f>
        <v>13</v>
      </c>
      <c r="AE11" s="15">
        <f t="shared" si="0"/>
        <v>0.68421052631578949</v>
      </c>
      <c r="AF11" s="19">
        <f>COUNTIFS(Tabel1[Classic, Deck, Dock or Salon *],'Bezetting Tijdslots'!$AB11,Tabel1[Boat day part],'Bezetting Tijdslots'!$AD$4,Tabel1[Booked date],'Bezetting Tijdslots'!AF$5)+COUNTIFS(Tabel1[Classic, Deck, Dock or Salon *],'Bezetting Tijdslots'!$AB11,Tabel1[Boat day part],'Bezetting Tijdslots'!$AF$4,Tabel1[Booked date],'Bezetting Tijdslots'!AF$5)</f>
        <v>14</v>
      </c>
      <c r="AG11" s="15">
        <f t="shared" si="1"/>
        <v>0.73684210526315785</v>
      </c>
      <c r="AH11" s="19">
        <f>COUNTIFS(Tabel1[Classic, Deck, Dock or Salon *],'Bezetting Tijdslots'!$AB11,Tabel1[Boat day part],'Bezetting Tijdslots'!$AD$4,Tabel1[Booked date],'Bezetting Tijdslots'!AH$5)+COUNTIFS(Tabel1[Classic, Deck, Dock or Salon *],'Bezetting Tijdslots'!$AB11,Tabel1[Boat day part],'Bezetting Tijdslots'!$AF$4,Tabel1[Booked date],'Bezetting Tijdslots'!AH$5)</f>
        <v>18</v>
      </c>
      <c r="AI11" s="15">
        <f t="shared" si="2"/>
        <v>0.94736842105263153</v>
      </c>
      <c r="AJ11" s="19">
        <f>COUNTIFS(Tabel1[Classic, Deck, Dock or Salon *],'Bezetting Tijdslots'!$AB11,Tabel1[Boat day part],'Bezetting Tijdslots'!$AD$4,Tabel1[Booked date],'Bezetting Tijdslots'!AJ$5)+COUNTIFS(Tabel1[Classic, Deck, Dock or Salon *],'Bezetting Tijdslots'!$AB11,Tabel1[Boat day part],'Bezetting Tijdslots'!$AF$4,Tabel1[Booked date],'Bezetting Tijdslots'!AJ$5)</f>
        <v>12</v>
      </c>
      <c r="AK11" s="15">
        <f t="shared" si="3"/>
        <v>0.63157894736842102</v>
      </c>
      <c r="AL11" s="15"/>
      <c r="AM11" s="18">
        <f t="shared" si="4"/>
        <v>0.75</v>
      </c>
    </row>
    <row r="12" spans="1:39" x14ac:dyDescent="0.35">
      <c r="A12" t="s">
        <v>2114</v>
      </c>
      <c r="B12" t="str">
        <f>VLOOKUP(Tabel3[[#This Row],[Schip ]],Tabel1[[Location]:[WOA]],5,FALSE)</f>
        <v>Classic</v>
      </c>
      <c r="C12">
        <f>COUNTIFS(Tabel1[Location],Tabel3[[#This Row],[Schip ]],Tabel1[Boat day part],$O$3)+COUNTIFS(Tabel1[Location],Tabel3[[#This Row],[Schip ]],Tabel1[Boat day part],$Q$3)</f>
        <v>0</v>
      </c>
      <c r="D12" s="15">
        <f>Tabel3[[#This Row],['# SAIL In]]/VLOOKUP(Tabel3[[#This Row],[Column1]],$O$6:$P$11,2,FALSE)</f>
        <v>0</v>
      </c>
      <c r="E12" s="15"/>
      <c r="F12">
        <f>COUNTIF(Tabel1[Location],Tabel3[[#This Row],[Schip ]])-Tabel3[[#This Row],['# SAIL In]]</f>
        <v>1</v>
      </c>
      <c r="G12" s="15">
        <f>Tabel3[[#This Row],['# REST]]/VLOOKUP(Tabel3[[#This Row],[Column1]],$O$6:$W$11,5,FALSE)</f>
        <v>0.125</v>
      </c>
      <c r="H12" s="15"/>
      <c r="I12">
        <f>COUNTIF(Tabel1[Location],Tabel3[[#This Row],[Schip ]])</f>
        <v>1</v>
      </c>
      <c r="J12" s="15">
        <f>Tabel3[[#This Row],['# Verkocht TOTAAL]]/VLOOKUP(Tabel3[[#This Row],[Column1]],$O$6:$W$11,8,FALSE)</f>
        <v>0.1111111111111111</v>
      </c>
      <c r="L12">
        <f>COUNTIFS(Tabel1[Location],Tabel3[[#This Row],[Schip ]],Tabel1[Boat day part],Tabel3[[#Headers],[Sail thank you parade]])</f>
        <v>0</v>
      </c>
      <c r="M12" s="15">
        <f>Tabel3[[#This Row],[Sail thank you parade]]/VLOOKUP(Tabel3[[#This Row],[Column1]],$O$6:$Z$11,11,FALSE)</f>
        <v>0</v>
      </c>
      <c r="AB12" s="16" t="s">
        <v>10628</v>
      </c>
      <c r="AC12" s="19"/>
      <c r="AD12" s="16"/>
      <c r="AE12" s="20">
        <f>AVERAGE(AE6:AE11)</f>
        <v>0.63741726110147157</v>
      </c>
      <c r="AF12" s="16"/>
      <c r="AG12" s="20">
        <f>AVERAGE(AG6:AG11)</f>
        <v>0.76154328128012339</v>
      </c>
      <c r="AH12" s="16"/>
      <c r="AI12" s="20">
        <f>AVERAGE(AI6:AI11)</f>
        <v>0.83484833879570741</v>
      </c>
      <c r="AJ12" s="21"/>
      <c r="AK12" s="20">
        <f>AVERAGE(AK6:AK11)</f>
        <v>0.58884069147227036</v>
      </c>
      <c r="AM12" s="20"/>
    </row>
    <row r="13" spans="1:39" x14ac:dyDescent="0.35">
      <c r="A13" t="s">
        <v>2271</v>
      </c>
      <c r="B13" t="str">
        <f>VLOOKUP(Tabel3[[#This Row],[Schip ]],Tabel1[[Location]:[WOA]],5,FALSE)</f>
        <v>Classic</v>
      </c>
      <c r="C13">
        <f>COUNTIFS(Tabel1[Location],Tabel3[[#This Row],[Schip ]],Tabel1[Boat day part],$O$3)+COUNTIFS(Tabel1[Location],Tabel3[[#This Row],[Schip ]],Tabel1[Boat day part],$Q$3)</f>
        <v>1</v>
      </c>
      <c r="D13" s="15">
        <f>Tabel3[[#This Row],['# SAIL In]]/VLOOKUP(Tabel3[[#This Row],[Column1]],$O$6:$P$11,2,FALSE)</f>
        <v>1</v>
      </c>
      <c r="E13" s="15"/>
      <c r="F13">
        <f>COUNTIF(Tabel1[Location],Tabel3[[#This Row],[Schip ]])-Tabel3[[#This Row],['# SAIL In]]</f>
        <v>6</v>
      </c>
      <c r="G13" s="15">
        <f>Tabel3[[#This Row],['# REST]]/VLOOKUP(Tabel3[[#This Row],[Column1]],$O$6:$W$11,5,FALSE)</f>
        <v>0.75</v>
      </c>
      <c r="H13" s="15"/>
      <c r="I13">
        <f>COUNTIF(Tabel1[Location],Tabel3[[#This Row],[Schip ]])</f>
        <v>7</v>
      </c>
      <c r="J13" s="15">
        <f>Tabel3[[#This Row],['# Verkocht TOTAAL]]/VLOOKUP(Tabel3[[#This Row],[Column1]],$O$6:$W$11,8,FALSE)</f>
        <v>0.77777777777777779</v>
      </c>
      <c r="L13">
        <f>COUNTIFS(Tabel1[Location],Tabel3[[#This Row],[Schip ]],Tabel1[Boat day part],Tabel3[[#Headers],[Sail thank you parade]])</f>
        <v>0</v>
      </c>
      <c r="M13" s="15">
        <f>Tabel3[[#This Row],[Sail thank you parade]]/VLOOKUP(Tabel3[[#This Row],[Column1]],$O$6:$Z$11,11,FALSE)</f>
        <v>0</v>
      </c>
    </row>
    <row r="14" spans="1:39" x14ac:dyDescent="0.35">
      <c r="A14" t="s">
        <v>3515</v>
      </c>
      <c r="B14" t="str">
        <f>VLOOKUP(Tabel3[[#This Row],[Schip ]],Tabel1[[Location]:[WOA]],5,FALSE)</f>
        <v>Classic</v>
      </c>
      <c r="C14">
        <f>COUNTIFS(Tabel1[Location],Tabel3[[#This Row],[Schip ]],Tabel1[Boat day part],$O$3)+COUNTIFS(Tabel1[Location],Tabel3[[#This Row],[Schip ]],Tabel1[Boat day part],$Q$3)</f>
        <v>1</v>
      </c>
      <c r="D14" s="15">
        <f>Tabel3[[#This Row],['# SAIL In]]/VLOOKUP(Tabel3[[#This Row],[Column1]],$O$6:$P$11,2,FALSE)</f>
        <v>1</v>
      </c>
      <c r="E14" s="15"/>
      <c r="F14">
        <f>COUNTIF(Tabel1[Location],Tabel3[[#This Row],[Schip ]])-Tabel3[[#This Row],['# SAIL In]]</f>
        <v>2</v>
      </c>
      <c r="G14" s="15">
        <f>Tabel3[[#This Row],['# REST]]/VLOOKUP(Tabel3[[#This Row],[Column1]],$O$6:$W$11,5,FALSE)</f>
        <v>0.25</v>
      </c>
      <c r="H14" s="15"/>
      <c r="I14">
        <f>COUNTIF(Tabel1[Location],Tabel3[[#This Row],[Schip ]])</f>
        <v>3</v>
      </c>
      <c r="J14" s="15">
        <f>Tabel3[[#This Row],['# Verkocht TOTAAL]]/VLOOKUP(Tabel3[[#This Row],[Column1]],$O$6:$W$11,8,FALSE)</f>
        <v>0.33333333333333331</v>
      </c>
      <c r="L14">
        <f>COUNTIFS(Tabel1[Location],Tabel3[[#This Row],[Schip ]],Tabel1[Boat day part],Tabel3[[#Headers],[Sail thank you parade]])</f>
        <v>0</v>
      </c>
      <c r="M14" s="15">
        <f>Tabel3[[#This Row],[Sail thank you parade]]/VLOOKUP(Tabel3[[#This Row],[Column1]],$O$6:$Z$11,11,FALSE)</f>
        <v>0</v>
      </c>
    </row>
    <row r="15" spans="1:39" x14ac:dyDescent="0.35">
      <c r="A15" t="s">
        <v>3552</v>
      </c>
      <c r="B15" t="str">
        <f>VLOOKUP(Tabel3[[#This Row],[Schip ]],Tabel1[[Location]:[WOA]],5,FALSE)</f>
        <v>Classic</v>
      </c>
      <c r="C15">
        <f>COUNTIFS(Tabel1[Location],Tabel3[[#This Row],[Schip ]],Tabel1[Boat day part],$O$3)+COUNTIFS(Tabel1[Location],Tabel3[[#This Row],[Schip ]],Tabel1[Boat day part],$Q$3)</f>
        <v>1</v>
      </c>
      <c r="D15" s="15">
        <f>Tabel3[[#This Row],['# SAIL In]]/VLOOKUP(Tabel3[[#This Row],[Column1]],$O$6:$P$11,2,FALSE)</f>
        <v>1</v>
      </c>
      <c r="E15" s="15"/>
      <c r="F15">
        <f>COUNTIF(Tabel1[Location],Tabel3[[#This Row],[Schip ]])-Tabel3[[#This Row],['# SAIL In]]</f>
        <v>4</v>
      </c>
      <c r="G15" s="15">
        <f>Tabel3[[#This Row],['# REST]]/VLOOKUP(Tabel3[[#This Row],[Column1]],$O$6:$W$11,5,FALSE)</f>
        <v>0.5</v>
      </c>
      <c r="H15" s="15"/>
      <c r="I15">
        <f>COUNTIF(Tabel1[Location],Tabel3[[#This Row],[Schip ]])</f>
        <v>5</v>
      </c>
      <c r="J15" s="15">
        <f>Tabel3[[#This Row],['# Verkocht TOTAAL]]/VLOOKUP(Tabel3[[#This Row],[Column1]],$O$6:$W$11,8,FALSE)</f>
        <v>0.55555555555555558</v>
      </c>
      <c r="L15">
        <f>COUNTIFS(Tabel1[Location],Tabel3[[#This Row],[Schip ]],Tabel1[Boat day part],Tabel3[[#Headers],[Sail thank you parade]])</f>
        <v>0</v>
      </c>
      <c r="M15" s="15">
        <f>Tabel3[[#This Row],[Sail thank you parade]]/VLOOKUP(Tabel3[[#This Row],[Column1]],$O$6:$Z$11,11,FALSE)</f>
        <v>0</v>
      </c>
    </row>
    <row r="16" spans="1:39" x14ac:dyDescent="0.35">
      <c r="A16" t="s">
        <v>3679</v>
      </c>
      <c r="B16" t="str">
        <f>VLOOKUP(Tabel3[[#This Row],[Schip ]],Tabel1[[Location]:[WOA]],5,FALSE)</f>
        <v>Classic</v>
      </c>
      <c r="C16">
        <f>COUNTIFS(Tabel1[Location],Tabel3[[#This Row],[Schip ]],Tabel1[Boat day part],$O$3)+COUNTIFS(Tabel1[Location],Tabel3[[#This Row],[Schip ]],Tabel1[Boat day part],$Q$3)</f>
        <v>1</v>
      </c>
      <c r="D16" s="15">
        <f>Tabel3[[#This Row],['# SAIL In]]/VLOOKUP(Tabel3[[#This Row],[Column1]],$O$6:$P$11,2,FALSE)</f>
        <v>1</v>
      </c>
      <c r="E16" s="15"/>
      <c r="F16">
        <f>COUNTIF(Tabel1[Location],Tabel3[[#This Row],[Schip ]])-Tabel3[[#This Row],['# SAIL In]]</f>
        <v>0</v>
      </c>
      <c r="G16" s="15">
        <f>Tabel3[[#This Row],['# REST]]/VLOOKUP(Tabel3[[#This Row],[Column1]],$O$6:$W$11,5,FALSE)</f>
        <v>0</v>
      </c>
      <c r="H16" s="15"/>
      <c r="I16">
        <f>COUNTIF(Tabel1[Location],Tabel3[[#This Row],[Schip ]])</f>
        <v>1</v>
      </c>
      <c r="J16" s="15">
        <f>Tabel3[[#This Row],['# Verkocht TOTAAL]]/VLOOKUP(Tabel3[[#This Row],[Column1]],$O$6:$W$11,8,FALSE)</f>
        <v>0.1111111111111111</v>
      </c>
      <c r="L16">
        <f>COUNTIFS(Tabel1[Location],Tabel3[[#This Row],[Schip ]],Tabel1[Boat day part],Tabel3[[#Headers],[Sail thank you parade]])</f>
        <v>0</v>
      </c>
      <c r="M16" s="15">
        <f>Tabel3[[#This Row],[Sail thank you parade]]/VLOOKUP(Tabel3[[#This Row],[Column1]],$O$6:$Z$11,11,FALSE)</f>
        <v>0</v>
      </c>
    </row>
    <row r="17" spans="1:13" x14ac:dyDescent="0.35">
      <c r="A17" t="s">
        <v>3695</v>
      </c>
      <c r="B17" t="str">
        <f>VLOOKUP(Tabel3[[#This Row],[Schip ]],Tabel1[[Location]:[WOA]],5,FALSE)</f>
        <v>Classic</v>
      </c>
      <c r="C17">
        <f>COUNTIFS(Tabel1[Location],Tabel3[[#This Row],[Schip ]],Tabel1[Boat day part],$O$3)+COUNTIFS(Tabel1[Location],Tabel3[[#This Row],[Schip ]],Tabel1[Boat day part],$Q$3)</f>
        <v>1</v>
      </c>
      <c r="D17" s="15">
        <f>Tabel3[[#This Row],['# SAIL In]]/VLOOKUP(Tabel3[[#This Row],[Column1]],$O$6:$P$11,2,FALSE)</f>
        <v>1</v>
      </c>
      <c r="E17" s="15"/>
      <c r="F17">
        <f>COUNTIF(Tabel1[Location],Tabel3[[#This Row],[Schip ]])-Tabel3[[#This Row],['# SAIL In]]</f>
        <v>6</v>
      </c>
      <c r="G17" s="15">
        <f>Tabel3[[#This Row],['# REST]]/VLOOKUP(Tabel3[[#This Row],[Column1]],$O$6:$W$11,5,FALSE)</f>
        <v>0.75</v>
      </c>
      <c r="H17" s="15"/>
      <c r="I17">
        <f>COUNTIF(Tabel1[Location],Tabel3[[#This Row],[Schip ]])</f>
        <v>7</v>
      </c>
      <c r="J17" s="15">
        <f>Tabel3[[#This Row],['# Verkocht TOTAAL]]/VLOOKUP(Tabel3[[#This Row],[Column1]],$O$6:$W$11,8,FALSE)</f>
        <v>0.77777777777777779</v>
      </c>
      <c r="L17">
        <f>COUNTIFS(Tabel1[Location],Tabel3[[#This Row],[Schip ]],Tabel1[Boat day part],Tabel3[[#Headers],[Sail thank you parade]])</f>
        <v>0</v>
      </c>
      <c r="M17" s="15">
        <f>Tabel3[[#This Row],[Sail thank you parade]]/VLOOKUP(Tabel3[[#This Row],[Column1]],$O$6:$Z$11,11,FALSE)</f>
        <v>0</v>
      </c>
    </row>
    <row r="18" spans="1:13" x14ac:dyDescent="0.35">
      <c r="A18" t="s">
        <v>3930</v>
      </c>
      <c r="B18" t="str">
        <f>VLOOKUP(Tabel3[[#This Row],[Schip ]],Tabel1[[Location]:[WOA]],5,FALSE)</f>
        <v>Classic</v>
      </c>
      <c r="C18">
        <f>COUNTIFS(Tabel1[Location],Tabel3[[#This Row],[Schip ]],Tabel1[Boat day part],$O$3)+COUNTIFS(Tabel1[Location],Tabel3[[#This Row],[Schip ]],Tabel1[Boat day part],$Q$3)</f>
        <v>1</v>
      </c>
      <c r="D18" s="15">
        <f>Tabel3[[#This Row],['# SAIL In]]/VLOOKUP(Tabel3[[#This Row],[Column1]],$O$6:$P$11,2,FALSE)</f>
        <v>1</v>
      </c>
      <c r="E18" s="15"/>
      <c r="F18">
        <f>COUNTIF(Tabel1[Location],Tabel3[[#This Row],[Schip ]])-Tabel3[[#This Row],['# SAIL In]]</f>
        <v>4</v>
      </c>
      <c r="G18" s="15">
        <f>Tabel3[[#This Row],['# REST]]/VLOOKUP(Tabel3[[#This Row],[Column1]],$O$6:$W$11,5,FALSE)</f>
        <v>0.5</v>
      </c>
      <c r="H18" s="15"/>
      <c r="I18">
        <f>COUNTIF(Tabel1[Location],Tabel3[[#This Row],[Schip ]])</f>
        <v>5</v>
      </c>
      <c r="J18" s="15">
        <f>Tabel3[[#This Row],['# Verkocht TOTAAL]]/VLOOKUP(Tabel3[[#This Row],[Column1]],$O$6:$W$11,8,FALSE)</f>
        <v>0.55555555555555558</v>
      </c>
      <c r="L18">
        <f>COUNTIFS(Tabel1[Location],Tabel3[[#This Row],[Schip ]],Tabel1[Boat day part],Tabel3[[#Headers],[Sail thank you parade]])</f>
        <v>0</v>
      </c>
      <c r="M18" s="15">
        <f>Tabel3[[#This Row],[Sail thank you parade]]/VLOOKUP(Tabel3[[#This Row],[Column1]],$O$6:$Z$11,11,FALSE)</f>
        <v>0</v>
      </c>
    </row>
    <row r="19" spans="1:13" x14ac:dyDescent="0.35">
      <c r="A19" t="s">
        <v>4287</v>
      </c>
      <c r="B19" t="str">
        <f>VLOOKUP(Tabel3[[#This Row],[Schip ]],Tabel1[[Location]:[WOA]],5,FALSE)</f>
        <v>Classic</v>
      </c>
      <c r="C19">
        <f>COUNTIFS(Tabel1[Location],Tabel3[[#This Row],[Schip ]],Tabel1[Boat day part],$O$3)+COUNTIFS(Tabel1[Location],Tabel3[[#This Row],[Schip ]],Tabel1[Boat day part],$Q$3)</f>
        <v>1</v>
      </c>
      <c r="D19" s="15">
        <f>Tabel3[[#This Row],['# SAIL In]]/VLOOKUP(Tabel3[[#This Row],[Column1]],$O$6:$P$11,2,FALSE)</f>
        <v>1</v>
      </c>
      <c r="E19" s="15"/>
      <c r="F19">
        <f>COUNTIF(Tabel1[Location],Tabel3[[#This Row],[Schip ]])-Tabel3[[#This Row],['# SAIL In]]</f>
        <v>4</v>
      </c>
      <c r="G19" s="15">
        <f>Tabel3[[#This Row],['# REST]]/VLOOKUP(Tabel3[[#This Row],[Column1]],$O$6:$W$11,5,FALSE)</f>
        <v>0.5</v>
      </c>
      <c r="H19" s="15"/>
      <c r="I19">
        <f>COUNTIF(Tabel1[Location],Tabel3[[#This Row],[Schip ]])</f>
        <v>5</v>
      </c>
      <c r="J19" s="15">
        <f>Tabel3[[#This Row],['# Verkocht TOTAAL]]/VLOOKUP(Tabel3[[#This Row],[Column1]],$O$6:$W$11,8,FALSE)</f>
        <v>0.55555555555555558</v>
      </c>
      <c r="L19">
        <f>COUNTIFS(Tabel1[Location],Tabel3[[#This Row],[Schip ]],Tabel1[Boat day part],Tabel3[[#Headers],[Sail thank you parade]])</f>
        <v>0</v>
      </c>
      <c r="M19" s="15">
        <f>Tabel3[[#This Row],[Sail thank you parade]]/VLOOKUP(Tabel3[[#This Row],[Column1]],$O$6:$Z$11,11,FALSE)</f>
        <v>0</v>
      </c>
    </row>
    <row r="20" spans="1:13" x14ac:dyDescent="0.35">
      <c r="A20" t="s">
        <v>4706</v>
      </c>
      <c r="B20" t="str">
        <f>VLOOKUP(Tabel3[[#This Row],[Schip ]],Tabel1[[Location]:[WOA]],5,FALSE)</f>
        <v>Classic</v>
      </c>
      <c r="C20">
        <f>COUNTIFS(Tabel1[Location],Tabel3[[#This Row],[Schip ]],Tabel1[Boat day part],$O$3)+COUNTIFS(Tabel1[Location],Tabel3[[#This Row],[Schip ]],Tabel1[Boat day part],$Q$3)</f>
        <v>1</v>
      </c>
      <c r="D20" s="15">
        <f>Tabel3[[#This Row],['# SAIL In]]/VLOOKUP(Tabel3[[#This Row],[Column1]],$O$6:$P$11,2,FALSE)</f>
        <v>1</v>
      </c>
      <c r="E20" s="15"/>
      <c r="F20">
        <f>COUNTIF(Tabel1[Location],Tabel3[[#This Row],[Schip ]])-Tabel3[[#This Row],['# SAIL In]]</f>
        <v>3</v>
      </c>
      <c r="G20" s="15">
        <f>Tabel3[[#This Row],['# REST]]/VLOOKUP(Tabel3[[#This Row],[Column1]],$O$6:$W$11,5,FALSE)</f>
        <v>0.375</v>
      </c>
      <c r="H20" s="15"/>
      <c r="I20">
        <f>COUNTIF(Tabel1[Location],Tabel3[[#This Row],[Schip ]])</f>
        <v>4</v>
      </c>
      <c r="J20" s="15">
        <f>Tabel3[[#This Row],['# Verkocht TOTAAL]]/VLOOKUP(Tabel3[[#This Row],[Column1]],$O$6:$W$11,8,FALSE)</f>
        <v>0.44444444444444442</v>
      </c>
      <c r="L20">
        <f>COUNTIFS(Tabel1[Location],Tabel3[[#This Row],[Schip ]],Tabel1[Boat day part],Tabel3[[#Headers],[Sail thank you parade]])</f>
        <v>0</v>
      </c>
      <c r="M20" s="15">
        <f>Tabel3[[#This Row],[Sail thank you parade]]/VLOOKUP(Tabel3[[#This Row],[Column1]],$O$6:$Z$11,11,FALSE)</f>
        <v>0</v>
      </c>
    </row>
    <row r="21" spans="1:13" x14ac:dyDescent="0.35">
      <c r="A21" t="s">
        <v>5672</v>
      </c>
      <c r="B21" t="str">
        <f>VLOOKUP(Tabel3[[#This Row],[Schip ]],Tabel1[[Location]:[WOA]],5,FALSE)</f>
        <v>Classic</v>
      </c>
      <c r="C21">
        <f>COUNTIFS(Tabel1[Location],Tabel3[[#This Row],[Schip ]],Tabel1[Boat day part],$O$3)+COUNTIFS(Tabel1[Location],Tabel3[[#This Row],[Schip ]],Tabel1[Boat day part],$Q$3)</f>
        <v>1</v>
      </c>
      <c r="D21" s="15">
        <f>Tabel3[[#This Row],['# SAIL In]]/VLOOKUP(Tabel3[[#This Row],[Column1]],$O$6:$P$11,2,FALSE)</f>
        <v>1</v>
      </c>
      <c r="E21" s="15"/>
      <c r="F21">
        <f>COUNTIF(Tabel1[Location],Tabel3[[#This Row],[Schip ]])-Tabel3[[#This Row],['# SAIL In]]</f>
        <v>4</v>
      </c>
      <c r="G21" s="15">
        <f>Tabel3[[#This Row],['# REST]]/VLOOKUP(Tabel3[[#This Row],[Column1]],$O$6:$W$11,5,FALSE)</f>
        <v>0.5</v>
      </c>
      <c r="H21" s="15"/>
      <c r="I21">
        <f>COUNTIF(Tabel1[Location],Tabel3[[#This Row],[Schip ]])</f>
        <v>5</v>
      </c>
      <c r="J21" s="15">
        <f>Tabel3[[#This Row],['# Verkocht TOTAAL]]/VLOOKUP(Tabel3[[#This Row],[Column1]],$O$6:$W$11,8,FALSE)</f>
        <v>0.55555555555555558</v>
      </c>
      <c r="L21">
        <f>COUNTIFS(Tabel1[Location],Tabel3[[#This Row],[Schip ]],Tabel1[Boat day part],Tabel3[[#Headers],[Sail thank you parade]])</f>
        <v>0</v>
      </c>
      <c r="M21" s="15">
        <f>Tabel3[[#This Row],[Sail thank you parade]]/VLOOKUP(Tabel3[[#This Row],[Column1]],$O$6:$Z$11,11,FALSE)</f>
        <v>0</v>
      </c>
    </row>
    <row r="22" spans="1:13" x14ac:dyDescent="0.35">
      <c r="A22" t="s">
        <v>5799</v>
      </c>
      <c r="B22" t="str">
        <f>VLOOKUP(Tabel3[[#This Row],[Schip ]],Tabel1[[Location]:[WOA]],5,FALSE)</f>
        <v>Classic</v>
      </c>
      <c r="C22">
        <f>COUNTIFS(Tabel1[Location],Tabel3[[#This Row],[Schip ]],Tabel1[Boat day part],$O$3)+COUNTIFS(Tabel1[Location],Tabel3[[#This Row],[Schip ]],Tabel1[Boat day part],$Q$3)</f>
        <v>1</v>
      </c>
      <c r="D22" s="15">
        <f>Tabel3[[#This Row],['# SAIL In]]/VLOOKUP(Tabel3[[#This Row],[Column1]],$O$6:$P$11,2,FALSE)</f>
        <v>1</v>
      </c>
      <c r="E22" s="15"/>
      <c r="F22">
        <f>COUNTIF(Tabel1[Location],Tabel3[[#This Row],[Schip ]])-Tabel3[[#This Row],['# SAIL In]]</f>
        <v>7</v>
      </c>
      <c r="G22" s="15">
        <f>Tabel3[[#This Row],['# REST]]/VLOOKUP(Tabel3[[#This Row],[Column1]],$O$6:$W$11,5,FALSE)</f>
        <v>0.875</v>
      </c>
      <c r="H22" s="15"/>
      <c r="I22">
        <f>COUNTIF(Tabel1[Location],Tabel3[[#This Row],[Schip ]])</f>
        <v>8</v>
      </c>
      <c r="J22" s="15">
        <f>Tabel3[[#This Row],['# Verkocht TOTAAL]]/VLOOKUP(Tabel3[[#This Row],[Column1]],$O$6:$W$11,8,FALSE)</f>
        <v>0.88888888888888884</v>
      </c>
      <c r="L22">
        <f>COUNTIFS(Tabel1[Location],Tabel3[[#This Row],[Schip ]],Tabel1[Boat day part],Tabel3[[#Headers],[Sail thank you parade]])</f>
        <v>0</v>
      </c>
      <c r="M22" s="15">
        <f>Tabel3[[#This Row],[Sail thank you parade]]/VLOOKUP(Tabel3[[#This Row],[Column1]],$O$6:$Z$11,11,FALSE)</f>
        <v>0</v>
      </c>
    </row>
    <row r="23" spans="1:13" x14ac:dyDescent="0.35">
      <c r="A23" t="s">
        <v>6006</v>
      </c>
      <c r="B23" t="str">
        <f>VLOOKUP(Tabel3[[#This Row],[Schip ]],Tabel1[[Location]:[WOA]],5,FALSE)</f>
        <v>Classic</v>
      </c>
      <c r="C23">
        <f>COUNTIFS(Tabel1[Location],Tabel3[[#This Row],[Schip ]],Tabel1[Boat day part],$O$3)+COUNTIFS(Tabel1[Location],Tabel3[[#This Row],[Schip ]],Tabel1[Boat day part],$Q$3)</f>
        <v>1</v>
      </c>
      <c r="D23" s="15">
        <f>Tabel3[[#This Row],['# SAIL In]]/VLOOKUP(Tabel3[[#This Row],[Column1]],$O$6:$P$11,2,FALSE)</f>
        <v>1</v>
      </c>
      <c r="E23" s="15"/>
      <c r="F23">
        <f>COUNTIF(Tabel1[Location],Tabel3[[#This Row],[Schip ]])-Tabel3[[#This Row],['# SAIL In]]</f>
        <v>3</v>
      </c>
      <c r="G23" s="15">
        <f>Tabel3[[#This Row],['# REST]]/VLOOKUP(Tabel3[[#This Row],[Column1]],$O$6:$W$11,5,FALSE)</f>
        <v>0.375</v>
      </c>
      <c r="H23" s="15"/>
      <c r="I23">
        <f>COUNTIF(Tabel1[Location],Tabel3[[#This Row],[Schip ]])</f>
        <v>4</v>
      </c>
      <c r="J23" s="15">
        <f>Tabel3[[#This Row],['# Verkocht TOTAAL]]/VLOOKUP(Tabel3[[#This Row],[Column1]],$O$6:$W$11,8,FALSE)</f>
        <v>0.44444444444444442</v>
      </c>
      <c r="L23">
        <f>COUNTIFS(Tabel1[Location],Tabel3[[#This Row],[Schip ]],Tabel1[Boat day part],Tabel3[[#Headers],[Sail thank you parade]])</f>
        <v>0</v>
      </c>
      <c r="M23" s="15">
        <f>Tabel3[[#This Row],[Sail thank you parade]]/VLOOKUP(Tabel3[[#This Row],[Column1]],$O$6:$Z$11,11,FALSE)</f>
        <v>0</v>
      </c>
    </row>
    <row r="24" spans="1:13" x14ac:dyDescent="0.35">
      <c r="A24" t="s">
        <v>6221</v>
      </c>
      <c r="B24" t="str">
        <f>VLOOKUP(Tabel3[[#This Row],[Schip ]],Tabel1[[Location]:[WOA]],5,FALSE)</f>
        <v>Classic</v>
      </c>
      <c r="C24">
        <f>COUNTIFS(Tabel1[Location],Tabel3[[#This Row],[Schip ]],Tabel1[Boat day part],$O$3)+COUNTIFS(Tabel1[Location],Tabel3[[#This Row],[Schip ]],Tabel1[Boat day part],$Q$3)</f>
        <v>0</v>
      </c>
      <c r="D24" s="15">
        <f>Tabel3[[#This Row],['# SAIL In]]/VLOOKUP(Tabel3[[#This Row],[Column1]],$O$6:$P$11,2,FALSE)</f>
        <v>0</v>
      </c>
      <c r="E24" s="15"/>
      <c r="F24">
        <f>COUNTIF(Tabel1[Location],Tabel3[[#This Row],[Schip ]])-Tabel3[[#This Row],['# SAIL In]]</f>
        <v>3</v>
      </c>
      <c r="G24" s="15">
        <f>Tabel3[[#This Row],['# REST]]/VLOOKUP(Tabel3[[#This Row],[Column1]],$O$6:$W$11,5,FALSE)</f>
        <v>0.375</v>
      </c>
      <c r="H24" s="15"/>
      <c r="I24">
        <f>COUNTIF(Tabel1[Location],Tabel3[[#This Row],[Schip ]])</f>
        <v>3</v>
      </c>
      <c r="J24" s="15">
        <f>Tabel3[[#This Row],['# Verkocht TOTAAL]]/VLOOKUP(Tabel3[[#This Row],[Column1]],$O$6:$W$11,8,FALSE)</f>
        <v>0.33333333333333331</v>
      </c>
      <c r="L24">
        <f>COUNTIFS(Tabel1[Location],Tabel3[[#This Row],[Schip ]],Tabel1[Boat day part],Tabel3[[#Headers],[Sail thank you parade]])</f>
        <v>0</v>
      </c>
      <c r="M24" s="15">
        <f>Tabel3[[#This Row],[Sail thank you parade]]/VLOOKUP(Tabel3[[#This Row],[Column1]],$O$6:$Z$11,11,FALSE)</f>
        <v>0</v>
      </c>
    </row>
    <row r="25" spans="1:13" x14ac:dyDescent="0.35">
      <c r="A25" t="s">
        <v>6657</v>
      </c>
      <c r="B25" t="str">
        <f>VLOOKUP(Tabel3[[#This Row],[Schip ]],Tabel1[[Location]:[WOA]],5,FALSE)</f>
        <v>Classic</v>
      </c>
      <c r="C25">
        <f>COUNTIFS(Tabel1[Location],Tabel3[[#This Row],[Schip ]],Tabel1[Boat day part],$O$3)+COUNTIFS(Tabel1[Location],Tabel3[[#This Row],[Schip ]],Tabel1[Boat day part],$Q$3)</f>
        <v>1</v>
      </c>
      <c r="D25" s="15">
        <f>Tabel3[[#This Row],['# SAIL In]]/VLOOKUP(Tabel3[[#This Row],[Column1]],$O$6:$P$11,2,FALSE)</f>
        <v>1</v>
      </c>
      <c r="E25" s="15"/>
      <c r="F25">
        <f>COUNTIF(Tabel1[Location],Tabel3[[#This Row],[Schip ]])-Tabel3[[#This Row],['# SAIL In]]</f>
        <v>3</v>
      </c>
      <c r="G25" s="15">
        <f>Tabel3[[#This Row],['# REST]]/VLOOKUP(Tabel3[[#This Row],[Column1]],$O$6:$W$11,5,FALSE)</f>
        <v>0.375</v>
      </c>
      <c r="H25" s="15"/>
      <c r="I25">
        <f>COUNTIF(Tabel1[Location],Tabel3[[#This Row],[Schip ]])</f>
        <v>4</v>
      </c>
      <c r="J25" s="15">
        <f>Tabel3[[#This Row],['# Verkocht TOTAAL]]/VLOOKUP(Tabel3[[#This Row],[Column1]],$O$6:$W$11,8,FALSE)</f>
        <v>0.44444444444444442</v>
      </c>
      <c r="L25">
        <f>COUNTIFS(Tabel1[Location],Tabel3[[#This Row],[Schip ]],Tabel1[Boat day part],Tabel3[[#Headers],[Sail thank you parade]])</f>
        <v>0</v>
      </c>
      <c r="M25" s="15">
        <f>Tabel3[[#This Row],[Sail thank you parade]]/VLOOKUP(Tabel3[[#This Row],[Column1]],$O$6:$Z$11,11,FALSE)</f>
        <v>0</v>
      </c>
    </row>
    <row r="26" spans="1:13" x14ac:dyDescent="0.35">
      <c r="A26" t="s">
        <v>6770</v>
      </c>
      <c r="B26" t="str">
        <f>VLOOKUP(Tabel3[[#This Row],[Schip ]],Tabel1[[Location]:[WOA]],5,FALSE)</f>
        <v>Classic</v>
      </c>
      <c r="C26">
        <f>COUNTIFS(Tabel1[Location],Tabel3[[#This Row],[Schip ]],Tabel1[Boat day part],$O$3)+COUNTIFS(Tabel1[Location],Tabel3[[#This Row],[Schip ]],Tabel1[Boat day part],$Q$3)</f>
        <v>1</v>
      </c>
      <c r="D26" s="15">
        <f>Tabel3[[#This Row],['# SAIL In]]/VLOOKUP(Tabel3[[#This Row],[Column1]],$O$6:$P$11,2,FALSE)</f>
        <v>1</v>
      </c>
      <c r="E26" s="15"/>
      <c r="F26">
        <f>COUNTIF(Tabel1[Location],Tabel3[[#This Row],[Schip ]])-Tabel3[[#This Row],['# SAIL In]]</f>
        <v>7</v>
      </c>
      <c r="G26" s="15">
        <f>Tabel3[[#This Row],['# REST]]/VLOOKUP(Tabel3[[#This Row],[Column1]],$O$6:$W$11,5,FALSE)</f>
        <v>0.875</v>
      </c>
      <c r="H26" s="15"/>
      <c r="I26">
        <f>COUNTIF(Tabel1[Location],Tabel3[[#This Row],[Schip ]])</f>
        <v>8</v>
      </c>
      <c r="J26" s="15">
        <f>Tabel3[[#This Row],['# Verkocht TOTAAL]]/VLOOKUP(Tabel3[[#This Row],[Column1]],$O$6:$W$11,8,FALSE)</f>
        <v>0.88888888888888884</v>
      </c>
      <c r="L26">
        <f>COUNTIFS(Tabel1[Location],Tabel3[[#This Row],[Schip ]],Tabel1[Boat day part],Tabel3[[#Headers],[Sail thank you parade]])</f>
        <v>0</v>
      </c>
      <c r="M26" s="15">
        <f>Tabel3[[#This Row],[Sail thank you parade]]/VLOOKUP(Tabel3[[#This Row],[Column1]],$O$6:$Z$11,11,FALSE)</f>
        <v>0</v>
      </c>
    </row>
    <row r="27" spans="1:13" x14ac:dyDescent="0.35">
      <c r="A27" t="s">
        <v>6873</v>
      </c>
      <c r="B27" t="str">
        <f>VLOOKUP(Tabel3[[#This Row],[Schip ]],Tabel1[[Location]:[WOA]],5,FALSE)</f>
        <v>Classic</v>
      </c>
      <c r="C27">
        <f>COUNTIFS(Tabel1[Location],Tabel3[[#This Row],[Schip ]],Tabel1[Boat day part],$O$3)+COUNTIFS(Tabel1[Location],Tabel3[[#This Row],[Schip ]],Tabel1[Boat day part],$Q$3)</f>
        <v>1</v>
      </c>
      <c r="D27" s="15">
        <f>Tabel3[[#This Row],['# SAIL In]]/VLOOKUP(Tabel3[[#This Row],[Column1]],$O$6:$P$11,2,FALSE)</f>
        <v>1</v>
      </c>
      <c r="E27" s="15"/>
      <c r="F27">
        <f>COUNTIF(Tabel1[Location],Tabel3[[#This Row],[Schip ]])-Tabel3[[#This Row],['# SAIL In]]</f>
        <v>6</v>
      </c>
      <c r="G27" s="15">
        <f>Tabel3[[#This Row],['# REST]]/VLOOKUP(Tabel3[[#This Row],[Column1]],$O$6:$W$11,5,FALSE)</f>
        <v>0.75</v>
      </c>
      <c r="H27" s="15"/>
      <c r="I27">
        <f>COUNTIF(Tabel1[Location],Tabel3[[#This Row],[Schip ]])</f>
        <v>7</v>
      </c>
      <c r="J27" s="15">
        <f>Tabel3[[#This Row],['# Verkocht TOTAAL]]/VLOOKUP(Tabel3[[#This Row],[Column1]],$O$6:$W$11,8,FALSE)</f>
        <v>0.77777777777777779</v>
      </c>
      <c r="L27">
        <f>COUNTIFS(Tabel1[Location],Tabel3[[#This Row],[Schip ]],Tabel1[Boat day part],Tabel3[[#Headers],[Sail thank you parade]])</f>
        <v>0</v>
      </c>
      <c r="M27" s="15">
        <f>Tabel3[[#This Row],[Sail thank you parade]]/VLOOKUP(Tabel3[[#This Row],[Column1]],$O$6:$Z$11,11,FALSE)</f>
        <v>0</v>
      </c>
    </row>
    <row r="28" spans="1:13" x14ac:dyDescent="0.35">
      <c r="A28" t="s">
        <v>7226</v>
      </c>
      <c r="B28" t="str">
        <f>VLOOKUP(Tabel3[[#This Row],[Schip ]],Tabel1[[Location]:[WOA]],5,FALSE)</f>
        <v>Classic</v>
      </c>
      <c r="C28">
        <f>COUNTIFS(Tabel1[Location],Tabel3[[#This Row],[Schip ]],Tabel1[Boat day part],$O$3)+COUNTIFS(Tabel1[Location],Tabel3[[#This Row],[Schip ]],Tabel1[Boat day part],$Q$3)</f>
        <v>1</v>
      </c>
      <c r="D28" s="15">
        <f>Tabel3[[#This Row],['# SAIL In]]/VLOOKUP(Tabel3[[#This Row],[Column1]],$O$6:$P$11,2,FALSE)</f>
        <v>1</v>
      </c>
      <c r="E28" s="15"/>
      <c r="F28">
        <f>COUNTIF(Tabel1[Location],Tabel3[[#This Row],[Schip ]])-Tabel3[[#This Row],['# SAIL In]]</f>
        <v>7</v>
      </c>
      <c r="G28" s="15">
        <f>Tabel3[[#This Row],['# REST]]/VLOOKUP(Tabel3[[#This Row],[Column1]],$O$6:$W$11,5,FALSE)</f>
        <v>0.875</v>
      </c>
      <c r="H28" s="15"/>
      <c r="I28">
        <f>COUNTIF(Tabel1[Location],Tabel3[[#This Row],[Schip ]])</f>
        <v>8</v>
      </c>
      <c r="J28" s="15">
        <f>Tabel3[[#This Row],['# Verkocht TOTAAL]]/VLOOKUP(Tabel3[[#This Row],[Column1]],$O$6:$W$11,8,FALSE)</f>
        <v>0.88888888888888884</v>
      </c>
      <c r="L28">
        <f>COUNTIFS(Tabel1[Location],Tabel3[[#This Row],[Schip ]],Tabel1[Boat day part],Tabel3[[#Headers],[Sail thank you parade]])</f>
        <v>1</v>
      </c>
      <c r="M28" s="15">
        <f>Tabel3[[#This Row],[Sail thank you parade]]/VLOOKUP(Tabel3[[#This Row],[Column1]],$O$6:$Z$11,11,FALSE)</f>
        <v>1</v>
      </c>
    </row>
    <row r="29" spans="1:13" x14ac:dyDescent="0.35">
      <c r="A29" t="s">
        <v>7311</v>
      </c>
      <c r="B29" t="str">
        <f>VLOOKUP(Tabel3[[#This Row],[Schip ]],Tabel1[[Location]:[WOA]],5,FALSE)</f>
        <v>Classic</v>
      </c>
      <c r="C29">
        <f>COUNTIFS(Tabel1[Location],Tabel3[[#This Row],[Schip ]],Tabel1[Boat day part],$O$3)+COUNTIFS(Tabel1[Location],Tabel3[[#This Row],[Schip ]],Tabel1[Boat day part],$Q$3)</f>
        <v>1</v>
      </c>
      <c r="D29" s="15">
        <f>Tabel3[[#This Row],['# SAIL In]]/VLOOKUP(Tabel3[[#This Row],[Column1]],$O$6:$P$11,2,FALSE)</f>
        <v>1</v>
      </c>
      <c r="E29" s="15"/>
      <c r="F29">
        <f>COUNTIF(Tabel1[Location],Tabel3[[#This Row],[Schip ]])-Tabel3[[#This Row],['# SAIL In]]</f>
        <v>4</v>
      </c>
      <c r="G29" s="15">
        <f>Tabel3[[#This Row],['# REST]]/VLOOKUP(Tabel3[[#This Row],[Column1]],$O$6:$W$11,5,FALSE)</f>
        <v>0.5</v>
      </c>
      <c r="H29" s="15"/>
      <c r="I29">
        <f>COUNTIF(Tabel1[Location],Tabel3[[#This Row],[Schip ]])</f>
        <v>5</v>
      </c>
      <c r="J29" s="15">
        <f>Tabel3[[#This Row],['# Verkocht TOTAAL]]/VLOOKUP(Tabel3[[#This Row],[Column1]],$O$6:$W$11,8,FALSE)</f>
        <v>0.55555555555555558</v>
      </c>
      <c r="L29">
        <f>COUNTIFS(Tabel1[Location],Tabel3[[#This Row],[Schip ]],Tabel1[Boat day part],Tabel3[[#Headers],[Sail thank you parade]])</f>
        <v>0</v>
      </c>
      <c r="M29" s="15">
        <f>Tabel3[[#This Row],[Sail thank you parade]]/VLOOKUP(Tabel3[[#This Row],[Column1]],$O$6:$Z$11,11,FALSE)</f>
        <v>0</v>
      </c>
    </row>
    <row r="30" spans="1:13" x14ac:dyDescent="0.35">
      <c r="A30" t="s">
        <v>7377</v>
      </c>
      <c r="B30" t="str">
        <f>VLOOKUP(Tabel3[[#This Row],[Schip ]],Tabel1[[Location]:[WOA]],5,FALSE)</f>
        <v>Classic</v>
      </c>
      <c r="C30">
        <f>COUNTIFS(Tabel1[Location],Tabel3[[#This Row],[Schip ]],Tabel1[Boat day part],$O$3)+COUNTIFS(Tabel1[Location],Tabel3[[#This Row],[Schip ]],Tabel1[Boat day part],$Q$3)</f>
        <v>1</v>
      </c>
      <c r="D30" s="15">
        <f>Tabel3[[#This Row],['# SAIL In]]/VLOOKUP(Tabel3[[#This Row],[Column1]],$O$6:$P$11,2,FALSE)</f>
        <v>1</v>
      </c>
      <c r="E30" s="15"/>
      <c r="F30">
        <f>COUNTIF(Tabel1[Location],Tabel3[[#This Row],[Schip ]])-Tabel3[[#This Row],['# SAIL In]]</f>
        <v>4</v>
      </c>
      <c r="G30" s="15">
        <f>Tabel3[[#This Row],['# REST]]/VLOOKUP(Tabel3[[#This Row],[Column1]],$O$6:$W$11,5,FALSE)</f>
        <v>0.5</v>
      </c>
      <c r="H30" s="15"/>
      <c r="I30">
        <f>COUNTIF(Tabel1[Location],Tabel3[[#This Row],[Schip ]])</f>
        <v>5</v>
      </c>
      <c r="J30" s="15">
        <f>Tabel3[[#This Row],['# Verkocht TOTAAL]]/VLOOKUP(Tabel3[[#This Row],[Column1]],$O$6:$W$11,8,FALSE)</f>
        <v>0.55555555555555558</v>
      </c>
      <c r="L30">
        <f>COUNTIFS(Tabel1[Location],Tabel3[[#This Row],[Schip ]],Tabel1[Boat day part],Tabel3[[#Headers],[Sail thank you parade]])</f>
        <v>0</v>
      </c>
      <c r="M30" s="15">
        <f>Tabel3[[#This Row],[Sail thank you parade]]/VLOOKUP(Tabel3[[#This Row],[Column1]],$O$6:$Z$11,11,FALSE)</f>
        <v>0</v>
      </c>
    </row>
    <row r="31" spans="1:13" x14ac:dyDescent="0.35">
      <c r="A31" t="s">
        <v>7601</v>
      </c>
      <c r="B31" t="str">
        <f>VLOOKUP(Tabel3[[#This Row],[Schip ]],Tabel1[[Location]:[WOA]],5,FALSE)</f>
        <v>Classic</v>
      </c>
      <c r="C31">
        <f>COUNTIFS(Tabel1[Location],Tabel3[[#This Row],[Schip ]],Tabel1[Boat day part],$O$3)+COUNTIFS(Tabel1[Location],Tabel3[[#This Row],[Schip ]],Tabel1[Boat day part],$Q$3)</f>
        <v>1</v>
      </c>
      <c r="D31" s="15">
        <f>Tabel3[[#This Row],['# SAIL In]]/VLOOKUP(Tabel3[[#This Row],[Column1]],$O$6:$P$11,2,FALSE)</f>
        <v>1</v>
      </c>
      <c r="E31" s="15"/>
      <c r="F31">
        <f>COUNTIF(Tabel1[Location],Tabel3[[#This Row],[Schip ]])-Tabel3[[#This Row],['# SAIL In]]</f>
        <v>3</v>
      </c>
      <c r="G31" s="15">
        <f>Tabel3[[#This Row],['# REST]]/VLOOKUP(Tabel3[[#This Row],[Column1]],$O$6:$W$11,5,FALSE)</f>
        <v>0.375</v>
      </c>
      <c r="H31" s="15"/>
      <c r="I31">
        <f>COUNTIF(Tabel1[Location],Tabel3[[#This Row],[Schip ]])</f>
        <v>4</v>
      </c>
      <c r="J31" s="15">
        <f>Tabel3[[#This Row],['# Verkocht TOTAAL]]/VLOOKUP(Tabel3[[#This Row],[Column1]],$O$6:$W$11,8,FALSE)</f>
        <v>0.44444444444444442</v>
      </c>
      <c r="L31">
        <f>COUNTIFS(Tabel1[Location],Tabel3[[#This Row],[Schip ]],Tabel1[Boat day part],Tabel3[[#Headers],[Sail thank you parade]])</f>
        <v>0</v>
      </c>
      <c r="M31" s="15">
        <f>Tabel3[[#This Row],[Sail thank you parade]]/VLOOKUP(Tabel3[[#This Row],[Column1]],$O$6:$Z$11,11,FALSE)</f>
        <v>0</v>
      </c>
    </row>
    <row r="32" spans="1:13" x14ac:dyDescent="0.35">
      <c r="A32" t="s">
        <v>7664</v>
      </c>
      <c r="B32" t="str">
        <f>VLOOKUP(Tabel3[[#This Row],[Schip ]],Tabel1[[Location]:[WOA]],5,FALSE)</f>
        <v>Classic</v>
      </c>
      <c r="C32">
        <f>COUNTIFS(Tabel1[Location],Tabel3[[#This Row],[Schip ]],Tabel1[Boat day part],$O$3)+COUNTIFS(Tabel1[Location],Tabel3[[#This Row],[Schip ]],Tabel1[Boat day part],$Q$3)</f>
        <v>1</v>
      </c>
      <c r="D32" s="15">
        <f>Tabel3[[#This Row],['# SAIL In]]/VLOOKUP(Tabel3[[#This Row],[Column1]],$O$6:$P$11,2,FALSE)</f>
        <v>1</v>
      </c>
      <c r="E32" s="15"/>
      <c r="F32">
        <f>COUNTIF(Tabel1[Location],Tabel3[[#This Row],[Schip ]])-Tabel3[[#This Row],['# SAIL In]]</f>
        <v>5</v>
      </c>
      <c r="G32" s="15">
        <f>Tabel3[[#This Row],['# REST]]/VLOOKUP(Tabel3[[#This Row],[Column1]],$O$6:$W$11,5,FALSE)</f>
        <v>0.625</v>
      </c>
      <c r="H32" s="15"/>
      <c r="I32">
        <f>COUNTIF(Tabel1[Location],Tabel3[[#This Row],[Schip ]])</f>
        <v>6</v>
      </c>
      <c r="J32" s="15">
        <f>Tabel3[[#This Row],['# Verkocht TOTAAL]]/VLOOKUP(Tabel3[[#This Row],[Column1]],$O$6:$W$11,8,FALSE)</f>
        <v>0.66666666666666663</v>
      </c>
      <c r="L32">
        <f>COUNTIFS(Tabel1[Location],Tabel3[[#This Row],[Schip ]],Tabel1[Boat day part],Tabel3[[#Headers],[Sail thank you parade]])</f>
        <v>0</v>
      </c>
      <c r="M32" s="15">
        <f>Tabel3[[#This Row],[Sail thank you parade]]/VLOOKUP(Tabel3[[#This Row],[Column1]],$O$6:$Z$11,11,FALSE)</f>
        <v>0</v>
      </c>
    </row>
    <row r="33" spans="1:13" x14ac:dyDescent="0.35">
      <c r="A33" t="s">
        <v>7947</v>
      </c>
      <c r="B33" t="str">
        <f>VLOOKUP(Tabel3[[#This Row],[Schip ]],Tabel1[[Location]:[WOA]],5,FALSE)</f>
        <v>Classic</v>
      </c>
      <c r="C33">
        <f>COUNTIFS(Tabel1[Location],Tabel3[[#This Row],[Schip ]],Tabel1[Boat day part],$O$3)+COUNTIFS(Tabel1[Location],Tabel3[[#This Row],[Schip ]],Tabel1[Boat day part],$Q$3)</f>
        <v>1</v>
      </c>
      <c r="D33" s="15">
        <f>Tabel3[[#This Row],['# SAIL In]]/VLOOKUP(Tabel3[[#This Row],[Column1]],$O$6:$P$11,2,FALSE)</f>
        <v>1</v>
      </c>
      <c r="E33" s="15"/>
      <c r="F33">
        <f>COUNTIF(Tabel1[Location],Tabel3[[#This Row],[Schip ]])-Tabel3[[#This Row],['# SAIL In]]</f>
        <v>5</v>
      </c>
      <c r="G33" s="15">
        <f>Tabel3[[#This Row],['# REST]]/VLOOKUP(Tabel3[[#This Row],[Column1]],$O$6:$W$11,5,FALSE)</f>
        <v>0.625</v>
      </c>
      <c r="H33" s="15"/>
      <c r="I33">
        <f>COUNTIF(Tabel1[Location],Tabel3[[#This Row],[Schip ]])</f>
        <v>6</v>
      </c>
      <c r="J33" s="15">
        <f>Tabel3[[#This Row],['# Verkocht TOTAAL]]/VLOOKUP(Tabel3[[#This Row],[Column1]],$O$6:$W$11,8,FALSE)</f>
        <v>0.66666666666666663</v>
      </c>
      <c r="L33">
        <f>COUNTIFS(Tabel1[Location],Tabel3[[#This Row],[Schip ]],Tabel1[Boat day part],Tabel3[[#Headers],[Sail thank you parade]])</f>
        <v>0</v>
      </c>
      <c r="M33" s="15">
        <f>Tabel3[[#This Row],[Sail thank you parade]]/VLOOKUP(Tabel3[[#This Row],[Column1]],$O$6:$Z$11,11,FALSE)</f>
        <v>0</v>
      </c>
    </row>
    <row r="34" spans="1:13" x14ac:dyDescent="0.35">
      <c r="A34" t="s">
        <v>8043</v>
      </c>
      <c r="B34" t="str">
        <f>VLOOKUP(Tabel3[[#This Row],[Schip ]],Tabel1[[Location]:[WOA]],5,FALSE)</f>
        <v>Classic</v>
      </c>
      <c r="C34">
        <f>COUNTIFS(Tabel1[Location],Tabel3[[#This Row],[Schip ]],Tabel1[Boat day part],$O$3)+COUNTIFS(Tabel1[Location],Tabel3[[#This Row],[Schip ]],Tabel1[Boat day part],$Q$3)</f>
        <v>1</v>
      </c>
      <c r="D34" s="15">
        <f>Tabel3[[#This Row],['# SAIL In]]/VLOOKUP(Tabel3[[#This Row],[Column1]],$O$6:$P$11,2,FALSE)</f>
        <v>1</v>
      </c>
      <c r="E34" s="15"/>
      <c r="F34">
        <f>COUNTIF(Tabel1[Location],Tabel3[[#This Row],[Schip ]])-Tabel3[[#This Row],['# SAIL In]]</f>
        <v>4</v>
      </c>
      <c r="G34" s="15">
        <f>Tabel3[[#This Row],['# REST]]/VLOOKUP(Tabel3[[#This Row],[Column1]],$O$6:$W$11,5,FALSE)</f>
        <v>0.5</v>
      </c>
      <c r="H34" s="15"/>
      <c r="I34">
        <f>COUNTIF(Tabel1[Location],Tabel3[[#This Row],[Schip ]])</f>
        <v>5</v>
      </c>
      <c r="J34" s="15">
        <f>Tabel3[[#This Row],['# Verkocht TOTAAL]]/VLOOKUP(Tabel3[[#This Row],[Column1]],$O$6:$W$11,8,FALSE)</f>
        <v>0.55555555555555558</v>
      </c>
      <c r="L34">
        <f>COUNTIFS(Tabel1[Location],Tabel3[[#This Row],[Schip ]],Tabel1[Boat day part],Tabel3[[#Headers],[Sail thank you parade]])</f>
        <v>0</v>
      </c>
      <c r="M34" s="15">
        <f>Tabel3[[#This Row],[Sail thank you parade]]/VLOOKUP(Tabel3[[#This Row],[Column1]],$O$6:$Z$11,11,FALSE)</f>
        <v>0</v>
      </c>
    </row>
    <row r="35" spans="1:13" x14ac:dyDescent="0.35">
      <c r="A35" t="s">
        <v>8277</v>
      </c>
      <c r="B35" t="str">
        <f>VLOOKUP(Tabel3[[#This Row],[Schip ]],Tabel1[[Location]:[WOA]],5,FALSE)</f>
        <v>Classic</v>
      </c>
      <c r="C35">
        <f>COUNTIFS(Tabel1[Location],Tabel3[[#This Row],[Schip ]],Tabel1[Boat day part],$O$3)+COUNTIFS(Tabel1[Location],Tabel3[[#This Row],[Schip ]],Tabel1[Boat day part],$Q$3)</f>
        <v>1</v>
      </c>
      <c r="D35" s="15">
        <f>Tabel3[[#This Row],['# SAIL In]]/VLOOKUP(Tabel3[[#This Row],[Column1]],$O$6:$P$11,2,FALSE)</f>
        <v>1</v>
      </c>
      <c r="E35" s="15"/>
      <c r="F35">
        <f>COUNTIF(Tabel1[Location],Tabel3[[#This Row],[Schip ]])-Tabel3[[#This Row],['# SAIL In]]</f>
        <v>5</v>
      </c>
      <c r="G35" s="15">
        <f>Tabel3[[#This Row],['# REST]]/VLOOKUP(Tabel3[[#This Row],[Column1]],$O$6:$W$11,5,FALSE)</f>
        <v>0.625</v>
      </c>
      <c r="H35" s="15"/>
      <c r="I35">
        <f>COUNTIF(Tabel1[Location],Tabel3[[#This Row],[Schip ]])</f>
        <v>6</v>
      </c>
      <c r="J35" s="15">
        <f>Tabel3[[#This Row],['# Verkocht TOTAAL]]/VLOOKUP(Tabel3[[#This Row],[Column1]],$O$6:$W$11,8,FALSE)</f>
        <v>0.66666666666666663</v>
      </c>
      <c r="L35">
        <f>COUNTIFS(Tabel1[Location],Tabel3[[#This Row],[Schip ]],Tabel1[Boat day part],Tabel3[[#Headers],[Sail thank you parade]])</f>
        <v>0</v>
      </c>
      <c r="M35" s="15">
        <f>Tabel3[[#This Row],[Sail thank you parade]]/VLOOKUP(Tabel3[[#This Row],[Column1]],$O$6:$Z$11,11,FALSE)</f>
        <v>0</v>
      </c>
    </row>
    <row r="36" spans="1:13" x14ac:dyDescent="0.35">
      <c r="A36" t="s">
        <v>8355</v>
      </c>
      <c r="B36" t="str">
        <f>VLOOKUP(Tabel3[[#This Row],[Schip ]],Tabel1[[Location]:[WOA]],5,FALSE)</f>
        <v>Classic</v>
      </c>
      <c r="C36">
        <f>COUNTIFS(Tabel1[Location],Tabel3[[#This Row],[Schip ]],Tabel1[Boat day part],$O$3)+COUNTIFS(Tabel1[Location],Tabel3[[#This Row],[Schip ]],Tabel1[Boat day part],$Q$3)</f>
        <v>1</v>
      </c>
      <c r="D36" s="15">
        <f>Tabel3[[#This Row],['# SAIL In]]/VLOOKUP(Tabel3[[#This Row],[Column1]],$O$6:$P$11,2,FALSE)</f>
        <v>1</v>
      </c>
      <c r="E36" s="15"/>
      <c r="F36">
        <f>COUNTIF(Tabel1[Location],Tabel3[[#This Row],[Schip ]])-Tabel3[[#This Row],['# SAIL In]]</f>
        <v>7</v>
      </c>
      <c r="G36" s="15">
        <f>Tabel3[[#This Row],['# REST]]/VLOOKUP(Tabel3[[#This Row],[Column1]],$O$6:$W$11,5,FALSE)</f>
        <v>0.875</v>
      </c>
      <c r="H36" s="15"/>
      <c r="I36">
        <f>COUNTIF(Tabel1[Location],Tabel3[[#This Row],[Schip ]])</f>
        <v>8</v>
      </c>
      <c r="J36" s="15">
        <f>Tabel3[[#This Row],['# Verkocht TOTAAL]]/VLOOKUP(Tabel3[[#This Row],[Column1]],$O$6:$W$11,8,FALSE)</f>
        <v>0.88888888888888884</v>
      </c>
      <c r="L36">
        <f>COUNTIFS(Tabel1[Location],Tabel3[[#This Row],[Schip ]],Tabel1[Boat day part],Tabel3[[#Headers],[Sail thank you parade]])</f>
        <v>0</v>
      </c>
      <c r="M36" s="15">
        <f>Tabel3[[#This Row],[Sail thank you parade]]/VLOOKUP(Tabel3[[#This Row],[Column1]],$O$6:$Z$11,11,FALSE)</f>
        <v>0</v>
      </c>
    </row>
    <row r="37" spans="1:13" x14ac:dyDescent="0.35">
      <c r="A37" t="s">
        <v>8608</v>
      </c>
      <c r="B37" t="str">
        <f>VLOOKUP(Tabel3[[#This Row],[Schip ]],Tabel1[[Location]:[WOA]],5,FALSE)</f>
        <v>Classic</v>
      </c>
      <c r="C37">
        <f>COUNTIFS(Tabel1[Location],Tabel3[[#This Row],[Schip ]],Tabel1[Boat day part],$O$3)+COUNTIFS(Tabel1[Location],Tabel3[[#This Row],[Schip ]],Tabel1[Boat day part],$Q$3)</f>
        <v>1</v>
      </c>
      <c r="D37" s="15">
        <f>Tabel3[[#This Row],['# SAIL In]]/VLOOKUP(Tabel3[[#This Row],[Column1]],$O$6:$P$11,2,FALSE)</f>
        <v>1</v>
      </c>
      <c r="E37" s="15"/>
      <c r="F37">
        <f>COUNTIF(Tabel1[Location],Tabel3[[#This Row],[Schip ]])-Tabel3[[#This Row],['# SAIL In]]</f>
        <v>7</v>
      </c>
      <c r="G37" s="15">
        <f>Tabel3[[#This Row],['# REST]]/VLOOKUP(Tabel3[[#This Row],[Column1]],$O$6:$W$11,5,FALSE)</f>
        <v>0.875</v>
      </c>
      <c r="H37" s="15"/>
      <c r="I37">
        <f>COUNTIF(Tabel1[Location],Tabel3[[#This Row],[Schip ]])</f>
        <v>8</v>
      </c>
      <c r="J37" s="15">
        <f>Tabel3[[#This Row],['# Verkocht TOTAAL]]/VLOOKUP(Tabel3[[#This Row],[Column1]],$O$6:$W$11,8,FALSE)</f>
        <v>0.88888888888888884</v>
      </c>
      <c r="L37">
        <f>COUNTIFS(Tabel1[Location],Tabel3[[#This Row],[Schip ]],Tabel1[Boat day part],Tabel3[[#Headers],[Sail thank you parade]])</f>
        <v>0</v>
      </c>
      <c r="M37" s="15">
        <f>Tabel3[[#This Row],[Sail thank you parade]]/VLOOKUP(Tabel3[[#This Row],[Column1]],$O$6:$Z$11,11,FALSE)</f>
        <v>0</v>
      </c>
    </row>
    <row r="38" spans="1:13" x14ac:dyDescent="0.35">
      <c r="A38" t="s">
        <v>8896</v>
      </c>
      <c r="B38" t="str">
        <f>VLOOKUP(Tabel3[[#This Row],[Schip ]],Tabel1[[Location]:[WOA]],5,FALSE)</f>
        <v>Classic</v>
      </c>
      <c r="C38">
        <f>COUNTIFS(Tabel1[Location],Tabel3[[#This Row],[Schip ]],Tabel1[Boat day part],$O$3)+COUNTIFS(Tabel1[Location],Tabel3[[#This Row],[Schip ]],Tabel1[Boat day part],$Q$3)</f>
        <v>1</v>
      </c>
      <c r="D38" s="15">
        <f>Tabel3[[#This Row],['# SAIL In]]/VLOOKUP(Tabel3[[#This Row],[Column1]],$O$6:$P$11,2,FALSE)</f>
        <v>1</v>
      </c>
      <c r="E38" s="15"/>
      <c r="F38">
        <f>COUNTIF(Tabel1[Location],Tabel3[[#This Row],[Schip ]])-Tabel3[[#This Row],['# SAIL In]]</f>
        <v>4</v>
      </c>
      <c r="G38" s="15">
        <f>Tabel3[[#This Row],['# REST]]/VLOOKUP(Tabel3[[#This Row],[Column1]],$O$6:$W$11,5,FALSE)</f>
        <v>0.5</v>
      </c>
      <c r="H38" s="15"/>
      <c r="I38">
        <f>COUNTIF(Tabel1[Location],Tabel3[[#This Row],[Schip ]])</f>
        <v>5</v>
      </c>
      <c r="J38" s="15">
        <f>Tabel3[[#This Row],['# Verkocht TOTAAL]]/VLOOKUP(Tabel3[[#This Row],[Column1]],$O$6:$W$11,8,FALSE)</f>
        <v>0.55555555555555558</v>
      </c>
      <c r="L38">
        <f>COUNTIFS(Tabel1[Location],Tabel3[[#This Row],[Schip ]],Tabel1[Boat day part],Tabel3[[#Headers],[Sail thank you parade]])</f>
        <v>0</v>
      </c>
      <c r="M38" s="15">
        <f>Tabel3[[#This Row],[Sail thank you parade]]/VLOOKUP(Tabel3[[#This Row],[Column1]],$O$6:$Z$11,11,FALSE)</f>
        <v>0</v>
      </c>
    </row>
    <row r="39" spans="1:13" x14ac:dyDescent="0.35">
      <c r="A39" t="s">
        <v>8957</v>
      </c>
      <c r="B39" t="str">
        <f>VLOOKUP(Tabel3[[#This Row],[Schip ]],Tabel1[[Location]:[WOA]],5,FALSE)</f>
        <v>Classic</v>
      </c>
      <c r="C39">
        <f>COUNTIFS(Tabel1[Location],Tabel3[[#This Row],[Schip ]],Tabel1[Boat day part],$O$3)+COUNTIFS(Tabel1[Location],Tabel3[[#This Row],[Schip ]],Tabel1[Boat day part],$Q$3)</f>
        <v>1</v>
      </c>
      <c r="D39" s="15">
        <f>Tabel3[[#This Row],['# SAIL In]]/VLOOKUP(Tabel3[[#This Row],[Column1]],$O$6:$P$11,2,FALSE)</f>
        <v>1</v>
      </c>
      <c r="E39" s="15"/>
      <c r="F39">
        <f>COUNTIF(Tabel1[Location],Tabel3[[#This Row],[Schip ]])-Tabel3[[#This Row],['# SAIL In]]</f>
        <v>5</v>
      </c>
      <c r="G39" s="15">
        <f>Tabel3[[#This Row],['# REST]]/VLOOKUP(Tabel3[[#This Row],[Column1]],$O$6:$W$11,5,FALSE)</f>
        <v>0.625</v>
      </c>
      <c r="H39" s="15"/>
      <c r="I39">
        <f>COUNTIF(Tabel1[Location],Tabel3[[#This Row],[Schip ]])</f>
        <v>6</v>
      </c>
      <c r="J39" s="15">
        <f>Tabel3[[#This Row],['# Verkocht TOTAAL]]/VLOOKUP(Tabel3[[#This Row],[Column1]],$O$6:$W$11,8,FALSE)</f>
        <v>0.66666666666666663</v>
      </c>
      <c r="L39">
        <f>COUNTIFS(Tabel1[Location],Tabel3[[#This Row],[Schip ]],Tabel1[Boat day part],Tabel3[[#Headers],[Sail thank you parade]])</f>
        <v>0</v>
      </c>
      <c r="M39" s="15">
        <f>Tabel3[[#This Row],[Sail thank you parade]]/VLOOKUP(Tabel3[[#This Row],[Column1]],$O$6:$Z$11,11,FALSE)</f>
        <v>0</v>
      </c>
    </row>
    <row r="40" spans="1:13" x14ac:dyDescent="0.35">
      <c r="A40" t="s">
        <v>9039</v>
      </c>
      <c r="B40" t="str">
        <f>VLOOKUP(Tabel3[[#This Row],[Schip ]],Tabel1[[Location]:[WOA]],5,FALSE)</f>
        <v>Dock</v>
      </c>
      <c r="C40">
        <f>COUNTIFS(Tabel1[Location],Tabel3[[#This Row],[Schip ]],Tabel1[Boat day part],$O$3)+COUNTIFS(Tabel1[Location],Tabel3[[#This Row],[Schip ]],Tabel1[Boat day part],$Q$3)</f>
        <v>1</v>
      </c>
      <c r="D40" s="15">
        <f>Tabel3[[#This Row],['# SAIL In]]/VLOOKUP(Tabel3[[#This Row],[Column1]],$O$6:$P$11,2,FALSE)</f>
        <v>1</v>
      </c>
      <c r="E40" s="15"/>
      <c r="F40">
        <f>COUNTIF(Tabel1[Location],Tabel3[[#This Row],[Schip ]])-Tabel3[[#This Row],['# SAIL In]]</f>
        <v>3</v>
      </c>
      <c r="G40" s="15">
        <f>Tabel3[[#This Row],['# REST]]/VLOOKUP(Tabel3[[#This Row],[Column1]],$O$6:$W$11,5,FALSE)</f>
        <v>0.27272727272727271</v>
      </c>
      <c r="H40" s="15"/>
      <c r="I40">
        <f>COUNTIF(Tabel1[Location],Tabel3[[#This Row],[Schip ]])</f>
        <v>4</v>
      </c>
      <c r="J40" s="15">
        <f>Tabel3[[#This Row],['# Verkocht TOTAAL]]/VLOOKUP(Tabel3[[#This Row],[Column1]],$O$6:$W$11,8,FALSE)</f>
        <v>0.33333333333333331</v>
      </c>
      <c r="L40">
        <f>COUNTIFS(Tabel1[Location],Tabel3[[#This Row],[Schip ]],Tabel1[Boat day part],Tabel3[[#Headers],[Sail thank you parade]])</f>
        <v>0</v>
      </c>
      <c r="M40" s="15" t="e">
        <f>Tabel3[[#This Row],[Sail thank you parade]]/VLOOKUP(Tabel3[[#This Row],[Column1]],$O$6:$Z$11,11,FALSE)</f>
        <v>#DIV/0!</v>
      </c>
    </row>
    <row r="41" spans="1:13" x14ac:dyDescent="0.35">
      <c r="A41" t="s">
        <v>9087</v>
      </c>
      <c r="B41" t="str">
        <f>VLOOKUP(Tabel3[[#This Row],[Schip ]],Tabel1[[Location]:[WOA]],5,FALSE)</f>
        <v>Classic</v>
      </c>
      <c r="C41">
        <f>COUNTIFS(Tabel1[Location],Tabel3[[#This Row],[Schip ]],Tabel1[Boat day part],$O$3)+COUNTIFS(Tabel1[Location],Tabel3[[#This Row],[Schip ]],Tabel1[Boat day part],$Q$3)</f>
        <v>1</v>
      </c>
      <c r="D41" s="15">
        <f>Tabel3[[#This Row],['# SAIL In]]/VLOOKUP(Tabel3[[#This Row],[Column1]],$O$6:$P$11,2,FALSE)</f>
        <v>1</v>
      </c>
      <c r="E41" s="15"/>
      <c r="F41">
        <f>COUNTIF(Tabel1[Location],Tabel3[[#This Row],[Schip ]])-Tabel3[[#This Row],['# SAIL In]]</f>
        <v>3</v>
      </c>
      <c r="G41" s="15">
        <f>Tabel3[[#This Row],['# REST]]/VLOOKUP(Tabel3[[#This Row],[Column1]],$O$6:$W$11,5,FALSE)</f>
        <v>0.375</v>
      </c>
      <c r="H41" s="15"/>
      <c r="I41">
        <f>COUNTIF(Tabel1[Location],Tabel3[[#This Row],[Schip ]])</f>
        <v>4</v>
      </c>
      <c r="J41" s="15">
        <f>Tabel3[[#This Row],['# Verkocht TOTAAL]]/VLOOKUP(Tabel3[[#This Row],[Column1]],$O$6:$W$11,8,FALSE)</f>
        <v>0.44444444444444442</v>
      </c>
      <c r="L41">
        <f>COUNTIFS(Tabel1[Location],Tabel3[[#This Row],[Schip ]],Tabel1[Boat day part],Tabel3[[#Headers],[Sail thank you parade]])</f>
        <v>0</v>
      </c>
      <c r="M41" s="15">
        <f>Tabel3[[#This Row],[Sail thank you parade]]/VLOOKUP(Tabel3[[#This Row],[Column1]],$O$6:$Z$11,11,FALSE)</f>
        <v>0</v>
      </c>
    </row>
    <row r="42" spans="1:13" x14ac:dyDescent="0.35">
      <c r="A42" t="s">
        <v>9250</v>
      </c>
      <c r="B42" t="str">
        <f>VLOOKUP(Tabel3[[#This Row],[Schip ]],Tabel1[[Location]:[WOA]],5,FALSE)</f>
        <v>Classic</v>
      </c>
      <c r="C42">
        <f>COUNTIFS(Tabel1[Location],Tabel3[[#This Row],[Schip ]],Tabel1[Boat day part],$O$3)+COUNTIFS(Tabel1[Location],Tabel3[[#This Row],[Schip ]],Tabel1[Boat day part],$Q$3)</f>
        <v>1</v>
      </c>
      <c r="D42" s="15">
        <f>Tabel3[[#This Row],['# SAIL In]]/VLOOKUP(Tabel3[[#This Row],[Column1]],$O$6:$P$11,2,FALSE)</f>
        <v>1</v>
      </c>
      <c r="E42" s="15"/>
      <c r="F42">
        <f>COUNTIF(Tabel1[Location],Tabel3[[#This Row],[Schip ]])-Tabel3[[#This Row],['# SAIL In]]</f>
        <v>2</v>
      </c>
      <c r="G42" s="15">
        <f>Tabel3[[#This Row],['# REST]]/VLOOKUP(Tabel3[[#This Row],[Column1]],$O$6:$W$11,5,FALSE)</f>
        <v>0.25</v>
      </c>
      <c r="H42" s="15"/>
      <c r="I42">
        <f>COUNTIF(Tabel1[Location],Tabel3[[#This Row],[Schip ]])</f>
        <v>3</v>
      </c>
      <c r="J42" s="15">
        <f>Tabel3[[#This Row],['# Verkocht TOTAAL]]/VLOOKUP(Tabel3[[#This Row],[Column1]],$O$6:$W$11,8,FALSE)</f>
        <v>0.33333333333333331</v>
      </c>
      <c r="L42">
        <f>COUNTIFS(Tabel1[Location],Tabel3[[#This Row],[Schip ]],Tabel1[Boat day part],Tabel3[[#Headers],[Sail thank you parade]])</f>
        <v>0</v>
      </c>
      <c r="M42" s="15">
        <f>Tabel3[[#This Row],[Sail thank you parade]]/VLOOKUP(Tabel3[[#This Row],[Column1]],$O$6:$Z$11,11,FALSE)</f>
        <v>0</v>
      </c>
    </row>
    <row r="43" spans="1:13" x14ac:dyDescent="0.35">
      <c r="A43" t="s">
        <v>9372</v>
      </c>
      <c r="B43" t="str">
        <f>VLOOKUP(Tabel3[[#This Row],[Schip ]],Tabel1[[Location]:[WOA]],5,FALSE)</f>
        <v>Classic</v>
      </c>
      <c r="C43">
        <f>COUNTIFS(Tabel1[Location],Tabel3[[#This Row],[Schip ]],Tabel1[Boat day part],$O$3)+COUNTIFS(Tabel1[Location],Tabel3[[#This Row],[Schip ]],Tabel1[Boat day part],$Q$3)</f>
        <v>1</v>
      </c>
      <c r="D43" s="15">
        <f>Tabel3[[#This Row],['# SAIL In]]/VLOOKUP(Tabel3[[#This Row],[Column1]],$O$6:$P$11,2,FALSE)</f>
        <v>1</v>
      </c>
      <c r="E43" s="15"/>
      <c r="F43">
        <f>COUNTIF(Tabel1[Location],Tabel3[[#This Row],[Schip ]])-Tabel3[[#This Row],['# SAIL In]]</f>
        <v>4</v>
      </c>
      <c r="G43" s="15">
        <f>Tabel3[[#This Row],['# REST]]/VLOOKUP(Tabel3[[#This Row],[Column1]],$O$6:$W$11,5,FALSE)</f>
        <v>0.5</v>
      </c>
      <c r="H43" s="15"/>
      <c r="I43">
        <f>COUNTIF(Tabel1[Location],Tabel3[[#This Row],[Schip ]])</f>
        <v>5</v>
      </c>
      <c r="J43" s="15">
        <f>Tabel3[[#This Row],['# Verkocht TOTAAL]]/VLOOKUP(Tabel3[[#This Row],[Column1]],$O$6:$W$11,8,FALSE)</f>
        <v>0.55555555555555558</v>
      </c>
      <c r="L43">
        <f>COUNTIFS(Tabel1[Location],Tabel3[[#This Row],[Schip ]],Tabel1[Boat day part],Tabel3[[#Headers],[Sail thank you parade]])</f>
        <v>0</v>
      </c>
      <c r="M43" s="15">
        <f>Tabel3[[#This Row],[Sail thank you parade]]/VLOOKUP(Tabel3[[#This Row],[Column1]],$O$6:$Z$11,11,FALSE)</f>
        <v>0</v>
      </c>
    </row>
    <row r="44" spans="1:13" x14ac:dyDescent="0.35">
      <c r="A44" t="s">
        <v>9519</v>
      </c>
      <c r="B44" t="str">
        <f>VLOOKUP(Tabel3[[#This Row],[Schip ]],Tabel1[[Location]:[WOA]],5,FALSE)</f>
        <v>Classic</v>
      </c>
      <c r="C44">
        <f>COUNTIFS(Tabel1[Location],Tabel3[[#This Row],[Schip ]],Tabel1[Boat day part],$O$3)+COUNTIFS(Tabel1[Location],Tabel3[[#This Row],[Schip ]],Tabel1[Boat day part],$Q$3)</f>
        <v>1</v>
      </c>
      <c r="D44" s="15">
        <f>Tabel3[[#This Row],['# SAIL In]]/VLOOKUP(Tabel3[[#This Row],[Column1]],$O$6:$P$11,2,FALSE)</f>
        <v>1</v>
      </c>
      <c r="E44" s="15"/>
      <c r="F44">
        <f>COUNTIF(Tabel1[Location],Tabel3[[#This Row],[Schip ]])-Tabel3[[#This Row],['# SAIL In]]</f>
        <v>3</v>
      </c>
      <c r="G44" s="15">
        <f>Tabel3[[#This Row],['# REST]]/VLOOKUP(Tabel3[[#This Row],[Column1]],$O$6:$W$11,5,FALSE)</f>
        <v>0.375</v>
      </c>
      <c r="H44" s="15"/>
      <c r="I44">
        <f>COUNTIF(Tabel1[Location],Tabel3[[#This Row],[Schip ]])</f>
        <v>4</v>
      </c>
      <c r="J44" s="15">
        <f>Tabel3[[#This Row],['# Verkocht TOTAAL]]/VLOOKUP(Tabel3[[#This Row],[Column1]],$O$6:$W$11,8,FALSE)</f>
        <v>0.44444444444444442</v>
      </c>
      <c r="L44">
        <f>COUNTIFS(Tabel1[Location],Tabel3[[#This Row],[Schip ]],Tabel1[Boat day part],Tabel3[[#Headers],[Sail thank you parade]])</f>
        <v>0</v>
      </c>
      <c r="M44" s="15">
        <f>Tabel3[[#This Row],[Sail thank you parade]]/VLOOKUP(Tabel3[[#This Row],[Column1]],$O$6:$Z$11,11,FALSE)</f>
        <v>0</v>
      </c>
    </row>
    <row r="45" spans="1:13" x14ac:dyDescent="0.35">
      <c r="A45" t="s">
        <v>9665</v>
      </c>
      <c r="B45" t="str">
        <f>VLOOKUP(Tabel3[[#This Row],[Schip ]],Tabel1[[Location]:[WOA]],5,FALSE)</f>
        <v>Classic</v>
      </c>
      <c r="C45">
        <f>COUNTIFS(Tabel1[Location],Tabel3[[#This Row],[Schip ]],Tabel1[Boat day part],$O$3)+COUNTIFS(Tabel1[Location],Tabel3[[#This Row],[Schip ]],Tabel1[Boat day part],$Q$3)</f>
        <v>1</v>
      </c>
      <c r="D45" s="15">
        <f>Tabel3[[#This Row],['# SAIL In]]/VLOOKUP(Tabel3[[#This Row],[Column1]],$O$6:$P$11,2,FALSE)</f>
        <v>1</v>
      </c>
      <c r="E45" s="15"/>
      <c r="F45">
        <f>COUNTIF(Tabel1[Location],Tabel3[[#This Row],[Schip ]])-Tabel3[[#This Row],['# SAIL In]]</f>
        <v>2</v>
      </c>
      <c r="G45" s="15">
        <f>Tabel3[[#This Row],['# REST]]/VLOOKUP(Tabel3[[#This Row],[Column1]],$O$6:$W$11,5,FALSE)</f>
        <v>0.25</v>
      </c>
      <c r="H45" s="15"/>
      <c r="I45">
        <f>COUNTIF(Tabel1[Location],Tabel3[[#This Row],[Schip ]])</f>
        <v>3</v>
      </c>
      <c r="J45" s="15">
        <f>Tabel3[[#This Row],['# Verkocht TOTAAL]]/VLOOKUP(Tabel3[[#This Row],[Column1]],$O$6:$W$11,8,FALSE)</f>
        <v>0.33333333333333331</v>
      </c>
      <c r="L45">
        <f>COUNTIFS(Tabel1[Location],Tabel3[[#This Row],[Schip ]],Tabel1[Boat day part],Tabel3[[#Headers],[Sail thank you parade]])</f>
        <v>0</v>
      </c>
      <c r="M45" s="15">
        <f>Tabel3[[#This Row],[Sail thank you parade]]/VLOOKUP(Tabel3[[#This Row],[Column1]],$O$6:$Z$11,11,FALSE)</f>
        <v>0</v>
      </c>
    </row>
    <row r="46" spans="1:13" x14ac:dyDescent="0.35">
      <c r="A46" t="s">
        <v>9705</v>
      </c>
      <c r="B46" t="str">
        <f>VLOOKUP(Tabel3[[#This Row],[Schip ]],Tabel1[[Location]:[WOA]],5,FALSE)</f>
        <v>Classic</v>
      </c>
      <c r="C46">
        <f>COUNTIFS(Tabel1[Location],Tabel3[[#This Row],[Schip ]],Tabel1[Boat day part],$O$3)+COUNTIFS(Tabel1[Location],Tabel3[[#This Row],[Schip ]],Tabel1[Boat day part],$Q$3)</f>
        <v>0</v>
      </c>
      <c r="D46" s="15">
        <f>Tabel3[[#This Row],['# SAIL In]]/VLOOKUP(Tabel3[[#This Row],[Column1]],$O$6:$P$11,2,FALSE)</f>
        <v>0</v>
      </c>
      <c r="E46" s="15"/>
      <c r="F46">
        <f>COUNTIF(Tabel1[Location],Tabel3[[#This Row],[Schip ]])-Tabel3[[#This Row],['# SAIL In]]</f>
        <v>5</v>
      </c>
      <c r="G46" s="15">
        <f>Tabel3[[#This Row],['# REST]]/VLOOKUP(Tabel3[[#This Row],[Column1]],$O$6:$W$11,5,FALSE)</f>
        <v>0.625</v>
      </c>
      <c r="H46" s="15"/>
      <c r="I46">
        <f>COUNTIF(Tabel1[Location],Tabel3[[#This Row],[Schip ]])</f>
        <v>5</v>
      </c>
      <c r="J46" s="15">
        <f>Tabel3[[#This Row],['# Verkocht TOTAAL]]/VLOOKUP(Tabel3[[#This Row],[Column1]],$O$6:$W$11,8,FALSE)</f>
        <v>0.55555555555555558</v>
      </c>
      <c r="L46">
        <f>COUNTIFS(Tabel1[Location],Tabel3[[#This Row],[Schip ]],Tabel1[Boat day part],Tabel3[[#Headers],[Sail thank you parade]])</f>
        <v>0</v>
      </c>
      <c r="M46" s="15">
        <f>Tabel3[[#This Row],[Sail thank you parade]]/VLOOKUP(Tabel3[[#This Row],[Column1]],$O$6:$Z$11,11,FALSE)</f>
        <v>0</v>
      </c>
    </row>
    <row r="47" spans="1:13" x14ac:dyDescent="0.35">
      <c r="A47" t="s">
        <v>9847</v>
      </c>
      <c r="B47" t="str">
        <f>VLOOKUP(Tabel3[[#This Row],[Schip ]],Tabel1[[Location]:[WOA]],5,FALSE)</f>
        <v>Classic</v>
      </c>
      <c r="C47">
        <f>COUNTIFS(Tabel1[Location],Tabel3[[#This Row],[Schip ]],Tabel1[Boat day part],$O$3)+COUNTIFS(Tabel1[Location],Tabel3[[#This Row],[Schip ]],Tabel1[Boat day part],$Q$3)</f>
        <v>1</v>
      </c>
      <c r="D47" s="15">
        <f>Tabel3[[#This Row],['# SAIL In]]/VLOOKUP(Tabel3[[#This Row],[Column1]],$O$6:$P$11,2,FALSE)</f>
        <v>1</v>
      </c>
      <c r="E47" s="15"/>
      <c r="F47">
        <f>COUNTIF(Tabel1[Location],Tabel3[[#This Row],[Schip ]])-Tabel3[[#This Row],['# SAIL In]]</f>
        <v>6</v>
      </c>
      <c r="G47" s="15">
        <f>Tabel3[[#This Row],['# REST]]/VLOOKUP(Tabel3[[#This Row],[Column1]],$O$6:$W$11,5,FALSE)</f>
        <v>0.75</v>
      </c>
      <c r="H47" s="15"/>
      <c r="I47">
        <f>COUNTIF(Tabel1[Location],Tabel3[[#This Row],[Schip ]])</f>
        <v>7</v>
      </c>
      <c r="J47" s="15">
        <f>Tabel3[[#This Row],['# Verkocht TOTAAL]]/VLOOKUP(Tabel3[[#This Row],[Column1]],$O$6:$W$11,8,FALSE)</f>
        <v>0.77777777777777779</v>
      </c>
      <c r="L47">
        <f>COUNTIFS(Tabel1[Location],Tabel3[[#This Row],[Schip ]],Tabel1[Boat day part],Tabel3[[#Headers],[Sail thank you parade]])</f>
        <v>0</v>
      </c>
      <c r="M47" s="15">
        <f>Tabel3[[#This Row],[Sail thank you parade]]/VLOOKUP(Tabel3[[#This Row],[Column1]],$O$6:$Z$11,11,FALSE)</f>
        <v>0</v>
      </c>
    </row>
    <row r="48" spans="1:13" x14ac:dyDescent="0.35">
      <c r="A48" t="s">
        <v>9913</v>
      </c>
      <c r="B48" t="str">
        <f>VLOOKUP(Tabel3[[#This Row],[Schip ]],Tabel1[[Location]:[WOA]],5,FALSE)</f>
        <v>Classic</v>
      </c>
      <c r="C48">
        <f>COUNTIFS(Tabel1[Location],Tabel3[[#This Row],[Schip ]],Tabel1[Boat day part],$O$3)+COUNTIFS(Tabel1[Location],Tabel3[[#This Row],[Schip ]],Tabel1[Boat day part],$Q$3)</f>
        <v>1</v>
      </c>
      <c r="D48" s="15">
        <f>Tabel3[[#This Row],['# SAIL In]]/VLOOKUP(Tabel3[[#This Row],[Column1]],$O$6:$P$11,2,FALSE)</f>
        <v>1</v>
      </c>
      <c r="E48" s="15"/>
      <c r="F48">
        <f>COUNTIF(Tabel1[Location],Tabel3[[#This Row],[Schip ]])-Tabel3[[#This Row],['# SAIL In]]</f>
        <v>7</v>
      </c>
      <c r="G48" s="15">
        <f>Tabel3[[#This Row],['# REST]]/VLOOKUP(Tabel3[[#This Row],[Column1]],$O$6:$W$11,5,FALSE)</f>
        <v>0.875</v>
      </c>
      <c r="H48" s="15"/>
      <c r="I48">
        <f>COUNTIF(Tabel1[Location],Tabel3[[#This Row],[Schip ]])</f>
        <v>8</v>
      </c>
      <c r="J48" s="15">
        <f>Tabel3[[#This Row],['# Verkocht TOTAAL]]/VLOOKUP(Tabel3[[#This Row],[Column1]],$O$6:$W$11,8,FALSE)</f>
        <v>0.88888888888888884</v>
      </c>
      <c r="L48">
        <f>COUNTIFS(Tabel1[Location],Tabel3[[#This Row],[Schip ]],Tabel1[Boat day part],Tabel3[[#Headers],[Sail thank you parade]])</f>
        <v>0</v>
      </c>
      <c r="M48" s="15">
        <f>Tabel3[[#This Row],[Sail thank you parade]]/VLOOKUP(Tabel3[[#This Row],[Column1]],$O$6:$Z$11,11,FALSE)</f>
        <v>0</v>
      </c>
    </row>
    <row r="49" spans="1:13" x14ac:dyDescent="0.35">
      <c r="A49" t="s">
        <v>10068</v>
      </c>
      <c r="B49" t="str">
        <f>VLOOKUP(Tabel3[[#This Row],[Schip ]],Tabel1[[Location]:[WOA]],5,FALSE)</f>
        <v>Classic</v>
      </c>
      <c r="C49">
        <f>COUNTIFS(Tabel1[Location],Tabel3[[#This Row],[Schip ]],Tabel1[Boat day part],$O$3)+COUNTIFS(Tabel1[Location],Tabel3[[#This Row],[Schip ]],Tabel1[Boat day part],$Q$3)</f>
        <v>1</v>
      </c>
      <c r="D49" s="15">
        <f>Tabel3[[#This Row],['# SAIL In]]/VLOOKUP(Tabel3[[#This Row],[Column1]],$O$6:$P$11,2,FALSE)</f>
        <v>1</v>
      </c>
      <c r="E49" s="15"/>
      <c r="F49">
        <f>COUNTIF(Tabel1[Location],Tabel3[[#This Row],[Schip ]])-Tabel3[[#This Row],['# SAIL In]]</f>
        <v>7</v>
      </c>
      <c r="G49" s="15">
        <f>Tabel3[[#This Row],['# REST]]/VLOOKUP(Tabel3[[#This Row],[Column1]],$O$6:$W$11,5,FALSE)</f>
        <v>0.875</v>
      </c>
      <c r="H49" s="15"/>
      <c r="I49">
        <f>COUNTIF(Tabel1[Location],Tabel3[[#This Row],[Schip ]])</f>
        <v>8</v>
      </c>
      <c r="J49" s="15">
        <f>Tabel3[[#This Row],['# Verkocht TOTAAL]]/VLOOKUP(Tabel3[[#This Row],[Column1]],$O$6:$W$11,8,FALSE)</f>
        <v>0.88888888888888884</v>
      </c>
      <c r="L49">
        <f>COUNTIFS(Tabel1[Location],Tabel3[[#This Row],[Schip ]],Tabel1[Boat day part],Tabel3[[#Headers],[Sail thank you parade]])</f>
        <v>0</v>
      </c>
      <c r="M49" s="15">
        <f>Tabel3[[#This Row],[Sail thank you parade]]/VLOOKUP(Tabel3[[#This Row],[Column1]],$O$6:$Z$11,11,FALSE)</f>
        <v>0</v>
      </c>
    </row>
    <row r="50" spans="1:13" x14ac:dyDescent="0.35">
      <c r="A50" t="s">
        <v>10253</v>
      </c>
      <c r="B50" t="str">
        <f>VLOOKUP(Tabel3[[#This Row],[Schip ]],Tabel1[[Location]:[WOA]],5,FALSE)</f>
        <v>Classic</v>
      </c>
      <c r="C50">
        <f>COUNTIFS(Tabel1[Location],Tabel3[[#This Row],[Schip ]],Tabel1[Boat day part],$O$3)+COUNTIFS(Tabel1[Location],Tabel3[[#This Row],[Schip ]],Tabel1[Boat day part],$Q$3)</f>
        <v>1</v>
      </c>
      <c r="D50" s="15">
        <f>Tabel3[[#This Row],['# SAIL In]]/VLOOKUP(Tabel3[[#This Row],[Column1]],$O$6:$P$11,2,FALSE)</f>
        <v>1</v>
      </c>
      <c r="E50" s="15"/>
      <c r="F50">
        <f>COUNTIF(Tabel1[Location],Tabel3[[#This Row],[Schip ]])-Tabel3[[#This Row],['# SAIL In]]</f>
        <v>4</v>
      </c>
      <c r="G50" s="15">
        <f>Tabel3[[#This Row],['# REST]]/VLOOKUP(Tabel3[[#This Row],[Column1]],$O$6:$W$11,5,FALSE)</f>
        <v>0.5</v>
      </c>
      <c r="H50" s="15"/>
      <c r="I50">
        <f>COUNTIF(Tabel1[Location],Tabel3[[#This Row],[Schip ]])</f>
        <v>5</v>
      </c>
      <c r="J50" s="15">
        <f>Tabel3[[#This Row],['# Verkocht TOTAAL]]/VLOOKUP(Tabel3[[#This Row],[Column1]],$O$6:$W$11,8,FALSE)</f>
        <v>0.55555555555555558</v>
      </c>
      <c r="L50">
        <f>COUNTIFS(Tabel1[Location],Tabel3[[#This Row],[Schip ]],Tabel1[Boat day part],Tabel3[[#Headers],[Sail thank you parade]])</f>
        <v>0</v>
      </c>
      <c r="M50" s="15">
        <f>Tabel3[[#This Row],[Sail thank you parade]]/VLOOKUP(Tabel3[[#This Row],[Column1]],$O$6:$Z$11,11,FALSE)</f>
        <v>0</v>
      </c>
    </row>
    <row r="51" spans="1:13" x14ac:dyDescent="0.35">
      <c r="A51" t="s">
        <v>10314</v>
      </c>
      <c r="B51" t="str">
        <f>VLOOKUP(Tabel3[[#This Row],[Schip ]],Tabel1[[Location]:[WOA]],5,FALSE)</f>
        <v>Classic</v>
      </c>
      <c r="C51">
        <f>COUNTIFS(Tabel1[Location],Tabel3[[#This Row],[Schip ]],Tabel1[Boat day part],$O$3)+COUNTIFS(Tabel1[Location],Tabel3[[#This Row],[Schip ]],Tabel1[Boat day part],$Q$3)</f>
        <v>1</v>
      </c>
      <c r="D51" s="15">
        <f>Tabel3[[#This Row],['# SAIL In]]/VLOOKUP(Tabel3[[#This Row],[Column1]],$O$6:$P$11,2,FALSE)</f>
        <v>1</v>
      </c>
      <c r="E51" s="15"/>
      <c r="F51">
        <f>COUNTIF(Tabel1[Location],Tabel3[[#This Row],[Schip ]])-Tabel3[[#This Row],['# SAIL In]]</f>
        <v>4</v>
      </c>
      <c r="G51" s="15">
        <f>Tabel3[[#This Row],['# REST]]/VLOOKUP(Tabel3[[#This Row],[Column1]],$O$6:$W$11,5,FALSE)</f>
        <v>0.5</v>
      </c>
      <c r="H51" s="15"/>
      <c r="I51">
        <f>COUNTIF(Tabel1[Location],Tabel3[[#This Row],[Schip ]])</f>
        <v>5</v>
      </c>
      <c r="J51" s="15">
        <f>Tabel3[[#This Row],['# Verkocht TOTAAL]]/VLOOKUP(Tabel3[[#This Row],[Column1]],$O$6:$W$11,8,FALSE)</f>
        <v>0.55555555555555558</v>
      </c>
      <c r="L51">
        <f>COUNTIFS(Tabel1[Location],Tabel3[[#This Row],[Schip ]],Tabel1[Boat day part],Tabel3[[#Headers],[Sail thank you parade]])</f>
        <v>0</v>
      </c>
      <c r="M51" s="15">
        <f>Tabel3[[#This Row],[Sail thank you parade]]/VLOOKUP(Tabel3[[#This Row],[Column1]],$O$6:$Z$11,11,FALSE)</f>
        <v>0</v>
      </c>
    </row>
    <row r="52" spans="1:13" x14ac:dyDescent="0.35">
      <c r="A52" t="s">
        <v>10440</v>
      </c>
      <c r="B52" t="str">
        <f>VLOOKUP(Tabel3[[#This Row],[Schip ]],Tabel1[[Location]:[WOA]],5,FALSE)</f>
        <v>Classic</v>
      </c>
      <c r="C52">
        <f>COUNTIFS(Tabel1[Location],Tabel3[[#This Row],[Schip ]],Tabel1[Boat day part],$O$3)+COUNTIFS(Tabel1[Location],Tabel3[[#This Row],[Schip ]],Tabel1[Boat day part],$Q$3)</f>
        <v>0</v>
      </c>
      <c r="D52" s="15">
        <f>Tabel3[[#This Row],['# SAIL In]]/VLOOKUP(Tabel3[[#This Row],[Column1]],$O$6:$P$11,2,FALSE)</f>
        <v>0</v>
      </c>
      <c r="E52" s="15"/>
      <c r="F52">
        <f>COUNTIF(Tabel1[Location],Tabel3[[#This Row],[Schip ]])-Tabel3[[#This Row],['# SAIL In]]</f>
        <v>5</v>
      </c>
      <c r="G52" s="15">
        <f>Tabel3[[#This Row],['# REST]]/VLOOKUP(Tabel3[[#This Row],[Column1]],$O$6:$W$11,5,FALSE)</f>
        <v>0.625</v>
      </c>
      <c r="H52" s="15"/>
      <c r="I52">
        <f>COUNTIF(Tabel1[Location],Tabel3[[#This Row],[Schip ]])</f>
        <v>5</v>
      </c>
      <c r="J52" s="15">
        <f>Tabel3[[#This Row],['# Verkocht TOTAAL]]/VLOOKUP(Tabel3[[#This Row],[Column1]],$O$6:$W$11,8,FALSE)</f>
        <v>0.55555555555555558</v>
      </c>
      <c r="L52">
        <f>COUNTIFS(Tabel1[Location],Tabel3[[#This Row],[Schip ]],Tabel1[Boat day part],Tabel3[[#Headers],[Sail thank you parade]])</f>
        <v>0</v>
      </c>
      <c r="M52" s="15">
        <f>Tabel3[[#This Row],[Sail thank you parade]]/VLOOKUP(Tabel3[[#This Row],[Column1]],$O$6:$Z$11,11,FALSE)</f>
        <v>0</v>
      </c>
    </row>
    <row r="53" spans="1:13" x14ac:dyDescent="0.35">
      <c r="A53" t="s">
        <v>1804</v>
      </c>
      <c r="B53" t="str">
        <f>VLOOKUP(Tabel3[[#This Row],[Schip ]],Tabel1[[Location]:[WOA]],5,FALSE)</f>
        <v>Classic Blaauw</v>
      </c>
      <c r="C53">
        <f>COUNTIFS(Tabel1[Location],Tabel3[[#This Row],[Schip ]],Tabel1[Boat day part],$O$3)+COUNTIFS(Tabel1[Location],Tabel3[[#This Row],[Schip ]],Tabel1[Boat day part],$Q$3)</f>
        <v>1</v>
      </c>
      <c r="D53" s="15">
        <f>Tabel3[[#This Row],['# SAIL In]]/VLOOKUP(Tabel3[[#This Row],[Column1]],$O$6:$P$11,2,FALSE)</f>
        <v>1</v>
      </c>
      <c r="E53" s="15"/>
      <c r="F53">
        <f>COUNTIF(Tabel1[Location],Tabel3[[#This Row],[Schip ]])-Tabel3[[#This Row],['# SAIL In]]</f>
        <v>4</v>
      </c>
      <c r="G53" s="15">
        <f>Tabel3[[#This Row],['# REST]]/VLOOKUP(Tabel3[[#This Row],[Column1]],$O$6:$W$11,5,FALSE)</f>
        <v>0.5</v>
      </c>
      <c r="H53" s="15"/>
      <c r="I53">
        <f>COUNTIF(Tabel1[Location],Tabel3[[#This Row],[Schip ]])</f>
        <v>5</v>
      </c>
      <c r="J53" s="15">
        <f>Tabel3[[#This Row],['# Verkocht TOTAAL]]/VLOOKUP(Tabel3[[#This Row],[Column1]],$O$6:$W$11,8,FALSE)</f>
        <v>0.55555555555555558</v>
      </c>
      <c r="L53">
        <f>COUNTIFS(Tabel1[Location],Tabel3[[#This Row],[Schip ]],Tabel1[Boat day part],Tabel3[[#Headers],[Sail thank you parade]])</f>
        <v>0</v>
      </c>
      <c r="M53" s="15">
        <f>Tabel3[[#This Row],[Sail thank you parade]]/VLOOKUP(Tabel3[[#This Row],[Column1]],$O$6:$Z$11,11,FALSE)</f>
        <v>0</v>
      </c>
    </row>
    <row r="54" spans="1:13" x14ac:dyDescent="0.35">
      <c r="A54" t="s">
        <v>2009</v>
      </c>
      <c r="B54" t="str">
        <f>VLOOKUP(Tabel3[[#This Row],[Schip ]],Tabel1[[Location]:[WOA]],5,FALSE)</f>
        <v>Classic Blaauw</v>
      </c>
      <c r="C54">
        <f>COUNTIFS(Tabel1[Location],Tabel3[[#This Row],[Schip ]],Tabel1[Boat day part],$O$3)+COUNTIFS(Tabel1[Location],Tabel3[[#This Row],[Schip ]],Tabel1[Boat day part],$Q$3)</f>
        <v>1</v>
      </c>
      <c r="D54" s="15">
        <f>Tabel3[[#This Row],['# SAIL In]]/VLOOKUP(Tabel3[[#This Row],[Column1]],$O$6:$P$11,2,FALSE)</f>
        <v>1</v>
      </c>
      <c r="E54" s="15"/>
      <c r="F54">
        <f>COUNTIF(Tabel1[Location],Tabel3[[#This Row],[Schip ]])-Tabel3[[#This Row],['# SAIL In]]</f>
        <v>6</v>
      </c>
      <c r="G54" s="15">
        <f>Tabel3[[#This Row],['# REST]]/VLOOKUP(Tabel3[[#This Row],[Column1]],$O$6:$W$11,5,FALSE)</f>
        <v>0.75</v>
      </c>
      <c r="H54" s="15"/>
      <c r="I54">
        <f>COUNTIF(Tabel1[Location],Tabel3[[#This Row],[Schip ]])</f>
        <v>7</v>
      </c>
      <c r="J54" s="15">
        <f>Tabel3[[#This Row],['# Verkocht TOTAAL]]/VLOOKUP(Tabel3[[#This Row],[Column1]],$O$6:$W$11,8,FALSE)</f>
        <v>0.77777777777777779</v>
      </c>
      <c r="L54">
        <f>COUNTIFS(Tabel1[Location],Tabel3[[#This Row],[Schip ]],Tabel1[Boat day part],Tabel3[[#Headers],[Sail thank you parade]])</f>
        <v>0</v>
      </c>
      <c r="M54" s="15">
        <f>Tabel3[[#This Row],[Sail thank you parade]]/VLOOKUP(Tabel3[[#This Row],[Column1]],$O$6:$Z$11,11,FALSE)</f>
        <v>0</v>
      </c>
    </row>
    <row r="55" spans="1:13" x14ac:dyDescent="0.35">
      <c r="A55" t="s">
        <v>2930</v>
      </c>
      <c r="B55" t="str">
        <f>VLOOKUP(Tabel3[[#This Row],[Schip ]],Tabel1[[Location]:[WOA]],5,FALSE)</f>
        <v>Classic Blaauw</v>
      </c>
      <c r="C55">
        <f>COUNTIFS(Tabel1[Location],Tabel3[[#This Row],[Schip ]],Tabel1[Boat day part],$O$3)+COUNTIFS(Tabel1[Location],Tabel3[[#This Row],[Schip ]],Tabel1[Boat day part],$Q$3)</f>
        <v>1</v>
      </c>
      <c r="D55" s="15">
        <f>Tabel3[[#This Row],['# SAIL In]]/VLOOKUP(Tabel3[[#This Row],[Column1]],$O$6:$P$11,2,FALSE)</f>
        <v>1</v>
      </c>
      <c r="E55" s="15"/>
      <c r="F55">
        <f>COUNTIF(Tabel1[Location],Tabel3[[#This Row],[Schip ]])-Tabel3[[#This Row],['# SAIL In]]</f>
        <v>4</v>
      </c>
      <c r="G55" s="15">
        <f>Tabel3[[#This Row],['# REST]]/VLOOKUP(Tabel3[[#This Row],[Column1]],$O$6:$W$11,5,FALSE)</f>
        <v>0.5</v>
      </c>
      <c r="H55" s="15"/>
      <c r="I55">
        <f>COUNTIF(Tabel1[Location],Tabel3[[#This Row],[Schip ]])</f>
        <v>5</v>
      </c>
      <c r="J55" s="15">
        <f>Tabel3[[#This Row],['# Verkocht TOTAAL]]/VLOOKUP(Tabel3[[#This Row],[Column1]],$O$6:$W$11,8,FALSE)</f>
        <v>0.55555555555555558</v>
      </c>
      <c r="L55">
        <f>COUNTIFS(Tabel1[Location],Tabel3[[#This Row],[Schip ]],Tabel1[Boat day part],Tabel3[[#Headers],[Sail thank you parade]])</f>
        <v>0</v>
      </c>
      <c r="M55" s="15">
        <f>Tabel3[[#This Row],[Sail thank you parade]]/VLOOKUP(Tabel3[[#This Row],[Column1]],$O$6:$Z$11,11,FALSE)</f>
        <v>0</v>
      </c>
    </row>
    <row r="56" spans="1:13" x14ac:dyDescent="0.35">
      <c r="A56" t="s">
        <v>3005</v>
      </c>
      <c r="B56" t="str">
        <f>VLOOKUP(Tabel3[[#This Row],[Schip ]],Tabel1[[Location]:[WOA]],5,FALSE)</f>
        <v>Classic Blaauw</v>
      </c>
      <c r="C56">
        <f>COUNTIFS(Tabel1[Location],Tabel3[[#This Row],[Schip ]],Tabel1[Boat day part],$O$3)+COUNTIFS(Tabel1[Location],Tabel3[[#This Row],[Schip ]],Tabel1[Boat day part],$Q$3)</f>
        <v>1</v>
      </c>
      <c r="D56" s="15">
        <f>Tabel3[[#This Row],['# SAIL In]]/VLOOKUP(Tabel3[[#This Row],[Column1]],$O$6:$P$11,2,FALSE)</f>
        <v>1</v>
      </c>
      <c r="E56" s="15"/>
      <c r="F56">
        <f>COUNTIF(Tabel1[Location],Tabel3[[#This Row],[Schip ]])-Tabel3[[#This Row],['# SAIL In]]</f>
        <v>5</v>
      </c>
      <c r="G56" s="15">
        <f>Tabel3[[#This Row],['# REST]]/VLOOKUP(Tabel3[[#This Row],[Column1]],$O$6:$W$11,5,FALSE)</f>
        <v>0.625</v>
      </c>
      <c r="H56" s="15"/>
      <c r="I56">
        <f>COUNTIF(Tabel1[Location],Tabel3[[#This Row],[Schip ]])</f>
        <v>6</v>
      </c>
      <c r="J56" s="15">
        <f>Tabel3[[#This Row],['# Verkocht TOTAAL]]/VLOOKUP(Tabel3[[#This Row],[Column1]],$O$6:$W$11,8,FALSE)</f>
        <v>0.66666666666666663</v>
      </c>
      <c r="L56">
        <f>COUNTIFS(Tabel1[Location],Tabel3[[#This Row],[Schip ]],Tabel1[Boat day part],Tabel3[[#Headers],[Sail thank you parade]])</f>
        <v>0</v>
      </c>
      <c r="M56" s="15">
        <f>Tabel3[[#This Row],[Sail thank you parade]]/VLOOKUP(Tabel3[[#This Row],[Column1]],$O$6:$Z$11,11,FALSE)</f>
        <v>0</v>
      </c>
    </row>
    <row r="57" spans="1:13" x14ac:dyDescent="0.35">
      <c r="A57" t="s">
        <v>3248</v>
      </c>
      <c r="B57" t="str">
        <f>VLOOKUP(Tabel3[[#This Row],[Schip ]],Tabel1[[Location]:[WOA]],5,FALSE)</f>
        <v>Classic Blaauw</v>
      </c>
      <c r="C57">
        <f>COUNTIFS(Tabel1[Location],Tabel3[[#This Row],[Schip ]],Tabel1[Boat day part],$O$3)+COUNTIFS(Tabel1[Location],Tabel3[[#This Row],[Schip ]],Tabel1[Boat day part],$Q$3)</f>
        <v>1</v>
      </c>
      <c r="D57" s="15">
        <f>Tabel3[[#This Row],['# SAIL In]]/VLOOKUP(Tabel3[[#This Row],[Column1]],$O$6:$P$11,2,FALSE)</f>
        <v>1</v>
      </c>
      <c r="E57" s="15"/>
      <c r="F57">
        <f>COUNTIF(Tabel1[Location],Tabel3[[#This Row],[Schip ]])-Tabel3[[#This Row],['# SAIL In]]</f>
        <v>4</v>
      </c>
      <c r="G57" s="15">
        <f>Tabel3[[#This Row],['# REST]]/VLOOKUP(Tabel3[[#This Row],[Column1]],$O$6:$W$11,5,FALSE)</f>
        <v>0.5</v>
      </c>
      <c r="H57" s="15"/>
      <c r="I57">
        <f>COUNTIF(Tabel1[Location],Tabel3[[#This Row],[Schip ]])</f>
        <v>5</v>
      </c>
      <c r="J57" s="15">
        <f>Tabel3[[#This Row],['# Verkocht TOTAAL]]/VLOOKUP(Tabel3[[#This Row],[Column1]],$O$6:$W$11,8,FALSE)</f>
        <v>0.55555555555555558</v>
      </c>
      <c r="L57">
        <f>COUNTIFS(Tabel1[Location],Tabel3[[#This Row],[Schip ]],Tabel1[Boat day part],Tabel3[[#Headers],[Sail thank you parade]])</f>
        <v>0</v>
      </c>
      <c r="M57" s="15">
        <f>Tabel3[[#This Row],[Sail thank you parade]]/VLOOKUP(Tabel3[[#This Row],[Column1]],$O$6:$Z$11,11,FALSE)</f>
        <v>0</v>
      </c>
    </row>
    <row r="58" spans="1:13" x14ac:dyDescent="0.35">
      <c r="A58" t="s">
        <v>3437</v>
      </c>
      <c r="B58" t="str">
        <f>VLOOKUP(Tabel3[[#This Row],[Schip ]],Tabel1[[Location]:[WOA]],5,FALSE)</f>
        <v>Classic Blaauw</v>
      </c>
      <c r="C58">
        <f>COUNTIFS(Tabel1[Location],Tabel3[[#This Row],[Schip ]],Tabel1[Boat day part],$O$3)+COUNTIFS(Tabel1[Location],Tabel3[[#This Row],[Schip ]],Tabel1[Boat day part],$Q$3)</f>
        <v>1</v>
      </c>
      <c r="D58" s="15">
        <f>Tabel3[[#This Row],['# SAIL In]]/VLOOKUP(Tabel3[[#This Row],[Column1]],$O$6:$P$11,2,FALSE)</f>
        <v>1</v>
      </c>
      <c r="E58" s="15"/>
      <c r="F58">
        <f>COUNTIF(Tabel1[Location],Tabel3[[#This Row],[Schip ]])-Tabel3[[#This Row],['# SAIL In]]</f>
        <v>4</v>
      </c>
      <c r="G58" s="15">
        <f>Tabel3[[#This Row],['# REST]]/VLOOKUP(Tabel3[[#This Row],[Column1]],$O$6:$W$11,5,FALSE)</f>
        <v>0.5</v>
      </c>
      <c r="H58" s="15"/>
      <c r="I58">
        <f>COUNTIF(Tabel1[Location],Tabel3[[#This Row],[Schip ]])</f>
        <v>5</v>
      </c>
      <c r="J58" s="15">
        <f>Tabel3[[#This Row],['# Verkocht TOTAAL]]/VLOOKUP(Tabel3[[#This Row],[Column1]],$O$6:$W$11,8,FALSE)</f>
        <v>0.55555555555555558</v>
      </c>
      <c r="L58">
        <f>COUNTIFS(Tabel1[Location],Tabel3[[#This Row],[Schip ]],Tabel1[Boat day part],Tabel3[[#Headers],[Sail thank you parade]])</f>
        <v>0</v>
      </c>
      <c r="M58" s="15">
        <f>Tabel3[[#This Row],[Sail thank you parade]]/VLOOKUP(Tabel3[[#This Row],[Column1]],$O$6:$Z$11,11,FALSE)</f>
        <v>0</v>
      </c>
    </row>
    <row r="59" spans="1:13" x14ac:dyDescent="0.35">
      <c r="A59" t="s">
        <v>3816</v>
      </c>
      <c r="B59" t="str">
        <f>VLOOKUP(Tabel3[[#This Row],[Schip ]],Tabel1[[Location]:[WOA]],5,FALSE)</f>
        <v>Classic Blaauw</v>
      </c>
      <c r="C59">
        <f>COUNTIFS(Tabel1[Location],Tabel3[[#This Row],[Schip ]],Tabel1[Boat day part],$O$3)+COUNTIFS(Tabel1[Location],Tabel3[[#This Row],[Schip ]],Tabel1[Boat day part],$Q$3)</f>
        <v>0</v>
      </c>
      <c r="D59" s="15">
        <f>Tabel3[[#This Row],['# SAIL In]]/VLOOKUP(Tabel3[[#This Row],[Column1]],$O$6:$P$11,2,FALSE)</f>
        <v>0</v>
      </c>
      <c r="E59" s="15"/>
      <c r="F59">
        <f>COUNTIF(Tabel1[Location],Tabel3[[#This Row],[Schip ]])-Tabel3[[#This Row],['# SAIL In]]</f>
        <v>3</v>
      </c>
      <c r="G59" s="15">
        <f>Tabel3[[#This Row],['# REST]]/VLOOKUP(Tabel3[[#This Row],[Column1]],$O$6:$W$11,5,FALSE)</f>
        <v>0.375</v>
      </c>
      <c r="H59" s="15"/>
      <c r="I59">
        <f>COUNTIF(Tabel1[Location],Tabel3[[#This Row],[Schip ]])</f>
        <v>3</v>
      </c>
      <c r="J59" s="15">
        <f>Tabel3[[#This Row],['# Verkocht TOTAAL]]/VLOOKUP(Tabel3[[#This Row],[Column1]],$O$6:$W$11,8,FALSE)</f>
        <v>0.33333333333333331</v>
      </c>
      <c r="L59">
        <f>COUNTIFS(Tabel1[Location],Tabel3[[#This Row],[Schip ]],Tabel1[Boat day part],Tabel3[[#Headers],[Sail thank you parade]])</f>
        <v>0</v>
      </c>
      <c r="M59" s="15">
        <f>Tabel3[[#This Row],[Sail thank you parade]]/VLOOKUP(Tabel3[[#This Row],[Column1]],$O$6:$Z$11,11,FALSE)</f>
        <v>0</v>
      </c>
    </row>
    <row r="60" spans="1:13" x14ac:dyDescent="0.35">
      <c r="A60" t="s">
        <v>3432</v>
      </c>
      <c r="B60" t="str">
        <f>VLOOKUP(Tabel3[[#This Row],[Schip ]],Tabel1[[Location]:[WOA]],5,FALSE)</f>
        <v>Classic Blaauw</v>
      </c>
      <c r="C60">
        <f>COUNTIFS(Tabel1[Location],Tabel3[[#This Row],[Schip ]],Tabel1[Boat day part],$O$3)+COUNTIFS(Tabel1[Location],Tabel3[[#This Row],[Schip ]],Tabel1[Boat day part],$Q$3)</f>
        <v>1</v>
      </c>
      <c r="D60" s="15">
        <f>Tabel3[[#This Row],['# SAIL In]]/VLOOKUP(Tabel3[[#This Row],[Column1]],$O$6:$P$11,2,FALSE)</f>
        <v>1</v>
      </c>
      <c r="E60" s="15"/>
      <c r="F60">
        <f>COUNTIF(Tabel1[Location],Tabel3[[#This Row],[Schip ]])-Tabel3[[#This Row],['# SAIL In]]</f>
        <v>3</v>
      </c>
      <c r="G60" s="15">
        <f>Tabel3[[#This Row],['# REST]]/VLOOKUP(Tabel3[[#This Row],[Column1]],$O$6:$W$11,5,FALSE)</f>
        <v>0.375</v>
      </c>
      <c r="H60" s="15"/>
      <c r="I60">
        <f>COUNTIF(Tabel1[Location],Tabel3[[#This Row],[Schip ]])</f>
        <v>4</v>
      </c>
      <c r="J60" s="15">
        <f>Tabel3[[#This Row],['# Verkocht TOTAAL]]/VLOOKUP(Tabel3[[#This Row],[Column1]],$O$6:$W$11,8,FALSE)</f>
        <v>0.44444444444444442</v>
      </c>
      <c r="L60">
        <f>COUNTIFS(Tabel1[Location],Tabel3[[#This Row],[Schip ]],Tabel1[Boat day part],Tabel3[[#Headers],[Sail thank you parade]])</f>
        <v>0</v>
      </c>
      <c r="M60" s="15">
        <f>Tabel3[[#This Row],[Sail thank you parade]]/VLOOKUP(Tabel3[[#This Row],[Column1]],$O$6:$Z$11,11,FALSE)</f>
        <v>0</v>
      </c>
    </row>
    <row r="61" spans="1:13" x14ac:dyDescent="0.35">
      <c r="A61" t="s">
        <v>4006</v>
      </c>
      <c r="B61" t="str">
        <f>VLOOKUP(Tabel3[[#This Row],[Schip ]],Tabel1[[Location]:[WOA]],5,FALSE)</f>
        <v>Classic Blaauw</v>
      </c>
      <c r="C61">
        <f>COUNTIFS(Tabel1[Location],Tabel3[[#This Row],[Schip ]],Tabel1[Boat day part],$O$3)+COUNTIFS(Tabel1[Location],Tabel3[[#This Row],[Schip ]],Tabel1[Boat day part],$Q$3)</f>
        <v>1</v>
      </c>
      <c r="D61" s="15">
        <f>Tabel3[[#This Row],['# SAIL In]]/VLOOKUP(Tabel3[[#This Row],[Column1]],$O$6:$P$11,2,FALSE)</f>
        <v>1</v>
      </c>
      <c r="E61" s="15"/>
      <c r="F61">
        <f>COUNTIF(Tabel1[Location],Tabel3[[#This Row],[Schip ]])-Tabel3[[#This Row],['# SAIL In]]</f>
        <v>4</v>
      </c>
      <c r="G61" s="15">
        <f>Tabel3[[#This Row],['# REST]]/VLOOKUP(Tabel3[[#This Row],[Column1]],$O$6:$W$11,5,FALSE)</f>
        <v>0.5</v>
      </c>
      <c r="H61" s="15"/>
      <c r="I61">
        <f>COUNTIF(Tabel1[Location],Tabel3[[#This Row],[Schip ]])</f>
        <v>5</v>
      </c>
      <c r="J61" s="15">
        <f>Tabel3[[#This Row],['# Verkocht TOTAAL]]/VLOOKUP(Tabel3[[#This Row],[Column1]],$O$6:$W$11,8,FALSE)</f>
        <v>0.55555555555555558</v>
      </c>
      <c r="L61">
        <f>COUNTIFS(Tabel1[Location],Tabel3[[#This Row],[Schip ]],Tabel1[Boat day part],Tabel3[[#Headers],[Sail thank you parade]])</f>
        <v>0</v>
      </c>
      <c r="M61" s="15">
        <f>Tabel3[[#This Row],[Sail thank you parade]]/VLOOKUP(Tabel3[[#This Row],[Column1]],$O$6:$Z$11,11,FALSE)</f>
        <v>0</v>
      </c>
    </row>
    <row r="62" spans="1:13" x14ac:dyDescent="0.35">
      <c r="A62" t="s">
        <v>4334</v>
      </c>
      <c r="B62" t="str">
        <f>VLOOKUP(Tabel3[[#This Row],[Schip ]],Tabel1[[Location]:[WOA]],5,FALSE)</f>
        <v>Classic Blaauw</v>
      </c>
      <c r="C62">
        <f>COUNTIFS(Tabel1[Location],Tabel3[[#This Row],[Schip ]],Tabel1[Boat day part],$O$3)+COUNTIFS(Tabel1[Location],Tabel3[[#This Row],[Schip ]],Tabel1[Boat day part],$Q$3)</f>
        <v>1</v>
      </c>
      <c r="D62" s="15">
        <f>Tabel3[[#This Row],['# SAIL In]]/VLOOKUP(Tabel3[[#This Row],[Column1]],$O$6:$P$11,2,FALSE)</f>
        <v>1</v>
      </c>
      <c r="E62" s="15"/>
      <c r="F62">
        <f>COUNTIF(Tabel1[Location],Tabel3[[#This Row],[Schip ]])-Tabel3[[#This Row],['# SAIL In]]</f>
        <v>6</v>
      </c>
      <c r="G62" s="15">
        <f>Tabel3[[#This Row],['# REST]]/VLOOKUP(Tabel3[[#This Row],[Column1]],$O$6:$W$11,5,FALSE)</f>
        <v>0.75</v>
      </c>
      <c r="H62" s="15"/>
      <c r="I62">
        <f>COUNTIF(Tabel1[Location],Tabel3[[#This Row],[Schip ]])</f>
        <v>7</v>
      </c>
      <c r="J62" s="15">
        <f>Tabel3[[#This Row],['# Verkocht TOTAAL]]/VLOOKUP(Tabel3[[#This Row],[Column1]],$O$6:$W$11,8,FALSE)</f>
        <v>0.77777777777777779</v>
      </c>
      <c r="L62">
        <f>COUNTIFS(Tabel1[Location],Tabel3[[#This Row],[Schip ]],Tabel1[Boat day part],Tabel3[[#Headers],[Sail thank you parade]])</f>
        <v>1</v>
      </c>
      <c r="M62" s="15">
        <f>Tabel3[[#This Row],[Sail thank you parade]]/VLOOKUP(Tabel3[[#This Row],[Column1]],$O$6:$Z$11,11,FALSE)</f>
        <v>1</v>
      </c>
    </row>
    <row r="63" spans="1:13" x14ac:dyDescent="0.35">
      <c r="A63" t="s">
        <v>4421</v>
      </c>
      <c r="B63" t="str">
        <f>VLOOKUP(Tabel3[[#This Row],[Schip ]],Tabel1[[Location]:[WOA]],5,FALSE)</f>
        <v>Classic Blaauw</v>
      </c>
      <c r="C63">
        <f>COUNTIFS(Tabel1[Location],Tabel3[[#This Row],[Schip ]],Tabel1[Boat day part],$O$3)+COUNTIFS(Tabel1[Location],Tabel3[[#This Row],[Schip ]],Tabel1[Boat day part],$Q$3)</f>
        <v>1</v>
      </c>
      <c r="D63" s="15">
        <f>Tabel3[[#This Row],['# SAIL In]]/VLOOKUP(Tabel3[[#This Row],[Column1]],$O$6:$P$11,2,FALSE)</f>
        <v>1</v>
      </c>
      <c r="E63" s="15"/>
      <c r="F63">
        <f>COUNTIF(Tabel1[Location],Tabel3[[#This Row],[Schip ]])-Tabel3[[#This Row],['# SAIL In]]</f>
        <v>7</v>
      </c>
      <c r="G63" s="15">
        <f>Tabel3[[#This Row],['# REST]]/VLOOKUP(Tabel3[[#This Row],[Column1]],$O$6:$W$11,5,FALSE)</f>
        <v>0.875</v>
      </c>
      <c r="H63" s="15"/>
      <c r="I63">
        <f>COUNTIF(Tabel1[Location],Tabel3[[#This Row],[Schip ]])</f>
        <v>8</v>
      </c>
      <c r="J63" s="15">
        <f>Tabel3[[#This Row],['# Verkocht TOTAAL]]/VLOOKUP(Tabel3[[#This Row],[Column1]],$O$6:$W$11,8,FALSE)</f>
        <v>0.88888888888888884</v>
      </c>
      <c r="L63">
        <f>COUNTIFS(Tabel1[Location],Tabel3[[#This Row],[Schip ]],Tabel1[Boat day part],Tabel3[[#Headers],[Sail thank you parade]])</f>
        <v>1</v>
      </c>
      <c r="M63" s="15">
        <f>Tabel3[[#This Row],[Sail thank you parade]]/VLOOKUP(Tabel3[[#This Row],[Column1]],$O$6:$Z$11,11,FALSE)</f>
        <v>1</v>
      </c>
    </row>
    <row r="64" spans="1:13" x14ac:dyDescent="0.35">
      <c r="A64" t="s">
        <v>5730</v>
      </c>
      <c r="B64" t="str">
        <f>VLOOKUP(Tabel3[[#This Row],[Schip ]],Tabel1[[Location]:[WOA]],5,FALSE)</f>
        <v>Classic Blaauw</v>
      </c>
      <c r="C64">
        <f>COUNTIFS(Tabel1[Location],Tabel3[[#This Row],[Schip ]],Tabel1[Boat day part],$O$3)+COUNTIFS(Tabel1[Location],Tabel3[[#This Row],[Schip ]],Tabel1[Boat day part],$Q$3)</f>
        <v>1</v>
      </c>
      <c r="D64" s="15">
        <f>Tabel3[[#This Row],['# SAIL In]]/VLOOKUP(Tabel3[[#This Row],[Column1]],$O$6:$P$11,2,FALSE)</f>
        <v>1</v>
      </c>
      <c r="E64" s="15"/>
      <c r="F64">
        <f>COUNTIF(Tabel1[Location],Tabel3[[#This Row],[Schip ]])-Tabel3[[#This Row],['# SAIL In]]</f>
        <v>7</v>
      </c>
      <c r="G64" s="15">
        <f>Tabel3[[#This Row],['# REST]]/VLOOKUP(Tabel3[[#This Row],[Column1]],$O$6:$W$11,5,FALSE)</f>
        <v>0.875</v>
      </c>
      <c r="H64" s="15"/>
      <c r="I64">
        <f>COUNTIF(Tabel1[Location],Tabel3[[#This Row],[Schip ]])</f>
        <v>8</v>
      </c>
      <c r="J64" s="15">
        <f>Tabel3[[#This Row],['# Verkocht TOTAAL]]/VLOOKUP(Tabel3[[#This Row],[Column1]],$O$6:$W$11,8,FALSE)</f>
        <v>0.88888888888888884</v>
      </c>
      <c r="L64">
        <f>COUNTIFS(Tabel1[Location],Tabel3[[#This Row],[Schip ]],Tabel1[Boat day part],Tabel3[[#Headers],[Sail thank you parade]])</f>
        <v>0</v>
      </c>
      <c r="M64" s="15">
        <f>Tabel3[[#This Row],[Sail thank you parade]]/VLOOKUP(Tabel3[[#This Row],[Column1]],$O$6:$Z$11,11,FALSE)</f>
        <v>0</v>
      </c>
    </row>
    <row r="65" spans="1:13" x14ac:dyDescent="0.35">
      <c r="A65" t="s">
        <v>5920</v>
      </c>
      <c r="B65" t="str">
        <f>VLOOKUP(Tabel3[[#This Row],[Schip ]],Tabel1[[Location]:[WOA]],5,FALSE)</f>
        <v>Classic Blaauw</v>
      </c>
      <c r="C65">
        <f>COUNTIFS(Tabel1[Location],Tabel3[[#This Row],[Schip ]],Tabel1[Boat day part],$O$3)+COUNTIFS(Tabel1[Location],Tabel3[[#This Row],[Schip ]],Tabel1[Boat day part],$Q$3)</f>
        <v>1</v>
      </c>
      <c r="D65" s="15">
        <f>Tabel3[[#This Row],['# SAIL In]]/VLOOKUP(Tabel3[[#This Row],[Column1]],$O$6:$P$11,2,FALSE)</f>
        <v>1</v>
      </c>
      <c r="E65" s="15"/>
      <c r="F65">
        <f>COUNTIF(Tabel1[Location],Tabel3[[#This Row],[Schip ]])-Tabel3[[#This Row],['# SAIL In]]</f>
        <v>6</v>
      </c>
      <c r="G65" s="15">
        <f>Tabel3[[#This Row],['# REST]]/VLOOKUP(Tabel3[[#This Row],[Column1]],$O$6:$W$11,5,FALSE)</f>
        <v>0.75</v>
      </c>
      <c r="H65" s="15"/>
      <c r="I65">
        <f>COUNTIF(Tabel1[Location],Tabel3[[#This Row],[Schip ]])</f>
        <v>7</v>
      </c>
      <c r="J65" s="15">
        <f>Tabel3[[#This Row],['# Verkocht TOTAAL]]/VLOOKUP(Tabel3[[#This Row],[Column1]],$O$6:$W$11,8,FALSE)</f>
        <v>0.77777777777777779</v>
      </c>
      <c r="L65">
        <f>COUNTIFS(Tabel1[Location],Tabel3[[#This Row],[Schip ]],Tabel1[Boat day part],Tabel3[[#Headers],[Sail thank you parade]])</f>
        <v>0</v>
      </c>
      <c r="M65" s="15">
        <f>Tabel3[[#This Row],[Sail thank you parade]]/VLOOKUP(Tabel3[[#This Row],[Column1]],$O$6:$Z$11,11,FALSE)</f>
        <v>0</v>
      </c>
    </row>
    <row r="66" spans="1:13" x14ac:dyDescent="0.35">
      <c r="A66" t="s">
        <v>6289</v>
      </c>
      <c r="B66" t="str">
        <f>VLOOKUP(Tabel3[[#This Row],[Schip ]],Tabel1[[Location]:[WOA]],5,FALSE)</f>
        <v>Classic Blaauw</v>
      </c>
      <c r="C66">
        <f>COUNTIFS(Tabel1[Location],Tabel3[[#This Row],[Schip ]],Tabel1[Boat day part],$O$3)+COUNTIFS(Tabel1[Location],Tabel3[[#This Row],[Schip ]],Tabel1[Boat day part],$Q$3)</f>
        <v>1</v>
      </c>
      <c r="D66" s="15">
        <f>Tabel3[[#This Row],['# SAIL In]]/VLOOKUP(Tabel3[[#This Row],[Column1]],$O$6:$P$11,2,FALSE)</f>
        <v>1</v>
      </c>
      <c r="E66" s="15"/>
      <c r="F66">
        <f>COUNTIF(Tabel1[Location],Tabel3[[#This Row],[Schip ]])-Tabel3[[#This Row],['# SAIL In]]</f>
        <v>7</v>
      </c>
      <c r="G66" s="15">
        <f>Tabel3[[#This Row],['# REST]]/VLOOKUP(Tabel3[[#This Row],[Column1]],$O$6:$W$11,5,FALSE)</f>
        <v>0.875</v>
      </c>
      <c r="H66" s="15"/>
      <c r="I66">
        <f>COUNTIF(Tabel1[Location],Tabel3[[#This Row],[Schip ]])</f>
        <v>8</v>
      </c>
      <c r="J66" s="15">
        <f>Tabel3[[#This Row],['# Verkocht TOTAAL]]/VLOOKUP(Tabel3[[#This Row],[Column1]],$O$6:$W$11,8,FALSE)</f>
        <v>0.88888888888888884</v>
      </c>
      <c r="L66">
        <f>COUNTIFS(Tabel1[Location],Tabel3[[#This Row],[Schip ]],Tabel1[Boat day part],Tabel3[[#Headers],[Sail thank you parade]])</f>
        <v>1</v>
      </c>
      <c r="M66" s="15">
        <f>Tabel3[[#This Row],[Sail thank you parade]]/VLOOKUP(Tabel3[[#This Row],[Column1]],$O$6:$Z$11,11,FALSE)</f>
        <v>1</v>
      </c>
    </row>
    <row r="67" spans="1:13" x14ac:dyDescent="0.35">
      <c r="A67" t="s">
        <v>6978</v>
      </c>
      <c r="B67" t="str">
        <f>VLOOKUP(Tabel3[[#This Row],[Schip ]],Tabel1[[Location]:[WOA]],5,FALSE)</f>
        <v>Classic Blaauw</v>
      </c>
      <c r="C67">
        <f>COUNTIFS(Tabel1[Location],Tabel3[[#This Row],[Schip ]],Tabel1[Boat day part],$O$3)+COUNTIFS(Tabel1[Location],Tabel3[[#This Row],[Schip ]],Tabel1[Boat day part],$Q$3)</f>
        <v>1</v>
      </c>
      <c r="D67" s="15">
        <f>Tabel3[[#This Row],['# SAIL In]]/VLOOKUP(Tabel3[[#This Row],[Column1]],$O$6:$P$11,2,FALSE)</f>
        <v>1</v>
      </c>
      <c r="E67" s="15"/>
      <c r="F67">
        <f>COUNTIF(Tabel1[Location],Tabel3[[#This Row],[Schip ]])-Tabel3[[#This Row],['# SAIL In]]</f>
        <v>2</v>
      </c>
      <c r="G67" s="15">
        <f>Tabel3[[#This Row],['# REST]]/VLOOKUP(Tabel3[[#This Row],[Column1]],$O$6:$W$11,5,FALSE)</f>
        <v>0.25</v>
      </c>
      <c r="H67" s="15"/>
      <c r="I67">
        <f>COUNTIF(Tabel1[Location],Tabel3[[#This Row],[Schip ]])</f>
        <v>3</v>
      </c>
      <c r="J67" s="15">
        <f>Tabel3[[#This Row],['# Verkocht TOTAAL]]/VLOOKUP(Tabel3[[#This Row],[Column1]],$O$6:$W$11,8,FALSE)</f>
        <v>0.33333333333333331</v>
      </c>
      <c r="L67">
        <f>COUNTIFS(Tabel1[Location],Tabel3[[#This Row],[Schip ]],Tabel1[Boat day part],Tabel3[[#Headers],[Sail thank you parade]])</f>
        <v>0</v>
      </c>
      <c r="M67" s="15">
        <f>Tabel3[[#This Row],[Sail thank you parade]]/VLOOKUP(Tabel3[[#This Row],[Column1]],$O$6:$Z$11,11,FALSE)</f>
        <v>0</v>
      </c>
    </row>
    <row r="68" spans="1:13" x14ac:dyDescent="0.35">
      <c r="A68" t="s">
        <v>7547</v>
      </c>
      <c r="B68" t="str">
        <f>VLOOKUP(Tabel3[[#This Row],[Schip ]],Tabel1[[Location]:[WOA]],5,FALSE)</f>
        <v>Classic Blaauw</v>
      </c>
      <c r="C68">
        <f>COUNTIFS(Tabel1[Location],Tabel3[[#This Row],[Schip ]],Tabel1[Boat day part],$O$3)+COUNTIFS(Tabel1[Location],Tabel3[[#This Row],[Schip ]],Tabel1[Boat day part],$Q$3)</f>
        <v>1</v>
      </c>
      <c r="D68" s="15">
        <f>Tabel3[[#This Row],['# SAIL In]]/VLOOKUP(Tabel3[[#This Row],[Column1]],$O$6:$P$11,2,FALSE)</f>
        <v>1</v>
      </c>
      <c r="E68" s="15"/>
      <c r="F68">
        <f>COUNTIF(Tabel1[Location],Tabel3[[#This Row],[Schip ]])-Tabel3[[#This Row],['# SAIL In]]</f>
        <v>4</v>
      </c>
      <c r="G68" s="15">
        <f>Tabel3[[#This Row],['# REST]]/VLOOKUP(Tabel3[[#This Row],[Column1]],$O$6:$W$11,5,FALSE)</f>
        <v>0.5</v>
      </c>
      <c r="H68" s="15"/>
      <c r="I68">
        <f>COUNTIF(Tabel1[Location],Tabel3[[#This Row],[Schip ]])</f>
        <v>5</v>
      </c>
      <c r="J68" s="15">
        <f>Tabel3[[#This Row],['# Verkocht TOTAAL]]/VLOOKUP(Tabel3[[#This Row],[Column1]],$O$6:$W$11,8,FALSE)</f>
        <v>0.55555555555555558</v>
      </c>
      <c r="L68">
        <f>COUNTIFS(Tabel1[Location],Tabel3[[#This Row],[Schip ]],Tabel1[Boat day part],Tabel3[[#Headers],[Sail thank you parade]])</f>
        <v>1</v>
      </c>
      <c r="M68" s="15">
        <f>Tabel3[[#This Row],[Sail thank you parade]]/VLOOKUP(Tabel3[[#This Row],[Column1]],$O$6:$Z$11,11,FALSE)</f>
        <v>1</v>
      </c>
    </row>
    <row r="69" spans="1:13" x14ac:dyDescent="0.35">
      <c r="A69" t="s">
        <v>7836</v>
      </c>
      <c r="B69" t="str">
        <f>VLOOKUP(Tabel3[[#This Row],[Schip ]],Tabel1[[Location]:[WOA]],5,FALSE)</f>
        <v>Classic Blaauw</v>
      </c>
      <c r="C69">
        <f>COUNTIFS(Tabel1[Location],Tabel3[[#This Row],[Schip ]],Tabel1[Boat day part],$O$3)+COUNTIFS(Tabel1[Location],Tabel3[[#This Row],[Schip ]],Tabel1[Boat day part],$Q$3)</f>
        <v>1</v>
      </c>
      <c r="D69" s="15">
        <f>Tabel3[[#This Row],['# SAIL In]]/VLOOKUP(Tabel3[[#This Row],[Column1]],$O$6:$P$11,2,FALSE)</f>
        <v>1</v>
      </c>
      <c r="E69" s="15"/>
      <c r="F69">
        <f>COUNTIF(Tabel1[Location],Tabel3[[#This Row],[Schip ]])-Tabel3[[#This Row],['# SAIL In]]</f>
        <v>7</v>
      </c>
      <c r="G69" s="15">
        <f>Tabel3[[#This Row],['# REST]]/VLOOKUP(Tabel3[[#This Row],[Column1]],$O$6:$W$11,5,FALSE)</f>
        <v>0.875</v>
      </c>
      <c r="H69" s="15"/>
      <c r="I69">
        <f>COUNTIF(Tabel1[Location],Tabel3[[#This Row],[Schip ]])</f>
        <v>8</v>
      </c>
      <c r="J69" s="15">
        <f>Tabel3[[#This Row],['# Verkocht TOTAAL]]/VLOOKUP(Tabel3[[#This Row],[Column1]],$O$6:$W$11,8,FALSE)</f>
        <v>0.88888888888888884</v>
      </c>
      <c r="L69">
        <f>COUNTIFS(Tabel1[Location],Tabel3[[#This Row],[Schip ]],Tabel1[Boat day part],Tabel3[[#Headers],[Sail thank you parade]])</f>
        <v>1</v>
      </c>
      <c r="M69" s="15">
        <f>Tabel3[[#This Row],[Sail thank you parade]]/VLOOKUP(Tabel3[[#This Row],[Column1]],$O$6:$Z$11,11,FALSE)</f>
        <v>1</v>
      </c>
    </row>
    <row r="70" spans="1:13" x14ac:dyDescent="0.35">
      <c r="A70" t="s">
        <v>8179</v>
      </c>
      <c r="B70" t="str">
        <f>VLOOKUP(Tabel3[[#This Row],[Schip ]],Tabel1[[Location]:[WOA]],5,FALSE)</f>
        <v>Classic Blaauw</v>
      </c>
      <c r="C70">
        <f>COUNTIFS(Tabel1[Location],Tabel3[[#This Row],[Schip ]],Tabel1[Boat day part],$O$3)+COUNTIFS(Tabel1[Location],Tabel3[[#This Row],[Schip ]],Tabel1[Boat day part],$Q$3)</f>
        <v>1</v>
      </c>
      <c r="D70" s="15">
        <f>Tabel3[[#This Row],['# SAIL In]]/VLOOKUP(Tabel3[[#This Row],[Column1]],$O$6:$P$11,2,FALSE)</f>
        <v>1</v>
      </c>
      <c r="E70" s="15"/>
      <c r="F70">
        <f>COUNTIF(Tabel1[Location],Tabel3[[#This Row],[Schip ]])-Tabel3[[#This Row],['# SAIL In]]</f>
        <v>5</v>
      </c>
      <c r="G70" s="15">
        <f>Tabel3[[#This Row],['# REST]]/VLOOKUP(Tabel3[[#This Row],[Column1]],$O$6:$W$11,5,FALSE)</f>
        <v>0.625</v>
      </c>
      <c r="H70" s="15"/>
      <c r="I70">
        <f>COUNTIF(Tabel1[Location],Tabel3[[#This Row],[Schip ]])</f>
        <v>6</v>
      </c>
      <c r="J70" s="15">
        <f>Tabel3[[#This Row],['# Verkocht TOTAAL]]/VLOOKUP(Tabel3[[#This Row],[Column1]],$O$6:$W$11,8,FALSE)</f>
        <v>0.66666666666666663</v>
      </c>
      <c r="L70">
        <f>COUNTIFS(Tabel1[Location],Tabel3[[#This Row],[Schip ]],Tabel1[Boat day part],Tabel3[[#Headers],[Sail thank you parade]])</f>
        <v>0</v>
      </c>
      <c r="M70" s="15">
        <f>Tabel3[[#This Row],[Sail thank you parade]]/VLOOKUP(Tabel3[[#This Row],[Column1]],$O$6:$Z$11,11,FALSE)</f>
        <v>0</v>
      </c>
    </row>
    <row r="71" spans="1:13" x14ac:dyDescent="0.35">
      <c r="A71" t="s">
        <v>8260</v>
      </c>
      <c r="B71" t="str">
        <f>VLOOKUP(Tabel3[[#This Row],[Schip ]],Tabel1[[Location]:[WOA]],5,FALSE)</f>
        <v>Classic Blaauw</v>
      </c>
      <c r="C71">
        <f>COUNTIFS(Tabel1[Location],Tabel3[[#This Row],[Schip ]],Tabel1[Boat day part],$O$3)+COUNTIFS(Tabel1[Location],Tabel3[[#This Row],[Schip ]],Tabel1[Boat day part],$Q$3)</f>
        <v>0</v>
      </c>
      <c r="D71" s="15">
        <f>Tabel3[[#This Row],['# SAIL In]]/VLOOKUP(Tabel3[[#This Row],[Column1]],$O$6:$P$11,2,FALSE)</f>
        <v>0</v>
      </c>
      <c r="E71" s="15"/>
      <c r="F71">
        <f>COUNTIF(Tabel1[Location],Tabel3[[#This Row],[Schip ]])-Tabel3[[#This Row],['# SAIL In]]</f>
        <v>1</v>
      </c>
      <c r="G71" s="15">
        <f>Tabel3[[#This Row],['# REST]]/VLOOKUP(Tabel3[[#This Row],[Column1]],$O$6:$W$11,5,FALSE)</f>
        <v>0.125</v>
      </c>
      <c r="H71" s="15"/>
      <c r="I71">
        <f>COUNTIF(Tabel1[Location],Tabel3[[#This Row],[Schip ]])</f>
        <v>1</v>
      </c>
      <c r="J71" s="15">
        <f>Tabel3[[#This Row],['# Verkocht TOTAAL]]/VLOOKUP(Tabel3[[#This Row],[Column1]],$O$6:$W$11,8,FALSE)</f>
        <v>0.1111111111111111</v>
      </c>
      <c r="L71">
        <f>COUNTIFS(Tabel1[Location],Tabel3[[#This Row],[Schip ]],Tabel1[Boat day part],Tabel3[[#Headers],[Sail thank you parade]])</f>
        <v>0</v>
      </c>
      <c r="M71" s="15">
        <f>Tabel3[[#This Row],[Sail thank you parade]]/VLOOKUP(Tabel3[[#This Row],[Column1]],$O$6:$Z$11,11,FALSE)</f>
        <v>0</v>
      </c>
    </row>
    <row r="72" spans="1:13" x14ac:dyDescent="0.35">
      <c r="A72" t="s">
        <v>8721</v>
      </c>
      <c r="B72" t="str">
        <f>VLOOKUP(Tabel3[[#This Row],[Schip ]],Tabel1[[Location]:[WOA]],5,FALSE)</f>
        <v>Classic Blaauw</v>
      </c>
      <c r="C72">
        <f>COUNTIFS(Tabel1[Location],Tabel3[[#This Row],[Schip ]],Tabel1[Boat day part],$O$3)+COUNTIFS(Tabel1[Location],Tabel3[[#This Row],[Schip ]],Tabel1[Boat day part],$Q$3)</f>
        <v>1</v>
      </c>
      <c r="D72" s="15">
        <f>Tabel3[[#This Row],['# SAIL In]]/VLOOKUP(Tabel3[[#This Row],[Column1]],$O$6:$P$11,2,FALSE)</f>
        <v>1</v>
      </c>
      <c r="E72" s="15"/>
      <c r="F72">
        <f>COUNTIF(Tabel1[Location],Tabel3[[#This Row],[Schip ]])-Tabel3[[#This Row],['# SAIL In]]</f>
        <v>7</v>
      </c>
      <c r="G72" s="15">
        <f>Tabel3[[#This Row],['# REST]]/VLOOKUP(Tabel3[[#This Row],[Column1]],$O$6:$W$11,5,FALSE)</f>
        <v>0.875</v>
      </c>
      <c r="H72" s="15"/>
      <c r="I72">
        <f>COUNTIF(Tabel1[Location],Tabel3[[#This Row],[Schip ]])</f>
        <v>8</v>
      </c>
      <c r="J72" s="15">
        <f>Tabel3[[#This Row],['# Verkocht TOTAAL]]/VLOOKUP(Tabel3[[#This Row],[Column1]],$O$6:$W$11,8,FALSE)</f>
        <v>0.88888888888888884</v>
      </c>
      <c r="L72">
        <f>COUNTIFS(Tabel1[Location],Tabel3[[#This Row],[Schip ]],Tabel1[Boat day part],Tabel3[[#Headers],[Sail thank you parade]])</f>
        <v>0</v>
      </c>
      <c r="M72" s="15">
        <f>Tabel3[[#This Row],[Sail thank you parade]]/VLOOKUP(Tabel3[[#This Row],[Column1]],$O$6:$Z$11,11,FALSE)</f>
        <v>0</v>
      </c>
    </row>
    <row r="73" spans="1:13" x14ac:dyDescent="0.35">
      <c r="A73" t="s">
        <v>9124</v>
      </c>
      <c r="B73" t="str">
        <f>VLOOKUP(Tabel3[[#This Row],[Schip ]],Tabel1[[Location]:[WOA]],5,FALSE)</f>
        <v>Classic Blaauw</v>
      </c>
      <c r="C73">
        <f>COUNTIFS(Tabel1[Location],Tabel3[[#This Row],[Schip ]],Tabel1[Boat day part],$O$3)+COUNTIFS(Tabel1[Location],Tabel3[[#This Row],[Schip ]],Tabel1[Boat day part],$Q$3)</f>
        <v>1</v>
      </c>
      <c r="D73" s="15">
        <f>Tabel3[[#This Row],['# SAIL In]]/VLOOKUP(Tabel3[[#This Row],[Column1]],$O$6:$P$11,2,FALSE)</f>
        <v>1</v>
      </c>
      <c r="E73" s="15"/>
      <c r="F73">
        <f>COUNTIF(Tabel1[Location],Tabel3[[#This Row],[Schip ]])-Tabel3[[#This Row],['# SAIL In]]</f>
        <v>7</v>
      </c>
      <c r="G73" s="15">
        <f>Tabel3[[#This Row],['# REST]]/VLOOKUP(Tabel3[[#This Row],[Column1]],$O$6:$W$11,5,FALSE)</f>
        <v>0.875</v>
      </c>
      <c r="H73" s="15"/>
      <c r="I73">
        <f>COUNTIF(Tabel1[Location],Tabel3[[#This Row],[Schip ]])</f>
        <v>8</v>
      </c>
      <c r="J73" s="15">
        <f>Tabel3[[#This Row],['# Verkocht TOTAAL]]/VLOOKUP(Tabel3[[#This Row],[Column1]],$O$6:$W$11,8,FALSE)</f>
        <v>0.88888888888888884</v>
      </c>
      <c r="L73">
        <f>COUNTIFS(Tabel1[Location],Tabel3[[#This Row],[Schip ]],Tabel1[Boat day part],Tabel3[[#Headers],[Sail thank you parade]])</f>
        <v>0</v>
      </c>
      <c r="M73" s="15">
        <f>Tabel3[[#This Row],[Sail thank you parade]]/VLOOKUP(Tabel3[[#This Row],[Column1]],$O$6:$Z$11,11,FALSE)</f>
        <v>0</v>
      </c>
    </row>
    <row r="74" spans="1:13" x14ac:dyDescent="0.35">
      <c r="A74" t="s">
        <v>9288</v>
      </c>
      <c r="B74" t="str">
        <f>VLOOKUP(Tabel3[[#This Row],[Schip ]],Tabel1[[Location]:[WOA]],5,FALSE)</f>
        <v>Classic Blaauw</v>
      </c>
      <c r="C74">
        <f>COUNTIFS(Tabel1[Location],Tabel3[[#This Row],[Schip ]],Tabel1[Boat day part],$O$3)+COUNTIFS(Tabel1[Location],Tabel3[[#This Row],[Schip ]],Tabel1[Boat day part],$Q$3)</f>
        <v>1</v>
      </c>
      <c r="D74" s="15">
        <f>Tabel3[[#This Row],['# SAIL In]]/VLOOKUP(Tabel3[[#This Row],[Column1]],$O$6:$P$11,2,FALSE)</f>
        <v>1</v>
      </c>
      <c r="E74" s="15"/>
      <c r="F74">
        <f>COUNTIF(Tabel1[Location],Tabel3[[#This Row],[Schip ]])-Tabel3[[#This Row],['# SAIL In]]</f>
        <v>6</v>
      </c>
      <c r="G74" s="15">
        <f>Tabel3[[#This Row],['# REST]]/VLOOKUP(Tabel3[[#This Row],[Column1]],$O$6:$W$11,5,FALSE)</f>
        <v>0.75</v>
      </c>
      <c r="H74" s="15"/>
      <c r="I74">
        <f>COUNTIF(Tabel1[Location],Tabel3[[#This Row],[Schip ]])</f>
        <v>7</v>
      </c>
      <c r="J74" s="15">
        <f>Tabel3[[#This Row],['# Verkocht TOTAAL]]/VLOOKUP(Tabel3[[#This Row],[Column1]],$O$6:$W$11,8,FALSE)</f>
        <v>0.77777777777777779</v>
      </c>
      <c r="L74">
        <f>COUNTIFS(Tabel1[Location],Tabel3[[#This Row],[Schip ]],Tabel1[Boat day part],Tabel3[[#Headers],[Sail thank you parade]])</f>
        <v>1</v>
      </c>
      <c r="M74" s="15">
        <f>Tabel3[[#This Row],[Sail thank you parade]]/VLOOKUP(Tabel3[[#This Row],[Column1]],$O$6:$Z$11,11,FALSE)</f>
        <v>1</v>
      </c>
    </row>
    <row r="75" spans="1:13" x14ac:dyDescent="0.35">
      <c r="A75" t="s">
        <v>9436</v>
      </c>
      <c r="B75" t="str">
        <f>VLOOKUP(Tabel3[[#This Row],[Schip ]],Tabel1[[Location]:[WOA]],5,FALSE)</f>
        <v>Classic Blaauw</v>
      </c>
      <c r="C75">
        <f>COUNTIFS(Tabel1[Location],Tabel3[[#This Row],[Schip ]],Tabel1[Boat day part],$O$3)+COUNTIFS(Tabel1[Location],Tabel3[[#This Row],[Schip ]],Tabel1[Boat day part],$Q$3)</f>
        <v>1</v>
      </c>
      <c r="D75" s="15">
        <f>Tabel3[[#This Row],['# SAIL In]]/VLOOKUP(Tabel3[[#This Row],[Column1]],$O$6:$P$11,2,FALSE)</f>
        <v>1</v>
      </c>
      <c r="E75" s="15"/>
      <c r="F75">
        <f>COUNTIF(Tabel1[Location],Tabel3[[#This Row],[Schip ]])-Tabel3[[#This Row],['# SAIL In]]</f>
        <v>3</v>
      </c>
      <c r="G75" s="15">
        <f>Tabel3[[#This Row],['# REST]]/VLOOKUP(Tabel3[[#This Row],[Column1]],$O$6:$W$11,5,FALSE)</f>
        <v>0.375</v>
      </c>
      <c r="H75" s="15"/>
      <c r="I75">
        <f>COUNTIF(Tabel1[Location],Tabel3[[#This Row],[Schip ]])</f>
        <v>4</v>
      </c>
      <c r="J75" s="15">
        <f>Tabel3[[#This Row],['# Verkocht TOTAAL]]/VLOOKUP(Tabel3[[#This Row],[Column1]],$O$6:$W$11,8,FALSE)</f>
        <v>0.44444444444444442</v>
      </c>
      <c r="L75">
        <f>COUNTIFS(Tabel1[Location],Tabel3[[#This Row],[Schip ]],Tabel1[Boat day part],Tabel3[[#Headers],[Sail thank you parade]])</f>
        <v>0</v>
      </c>
      <c r="M75" s="15">
        <f>Tabel3[[#This Row],[Sail thank you parade]]/VLOOKUP(Tabel3[[#This Row],[Column1]],$O$6:$Z$11,11,FALSE)</f>
        <v>0</v>
      </c>
    </row>
    <row r="76" spans="1:13" x14ac:dyDescent="0.35">
      <c r="A76" t="s">
        <v>9457</v>
      </c>
      <c r="B76" t="str">
        <f>VLOOKUP(Tabel3[[#This Row],[Schip ]],Tabel1[[Location]:[WOA]],5,FALSE)</f>
        <v>Classic Blaauw</v>
      </c>
      <c r="C76">
        <f>COUNTIFS(Tabel1[Location],Tabel3[[#This Row],[Schip ]],Tabel1[Boat day part],$O$3)+COUNTIFS(Tabel1[Location],Tabel3[[#This Row],[Schip ]],Tabel1[Boat day part],$Q$3)</f>
        <v>1</v>
      </c>
      <c r="D76" s="15">
        <f>Tabel3[[#This Row],['# SAIL In]]/VLOOKUP(Tabel3[[#This Row],[Column1]],$O$6:$P$11,2,FALSE)</f>
        <v>1</v>
      </c>
      <c r="E76" s="15"/>
      <c r="F76">
        <f>COUNTIF(Tabel1[Location],Tabel3[[#This Row],[Schip ]])-Tabel3[[#This Row],['# SAIL In]]</f>
        <v>4</v>
      </c>
      <c r="G76" s="15">
        <f>Tabel3[[#This Row],['# REST]]/VLOOKUP(Tabel3[[#This Row],[Column1]],$O$6:$W$11,5,FALSE)</f>
        <v>0.5</v>
      </c>
      <c r="H76" s="15"/>
      <c r="I76">
        <f>COUNTIF(Tabel1[Location],Tabel3[[#This Row],[Schip ]])</f>
        <v>5</v>
      </c>
      <c r="J76" s="15">
        <f>Tabel3[[#This Row],['# Verkocht TOTAAL]]/VLOOKUP(Tabel3[[#This Row],[Column1]],$O$6:$W$11,8,FALSE)</f>
        <v>0.55555555555555558</v>
      </c>
      <c r="L76">
        <f>COUNTIFS(Tabel1[Location],Tabel3[[#This Row],[Schip ]],Tabel1[Boat day part],Tabel3[[#Headers],[Sail thank you parade]])</f>
        <v>0</v>
      </c>
      <c r="M76" s="15">
        <f>Tabel3[[#This Row],[Sail thank you parade]]/VLOOKUP(Tabel3[[#This Row],[Column1]],$O$6:$Z$11,11,FALSE)</f>
        <v>0</v>
      </c>
    </row>
    <row r="77" spans="1:13" x14ac:dyDescent="0.35">
      <c r="A77" t="s">
        <v>9569</v>
      </c>
      <c r="B77" t="str">
        <f>VLOOKUP(Tabel3[[#This Row],[Schip ]],Tabel1[[Location]:[WOA]],5,FALSE)</f>
        <v>Classic Blaauw</v>
      </c>
      <c r="C77">
        <f>COUNTIFS(Tabel1[Location],Tabel3[[#This Row],[Schip ]],Tabel1[Boat day part],$O$3)+COUNTIFS(Tabel1[Location],Tabel3[[#This Row],[Schip ]],Tabel1[Boat day part],$Q$3)</f>
        <v>1</v>
      </c>
      <c r="D77" s="15">
        <f>Tabel3[[#This Row],['# SAIL In]]/VLOOKUP(Tabel3[[#This Row],[Column1]],$O$6:$P$11,2,FALSE)</f>
        <v>1</v>
      </c>
      <c r="E77" s="15"/>
      <c r="F77">
        <f>COUNTIF(Tabel1[Location],Tabel3[[#This Row],[Schip ]])-Tabel3[[#This Row],['# SAIL In]]</f>
        <v>2</v>
      </c>
      <c r="G77" s="15">
        <f>Tabel3[[#This Row],['# REST]]/VLOOKUP(Tabel3[[#This Row],[Column1]],$O$6:$W$11,5,FALSE)</f>
        <v>0.25</v>
      </c>
      <c r="H77" s="15"/>
      <c r="I77">
        <f>COUNTIF(Tabel1[Location],Tabel3[[#This Row],[Schip ]])</f>
        <v>3</v>
      </c>
      <c r="J77" s="15">
        <f>Tabel3[[#This Row],['# Verkocht TOTAAL]]/VLOOKUP(Tabel3[[#This Row],[Column1]],$O$6:$W$11,8,FALSE)</f>
        <v>0.33333333333333331</v>
      </c>
      <c r="L77">
        <f>COUNTIFS(Tabel1[Location],Tabel3[[#This Row],[Schip ]],Tabel1[Boat day part],Tabel3[[#Headers],[Sail thank you parade]])</f>
        <v>0</v>
      </c>
      <c r="M77" s="15">
        <f>Tabel3[[#This Row],[Sail thank you parade]]/VLOOKUP(Tabel3[[#This Row],[Column1]],$O$6:$Z$11,11,FALSE)</f>
        <v>0</v>
      </c>
    </row>
    <row r="78" spans="1:13" x14ac:dyDescent="0.35">
      <c r="A78" t="s">
        <v>9600</v>
      </c>
      <c r="B78" t="str">
        <f>VLOOKUP(Tabel3[[#This Row],[Schip ]],Tabel1[[Location]:[WOA]],5,FALSE)</f>
        <v>Classic Blaauw</v>
      </c>
      <c r="C78">
        <f>COUNTIFS(Tabel1[Location],Tabel3[[#This Row],[Schip ]],Tabel1[Boat day part],$O$3)+COUNTIFS(Tabel1[Location],Tabel3[[#This Row],[Schip ]],Tabel1[Boat day part],$Q$3)</f>
        <v>1</v>
      </c>
      <c r="D78" s="15">
        <f>Tabel3[[#This Row],['# SAIL In]]/VLOOKUP(Tabel3[[#This Row],[Column1]],$O$6:$P$11,2,FALSE)</f>
        <v>1</v>
      </c>
      <c r="E78" s="15"/>
      <c r="F78">
        <f>COUNTIF(Tabel1[Location],Tabel3[[#This Row],[Schip ]])-Tabel3[[#This Row],['# SAIL In]]</f>
        <v>4</v>
      </c>
      <c r="G78" s="15">
        <f>Tabel3[[#This Row],['# REST]]/VLOOKUP(Tabel3[[#This Row],[Column1]],$O$6:$W$11,5,FALSE)</f>
        <v>0.5</v>
      </c>
      <c r="H78" s="15"/>
      <c r="I78">
        <f>COUNTIF(Tabel1[Location],Tabel3[[#This Row],[Schip ]])</f>
        <v>5</v>
      </c>
      <c r="J78" s="15">
        <f>Tabel3[[#This Row],['# Verkocht TOTAAL]]/VLOOKUP(Tabel3[[#This Row],[Column1]],$O$6:$W$11,8,FALSE)</f>
        <v>0.55555555555555558</v>
      </c>
      <c r="L78">
        <f>COUNTIFS(Tabel1[Location],Tabel3[[#This Row],[Schip ]],Tabel1[Boat day part],Tabel3[[#Headers],[Sail thank you parade]])</f>
        <v>0</v>
      </c>
      <c r="M78" s="15">
        <f>Tabel3[[#This Row],[Sail thank you parade]]/VLOOKUP(Tabel3[[#This Row],[Column1]],$O$6:$Z$11,11,FALSE)</f>
        <v>0</v>
      </c>
    </row>
    <row r="79" spans="1:13" x14ac:dyDescent="0.35">
      <c r="A79" t="s">
        <v>10012</v>
      </c>
      <c r="B79" t="str">
        <f>VLOOKUP(Tabel3[[#This Row],[Schip ]],Tabel1[[Location]:[WOA]],5,FALSE)</f>
        <v>Classic Blaauw</v>
      </c>
      <c r="C79">
        <f>COUNTIFS(Tabel1[Location],Tabel3[[#This Row],[Schip ]],Tabel1[Boat day part],$O$3)+COUNTIFS(Tabel1[Location],Tabel3[[#This Row],[Schip ]],Tabel1[Boat day part],$Q$3)</f>
        <v>1</v>
      </c>
      <c r="D79" s="15">
        <f>Tabel3[[#This Row],['# SAIL In]]/VLOOKUP(Tabel3[[#This Row],[Column1]],$O$6:$P$11,2,FALSE)</f>
        <v>1</v>
      </c>
      <c r="E79" s="15"/>
      <c r="F79">
        <f>COUNTIF(Tabel1[Location],Tabel3[[#This Row],[Schip ]])-Tabel3[[#This Row],['# SAIL In]]</f>
        <v>4</v>
      </c>
      <c r="G79" s="15">
        <f>Tabel3[[#This Row],['# REST]]/VLOOKUP(Tabel3[[#This Row],[Column1]],$O$6:$W$11,5,FALSE)</f>
        <v>0.5</v>
      </c>
      <c r="H79" s="15"/>
      <c r="I79">
        <f>COUNTIF(Tabel1[Location],Tabel3[[#This Row],[Schip ]])</f>
        <v>5</v>
      </c>
      <c r="J79" s="15">
        <f>Tabel3[[#This Row],['# Verkocht TOTAAL]]/VLOOKUP(Tabel3[[#This Row],[Column1]],$O$6:$W$11,8,FALSE)</f>
        <v>0.55555555555555558</v>
      </c>
      <c r="L79">
        <f>COUNTIFS(Tabel1[Location],Tabel3[[#This Row],[Schip ]],Tabel1[Boat day part],Tabel3[[#Headers],[Sail thank you parade]])</f>
        <v>0</v>
      </c>
      <c r="M79" s="15">
        <f>Tabel3[[#This Row],[Sail thank you parade]]/VLOOKUP(Tabel3[[#This Row],[Column1]],$O$6:$Z$11,11,FALSE)</f>
        <v>0</v>
      </c>
    </row>
    <row r="80" spans="1:13" x14ac:dyDescent="0.35">
      <c r="A80" t="s">
        <v>10372</v>
      </c>
      <c r="B80" t="str">
        <f>VLOOKUP(Tabel3[[#This Row],[Schip ]],Tabel1[[Location]:[WOA]],5,FALSE)</f>
        <v>Classic Blaauw</v>
      </c>
      <c r="C80">
        <f>COUNTIFS(Tabel1[Location],Tabel3[[#This Row],[Schip ]],Tabel1[Boat day part],$O$3)+COUNTIFS(Tabel1[Location],Tabel3[[#This Row],[Schip ]],Tabel1[Boat day part],$Q$3)</f>
        <v>1</v>
      </c>
      <c r="D80" s="15">
        <f>Tabel3[[#This Row],['# SAIL In]]/VLOOKUP(Tabel3[[#This Row],[Column1]],$O$6:$P$11,2,FALSE)</f>
        <v>1</v>
      </c>
      <c r="E80" s="15"/>
      <c r="F80">
        <f>COUNTIF(Tabel1[Location],Tabel3[[#This Row],[Schip ]])-Tabel3[[#This Row],['# SAIL In]]</f>
        <v>2</v>
      </c>
      <c r="G80" s="15">
        <f>Tabel3[[#This Row],['# REST]]/VLOOKUP(Tabel3[[#This Row],[Column1]],$O$6:$W$11,5,FALSE)</f>
        <v>0.25</v>
      </c>
      <c r="H80" s="15"/>
      <c r="I80">
        <f>COUNTIF(Tabel1[Location],Tabel3[[#This Row],[Schip ]])</f>
        <v>3</v>
      </c>
      <c r="J80" s="15">
        <f>Tabel3[[#This Row],['# Verkocht TOTAAL]]/VLOOKUP(Tabel3[[#This Row],[Column1]],$O$6:$W$11,8,FALSE)</f>
        <v>0.33333333333333331</v>
      </c>
      <c r="L80">
        <f>COUNTIFS(Tabel1[Location],Tabel3[[#This Row],[Schip ]],Tabel1[Boat day part],Tabel3[[#Headers],[Sail thank you parade]])</f>
        <v>0</v>
      </c>
      <c r="M80" s="15">
        <f>Tabel3[[#This Row],[Sail thank you parade]]/VLOOKUP(Tabel3[[#This Row],[Column1]],$O$6:$Z$11,11,FALSE)</f>
        <v>0</v>
      </c>
    </row>
    <row r="81" spans="1:13" x14ac:dyDescent="0.35">
      <c r="A81" t="s">
        <v>1432</v>
      </c>
      <c r="B81" t="str">
        <f>VLOOKUP(Tabel3[[#This Row],[Schip ]],Tabel1[[Location]:[WOA]],5,FALSE)</f>
        <v>Deck</v>
      </c>
      <c r="C81">
        <f>COUNTIFS(Tabel1[Location],Tabel3[[#This Row],[Schip ]],Tabel1[Boat day part],$O$3)+COUNTIFS(Tabel1[Location],Tabel3[[#This Row],[Schip ]],Tabel1[Boat day part],$Q$3)</f>
        <v>1</v>
      </c>
      <c r="D81" s="15">
        <f>Tabel3[[#This Row],['# SAIL In]]/VLOOKUP(Tabel3[[#This Row],[Column1]],$O$6:$P$11,2,FALSE)</f>
        <v>1</v>
      </c>
      <c r="E81" s="15"/>
      <c r="F81">
        <f>COUNTIF(Tabel1[Location],Tabel3[[#This Row],[Schip ]])-Tabel3[[#This Row],['# SAIL In]]</f>
        <v>2</v>
      </c>
      <c r="G81" s="15">
        <f>Tabel3[[#This Row],['# REST]]/VLOOKUP(Tabel3[[#This Row],[Column1]],$O$6:$W$11,5,FALSE)</f>
        <v>0.5</v>
      </c>
      <c r="H81" s="15"/>
      <c r="I81">
        <f>COUNTIF(Tabel1[Location],Tabel3[[#This Row],[Schip ]])</f>
        <v>3</v>
      </c>
      <c r="J81" s="15">
        <f>Tabel3[[#This Row],['# Verkocht TOTAAL]]/VLOOKUP(Tabel3[[#This Row],[Column1]],$O$6:$W$11,8,FALSE)</f>
        <v>0.75</v>
      </c>
      <c r="L81">
        <f>COUNTIFS(Tabel1[Location],Tabel3[[#This Row],[Schip ]],Tabel1[Boat day part],Tabel3[[#Headers],[Sail thank you parade]])</f>
        <v>0</v>
      </c>
      <c r="M81" s="15" t="e">
        <f>Tabel3[[#This Row],[Sail thank you parade]]/VLOOKUP(Tabel3[[#This Row],[Column1]],$O$6:$Z$11,11,FALSE)</f>
        <v>#DIV/0!</v>
      </c>
    </row>
    <row r="82" spans="1:13" x14ac:dyDescent="0.35">
      <c r="A82" t="s">
        <v>2129</v>
      </c>
      <c r="B82" t="str">
        <f>VLOOKUP(Tabel3[[#This Row],[Schip ]],Tabel1[[Location]:[WOA]],5,FALSE)</f>
        <v>Deck</v>
      </c>
      <c r="C82">
        <f>COUNTIFS(Tabel1[Location],Tabel3[[#This Row],[Schip ]],Tabel1[Boat day part],$O$3)+COUNTIFS(Tabel1[Location],Tabel3[[#This Row],[Schip ]],Tabel1[Boat day part],$Q$3)</f>
        <v>1</v>
      </c>
      <c r="D82" s="15">
        <f>Tabel3[[#This Row],['# SAIL In]]/VLOOKUP(Tabel3[[#This Row],[Column1]],$O$6:$P$11,2,FALSE)</f>
        <v>1</v>
      </c>
      <c r="E82" s="15"/>
      <c r="F82">
        <f>COUNTIF(Tabel1[Location],Tabel3[[#This Row],[Schip ]])-Tabel3[[#This Row],['# SAIL In]]</f>
        <v>3</v>
      </c>
      <c r="G82" s="15">
        <f>Tabel3[[#This Row],['# REST]]/VLOOKUP(Tabel3[[#This Row],[Column1]],$O$6:$W$11,5,FALSE)</f>
        <v>0.75</v>
      </c>
      <c r="H82" s="15"/>
      <c r="I82">
        <f>COUNTIF(Tabel1[Location],Tabel3[[#This Row],[Schip ]])</f>
        <v>4</v>
      </c>
      <c r="J82" s="15">
        <f>Tabel3[[#This Row],['# Verkocht TOTAAL]]/VLOOKUP(Tabel3[[#This Row],[Column1]],$O$6:$W$11,8,FALSE)</f>
        <v>1</v>
      </c>
      <c r="L82">
        <f>COUNTIFS(Tabel1[Location],Tabel3[[#This Row],[Schip ]],Tabel1[Boat day part],Tabel3[[#Headers],[Sail thank you parade]])</f>
        <v>0</v>
      </c>
      <c r="M82" s="15" t="e">
        <f>Tabel3[[#This Row],[Sail thank you parade]]/VLOOKUP(Tabel3[[#This Row],[Column1]],$O$6:$Z$11,11,FALSE)</f>
        <v>#DIV/0!</v>
      </c>
    </row>
    <row r="83" spans="1:13" x14ac:dyDescent="0.35">
      <c r="A83" t="s">
        <v>2378</v>
      </c>
      <c r="B83" t="str">
        <f>VLOOKUP(Tabel3[[#This Row],[Schip ]],Tabel1[[Location]:[WOA]],5,FALSE)</f>
        <v>Deck</v>
      </c>
      <c r="C83">
        <f>COUNTIFS(Tabel1[Location],Tabel3[[#This Row],[Schip ]],Tabel1[Boat day part],$O$3)+COUNTIFS(Tabel1[Location],Tabel3[[#This Row],[Schip ]],Tabel1[Boat day part],$Q$3)</f>
        <v>1</v>
      </c>
      <c r="D83" s="15">
        <f>Tabel3[[#This Row],['# SAIL In]]/VLOOKUP(Tabel3[[#This Row],[Column1]],$O$6:$P$11,2,FALSE)</f>
        <v>1</v>
      </c>
      <c r="E83" s="15"/>
      <c r="F83">
        <f>COUNTIF(Tabel1[Location],Tabel3[[#This Row],[Schip ]])-Tabel3[[#This Row],['# SAIL In]]</f>
        <v>2</v>
      </c>
      <c r="G83" s="15">
        <f>Tabel3[[#This Row],['# REST]]/VLOOKUP(Tabel3[[#This Row],[Column1]],$O$6:$W$11,5,FALSE)</f>
        <v>0.5</v>
      </c>
      <c r="H83" s="15"/>
      <c r="I83">
        <f>COUNTIF(Tabel1[Location],Tabel3[[#This Row],[Schip ]])</f>
        <v>3</v>
      </c>
      <c r="J83" s="15">
        <f>Tabel3[[#This Row],['# Verkocht TOTAAL]]/VLOOKUP(Tabel3[[#This Row],[Column1]],$O$6:$W$11,8,FALSE)</f>
        <v>0.75</v>
      </c>
      <c r="L83">
        <f>COUNTIFS(Tabel1[Location],Tabel3[[#This Row],[Schip ]],Tabel1[Boat day part],Tabel3[[#Headers],[Sail thank you parade]])</f>
        <v>0</v>
      </c>
      <c r="M83" s="15" t="e">
        <f>Tabel3[[#This Row],[Sail thank you parade]]/VLOOKUP(Tabel3[[#This Row],[Column1]],$O$6:$Z$11,11,FALSE)</f>
        <v>#DIV/0!</v>
      </c>
    </row>
    <row r="84" spans="1:13" x14ac:dyDescent="0.35">
      <c r="A84" t="s">
        <v>2837</v>
      </c>
      <c r="B84" t="str">
        <f>VLOOKUP(Tabel3[[#This Row],[Schip ]],Tabel1[[Location]:[WOA]],5,FALSE)</f>
        <v>Classic</v>
      </c>
      <c r="C84">
        <f>COUNTIFS(Tabel1[Location],Tabel3[[#This Row],[Schip ]],Tabel1[Boat day part],$O$3)+COUNTIFS(Tabel1[Location],Tabel3[[#This Row],[Schip ]],Tabel1[Boat day part],$Q$3)</f>
        <v>1</v>
      </c>
      <c r="D84" s="15">
        <f>Tabel3[[#This Row],['# SAIL In]]/VLOOKUP(Tabel3[[#This Row],[Column1]],$O$6:$P$11,2,FALSE)</f>
        <v>1</v>
      </c>
      <c r="E84" s="15"/>
      <c r="F84">
        <f>COUNTIF(Tabel1[Location],Tabel3[[#This Row],[Schip ]])-Tabel3[[#This Row],['# SAIL In]]</f>
        <v>5</v>
      </c>
      <c r="G84" s="15">
        <f>Tabel3[[#This Row],['# REST]]/VLOOKUP(Tabel3[[#This Row],[Column1]],$O$6:$W$11,5,FALSE)</f>
        <v>0.625</v>
      </c>
      <c r="H84" s="15"/>
      <c r="I84">
        <f>COUNTIF(Tabel1[Location],Tabel3[[#This Row],[Schip ]])</f>
        <v>6</v>
      </c>
      <c r="J84" s="15">
        <f>Tabel3[[#This Row],['# Verkocht TOTAAL]]/VLOOKUP(Tabel3[[#This Row],[Column1]],$O$6:$W$11,8,FALSE)</f>
        <v>0.66666666666666663</v>
      </c>
      <c r="L84">
        <f>COUNTIFS(Tabel1[Location],Tabel3[[#This Row],[Schip ]],Tabel1[Boat day part],Tabel3[[#Headers],[Sail thank you parade]])</f>
        <v>0</v>
      </c>
      <c r="M84" s="15">
        <f>Tabel3[[#This Row],[Sail thank you parade]]/VLOOKUP(Tabel3[[#This Row],[Column1]],$O$6:$Z$11,11,FALSE)</f>
        <v>0</v>
      </c>
    </row>
    <row r="85" spans="1:13" x14ac:dyDescent="0.35">
      <c r="A85" t="s">
        <v>3129</v>
      </c>
      <c r="B85" t="str">
        <f>VLOOKUP(Tabel3[[#This Row],[Schip ]],Tabel1[[Location]:[WOA]],5,FALSE)</f>
        <v>Deck</v>
      </c>
      <c r="C85">
        <f>COUNTIFS(Tabel1[Location],Tabel3[[#This Row],[Schip ]],Tabel1[Boat day part],$O$3)+COUNTIFS(Tabel1[Location],Tabel3[[#This Row],[Schip ]],Tabel1[Boat day part],$Q$3)</f>
        <v>1</v>
      </c>
      <c r="D85" s="15">
        <f>Tabel3[[#This Row],['# SAIL In]]/VLOOKUP(Tabel3[[#This Row],[Column1]],$O$6:$P$11,2,FALSE)</f>
        <v>1</v>
      </c>
      <c r="E85" s="15"/>
      <c r="F85">
        <f>COUNTIF(Tabel1[Location],Tabel3[[#This Row],[Schip ]])-Tabel3[[#This Row],['# SAIL In]]</f>
        <v>0</v>
      </c>
      <c r="G85" s="15">
        <f>Tabel3[[#This Row],['# REST]]/VLOOKUP(Tabel3[[#This Row],[Column1]],$O$6:$W$11,5,FALSE)</f>
        <v>0</v>
      </c>
      <c r="H85" s="15"/>
      <c r="I85">
        <f>COUNTIF(Tabel1[Location],Tabel3[[#This Row],[Schip ]])</f>
        <v>1</v>
      </c>
      <c r="J85" s="15">
        <f>Tabel3[[#This Row],['# Verkocht TOTAAL]]/VLOOKUP(Tabel3[[#This Row],[Column1]],$O$6:$W$11,8,FALSE)</f>
        <v>0.25</v>
      </c>
      <c r="L85">
        <f>COUNTIFS(Tabel1[Location],Tabel3[[#This Row],[Schip ]],Tabel1[Boat day part],Tabel3[[#Headers],[Sail thank you parade]])</f>
        <v>0</v>
      </c>
      <c r="M85" s="15" t="e">
        <f>Tabel3[[#This Row],[Sail thank you parade]]/VLOOKUP(Tabel3[[#This Row],[Column1]],$O$6:$Z$11,11,FALSE)</f>
        <v>#DIV/0!</v>
      </c>
    </row>
    <row r="86" spans="1:13" x14ac:dyDescent="0.35">
      <c r="A86" t="s">
        <v>3144</v>
      </c>
      <c r="B86" t="str">
        <f>VLOOKUP(Tabel3[[#This Row],[Schip ]],Tabel1[[Location]:[WOA]],5,FALSE)</f>
        <v>Deck</v>
      </c>
      <c r="C86">
        <f>COUNTIFS(Tabel1[Location],Tabel3[[#This Row],[Schip ]],Tabel1[Boat day part],$O$3)+COUNTIFS(Tabel1[Location],Tabel3[[#This Row],[Schip ]],Tabel1[Boat day part],$Q$3)</f>
        <v>1</v>
      </c>
      <c r="D86" s="15">
        <f>Tabel3[[#This Row],['# SAIL In]]/VLOOKUP(Tabel3[[#This Row],[Column1]],$O$6:$P$11,2,FALSE)</f>
        <v>1</v>
      </c>
      <c r="E86" s="15"/>
      <c r="F86">
        <f>COUNTIF(Tabel1[Location],Tabel3[[#This Row],[Schip ]])-Tabel3[[#This Row],['# SAIL In]]</f>
        <v>5</v>
      </c>
      <c r="G86" s="15">
        <f>Tabel3[[#This Row],['# REST]]/VLOOKUP(Tabel3[[#This Row],[Column1]],$O$6:$W$11,5,FALSE)</f>
        <v>1.25</v>
      </c>
      <c r="H86" s="15"/>
      <c r="I86">
        <f>COUNTIF(Tabel1[Location],Tabel3[[#This Row],[Schip ]])</f>
        <v>6</v>
      </c>
      <c r="J86" s="15">
        <f>Tabel3[[#This Row],['# Verkocht TOTAAL]]/VLOOKUP(Tabel3[[#This Row],[Column1]],$O$6:$W$11,8,FALSE)</f>
        <v>1.5</v>
      </c>
      <c r="L86">
        <f>COUNTIFS(Tabel1[Location],Tabel3[[#This Row],[Schip ]],Tabel1[Boat day part],Tabel3[[#Headers],[Sail thank you parade]])</f>
        <v>1</v>
      </c>
      <c r="M86" s="15" t="e">
        <f>Tabel3[[#This Row],[Sail thank you parade]]/VLOOKUP(Tabel3[[#This Row],[Column1]],$O$6:$Z$11,11,FALSE)</f>
        <v>#DIV/0!</v>
      </c>
    </row>
    <row r="87" spans="1:13" x14ac:dyDescent="0.35">
      <c r="A87" t="s">
        <v>3499</v>
      </c>
      <c r="B87" t="str">
        <f>VLOOKUP(Tabel3[[#This Row],[Schip ]],Tabel1[[Location]:[WOA]],5,FALSE)</f>
        <v>Deck</v>
      </c>
      <c r="C87">
        <f>COUNTIFS(Tabel1[Location],Tabel3[[#This Row],[Schip ]],Tabel1[Boat day part],$O$3)+COUNTIFS(Tabel1[Location],Tabel3[[#This Row],[Schip ]],Tabel1[Boat day part],$Q$3)</f>
        <v>1</v>
      </c>
      <c r="D87" s="15">
        <f>Tabel3[[#This Row],['# SAIL In]]/VLOOKUP(Tabel3[[#This Row],[Column1]],$O$6:$P$11,2,FALSE)</f>
        <v>1</v>
      </c>
      <c r="E87" s="15"/>
      <c r="F87">
        <f>COUNTIF(Tabel1[Location],Tabel3[[#This Row],[Schip ]])-Tabel3[[#This Row],['# SAIL In]]</f>
        <v>0</v>
      </c>
      <c r="G87" s="15">
        <f>Tabel3[[#This Row],['# REST]]/VLOOKUP(Tabel3[[#This Row],[Column1]],$O$6:$W$11,5,FALSE)</f>
        <v>0</v>
      </c>
      <c r="H87" s="15"/>
      <c r="I87">
        <f>COUNTIF(Tabel1[Location],Tabel3[[#This Row],[Schip ]])</f>
        <v>1</v>
      </c>
      <c r="J87" s="15">
        <f>Tabel3[[#This Row],['# Verkocht TOTAAL]]/VLOOKUP(Tabel3[[#This Row],[Column1]],$O$6:$W$11,8,FALSE)</f>
        <v>0.25</v>
      </c>
      <c r="L87">
        <f>COUNTIFS(Tabel1[Location],Tabel3[[#This Row],[Schip ]],Tabel1[Boat day part],Tabel3[[#Headers],[Sail thank you parade]])</f>
        <v>0</v>
      </c>
      <c r="M87" s="15" t="e">
        <f>Tabel3[[#This Row],[Sail thank you parade]]/VLOOKUP(Tabel3[[#This Row],[Column1]],$O$6:$Z$11,11,FALSE)</f>
        <v>#DIV/0!</v>
      </c>
    </row>
    <row r="88" spans="1:13" x14ac:dyDescent="0.35">
      <c r="A88" t="s">
        <v>3795</v>
      </c>
      <c r="B88" t="str">
        <f>VLOOKUP(Tabel3[[#This Row],[Schip ]],Tabel1[[Location]:[WOA]],5,FALSE)</f>
        <v>Deck</v>
      </c>
      <c r="C88">
        <f>COUNTIFS(Tabel1[Location],Tabel3[[#This Row],[Schip ]],Tabel1[Boat day part],$O$3)+COUNTIFS(Tabel1[Location],Tabel3[[#This Row],[Schip ]],Tabel1[Boat day part],$Q$3)</f>
        <v>0</v>
      </c>
      <c r="D88" s="15">
        <f>Tabel3[[#This Row],['# SAIL In]]/VLOOKUP(Tabel3[[#This Row],[Column1]],$O$6:$P$11,2,FALSE)</f>
        <v>0</v>
      </c>
      <c r="E88" s="15"/>
      <c r="F88">
        <f>COUNTIF(Tabel1[Location],Tabel3[[#This Row],[Schip ]])-Tabel3[[#This Row],['# SAIL In]]</f>
        <v>7</v>
      </c>
      <c r="G88" s="15">
        <f>Tabel3[[#This Row],['# REST]]/VLOOKUP(Tabel3[[#This Row],[Column1]],$O$6:$W$11,5,FALSE)</f>
        <v>1.75</v>
      </c>
      <c r="H88" s="15"/>
      <c r="I88">
        <f>COUNTIF(Tabel1[Location],Tabel3[[#This Row],[Schip ]])</f>
        <v>7</v>
      </c>
      <c r="J88" s="15">
        <f>Tabel3[[#This Row],['# Verkocht TOTAAL]]/VLOOKUP(Tabel3[[#This Row],[Column1]],$O$6:$W$11,8,FALSE)</f>
        <v>1.75</v>
      </c>
      <c r="L88">
        <f>COUNTIFS(Tabel1[Location],Tabel3[[#This Row],[Schip ]],Tabel1[Boat day part],Tabel3[[#Headers],[Sail thank you parade]])</f>
        <v>1</v>
      </c>
      <c r="M88" s="15" t="e">
        <f>Tabel3[[#This Row],[Sail thank you parade]]/VLOOKUP(Tabel3[[#This Row],[Column1]],$O$6:$Z$11,11,FALSE)</f>
        <v>#DIV/0!</v>
      </c>
    </row>
    <row r="89" spans="1:13" x14ac:dyDescent="0.35">
      <c r="A89" t="s">
        <v>4764</v>
      </c>
      <c r="B89" t="str">
        <f>VLOOKUP(Tabel3[[#This Row],[Schip ]],Tabel1[[Location]:[WOA]],5,FALSE)</f>
        <v>Deck</v>
      </c>
      <c r="C89">
        <f>COUNTIFS(Tabel1[Location],Tabel3[[#This Row],[Schip ]],Tabel1[Boat day part],$O$3)+COUNTIFS(Tabel1[Location],Tabel3[[#This Row],[Schip ]],Tabel1[Boat day part],$Q$3)</f>
        <v>1</v>
      </c>
      <c r="D89" s="15">
        <f>Tabel3[[#This Row],['# SAIL In]]/VLOOKUP(Tabel3[[#This Row],[Column1]],$O$6:$P$11,2,FALSE)</f>
        <v>1</v>
      </c>
      <c r="E89" s="15"/>
      <c r="F89">
        <f>COUNTIF(Tabel1[Location],Tabel3[[#This Row],[Schip ]])-Tabel3[[#This Row],['# SAIL In]]</f>
        <v>0</v>
      </c>
      <c r="G89" s="15">
        <f>Tabel3[[#This Row],['# REST]]/VLOOKUP(Tabel3[[#This Row],[Column1]],$O$6:$W$11,5,FALSE)</f>
        <v>0</v>
      </c>
      <c r="H89" s="15"/>
      <c r="I89">
        <f>COUNTIF(Tabel1[Location],Tabel3[[#This Row],[Schip ]])</f>
        <v>1</v>
      </c>
      <c r="J89" s="15">
        <f>Tabel3[[#This Row],['# Verkocht TOTAAL]]/VLOOKUP(Tabel3[[#This Row],[Column1]],$O$6:$W$11,8,FALSE)</f>
        <v>0.25</v>
      </c>
      <c r="L89">
        <f>COUNTIFS(Tabel1[Location],Tabel3[[#This Row],[Schip ]],Tabel1[Boat day part],Tabel3[[#Headers],[Sail thank you parade]])</f>
        <v>0</v>
      </c>
      <c r="M89" s="15" t="e">
        <f>Tabel3[[#This Row],[Sail thank you parade]]/VLOOKUP(Tabel3[[#This Row],[Column1]],$O$6:$Z$11,11,FALSE)</f>
        <v>#DIV/0!</v>
      </c>
    </row>
    <row r="90" spans="1:13" x14ac:dyDescent="0.35">
      <c r="A90" t="s">
        <v>4780</v>
      </c>
      <c r="B90" t="str">
        <f>VLOOKUP(Tabel3[[#This Row],[Schip ]],Tabel1[[Location]:[WOA]],5,FALSE)</f>
        <v>Deck</v>
      </c>
      <c r="C90">
        <f>COUNTIFS(Tabel1[Location],Tabel3[[#This Row],[Schip ]],Tabel1[Boat day part],$O$3)+COUNTIFS(Tabel1[Location],Tabel3[[#This Row],[Schip ]],Tabel1[Boat day part],$Q$3)</f>
        <v>0</v>
      </c>
      <c r="D90" s="15">
        <f>Tabel3[[#This Row],['# SAIL In]]/VLOOKUP(Tabel3[[#This Row],[Column1]],$O$6:$P$11,2,FALSE)</f>
        <v>0</v>
      </c>
      <c r="E90" s="15"/>
      <c r="F90">
        <f>COUNTIF(Tabel1[Location],Tabel3[[#This Row],[Schip ]])-Tabel3[[#This Row],['# SAIL In]]</f>
        <v>2</v>
      </c>
      <c r="G90" s="15">
        <f>Tabel3[[#This Row],['# REST]]/VLOOKUP(Tabel3[[#This Row],[Column1]],$O$6:$W$11,5,FALSE)</f>
        <v>0.5</v>
      </c>
      <c r="H90" s="15"/>
      <c r="I90">
        <f>COUNTIF(Tabel1[Location],Tabel3[[#This Row],[Schip ]])</f>
        <v>2</v>
      </c>
      <c r="J90" s="15">
        <f>Tabel3[[#This Row],['# Verkocht TOTAAL]]/VLOOKUP(Tabel3[[#This Row],[Column1]],$O$6:$W$11,8,FALSE)</f>
        <v>0.5</v>
      </c>
      <c r="L90">
        <f>COUNTIFS(Tabel1[Location],Tabel3[[#This Row],[Schip ]],Tabel1[Boat day part],Tabel3[[#Headers],[Sail thank you parade]])</f>
        <v>0</v>
      </c>
      <c r="M90" s="15" t="e">
        <f>Tabel3[[#This Row],[Sail thank you parade]]/VLOOKUP(Tabel3[[#This Row],[Column1]],$O$6:$Z$11,11,FALSE)</f>
        <v>#DIV/0!</v>
      </c>
    </row>
    <row r="91" spans="1:13" x14ac:dyDescent="0.35">
      <c r="A91" t="s">
        <v>5236</v>
      </c>
      <c r="B91" t="str">
        <f>VLOOKUP(Tabel3[[#This Row],[Schip ]],Tabel1[[Location]:[WOA]],5,FALSE)</f>
        <v>Deck</v>
      </c>
      <c r="C91">
        <f>COUNTIFS(Tabel1[Location],Tabel3[[#This Row],[Schip ]],Tabel1[Boat day part],$O$3)+COUNTIFS(Tabel1[Location],Tabel3[[#This Row],[Schip ]],Tabel1[Boat day part],$Q$3)</f>
        <v>9</v>
      </c>
      <c r="D91" s="15">
        <f>Tabel3[[#This Row],['# SAIL In]]/VLOOKUP(Tabel3[[#This Row],[Column1]],$O$6:$P$11,2,FALSE)</f>
        <v>9</v>
      </c>
      <c r="E91" s="15"/>
      <c r="F91">
        <f>COUNTIF(Tabel1[Location],Tabel3[[#This Row],[Schip ]])-Tabel3[[#This Row],['# SAIL In]]</f>
        <v>1</v>
      </c>
      <c r="G91" s="15">
        <f>Tabel3[[#This Row],['# REST]]/VLOOKUP(Tabel3[[#This Row],[Column1]],$O$6:$W$11,5,FALSE)</f>
        <v>0.25</v>
      </c>
      <c r="H91" s="15"/>
      <c r="I91">
        <f>COUNTIF(Tabel1[Location],Tabel3[[#This Row],[Schip ]])</f>
        <v>10</v>
      </c>
      <c r="J91" s="15">
        <f>Tabel3[[#This Row],['# Verkocht TOTAAL]]/VLOOKUP(Tabel3[[#This Row],[Column1]],$O$6:$W$11,8,FALSE)</f>
        <v>2.5</v>
      </c>
      <c r="L91">
        <f>COUNTIFS(Tabel1[Location],Tabel3[[#This Row],[Schip ]],Tabel1[Boat day part],Tabel3[[#Headers],[Sail thank you parade]])</f>
        <v>0</v>
      </c>
      <c r="M91" s="15" t="e">
        <f>Tabel3[[#This Row],[Sail thank you parade]]/VLOOKUP(Tabel3[[#This Row],[Column1]],$O$6:$Z$11,11,FALSE)</f>
        <v>#DIV/0!</v>
      </c>
    </row>
    <row r="92" spans="1:13" x14ac:dyDescent="0.35">
      <c r="A92" t="s">
        <v>5365</v>
      </c>
      <c r="B92" t="str">
        <f>VLOOKUP(Tabel3[[#This Row],[Schip ]],Tabel1[[Location]:[WOA]],5,FALSE)</f>
        <v>Deck</v>
      </c>
      <c r="C92">
        <f>COUNTIFS(Tabel1[Location],Tabel3[[#This Row],[Schip ]],Tabel1[Boat day part],$O$3)+COUNTIFS(Tabel1[Location],Tabel3[[#This Row],[Schip ]],Tabel1[Boat day part],$Q$3)</f>
        <v>1</v>
      </c>
      <c r="D92" s="15">
        <f>Tabel3[[#This Row],['# SAIL In]]/VLOOKUP(Tabel3[[#This Row],[Column1]],$O$6:$P$11,2,FALSE)</f>
        <v>1</v>
      </c>
      <c r="E92" s="15"/>
      <c r="F92">
        <f>COUNTIF(Tabel1[Location],Tabel3[[#This Row],[Schip ]])-Tabel3[[#This Row],['# SAIL In]]</f>
        <v>3</v>
      </c>
      <c r="G92" s="15">
        <f>Tabel3[[#This Row],['# REST]]/VLOOKUP(Tabel3[[#This Row],[Column1]],$O$6:$W$11,5,FALSE)</f>
        <v>0.75</v>
      </c>
      <c r="H92" s="15"/>
      <c r="I92">
        <f>COUNTIF(Tabel1[Location],Tabel3[[#This Row],[Schip ]])</f>
        <v>4</v>
      </c>
      <c r="J92" s="15">
        <f>Tabel3[[#This Row],['# Verkocht TOTAAL]]/VLOOKUP(Tabel3[[#This Row],[Column1]],$O$6:$W$11,8,FALSE)</f>
        <v>1</v>
      </c>
      <c r="L92">
        <f>COUNTIFS(Tabel1[Location],Tabel3[[#This Row],[Schip ]],Tabel1[Boat day part],Tabel3[[#Headers],[Sail thank you parade]])</f>
        <v>0</v>
      </c>
      <c r="M92" s="15" t="e">
        <f>Tabel3[[#This Row],[Sail thank you parade]]/VLOOKUP(Tabel3[[#This Row],[Column1]],$O$6:$Z$11,11,FALSE)</f>
        <v>#DIV/0!</v>
      </c>
    </row>
    <row r="93" spans="1:13" x14ac:dyDescent="0.35">
      <c r="A93" t="s">
        <v>6262</v>
      </c>
      <c r="B93" t="str">
        <f>VLOOKUP(Tabel3[[#This Row],[Schip ]],Tabel1[[Location]:[WOA]],5,FALSE)</f>
        <v>Deck</v>
      </c>
      <c r="C93">
        <f>COUNTIFS(Tabel1[Location],Tabel3[[#This Row],[Schip ]],Tabel1[Boat day part],$O$3)+COUNTIFS(Tabel1[Location],Tabel3[[#This Row],[Schip ]],Tabel1[Boat day part],$Q$3)</f>
        <v>1</v>
      </c>
      <c r="D93" s="15">
        <f>Tabel3[[#This Row],['# SAIL In]]/VLOOKUP(Tabel3[[#This Row],[Column1]],$O$6:$P$11,2,FALSE)</f>
        <v>1</v>
      </c>
      <c r="E93" s="15"/>
      <c r="F93">
        <f>COUNTIF(Tabel1[Location],Tabel3[[#This Row],[Schip ]])-Tabel3[[#This Row],['# SAIL In]]</f>
        <v>0</v>
      </c>
      <c r="G93" s="15">
        <f>Tabel3[[#This Row],['# REST]]/VLOOKUP(Tabel3[[#This Row],[Column1]],$O$6:$W$11,5,FALSE)</f>
        <v>0</v>
      </c>
      <c r="H93" s="15"/>
      <c r="I93">
        <f>COUNTIF(Tabel1[Location],Tabel3[[#This Row],[Schip ]])</f>
        <v>1</v>
      </c>
      <c r="J93" s="15">
        <f>Tabel3[[#This Row],['# Verkocht TOTAAL]]/VLOOKUP(Tabel3[[#This Row],[Column1]],$O$6:$W$11,8,FALSE)</f>
        <v>0.25</v>
      </c>
      <c r="L93">
        <f>COUNTIFS(Tabel1[Location],Tabel3[[#This Row],[Schip ]],Tabel1[Boat day part],Tabel3[[#Headers],[Sail thank you parade]])</f>
        <v>0</v>
      </c>
      <c r="M93" s="15" t="e">
        <f>Tabel3[[#This Row],[Sail thank you parade]]/VLOOKUP(Tabel3[[#This Row],[Column1]],$O$6:$Z$11,11,FALSE)</f>
        <v>#DIV/0!</v>
      </c>
    </row>
    <row r="94" spans="1:13" x14ac:dyDescent="0.35">
      <c r="A94" t="s">
        <v>6372</v>
      </c>
      <c r="B94" t="str">
        <f>VLOOKUP(Tabel3[[#This Row],[Schip ]],Tabel1[[Location]:[WOA]],5,FALSE)</f>
        <v>Deck</v>
      </c>
      <c r="C94">
        <f>COUNTIFS(Tabel1[Location],Tabel3[[#This Row],[Schip ]],Tabel1[Boat day part],$O$3)+COUNTIFS(Tabel1[Location],Tabel3[[#This Row],[Schip ]],Tabel1[Boat day part],$Q$3)</f>
        <v>1</v>
      </c>
      <c r="D94" s="15">
        <f>Tabel3[[#This Row],['# SAIL In]]/VLOOKUP(Tabel3[[#This Row],[Column1]],$O$6:$P$11,2,FALSE)</f>
        <v>1</v>
      </c>
      <c r="E94" s="15"/>
      <c r="F94">
        <f>COUNTIF(Tabel1[Location],Tabel3[[#This Row],[Schip ]])-Tabel3[[#This Row],['# SAIL In]]</f>
        <v>0</v>
      </c>
      <c r="G94" s="15">
        <f>Tabel3[[#This Row],['# REST]]/VLOOKUP(Tabel3[[#This Row],[Column1]],$O$6:$W$11,5,FALSE)</f>
        <v>0</v>
      </c>
      <c r="H94" s="15"/>
      <c r="I94">
        <f>COUNTIF(Tabel1[Location],Tabel3[[#This Row],[Schip ]])</f>
        <v>1</v>
      </c>
      <c r="J94" s="15">
        <f>Tabel3[[#This Row],['# Verkocht TOTAAL]]/VLOOKUP(Tabel3[[#This Row],[Column1]],$O$6:$W$11,8,FALSE)</f>
        <v>0.25</v>
      </c>
      <c r="L94">
        <f>COUNTIFS(Tabel1[Location],Tabel3[[#This Row],[Schip ]],Tabel1[Boat day part],Tabel3[[#Headers],[Sail thank you parade]])</f>
        <v>0</v>
      </c>
      <c r="M94" s="15" t="e">
        <f>Tabel3[[#This Row],[Sail thank you parade]]/VLOOKUP(Tabel3[[#This Row],[Column1]],$O$6:$Z$11,11,FALSE)</f>
        <v>#DIV/0!</v>
      </c>
    </row>
    <row r="95" spans="1:13" x14ac:dyDescent="0.35">
      <c r="A95" t="s">
        <v>6728</v>
      </c>
      <c r="B95" t="str">
        <f>VLOOKUP(Tabel3[[#This Row],[Schip ]],Tabel1[[Location]:[WOA]],5,FALSE)</f>
        <v>Deck</v>
      </c>
      <c r="C95">
        <f>COUNTIFS(Tabel1[Location],Tabel3[[#This Row],[Schip ]],Tabel1[Boat day part],$O$3)+COUNTIFS(Tabel1[Location],Tabel3[[#This Row],[Schip ]],Tabel1[Boat day part],$Q$3)</f>
        <v>1</v>
      </c>
      <c r="D95" s="15">
        <f>Tabel3[[#This Row],['# SAIL In]]/VLOOKUP(Tabel3[[#This Row],[Column1]],$O$6:$P$11,2,FALSE)</f>
        <v>1</v>
      </c>
      <c r="E95" s="15"/>
      <c r="F95">
        <f>COUNTIF(Tabel1[Location],Tabel3[[#This Row],[Schip ]])-Tabel3[[#This Row],['# SAIL In]]</f>
        <v>2</v>
      </c>
      <c r="G95" s="15">
        <f>Tabel3[[#This Row],['# REST]]/VLOOKUP(Tabel3[[#This Row],[Column1]],$O$6:$W$11,5,FALSE)</f>
        <v>0.5</v>
      </c>
      <c r="H95" s="15"/>
      <c r="I95">
        <f>COUNTIF(Tabel1[Location],Tabel3[[#This Row],[Schip ]])</f>
        <v>3</v>
      </c>
      <c r="J95" s="15">
        <f>Tabel3[[#This Row],['# Verkocht TOTAAL]]/VLOOKUP(Tabel3[[#This Row],[Column1]],$O$6:$W$11,8,FALSE)</f>
        <v>0.75</v>
      </c>
      <c r="L95">
        <f>COUNTIFS(Tabel1[Location],Tabel3[[#This Row],[Schip ]],Tabel1[Boat day part],Tabel3[[#Headers],[Sail thank you parade]])</f>
        <v>0</v>
      </c>
      <c r="M95" s="15" t="e">
        <f>Tabel3[[#This Row],[Sail thank you parade]]/VLOOKUP(Tabel3[[#This Row],[Column1]],$O$6:$Z$11,11,FALSE)</f>
        <v>#DIV/0!</v>
      </c>
    </row>
    <row r="96" spans="1:13" x14ac:dyDescent="0.35">
      <c r="A96" t="s">
        <v>7737</v>
      </c>
      <c r="B96" t="str">
        <f>VLOOKUP(Tabel3[[#This Row],[Schip ]],Tabel1[[Location]:[WOA]],5,FALSE)</f>
        <v>Deck</v>
      </c>
      <c r="C96">
        <f>COUNTIFS(Tabel1[Location],Tabel3[[#This Row],[Schip ]],Tabel1[Boat day part],$O$3)+COUNTIFS(Tabel1[Location],Tabel3[[#This Row],[Schip ]],Tabel1[Boat day part],$Q$3)</f>
        <v>0</v>
      </c>
      <c r="D96" s="15">
        <f>Tabel3[[#This Row],['# SAIL In]]/VLOOKUP(Tabel3[[#This Row],[Column1]],$O$6:$P$11,2,FALSE)</f>
        <v>0</v>
      </c>
      <c r="E96" s="15"/>
      <c r="F96">
        <f>COUNTIF(Tabel1[Location],Tabel3[[#This Row],[Schip ]])-Tabel3[[#This Row],['# SAIL In]]</f>
        <v>2</v>
      </c>
      <c r="G96" s="15">
        <f>Tabel3[[#This Row],['# REST]]/VLOOKUP(Tabel3[[#This Row],[Column1]],$O$6:$W$11,5,FALSE)</f>
        <v>0.5</v>
      </c>
      <c r="H96" s="15"/>
      <c r="I96">
        <f>COUNTIF(Tabel1[Location],Tabel3[[#This Row],[Schip ]])</f>
        <v>2</v>
      </c>
      <c r="J96" s="15">
        <f>Tabel3[[#This Row],['# Verkocht TOTAAL]]/VLOOKUP(Tabel3[[#This Row],[Column1]],$O$6:$W$11,8,FALSE)</f>
        <v>0.5</v>
      </c>
      <c r="L96">
        <f>COUNTIFS(Tabel1[Location],Tabel3[[#This Row],[Schip ]],Tabel1[Boat day part],Tabel3[[#Headers],[Sail thank you parade]])</f>
        <v>0</v>
      </c>
      <c r="M96" s="15" t="e">
        <f>Tabel3[[#This Row],[Sail thank you parade]]/VLOOKUP(Tabel3[[#This Row],[Column1]],$O$6:$Z$11,11,FALSE)</f>
        <v>#DIV/0!</v>
      </c>
    </row>
    <row r="97" spans="1:13" x14ac:dyDescent="0.35">
      <c r="A97" t="s">
        <v>8029</v>
      </c>
      <c r="B97" t="str">
        <f>VLOOKUP(Tabel3[[#This Row],[Schip ]],Tabel1[[Location]:[WOA]],5,FALSE)</f>
        <v>Deck</v>
      </c>
      <c r="C97">
        <f>COUNTIFS(Tabel1[Location],Tabel3[[#This Row],[Schip ]],Tabel1[Boat day part],$O$3)+COUNTIFS(Tabel1[Location],Tabel3[[#This Row],[Schip ]],Tabel1[Boat day part],$Q$3)</f>
        <v>1</v>
      </c>
      <c r="D97" s="15">
        <f>Tabel3[[#This Row],['# SAIL In]]/VLOOKUP(Tabel3[[#This Row],[Column1]],$O$6:$P$11,2,FALSE)</f>
        <v>1</v>
      </c>
      <c r="E97" s="15"/>
      <c r="F97">
        <f>COUNTIF(Tabel1[Location],Tabel3[[#This Row],[Schip ]])-Tabel3[[#This Row],['# SAIL In]]</f>
        <v>4</v>
      </c>
      <c r="G97" s="15">
        <f>Tabel3[[#This Row],['# REST]]/VLOOKUP(Tabel3[[#This Row],[Column1]],$O$6:$W$11,5,FALSE)</f>
        <v>1</v>
      </c>
      <c r="H97" s="15"/>
      <c r="I97">
        <f>COUNTIF(Tabel1[Location],Tabel3[[#This Row],[Schip ]])</f>
        <v>5</v>
      </c>
      <c r="J97" s="15">
        <f>Tabel3[[#This Row],['# Verkocht TOTAAL]]/VLOOKUP(Tabel3[[#This Row],[Column1]],$O$6:$W$11,8,FALSE)</f>
        <v>1.25</v>
      </c>
      <c r="L97">
        <f>COUNTIFS(Tabel1[Location],Tabel3[[#This Row],[Schip ]],Tabel1[Boat day part],Tabel3[[#Headers],[Sail thank you parade]])</f>
        <v>0</v>
      </c>
      <c r="M97" s="15" t="e">
        <f>Tabel3[[#This Row],[Sail thank you parade]]/VLOOKUP(Tabel3[[#This Row],[Column1]],$O$6:$Z$11,11,FALSE)</f>
        <v>#DIV/0!</v>
      </c>
    </row>
    <row r="98" spans="1:13" x14ac:dyDescent="0.35">
      <c r="A98" t="s">
        <v>8110</v>
      </c>
      <c r="B98" t="str">
        <f>VLOOKUP(Tabel3[[#This Row],[Schip ]],Tabel1[[Location]:[WOA]],5,FALSE)</f>
        <v>Deck</v>
      </c>
      <c r="C98">
        <f>COUNTIFS(Tabel1[Location],Tabel3[[#This Row],[Schip ]],Tabel1[Boat day part],$O$3)+COUNTIFS(Tabel1[Location],Tabel3[[#This Row],[Schip ]],Tabel1[Boat day part],$Q$3)</f>
        <v>3</v>
      </c>
      <c r="D98" s="15">
        <f>Tabel3[[#This Row],['# SAIL In]]/VLOOKUP(Tabel3[[#This Row],[Column1]],$O$6:$P$11,2,FALSE)</f>
        <v>3</v>
      </c>
      <c r="E98" s="15"/>
      <c r="F98">
        <f>COUNTIF(Tabel1[Location],Tabel3[[#This Row],[Schip ]])-Tabel3[[#This Row],['# SAIL In]]</f>
        <v>2</v>
      </c>
      <c r="G98" s="15">
        <f>Tabel3[[#This Row],['# REST]]/VLOOKUP(Tabel3[[#This Row],[Column1]],$O$6:$W$11,5,FALSE)</f>
        <v>0.5</v>
      </c>
      <c r="H98" s="15"/>
      <c r="I98">
        <f>COUNTIF(Tabel1[Location],Tabel3[[#This Row],[Schip ]])</f>
        <v>5</v>
      </c>
      <c r="J98" s="15">
        <f>Tabel3[[#This Row],['# Verkocht TOTAAL]]/VLOOKUP(Tabel3[[#This Row],[Column1]],$O$6:$W$11,8,FALSE)</f>
        <v>1.25</v>
      </c>
      <c r="L98">
        <f>COUNTIFS(Tabel1[Location],Tabel3[[#This Row],[Schip ]],Tabel1[Boat day part],Tabel3[[#Headers],[Sail thank you parade]])</f>
        <v>0</v>
      </c>
      <c r="M98" s="15" t="e">
        <f>Tabel3[[#This Row],[Sail thank you parade]]/VLOOKUP(Tabel3[[#This Row],[Column1]],$O$6:$Z$11,11,FALSE)</f>
        <v>#DIV/0!</v>
      </c>
    </row>
    <row r="99" spans="1:13" x14ac:dyDescent="0.35">
      <c r="A99" t="s">
        <v>8595</v>
      </c>
      <c r="B99" t="str">
        <f>VLOOKUP(Tabel3[[#This Row],[Schip ]],Tabel1[[Location]:[WOA]],5,FALSE)</f>
        <v>Deck</v>
      </c>
      <c r="C99">
        <f>COUNTIFS(Tabel1[Location],Tabel3[[#This Row],[Schip ]],Tabel1[Boat day part],$O$3)+COUNTIFS(Tabel1[Location],Tabel3[[#This Row],[Schip ]],Tabel1[Boat day part],$Q$3)</f>
        <v>1</v>
      </c>
      <c r="D99" s="15">
        <f>Tabel3[[#This Row],['# SAIL In]]/VLOOKUP(Tabel3[[#This Row],[Column1]],$O$6:$P$11,2,FALSE)</f>
        <v>1</v>
      </c>
      <c r="E99" s="15"/>
      <c r="F99">
        <f>COUNTIF(Tabel1[Location],Tabel3[[#This Row],[Schip ]])-Tabel3[[#This Row],['# SAIL In]]</f>
        <v>0</v>
      </c>
      <c r="G99" s="15">
        <f>Tabel3[[#This Row],['# REST]]/VLOOKUP(Tabel3[[#This Row],[Column1]],$O$6:$W$11,5,FALSE)</f>
        <v>0</v>
      </c>
      <c r="H99" s="15"/>
      <c r="I99">
        <f>COUNTIF(Tabel1[Location],Tabel3[[#This Row],[Schip ]])</f>
        <v>1</v>
      </c>
      <c r="J99" s="15">
        <f>Tabel3[[#This Row],['# Verkocht TOTAAL]]/VLOOKUP(Tabel3[[#This Row],[Column1]],$O$6:$W$11,8,FALSE)</f>
        <v>0.25</v>
      </c>
      <c r="L99">
        <f>COUNTIFS(Tabel1[Location],Tabel3[[#This Row],[Schip ]],Tabel1[Boat day part],Tabel3[[#Headers],[Sail thank you parade]])</f>
        <v>0</v>
      </c>
      <c r="M99" s="15" t="e">
        <f>Tabel3[[#This Row],[Sail thank you parade]]/VLOOKUP(Tabel3[[#This Row],[Column1]],$O$6:$Z$11,11,FALSE)</f>
        <v>#DIV/0!</v>
      </c>
    </row>
    <row r="100" spans="1:13" x14ac:dyDescent="0.35">
      <c r="A100" t="s">
        <v>9503</v>
      </c>
      <c r="B100" t="str">
        <f>VLOOKUP(Tabel3[[#This Row],[Schip ]],Tabel1[[Location]:[WOA]],5,FALSE)</f>
        <v>Deck</v>
      </c>
      <c r="C100">
        <f>COUNTIFS(Tabel1[Location],Tabel3[[#This Row],[Schip ]],Tabel1[Boat day part],$O$3)+COUNTIFS(Tabel1[Location],Tabel3[[#This Row],[Schip ]],Tabel1[Boat day part],$Q$3)</f>
        <v>1</v>
      </c>
      <c r="D100" s="15">
        <f>Tabel3[[#This Row],['# SAIL In]]/VLOOKUP(Tabel3[[#This Row],[Column1]],$O$6:$P$11,2,FALSE)</f>
        <v>1</v>
      </c>
      <c r="E100" s="15"/>
      <c r="F100">
        <f>COUNTIF(Tabel1[Location],Tabel3[[#This Row],[Schip ]])-Tabel3[[#This Row],['# SAIL In]]</f>
        <v>0</v>
      </c>
      <c r="G100" s="15">
        <f>Tabel3[[#This Row],['# REST]]/VLOOKUP(Tabel3[[#This Row],[Column1]],$O$6:$W$11,5,FALSE)</f>
        <v>0</v>
      </c>
      <c r="H100" s="15"/>
      <c r="I100">
        <f>COUNTIF(Tabel1[Location],Tabel3[[#This Row],[Schip ]])</f>
        <v>1</v>
      </c>
      <c r="J100" s="15">
        <f>Tabel3[[#This Row],['# Verkocht TOTAAL]]/VLOOKUP(Tabel3[[#This Row],[Column1]],$O$6:$W$11,8,FALSE)</f>
        <v>0.25</v>
      </c>
      <c r="L100">
        <f>COUNTIFS(Tabel1[Location],Tabel3[[#This Row],[Schip ]],Tabel1[Boat day part],Tabel3[[#Headers],[Sail thank you parade]])</f>
        <v>0</v>
      </c>
      <c r="M100" s="15" t="e">
        <f>Tabel3[[#This Row],[Sail thank you parade]]/VLOOKUP(Tabel3[[#This Row],[Column1]],$O$6:$Z$11,11,FALSE)</f>
        <v>#DIV/0!</v>
      </c>
    </row>
    <row r="101" spans="1:13" x14ac:dyDescent="0.35">
      <c r="A101" t="s">
        <v>10300</v>
      </c>
      <c r="B101" t="str">
        <f>VLOOKUP(Tabel3[[#This Row],[Schip ]],Tabel1[[Location]:[WOA]],5,FALSE)</f>
        <v>Deck</v>
      </c>
      <c r="C101">
        <f>COUNTIFS(Tabel1[Location],Tabel3[[#This Row],[Schip ]],Tabel1[Boat day part],$O$3)+COUNTIFS(Tabel1[Location],Tabel3[[#This Row],[Schip ]],Tabel1[Boat day part],$Q$3)</f>
        <v>1</v>
      </c>
      <c r="D101" s="15">
        <f>Tabel3[[#This Row],['# SAIL In]]/VLOOKUP(Tabel3[[#This Row],[Column1]],$O$6:$P$11,2,FALSE)</f>
        <v>1</v>
      </c>
      <c r="E101" s="15"/>
      <c r="F101">
        <f>COUNTIF(Tabel1[Location],Tabel3[[#This Row],[Schip ]])-Tabel3[[#This Row],['# SAIL In]]</f>
        <v>0</v>
      </c>
      <c r="G101" s="15">
        <f>Tabel3[[#This Row],['# REST]]/VLOOKUP(Tabel3[[#This Row],[Column1]],$O$6:$W$11,5,FALSE)</f>
        <v>0</v>
      </c>
      <c r="H101" s="15"/>
      <c r="I101">
        <f>COUNTIF(Tabel1[Location],Tabel3[[#This Row],[Schip ]])</f>
        <v>1</v>
      </c>
      <c r="J101" s="15">
        <f>Tabel3[[#This Row],['# Verkocht TOTAAL]]/VLOOKUP(Tabel3[[#This Row],[Column1]],$O$6:$W$11,8,FALSE)</f>
        <v>0.25</v>
      </c>
      <c r="L101">
        <f>COUNTIFS(Tabel1[Location],Tabel3[[#This Row],[Schip ]],Tabel1[Boat day part],Tabel3[[#Headers],[Sail thank you parade]])</f>
        <v>0</v>
      </c>
      <c r="M101" s="15" t="e">
        <f>Tabel3[[#This Row],[Sail thank you parade]]/VLOOKUP(Tabel3[[#This Row],[Column1]],$O$6:$Z$11,11,FALSE)</f>
        <v>#DIV/0!</v>
      </c>
    </row>
    <row r="102" spans="1:13" x14ac:dyDescent="0.35">
      <c r="A102" t="s">
        <v>790</v>
      </c>
      <c r="B102" t="str">
        <f>VLOOKUP(Tabel3[[#This Row],[Schip ]],Tabel1[[Location]:[WOA]],5,FALSE)</f>
        <v>Dock</v>
      </c>
      <c r="C102">
        <f>COUNTIFS(Tabel1[Location],Tabel3[[#This Row],[Schip ]],Tabel1[Boat day part],$O$3)+COUNTIFS(Tabel1[Location],Tabel3[[#This Row],[Schip ]],Tabel1[Boat day part],$Q$3)</f>
        <v>1</v>
      </c>
      <c r="D102" s="15">
        <f>Tabel3[[#This Row],['# SAIL In]]/VLOOKUP(Tabel3[[#This Row],[Column1]],$O$6:$P$11,2,FALSE)</f>
        <v>1</v>
      </c>
      <c r="E102" s="15"/>
      <c r="F102">
        <f>COUNTIF(Tabel1[Location],Tabel3[[#This Row],[Schip ]])-Tabel3[[#This Row],['# SAIL In]]</f>
        <v>6</v>
      </c>
      <c r="G102" s="15">
        <f>Tabel3[[#This Row],['# REST]]/VLOOKUP(Tabel3[[#This Row],[Column1]],$O$6:$W$11,5,FALSE)</f>
        <v>0.54545454545454541</v>
      </c>
      <c r="H102" s="15"/>
      <c r="I102">
        <f>COUNTIF(Tabel1[Location],Tabel3[[#This Row],[Schip ]])</f>
        <v>7</v>
      </c>
      <c r="J102" s="15">
        <f>Tabel3[[#This Row],['# Verkocht TOTAAL]]/VLOOKUP(Tabel3[[#This Row],[Column1]],$O$6:$W$11,8,FALSE)</f>
        <v>0.58333333333333337</v>
      </c>
      <c r="L102">
        <f>COUNTIFS(Tabel1[Location],Tabel3[[#This Row],[Schip ]],Tabel1[Boat day part],Tabel3[[#Headers],[Sail thank you parade]])</f>
        <v>0</v>
      </c>
      <c r="M102" s="15" t="e">
        <f>Tabel3[[#This Row],[Sail thank you parade]]/VLOOKUP(Tabel3[[#This Row],[Column1]],$O$6:$Z$11,11,FALSE)</f>
        <v>#DIV/0!</v>
      </c>
    </row>
    <row r="103" spans="1:13" x14ac:dyDescent="0.35">
      <c r="A103" t="s">
        <v>1299</v>
      </c>
      <c r="B103" t="str">
        <f>VLOOKUP(Tabel3[[#This Row],[Schip ]],Tabel1[[Location]:[WOA]],5,FALSE)</f>
        <v>Dock</v>
      </c>
      <c r="C103">
        <f>COUNTIFS(Tabel1[Location],Tabel3[[#This Row],[Schip ]],Tabel1[Boat day part],$O$3)+COUNTIFS(Tabel1[Location],Tabel3[[#This Row],[Schip ]],Tabel1[Boat day part],$Q$3)</f>
        <v>1</v>
      </c>
      <c r="D103" s="15">
        <f>Tabel3[[#This Row],['# SAIL In]]/VLOOKUP(Tabel3[[#This Row],[Column1]],$O$6:$P$11,2,FALSE)</f>
        <v>1</v>
      </c>
      <c r="E103" s="15"/>
      <c r="F103">
        <f>COUNTIF(Tabel1[Location],Tabel3[[#This Row],[Schip ]])-Tabel3[[#This Row],['# SAIL In]]</f>
        <v>7</v>
      </c>
      <c r="G103" s="15">
        <f>Tabel3[[#This Row],['# REST]]/VLOOKUP(Tabel3[[#This Row],[Column1]],$O$6:$W$11,5,FALSE)</f>
        <v>0.63636363636363635</v>
      </c>
      <c r="H103" s="15"/>
      <c r="I103">
        <f>COUNTIF(Tabel1[Location],Tabel3[[#This Row],[Schip ]])</f>
        <v>8</v>
      </c>
      <c r="J103" s="15">
        <f>Tabel3[[#This Row],['# Verkocht TOTAAL]]/VLOOKUP(Tabel3[[#This Row],[Column1]],$O$6:$W$11,8,FALSE)</f>
        <v>0.66666666666666663</v>
      </c>
      <c r="L103">
        <f>COUNTIFS(Tabel1[Location],Tabel3[[#This Row],[Schip ]],Tabel1[Boat day part],Tabel3[[#Headers],[Sail thank you parade]])</f>
        <v>0</v>
      </c>
      <c r="M103" s="15" t="e">
        <f>Tabel3[[#This Row],[Sail thank you parade]]/VLOOKUP(Tabel3[[#This Row],[Column1]],$O$6:$Z$11,11,FALSE)</f>
        <v>#DIV/0!</v>
      </c>
    </row>
    <row r="104" spans="1:13" x14ac:dyDescent="0.35">
      <c r="A104" t="s">
        <v>1486</v>
      </c>
      <c r="B104" t="str">
        <f>VLOOKUP(Tabel3[[#This Row],[Schip ]],Tabel1[[Location]:[WOA]],5,FALSE)</f>
        <v>Dock</v>
      </c>
      <c r="C104">
        <f>COUNTIFS(Tabel1[Location],Tabel3[[#This Row],[Schip ]],Tabel1[Boat day part],$O$3)+COUNTIFS(Tabel1[Location],Tabel3[[#This Row],[Schip ]],Tabel1[Boat day part],$Q$3)</f>
        <v>1</v>
      </c>
      <c r="D104" s="15">
        <f>Tabel3[[#This Row],['# SAIL In]]/VLOOKUP(Tabel3[[#This Row],[Column1]],$O$6:$P$11,2,FALSE)</f>
        <v>1</v>
      </c>
      <c r="E104" s="15"/>
      <c r="F104">
        <f>COUNTIF(Tabel1[Location],Tabel3[[#This Row],[Schip ]])-Tabel3[[#This Row],['# SAIL In]]</f>
        <v>5</v>
      </c>
      <c r="G104" s="15">
        <f>Tabel3[[#This Row],['# REST]]/VLOOKUP(Tabel3[[#This Row],[Column1]],$O$6:$W$11,5,FALSE)</f>
        <v>0.45454545454545453</v>
      </c>
      <c r="H104" s="15"/>
      <c r="I104">
        <f>COUNTIF(Tabel1[Location],Tabel3[[#This Row],[Schip ]])</f>
        <v>6</v>
      </c>
      <c r="J104" s="15">
        <f>Tabel3[[#This Row],['# Verkocht TOTAAL]]/VLOOKUP(Tabel3[[#This Row],[Column1]],$O$6:$W$11,8,FALSE)</f>
        <v>0.5</v>
      </c>
      <c r="L104">
        <f>COUNTIFS(Tabel1[Location],Tabel3[[#This Row],[Schip ]],Tabel1[Boat day part],Tabel3[[#Headers],[Sail thank you parade]])</f>
        <v>0</v>
      </c>
      <c r="M104" s="15" t="e">
        <f>Tabel3[[#This Row],[Sail thank you parade]]/VLOOKUP(Tabel3[[#This Row],[Column1]],$O$6:$Z$11,11,FALSE)</f>
        <v>#DIV/0!</v>
      </c>
    </row>
    <row r="105" spans="1:13" x14ac:dyDescent="0.35">
      <c r="A105" t="s">
        <v>1859</v>
      </c>
      <c r="B105" t="str">
        <f>VLOOKUP(Tabel3[[#This Row],[Schip ]],Tabel1[[Location]:[WOA]],5,FALSE)</f>
        <v>Dock</v>
      </c>
      <c r="C105">
        <f>COUNTIFS(Tabel1[Location],Tabel3[[#This Row],[Schip ]],Tabel1[Boat day part],$O$3)+COUNTIFS(Tabel1[Location],Tabel3[[#This Row],[Schip ]],Tabel1[Boat day part],$Q$3)</f>
        <v>1</v>
      </c>
      <c r="D105" s="15">
        <f>Tabel3[[#This Row],['# SAIL In]]/VLOOKUP(Tabel3[[#This Row],[Column1]],$O$6:$P$11,2,FALSE)</f>
        <v>1</v>
      </c>
      <c r="E105" s="15"/>
      <c r="F105">
        <f>COUNTIF(Tabel1[Location],Tabel3[[#This Row],[Schip ]])-Tabel3[[#This Row],['# SAIL In]]</f>
        <v>6</v>
      </c>
      <c r="G105" s="15">
        <f>Tabel3[[#This Row],['# REST]]/VLOOKUP(Tabel3[[#This Row],[Column1]],$O$6:$W$11,5,FALSE)</f>
        <v>0.54545454545454541</v>
      </c>
      <c r="H105" s="15"/>
      <c r="I105">
        <f>COUNTIF(Tabel1[Location],Tabel3[[#This Row],[Schip ]])</f>
        <v>7</v>
      </c>
      <c r="J105" s="15">
        <f>Tabel3[[#This Row],['# Verkocht TOTAAL]]/VLOOKUP(Tabel3[[#This Row],[Column1]],$O$6:$W$11,8,FALSE)</f>
        <v>0.58333333333333337</v>
      </c>
      <c r="L105">
        <f>COUNTIFS(Tabel1[Location],Tabel3[[#This Row],[Schip ]],Tabel1[Boat day part],Tabel3[[#Headers],[Sail thank you parade]])</f>
        <v>0</v>
      </c>
      <c r="M105" s="15" t="e">
        <f>Tabel3[[#This Row],[Sail thank you parade]]/VLOOKUP(Tabel3[[#This Row],[Column1]],$O$6:$Z$11,11,FALSE)</f>
        <v>#DIV/0!</v>
      </c>
    </row>
    <row r="106" spans="1:13" x14ac:dyDescent="0.35">
      <c r="A106" t="s">
        <v>1961</v>
      </c>
      <c r="B106" t="str">
        <f>VLOOKUP(Tabel3[[#This Row],[Schip ]],Tabel1[[Location]:[WOA]],5,FALSE)</f>
        <v>Dock</v>
      </c>
      <c r="C106">
        <f>COUNTIFS(Tabel1[Location],Tabel3[[#This Row],[Schip ]],Tabel1[Boat day part],$O$3)+COUNTIFS(Tabel1[Location],Tabel3[[#This Row],[Schip ]],Tabel1[Boat day part],$Q$3)</f>
        <v>1</v>
      </c>
      <c r="D106" s="15">
        <f>Tabel3[[#This Row],['# SAIL In]]/VLOOKUP(Tabel3[[#This Row],[Column1]],$O$6:$P$11,2,FALSE)</f>
        <v>1</v>
      </c>
      <c r="E106" s="15"/>
      <c r="F106">
        <f>COUNTIF(Tabel1[Location],Tabel3[[#This Row],[Schip ]])-Tabel3[[#This Row],['# SAIL In]]</f>
        <v>3</v>
      </c>
      <c r="G106" s="15">
        <f>Tabel3[[#This Row],['# REST]]/VLOOKUP(Tabel3[[#This Row],[Column1]],$O$6:$W$11,5,FALSE)</f>
        <v>0.27272727272727271</v>
      </c>
      <c r="H106" s="15"/>
      <c r="I106">
        <f>COUNTIF(Tabel1[Location],Tabel3[[#This Row],[Schip ]])</f>
        <v>4</v>
      </c>
      <c r="J106" s="15">
        <f>Tabel3[[#This Row],['# Verkocht TOTAAL]]/VLOOKUP(Tabel3[[#This Row],[Column1]],$O$6:$W$11,8,FALSE)</f>
        <v>0.33333333333333331</v>
      </c>
      <c r="L106">
        <f>COUNTIFS(Tabel1[Location],Tabel3[[#This Row],[Schip ]],Tabel1[Boat day part],Tabel3[[#Headers],[Sail thank you parade]])</f>
        <v>0</v>
      </c>
      <c r="M106" s="15" t="e">
        <f>Tabel3[[#This Row],[Sail thank you parade]]/VLOOKUP(Tabel3[[#This Row],[Column1]],$O$6:$Z$11,11,FALSE)</f>
        <v>#DIV/0!</v>
      </c>
    </row>
    <row r="107" spans="1:13" x14ac:dyDescent="0.35">
      <c r="A107" t="s">
        <v>2704</v>
      </c>
      <c r="B107" t="str">
        <f>VLOOKUP(Tabel3[[#This Row],[Schip ]],Tabel1[[Location]:[WOA]],5,FALSE)</f>
        <v>Dock</v>
      </c>
      <c r="C107">
        <f>COUNTIFS(Tabel1[Location],Tabel3[[#This Row],[Schip ]],Tabel1[Boat day part],$O$3)+COUNTIFS(Tabel1[Location],Tabel3[[#This Row],[Schip ]],Tabel1[Boat day part],$Q$3)</f>
        <v>1</v>
      </c>
      <c r="D107" s="15">
        <f>Tabel3[[#This Row],['# SAIL In]]/VLOOKUP(Tabel3[[#This Row],[Column1]],$O$6:$P$11,2,FALSE)</f>
        <v>1</v>
      </c>
      <c r="E107" s="15"/>
      <c r="F107">
        <f>COUNTIF(Tabel1[Location],Tabel3[[#This Row],[Schip ]])-Tabel3[[#This Row],['# SAIL In]]</f>
        <v>5</v>
      </c>
      <c r="G107" s="15">
        <f>Tabel3[[#This Row],['# REST]]/VLOOKUP(Tabel3[[#This Row],[Column1]],$O$6:$W$11,5,FALSE)</f>
        <v>0.45454545454545453</v>
      </c>
      <c r="H107" s="15"/>
      <c r="I107">
        <f>COUNTIF(Tabel1[Location],Tabel3[[#This Row],[Schip ]])</f>
        <v>6</v>
      </c>
      <c r="J107" s="15">
        <f>Tabel3[[#This Row],['# Verkocht TOTAAL]]/VLOOKUP(Tabel3[[#This Row],[Column1]],$O$6:$W$11,8,FALSE)</f>
        <v>0.5</v>
      </c>
      <c r="L107">
        <f>COUNTIFS(Tabel1[Location],Tabel3[[#This Row],[Schip ]],Tabel1[Boat day part],Tabel3[[#Headers],[Sail thank you parade]])</f>
        <v>0</v>
      </c>
      <c r="M107" s="15" t="e">
        <f>Tabel3[[#This Row],[Sail thank you parade]]/VLOOKUP(Tabel3[[#This Row],[Column1]],$O$6:$Z$11,11,FALSE)</f>
        <v>#DIV/0!</v>
      </c>
    </row>
    <row r="108" spans="1:13" x14ac:dyDescent="0.35">
      <c r="A108" t="s">
        <v>2795</v>
      </c>
      <c r="B108" t="str">
        <f>VLOOKUP(Tabel3[[#This Row],[Schip ]],Tabel1[[Location]:[WOA]],5,FALSE)</f>
        <v>Dock</v>
      </c>
      <c r="C108">
        <f>COUNTIFS(Tabel1[Location],Tabel3[[#This Row],[Schip ]],Tabel1[Boat day part],$O$3)+COUNTIFS(Tabel1[Location],Tabel3[[#This Row],[Schip ]],Tabel1[Boat day part],$Q$3)</f>
        <v>1</v>
      </c>
      <c r="D108" s="15">
        <f>Tabel3[[#This Row],['# SAIL In]]/VLOOKUP(Tabel3[[#This Row],[Column1]],$O$6:$P$11,2,FALSE)</f>
        <v>1</v>
      </c>
      <c r="E108" s="15"/>
      <c r="F108">
        <f>COUNTIF(Tabel1[Location],Tabel3[[#This Row],[Schip ]])-Tabel3[[#This Row],['# SAIL In]]</f>
        <v>5</v>
      </c>
      <c r="G108" s="15">
        <f>Tabel3[[#This Row],['# REST]]/VLOOKUP(Tabel3[[#This Row],[Column1]],$O$6:$W$11,5,FALSE)</f>
        <v>0.45454545454545453</v>
      </c>
      <c r="H108" s="15"/>
      <c r="I108">
        <f>COUNTIF(Tabel1[Location],Tabel3[[#This Row],[Schip ]])</f>
        <v>6</v>
      </c>
      <c r="J108" s="15">
        <f>Tabel3[[#This Row],['# Verkocht TOTAAL]]/VLOOKUP(Tabel3[[#This Row],[Column1]],$O$6:$W$11,8,FALSE)</f>
        <v>0.5</v>
      </c>
      <c r="L108">
        <f>COUNTIFS(Tabel1[Location],Tabel3[[#This Row],[Schip ]],Tabel1[Boat day part],Tabel3[[#Headers],[Sail thank you parade]])</f>
        <v>0</v>
      </c>
      <c r="M108" s="15" t="e">
        <f>Tabel3[[#This Row],[Sail thank you parade]]/VLOOKUP(Tabel3[[#This Row],[Column1]],$O$6:$Z$11,11,FALSE)</f>
        <v>#DIV/0!</v>
      </c>
    </row>
    <row r="109" spans="1:13" x14ac:dyDescent="0.35">
      <c r="A109" t="s">
        <v>3080</v>
      </c>
      <c r="B109" t="str">
        <f>VLOOKUP(Tabel3[[#This Row],[Schip ]],Tabel1[[Location]:[WOA]],5,FALSE)</f>
        <v>Dock</v>
      </c>
      <c r="C109">
        <f>COUNTIFS(Tabel1[Location],Tabel3[[#This Row],[Schip ]],Tabel1[Boat day part],$O$3)+COUNTIFS(Tabel1[Location],Tabel3[[#This Row],[Schip ]],Tabel1[Boat day part],$Q$3)</f>
        <v>1</v>
      </c>
      <c r="D109" s="15">
        <f>Tabel3[[#This Row],['# SAIL In]]/VLOOKUP(Tabel3[[#This Row],[Column1]],$O$6:$P$11,2,FALSE)</f>
        <v>1</v>
      </c>
      <c r="E109" s="15"/>
      <c r="F109">
        <f>COUNTIF(Tabel1[Location],Tabel3[[#This Row],[Schip ]])-Tabel3[[#This Row],['# SAIL In]]</f>
        <v>3</v>
      </c>
      <c r="G109" s="15">
        <f>Tabel3[[#This Row],['# REST]]/VLOOKUP(Tabel3[[#This Row],[Column1]],$O$6:$W$11,5,FALSE)</f>
        <v>0.27272727272727271</v>
      </c>
      <c r="H109" s="15"/>
      <c r="I109">
        <f>COUNTIF(Tabel1[Location],Tabel3[[#This Row],[Schip ]])</f>
        <v>4</v>
      </c>
      <c r="J109" s="15">
        <f>Tabel3[[#This Row],['# Verkocht TOTAAL]]/VLOOKUP(Tabel3[[#This Row],[Column1]],$O$6:$W$11,8,FALSE)</f>
        <v>0.33333333333333331</v>
      </c>
      <c r="L109">
        <f>COUNTIFS(Tabel1[Location],Tabel3[[#This Row],[Schip ]],Tabel1[Boat day part],Tabel3[[#Headers],[Sail thank you parade]])</f>
        <v>0</v>
      </c>
      <c r="M109" s="15" t="e">
        <f>Tabel3[[#This Row],[Sail thank you parade]]/VLOOKUP(Tabel3[[#This Row],[Column1]],$O$6:$Z$11,11,FALSE)</f>
        <v>#DIV/0!</v>
      </c>
    </row>
    <row r="110" spans="1:13" x14ac:dyDescent="0.35">
      <c r="A110" t="s">
        <v>3169</v>
      </c>
      <c r="B110" t="str">
        <f>VLOOKUP(Tabel3[[#This Row],[Schip ]],Tabel1[[Location]:[WOA]],5,FALSE)</f>
        <v>Dock</v>
      </c>
      <c r="C110">
        <f>COUNTIFS(Tabel1[Location],Tabel3[[#This Row],[Schip ]],Tabel1[Boat day part],$O$3)+COUNTIFS(Tabel1[Location],Tabel3[[#This Row],[Schip ]],Tabel1[Boat day part],$Q$3)</f>
        <v>1</v>
      </c>
      <c r="D110" s="15">
        <f>Tabel3[[#This Row],['# SAIL In]]/VLOOKUP(Tabel3[[#This Row],[Column1]],$O$6:$P$11,2,FALSE)</f>
        <v>1</v>
      </c>
      <c r="E110" s="15"/>
      <c r="F110">
        <f>COUNTIF(Tabel1[Location],Tabel3[[#This Row],[Schip ]])-Tabel3[[#This Row],['# SAIL In]]</f>
        <v>4</v>
      </c>
      <c r="G110" s="15">
        <f>Tabel3[[#This Row],['# REST]]/VLOOKUP(Tabel3[[#This Row],[Column1]],$O$6:$W$11,5,FALSE)</f>
        <v>0.36363636363636365</v>
      </c>
      <c r="H110" s="15"/>
      <c r="I110">
        <f>COUNTIF(Tabel1[Location],Tabel3[[#This Row],[Schip ]])</f>
        <v>5</v>
      </c>
      <c r="J110" s="15">
        <f>Tabel3[[#This Row],['# Verkocht TOTAAL]]/VLOOKUP(Tabel3[[#This Row],[Column1]],$O$6:$W$11,8,FALSE)</f>
        <v>0.41666666666666669</v>
      </c>
      <c r="L110">
        <f>COUNTIFS(Tabel1[Location],Tabel3[[#This Row],[Schip ]],Tabel1[Boat day part],Tabel3[[#Headers],[Sail thank you parade]])</f>
        <v>0</v>
      </c>
      <c r="M110" s="15" t="e">
        <f>Tabel3[[#This Row],[Sail thank you parade]]/VLOOKUP(Tabel3[[#This Row],[Column1]],$O$6:$Z$11,11,FALSE)</f>
        <v>#DIV/0!</v>
      </c>
    </row>
    <row r="111" spans="1:13" x14ac:dyDescent="0.35">
      <c r="A111" t="s">
        <v>3325</v>
      </c>
      <c r="B111" t="str">
        <f>VLOOKUP(Tabel3[[#This Row],[Schip ]],Tabel1[[Location]:[WOA]],5,FALSE)</f>
        <v>Dock</v>
      </c>
      <c r="C111">
        <f>COUNTIFS(Tabel1[Location],Tabel3[[#This Row],[Schip ]],Tabel1[Boat day part],$O$3)+COUNTIFS(Tabel1[Location],Tabel3[[#This Row],[Schip ]],Tabel1[Boat day part],$Q$3)</f>
        <v>1</v>
      </c>
      <c r="D111" s="15">
        <f>Tabel3[[#This Row],['# SAIL In]]/VLOOKUP(Tabel3[[#This Row],[Column1]],$O$6:$P$11,2,FALSE)</f>
        <v>1</v>
      </c>
      <c r="E111" s="15"/>
      <c r="F111">
        <f>COUNTIF(Tabel1[Location],Tabel3[[#This Row],[Schip ]])-Tabel3[[#This Row],['# SAIL In]]</f>
        <v>1</v>
      </c>
      <c r="G111" s="15">
        <f>Tabel3[[#This Row],['# REST]]/VLOOKUP(Tabel3[[#This Row],[Column1]],$O$6:$W$11,5,FALSE)</f>
        <v>9.0909090909090912E-2</v>
      </c>
      <c r="H111" s="15"/>
      <c r="I111">
        <f>COUNTIF(Tabel1[Location],Tabel3[[#This Row],[Schip ]])</f>
        <v>2</v>
      </c>
      <c r="J111" s="15">
        <f>Tabel3[[#This Row],['# Verkocht TOTAAL]]/VLOOKUP(Tabel3[[#This Row],[Column1]],$O$6:$W$11,8,FALSE)</f>
        <v>0.16666666666666666</v>
      </c>
      <c r="L111">
        <f>COUNTIFS(Tabel1[Location],Tabel3[[#This Row],[Schip ]],Tabel1[Boat day part],Tabel3[[#Headers],[Sail thank you parade]])</f>
        <v>0</v>
      </c>
      <c r="M111" s="15" t="e">
        <f>Tabel3[[#This Row],[Sail thank you parade]]/VLOOKUP(Tabel3[[#This Row],[Column1]],$O$6:$Z$11,11,FALSE)</f>
        <v>#DIV/0!</v>
      </c>
    </row>
    <row r="112" spans="1:13" x14ac:dyDescent="0.35">
      <c r="A112" t="s">
        <v>3357</v>
      </c>
      <c r="B112" t="str">
        <f>VLOOKUP(Tabel3[[#This Row],[Schip ]],Tabel1[[Location]:[WOA]],5,FALSE)</f>
        <v>Dock</v>
      </c>
      <c r="C112">
        <f>COUNTIFS(Tabel1[Location],Tabel3[[#This Row],[Schip ]],Tabel1[Boat day part],$O$3)+COUNTIFS(Tabel1[Location],Tabel3[[#This Row],[Schip ]],Tabel1[Boat day part],$Q$3)</f>
        <v>1</v>
      </c>
      <c r="D112" s="15">
        <f>Tabel3[[#This Row],['# SAIL In]]/VLOOKUP(Tabel3[[#This Row],[Column1]],$O$6:$P$11,2,FALSE)</f>
        <v>1</v>
      </c>
      <c r="E112" s="15"/>
      <c r="F112">
        <f>COUNTIF(Tabel1[Location],Tabel3[[#This Row],[Schip ]])-Tabel3[[#This Row],['# SAIL In]]</f>
        <v>4</v>
      </c>
      <c r="G112" s="15">
        <f>Tabel3[[#This Row],['# REST]]/VLOOKUP(Tabel3[[#This Row],[Column1]],$O$6:$W$11,5,FALSE)</f>
        <v>0.36363636363636365</v>
      </c>
      <c r="H112" s="15"/>
      <c r="I112">
        <f>COUNTIF(Tabel1[Location],Tabel3[[#This Row],[Schip ]])</f>
        <v>5</v>
      </c>
      <c r="J112" s="15">
        <f>Tabel3[[#This Row],['# Verkocht TOTAAL]]/VLOOKUP(Tabel3[[#This Row],[Column1]],$O$6:$W$11,8,FALSE)</f>
        <v>0.41666666666666669</v>
      </c>
      <c r="L112">
        <f>COUNTIFS(Tabel1[Location],Tabel3[[#This Row],[Schip ]],Tabel1[Boat day part],Tabel3[[#Headers],[Sail thank you parade]])</f>
        <v>0</v>
      </c>
      <c r="M112" s="15" t="e">
        <f>Tabel3[[#This Row],[Sail thank you parade]]/VLOOKUP(Tabel3[[#This Row],[Column1]],$O$6:$Z$11,11,FALSE)</f>
        <v>#DIV/0!</v>
      </c>
    </row>
    <row r="113" spans="1:13" x14ac:dyDescent="0.35">
      <c r="A113" t="s">
        <v>4188</v>
      </c>
      <c r="B113" t="str">
        <f>VLOOKUP(Tabel3[[#This Row],[Schip ]],Tabel1[[Location]:[WOA]],5,FALSE)</f>
        <v>Dock</v>
      </c>
      <c r="C113">
        <f>COUNTIFS(Tabel1[Location],Tabel3[[#This Row],[Schip ]],Tabel1[Boat day part],$O$3)+COUNTIFS(Tabel1[Location],Tabel3[[#This Row],[Schip ]],Tabel1[Boat day part],$Q$3)</f>
        <v>1</v>
      </c>
      <c r="D113" s="15">
        <f>Tabel3[[#This Row],['# SAIL In]]/VLOOKUP(Tabel3[[#This Row],[Column1]],$O$6:$P$11,2,FALSE)</f>
        <v>1</v>
      </c>
      <c r="E113" s="15"/>
      <c r="F113">
        <f>COUNTIF(Tabel1[Location],Tabel3[[#This Row],[Schip ]])-Tabel3[[#This Row],['# SAIL In]]</f>
        <v>6</v>
      </c>
      <c r="G113" s="15">
        <f>Tabel3[[#This Row],['# REST]]/VLOOKUP(Tabel3[[#This Row],[Column1]],$O$6:$W$11,5,FALSE)</f>
        <v>0.54545454545454541</v>
      </c>
      <c r="H113" s="15"/>
      <c r="I113">
        <f>COUNTIF(Tabel1[Location],Tabel3[[#This Row],[Schip ]])</f>
        <v>7</v>
      </c>
      <c r="J113" s="15">
        <f>Tabel3[[#This Row],['# Verkocht TOTAAL]]/VLOOKUP(Tabel3[[#This Row],[Column1]],$O$6:$W$11,8,FALSE)</f>
        <v>0.58333333333333337</v>
      </c>
      <c r="L113">
        <f>COUNTIFS(Tabel1[Location],Tabel3[[#This Row],[Schip ]],Tabel1[Boat day part],Tabel3[[#Headers],[Sail thank you parade]])</f>
        <v>0</v>
      </c>
      <c r="M113" s="15" t="e">
        <f>Tabel3[[#This Row],[Sail thank you parade]]/VLOOKUP(Tabel3[[#This Row],[Column1]],$O$6:$Z$11,11,FALSE)</f>
        <v>#DIV/0!</v>
      </c>
    </row>
    <row r="114" spans="1:13" x14ac:dyDescent="0.35">
      <c r="A114" t="s">
        <v>4799</v>
      </c>
      <c r="B114" t="str">
        <f>VLOOKUP(Tabel3[[#This Row],[Schip ]],Tabel1[[Location]:[WOA]],5,FALSE)</f>
        <v>Dock</v>
      </c>
      <c r="C114">
        <f>COUNTIFS(Tabel1[Location],Tabel3[[#This Row],[Schip ]],Tabel1[Boat day part],$O$3)+COUNTIFS(Tabel1[Location],Tabel3[[#This Row],[Schip ]],Tabel1[Boat day part],$Q$3)</f>
        <v>1</v>
      </c>
      <c r="D114" s="15">
        <f>Tabel3[[#This Row],['# SAIL In]]/VLOOKUP(Tabel3[[#This Row],[Column1]],$O$6:$P$11,2,FALSE)</f>
        <v>1</v>
      </c>
      <c r="E114" s="15"/>
      <c r="F114">
        <f>COUNTIF(Tabel1[Location],Tabel3[[#This Row],[Schip ]])-Tabel3[[#This Row],['# SAIL In]]</f>
        <v>4</v>
      </c>
      <c r="G114" s="15">
        <f>Tabel3[[#This Row],['# REST]]/VLOOKUP(Tabel3[[#This Row],[Column1]],$O$6:$W$11,5,FALSE)</f>
        <v>0.36363636363636365</v>
      </c>
      <c r="H114" s="15"/>
      <c r="I114">
        <f>COUNTIF(Tabel1[Location],Tabel3[[#This Row],[Schip ]])</f>
        <v>5</v>
      </c>
      <c r="J114" s="15">
        <f>Tabel3[[#This Row],['# Verkocht TOTAAL]]/VLOOKUP(Tabel3[[#This Row],[Column1]],$O$6:$W$11,8,FALSE)</f>
        <v>0.41666666666666669</v>
      </c>
      <c r="L114">
        <f>COUNTIFS(Tabel1[Location],Tabel3[[#This Row],[Schip ]],Tabel1[Boat day part],Tabel3[[#Headers],[Sail thank you parade]])</f>
        <v>0</v>
      </c>
      <c r="M114" s="15" t="e">
        <f>Tabel3[[#This Row],[Sail thank you parade]]/VLOOKUP(Tabel3[[#This Row],[Column1]],$O$6:$Z$11,11,FALSE)</f>
        <v>#DIV/0!</v>
      </c>
    </row>
    <row r="115" spans="1:13" x14ac:dyDescent="0.35">
      <c r="A115" t="s">
        <v>4876</v>
      </c>
      <c r="B115" t="str">
        <f>VLOOKUP(Tabel3[[#This Row],[Schip ]],Tabel1[[Location]:[WOA]],5,FALSE)</f>
        <v>Dock</v>
      </c>
      <c r="C115">
        <f>COUNTIFS(Tabel1[Location],Tabel3[[#This Row],[Schip ]],Tabel1[Boat day part],$O$3)+COUNTIFS(Tabel1[Location],Tabel3[[#This Row],[Schip ]],Tabel1[Boat day part],$Q$3)</f>
        <v>1</v>
      </c>
      <c r="D115" s="15">
        <f>Tabel3[[#This Row],['# SAIL In]]/VLOOKUP(Tabel3[[#This Row],[Column1]],$O$6:$P$11,2,FALSE)</f>
        <v>1</v>
      </c>
      <c r="E115" s="15"/>
      <c r="F115">
        <f>COUNTIF(Tabel1[Location],Tabel3[[#This Row],[Schip ]])-Tabel3[[#This Row],['# SAIL In]]</f>
        <v>8</v>
      </c>
      <c r="G115" s="15">
        <f>Tabel3[[#This Row],['# REST]]/VLOOKUP(Tabel3[[#This Row],[Column1]],$O$6:$W$11,5,FALSE)</f>
        <v>0.72727272727272729</v>
      </c>
      <c r="H115" s="15"/>
      <c r="I115">
        <f>COUNTIF(Tabel1[Location],Tabel3[[#This Row],[Schip ]])</f>
        <v>9</v>
      </c>
      <c r="J115" s="15">
        <f>Tabel3[[#This Row],['# Verkocht TOTAAL]]/VLOOKUP(Tabel3[[#This Row],[Column1]],$O$6:$W$11,8,FALSE)</f>
        <v>0.75</v>
      </c>
      <c r="L115">
        <f>COUNTIFS(Tabel1[Location],Tabel3[[#This Row],[Schip ]],Tabel1[Boat day part],Tabel3[[#Headers],[Sail thank you parade]])</f>
        <v>1</v>
      </c>
      <c r="M115" s="15" t="e">
        <f>Tabel3[[#This Row],[Sail thank you parade]]/VLOOKUP(Tabel3[[#This Row],[Column1]],$O$6:$Z$11,11,FALSE)</f>
        <v>#DIV/0!</v>
      </c>
    </row>
    <row r="116" spans="1:13" x14ac:dyDescent="0.35">
      <c r="A116" t="s">
        <v>4997</v>
      </c>
      <c r="B116" t="str">
        <f>VLOOKUP(Tabel3[[#This Row],[Schip ]],Tabel1[[Location]:[WOA]],5,FALSE)</f>
        <v>Dock</v>
      </c>
      <c r="C116">
        <f>COUNTIFS(Tabel1[Location],Tabel3[[#This Row],[Schip ]],Tabel1[Boat day part],$O$3)+COUNTIFS(Tabel1[Location],Tabel3[[#This Row],[Schip ]],Tabel1[Boat day part],$Q$3)</f>
        <v>1</v>
      </c>
      <c r="D116" s="15">
        <f>Tabel3[[#This Row],['# SAIL In]]/VLOOKUP(Tabel3[[#This Row],[Column1]],$O$6:$P$11,2,FALSE)</f>
        <v>1</v>
      </c>
      <c r="E116" s="15"/>
      <c r="F116">
        <f>COUNTIF(Tabel1[Location],Tabel3[[#This Row],[Schip ]])-Tabel3[[#This Row],['# SAIL In]]</f>
        <v>2</v>
      </c>
      <c r="G116" s="15">
        <f>Tabel3[[#This Row],['# REST]]/VLOOKUP(Tabel3[[#This Row],[Column1]],$O$6:$W$11,5,FALSE)</f>
        <v>0.18181818181818182</v>
      </c>
      <c r="H116" s="15"/>
      <c r="I116">
        <f>COUNTIF(Tabel1[Location],Tabel3[[#This Row],[Schip ]])</f>
        <v>3</v>
      </c>
      <c r="J116" s="15">
        <f>Tabel3[[#This Row],['# Verkocht TOTAAL]]/VLOOKUP(Tabel3[[#This Row],[Column1]],$O$6:$W$11,8,FALSE)</f>
        <v>0.25</v>
      </c>
      <c r="L116">
        <f>COUNTIFS(Tabel1[Location],Tabel3[[#This Row],[Schip ]],Tabel1[Boat day part],Tabel3[[#Headers],[Sail thank you parade]])</f>
        <v>0</v>
      </c>
      <c r="M116" s="15" t="e">
        <f>Tabel3[[#This Row],[Sail thank you parade]]/VLOOKUP(Tabel3[[#This Row],[Column1]],$O$6:$Z$11,11,FALSE)</f>
        <v>#DIV/0!</v>
      </c>
    </row>
    <row r="117" spans="1:13" x14ac:dyDescent="0.35">
      <c r="A117" t="s">
        <v>5044</v>
      </c>
      <c r="B117" t="str">
        <f>VLOOKUP(Tabel3[[#This Row],[Schip ]],Tabel1[[Location]:[WOA]],5,FALSE)</f>
        <v>Dock</v>
      </c>
      <c r="C117">
        <f>COUNTIFS(Tabel1[Location],Tabel3[[#This Row],[Schip ]],Tabel1[Boat day part],$O$3)+COUNTIFS(Tabel1[Location],Tabel3[[#This Row],[Schip ]],Tabel1[Boat day part],$Q$3)</f>
        <v>1</v>
      </c>
      <c r="D117" s="15">
        <f>Tabel3[[#This Row],['# SAIL In]]/VLOOKUP(Tabel3[[#This Row],[Column1]],$O$6:$P$11,2,FALSE)</f>
        <v>1</v>
      </c>
      <c r="E117" s="15"/>
      <c r="F117">
        <f>COUNTIF(Tabel1[Location],Tabel3[[#This Row],[Schip ]])-Tabel3[[#This Row],['# SAIL In]]</f>
        <v>7</v>
      </c>
      <c r="G117" s="15">
        <f>Tabel3[[#This Row],['# REST]]/VLOOKUP(Tabel3[[#This Row],[Column1]],$O$6:$W$11,5,FALSE)</f>
        <v>0.63636363636363635</v>
      </c>
      <c r="H117" s="15"/>
      <c r="I117">
        <f>COUNTIF(Tabel1[Location],Tabel3[[#This Row],[Schip ]])</f>
        <v>8</v>
      </c>
      <c r="J117" s="15">
        <f>Tabel3[[#This Row],['# Verkocht TOTAAL]]/VLOOKUP(Tabel3[[#This Row],[Column1]],$O$6:$W$11,8,FALSE)</f>
        <v>0.66666666666666663</v>
      </c>
      <c r="L117">
        <f>COUNTIFS(Tabel1[Location],Tabel3[[#This Row],[Schip ]],Tabel1[Boat day part],Tabel3[[#Headers],[Sail thank you parade]])</f>
        <v>0</v>
      </c>
      <c r="M117" s="15" t="e">
        <f>Tabel3[[#This Row],[Sail thank you parade]]/VLOOKUP(Tabel3[[#This Row],[Column1]],$O$6:$Z$11,11,FALSE)</f>
        <v>#DIV/0!</v>
      </c>
    </row>
    <row r="118" spans="1:13" x14ac:dyDescent="0.35">
      <c r="A118" t="s">
        <v>5140</v>
      </c>
      <c r="B118" t="str">
        <f>VLOOKUP(Tabel3[[#This Row],[Schip ]],Tabel1[[Location]:[WOA]],5,FALSE)</f>
        <v>Dock</v>
      </c>
      <c r="C118">
        <f>COUNTIFS(Tabel1[Location],Tabel3[[#This Row],[Schip ]],Tabel1[Boat day part],$O$3)+COUNTIFS(Tabel1[Location],Tabel3[[#This Row],[Schip ]],Tabel1[Boat day part],$Q$3)</f>
        <v>1</v>
      </c>
      <c r="D118" s="15">
        <f>Tabel3[[#This Row],['# SAIL In]]/VLOOKUP(Tabel3[[#This Row],[Column1]],$O$6:$P$11,2,FALSE)</f>
        <v>1</v>
      </c>
      <c r="E118" s="15"/>
      <c r="F118">
        <f>COUNTIF(Tabel1[Location],Tabel3[[#This Row],[Schip ]])-Tabel3[[#This Row],['# SAIL In]]</f>
        <v>6</v>
      </c>
      <c r="G118" s="15">
        <f>Tabel3[[#This Row],['# REST]]/VLOOKUP(Tabel3[[#This Row],[Column1]],$O$6:$W$11,5,FALSE)</f>
        <v>0.54545454545454541</v>
      </c>
      <c r="H118" s="15"/>
      <c r="I118">
        <f>COUNTIF(Tabel1[Location],Tabel3[[#This Row],[Schip ]])</f>
        <v>7</v>
      </c>
      <c r="J118" s="15">
        <f>Tabel3[[#This Row],['# Verkocht TOTAAL]]/VLOOKUP(Tabel3[[#This Row],[Column1]],$O$6:$W$11,8,FALSE)</f>
        <v>0.58333333333333337</v>
      </c>
      <c r="L118">
        <f>COUNTIFS(Tabel1[Location],Tabel3[[#This Row],[Schip ]],Tabel1[Boat day part],Tabel3[[#Headers],[Sail thank you parade]])</f>
        <v>0</v>
      </c>
      <c r="M118" s="15" t="e">
        <f>Tabel3[[#This Row],[Sail thank you parade]]/VLOOKUP(Tabel3[[#This Row],[Column1]],$O$6:$Z$11,11,FALSE)</f>
        <v>#DIV/0!</v>
      </c>
    </row>
    <row r="119" spans="1:13" x14ac:dyDescent="0.35">
      <c r="A119" t="s">
        <v>5411</v>
      </c>
      <c r="B119" t="str">
        <f>VLOOKUP(Tabel3[[#This Row],[Schip ]],Tabel1[[Location]:[WOA]],5,FALSE)</f>
        <v>Dock</v>
      </c>
      <c r="C119">
        <f>COUNTIFS(Tabel1[Location],Tabel3[[#This Row],[Schip ]],Tabel1[Boat day part],$O$3)+COUNTIFS(Tabel1[Location],Tabel3[[#This Row],[Schip ]],Tabel1[Boat day part],$Q$3)</f>
        <v>1</v>
      </c>
      <c r="D119" s="15">
        <f>Tabel3[[#This Row],['# SAIL In]]/VLOOKUP(Tabel3[[#This Row],[Column1]],$O$6:$P$11,2,FALSE)</f>
        <v>1</v>
      </c>
      <c r="E119" s="15"/>
      <c r="F119">
        <f>COUNTIF(Tabel1[Location],Tabel3[[#This Row],[Schip ]])-Tabel3[[#This Row],['# SAIL In]]</f>
        <v>8</v>
      </c>
      <c r="G119" s="15">
        <f>Tabel3[[#This Row],['# REST]]/VLOOKUP(Tabel3[[#This Row],[Column1]],$O$6:$W$11,5,FALSE)</f>
        <v>0.72727272727272729</v>
      </c>
      <c r="H119" s="15"/>
      <c r="I119">
        <f>COUNTIF(Tabel1[Location],Tabel3[[#This Row],[Schip ]])</f>
        <v>9</v>
      </c>
      <c r="J119" s="15">
        <f>Tabel3[[#This Row],['# Verkocht TOTAAL]]/VLOOKUP(Tabel3[[#This Row],[Column1]],$O$6:$W$11,8,FALSE)</f>
        <v>0.75</v>
      </c>
      <c r="L119">
        <f>COUNTIFS(Tabel1[Location],Tabel3[[#This Row],[Schip ]],Tabel1[Boat day part],Tabel3[[#Headers],[Sail thank you parade]])</f>
        <v>1</v>
      </c>
      <c r="M119" s="15" t="e">
        <f>Tabel3[[#This Row],[Sail thank you parade]]/VLOOKUP(Tabel3[[#This Row],[Column1]],$O$6:$Z$11,11,FALSE)</f>
        <v>#DIV/0!</v>
      </c>
    </row>
    <row r="120" spans="1:13" x14ac:dyDescent="0.35">
      <c r="A120" t="s">
        <v>5506</v>
      </c>
      <c r="B120" t="str">
        <f>VLOOKUP(Tabel3[[#This Row],[Schip ]],Tabel1[[Location]:[WOA]],5,FALSE)</f>
        <v>Dock</v>
      </c>
      <c r="C120">
        <f>COUNTIFS(Tabel1[Location],Tabel3[[#This Row],[Schip ]],Tabel1[Boat day part],$O$3)+COUNTIFS(Tabel1[Location],Tabel3[[#This Row],[Schip ]],Tabel1[Boat day part],$Q$3)</f>
        <v>1</v>
      </c>
      <c r="D120" s="15">
        <f>Tabel3[[#This Row],['# SAIL In]]/VLOOKUP(Tabel3[[#This Row],[Column1]],$O$6:$P$11,2,FALSE)</f>
        <v>1</v>
      </c>
      <c r="E120" s="15"/>
      <c r="F120">
        <f>COUNTIF(Tabel1[Location],Tabel3[[#This Row],[Schip ]])-Tabel3[[#This Row],['# SAIL In]]</f>
        <v>9</v>
      </c>
      <c r="G120" s="15">
        <f>Tabel3[[#This Row],['# REST]]/VLOOKUP(Tabel3[[#This Row],[Column1]],$O$6:$W$11,5,FALSE)</f>
        <v>0.81818181818181823</v>
      </c>
      <c r="H120" s="15"/>
      <c r="I120">
        <f>COUNTIF(Tabel1[Location],Tabel3[[#This Row],[Schip ]])</f>
        <v>10</v>
      </c>
      <c r="J120" s="15">
        <f>Tabel3[[#This Row],['# Verkocht TOTAAL]]/VLOOKUP(Tabel3[[#This Row],[Column1]],$O$6:$W$11,8,FALSE)</f>
        <v>0.83333333333333337</v>
      </c>
      <c r="L120">
        <f>COUNTIFS(Tabel1[Location],Tabel3[[#This Row],[Schip ]],Tabel1[Boat day part],Tabel3[[#Headers],[Sail thank you parade]])</f>
        <v>1</v>
      </c>
      <c r="M120" s="15" t="e">
        <f>Tabel3[[#This Row],[Sail thank you parade]]/VLOOKUP(Tabel3[[#This Row],[Column1]],$O$6:$Z$11,11,FALSE)</f>
        <v>#DIV/0!</v>
      </c>
    </row>
    <row r="121" spans="1:13" x14ac:dyDescent="0.35">
      <c r="A121" t="s">
        <v>5621</v>
      </c>
      <c r="B121" t="str">
        <f>VLOOKUP(Tabel3[[#This Row],[Schip ]],Tabel1[[Location]:[WOA]],5,FALSE)</f>
        <v>Dock</v>
      </c>
      <c r="C121">
        <f>COUNTIFS(Tabel1[Location],Tabel3[[#This Row],[Schip ]],Tabel1[Boat day part],$O$3)+COUNTIFS(Tabel1[Location],Tabel3[[#This Row],[Schip ]],Tabel1[Boat day part],$Q$3)</f>
        <v>1</v>
      </c>
      <c r="D121" s="15">
        <f>Tabel3[[#This Row],['# SAIL In]]/VLOOKUP(Tabel3[[#This Row],[Column1]],$O$6:$P$11,2,FALSE)</f>
        <v>1</v>
      </c>
      <c r="E121" s="15"/>
      <c r="F121">
        <f>COUNTIF(Tabel1[Location],Tabel3[[#This Row],[Schip ]])-Tabel3[[#This Row],['# SAIL In]]</f>
        <v>3</v>
      </c>
      <c r="G121" s="15">
        <f>Tabel3[[#This Row],['# REST]]/VLOOKUP(Tabel3[[#This Row],[Column1]],$O$6:$W$11,5,FALSE)</f>
        <v>0.27272727272727271</v>
      </c>
      <c r="H121" s="15"/>
      <c r="I121">
        <f>COUNTIF(Tabel1[Location],Tabel3[[#This Row],[Schip ]])</f>
        <v>4</v>
      </c>
      <c r="J121" s="15">
        <f>Tabel3[[#This Row],['# Verkocht TOTAAL]]/VLOOKUP(Tabel3[[#This Row],[Column1]],$O$6:$W$11,8,FALSE)</f>
        <v>0.33333333333333331</v>
      </c>
      <c r="L121">
        <f>COUNTIFS(Tabel1[Location],Tabel3[[#This Row],[Schip ]],Tabel1[Boat day part],Tabel3[[#Headers],[Sail thank you parade]])</f>
        <v>0</v>
      </c>
      <c r="M121" s="15" t="e">
        <f>Tabel3[[#This Row],[Sail thank you parade]]/VLOOKUP(Tabel3[[#This Row],[Column1]],$O$6:$Z$11,11,FALSE)</f>
        <v>#DIV/0!</v>
      </c>
    </row>
    <row r="122" spans="1:13" x14ac:dyDescent="0.35">
      <c r="A122" t="s">
        <v>6054</v>
      </c>
      <c r="B122" t="str">
        <f>VLOOKUP(Tabel3[[#This Row],[Schip ]],Tabel1[[Location]:[WOA]],5,FALSE)</f>
        <v>Dock</v>
      </c>
      <c r="C122">
        <f>COUNTIFS(Tabel1[Location],Tabel3[[#This Row],[Schip ]],Tabel1[Boat day part],$O$3)+COUNTIFS(Tabel1[Location],Tabel3[[#This Row],[Schip ]],Tabel1[Boat day part],$Q$3)</f>
        <v>1</v>
      </c>
      <c r="D122" s="15">
        <f>Tabel3[[#This Row],['# SAIL In]]/VLOOKUP(Tabel3[[#This Row],[Column1]],$O$6:$P$11,2,FALSE)</f>
        <v>1</v>
      </c>
      <c r="E122" s="15"/>
      <c r="F122">
        <f>COUNTIF(Tabel1[Location],Tabel3[[#This Row],[Schip ]])-Tabel3[[#This Row],['# SAIL In]]</f>
        <v>0</v>
      </c>
      <c r="G122" s="15">
        <f>Tabel3[[#This Row],['# REST]]/VLOOKUP(Tabel3[[#This Row],[Column1]],$O$6:$W$11,5,FALSE)</f>
        <v>0</v>
      </c>
      <c r="H122" s="15"/>
      <c r="I122">
        <f>COUNTIF(Tabel1[Location],Tabel3[[#This Row],[Schip ]])</f>
        <v>1</v>
      </c>
      <c r="J122" s="15">
        <f>Tabel3[[#This Row],['# Verkocht TOTAAL]]/VLOOKUP(Tabel3[[#This Row],[Column1]],$O$6:$W$11,8,FALSE)</f>
        <v>8.3333333333333329E-2</v>
      </c>
      <c r="L122">
        <f>COUNTIFS(Tabel1[Location],Tabel3[[#This Row],[Schip ]],Tabel1[Boat day part],Tabel3[[#Headers],[Sail thank you parade]])</f>
        <v>0</v>
      </c>
      <c r="M122" s="15" t="e">
        <f>Tabel3[[#This Row],[Sail thank you parade]]/VLOOKUP(Tabel3[[#This Row],[Column1]],$O$6:$Z$11,11,FALSE)</f>
        <v>#DIV/0!</v>
      </c>
    </row>
    <row r="123" spans="1:13" x14ac:dyDescent="0.35">
      <c r="A123" t="s">
        <v>6601</v>
      </c>
      <c r="B123" t="str">
        <f>VLOOKUP(Tabel3[[#This Row],[Schip ]],Tabel1[[Location]:[WOA]],5,FALSE)</f>
        <v>Dock</v>
      </c>
      <c r="C123">
        <f>COUNTIFS(Tabel1[Location],Tabel3[[#This Row],[Schip ]],Tabel1[Boat day part],$O$3)+COUNTIFS(Tabel1[Location],Tabel3[[#This Row],[Schip ]],Tabel1[Boat day part],$Q$3)</f>
        <v>1</v>
      </c>
      <c r="D123" s="15">
        <f>Tabel3[[#This Row],['# SAIL In]]/VLOOKUP(Tabel3[[#This Row],[Column1]],$O$6:$P$11,2,FALSE)</f>
        <v>1</v>
      </c>
      <c r="E123" s="15"/>
      <c r="F123">
        <f>COUNTIF(Tabel1[Location],Tabel3[[#This Row],[Schip ]])-Tabel3[[#This Row],['# SAIL In]]</f>
        <v>3</v>
      </c>
      <c r="G123" s="15">
        <f>Tabel3[[#This Row],['# REST]]/VLOOKUP(Tabel3[[#This Row],[Column1]],$O$6:$W$11,5,FALSE)</f>
        <v>0.27272727272727271</v>
      </c>
      <c r="H123" s="15"/>
      <c r="I123">
        <f>COUNTIF(Tabel1[Location],Tabel3[[#This Row],[Schip ]])</f>
        <v>4</v>
      </c>
      <c r="J123" s="15">
        <f>Tabel3[[#This Row],['# Verkocht TOTAAL]]/VLOOKUP(Tabel3[[#This Row],[Column1]],$O$6:$W$11,8,FALSE)</f>
        <v>0.33333333333333331</v>
      </c>
      <c r="L123">
        <f>COUNTIFS(Tabel1[Location],Tabel3[[#This Row],[Schip ]],Tabel1[Boat day part],Tabel3[[#Headers],[Sail thank you parade]])</f>
        <v>1</v>
      </c>
      <c r="M123" s="15" t="e">
        <f>Tabel3[[#This Row],[Sail thank you parade]]/VLOOKUP(Tabel3[[#This Row],[Column1]],$O$6:$Z$11,11,FALSE)</f>
        <v>#DIV/0!</v>
      </c>
    </row>
    <row r="124" spans="1:13" x14ac:dyDescent="0.35">
      <c r="A124" t="s">
        <v>7015</v>
      </c>
      <c r="B124" t="str">
        <f>VLOOKUP(Tabel3[[#This Row],[Schip ]],Tabel1[[Location]:[WOA]],5,FALSE)</f>
        <v>Dock</v>
      </c>
      <c r="C124">
        <f>COUNTIFS(Tabel1[Location],Tabel3[[#This Row],[Schip ]],Tabel1[Boat day part],$O$3)+COUNTIFS(Tabel1[Location],Tabel3[[#This Row],[Schip ]],Tabel1[Boat day part],$Q$3)</f>
        <v>1</v>
      </c>
      <c r="D124" s="15">
        <f>Tabel3[[#This Row],['# SAIL In]]/VLOOKUP(Tabel3[[#This Row],[Column1]],$O$6:$P$11,2,FALSE)</f>
        <v>1</v>
      </c>
      <c r="E124" s="15"/>
      <c r="F124">
        <f>COUNTIF(Tabel1[Location],Tabel3[[#This Row],[Schip ]])-Tabel3[[#This Row],['# SAIL In]]</f>
        <v>2</v>
      </c>
      <c r="G124" s="15">
        <f>Tabel3[[#This Row],['# REST]]/VLOOKUP(Tabel3[[#This Row],[Column1]],$O$6:$W$11,5,FALSE)</f>
        <v>0.18181818181818182</v>
      </c>
      <c r="H124" s="15"/>
      <c r="I124">
        <f>COUNTIF(Tabel1[Location],Tabel3[[#This Row],[Schip ]])</f>
        <v>3</v>
      </c>
      <c r="J124" s="15">
        <f>Tabel3[[#This Row],['# Verkocht TOTAAL]]/VLOOKUP(Tabel3[[#This Row],[Column1]],$O$6:$W$11,8,FALSE)</f>
        <v>0.25</v>
      </c>
      <c r="L124">
        <f>COUNTIFS(Tabel1[Location],Tabel3[[#This Row],[Schip ]],Tabel1[Boat day part],Tabel3[[#Headers],[Sail thank you parade]])</f>
        <v>0</v>
      </c>
      <c r="M124" s="15" t="e">
        <f>Tabel3[[#This Row],[Sail thank you parade]]/VLOOKUP(Tabel3[[#This Row],[Column1]],$O$6:$Z$11,11,FALSE)</f>
        <v>#DIV/0!</v>
      </c>
    </row>
    <row r="125" spans="1:13" x14ac:dyDescent="0.35">
      <c r="A125" t="s">
        <v>7429</v>
      </c>
      <c r="B125" t="str">
        <f>VLOOKUP(Tabel3[[#This Row],[Schip ]],Tabel1[[Location]:[WOA]],5,FALSE)</f>
        <v>Dock</v>
      </c>
      <c r="C125">
        <f>COUNTIFS(Tabel1[Location],Tabel3[[#This Row],[Schip ]],Tabel1[Boat day part],$O$3)+COUNTIFS(Tabel1[Location],Tabel3[[#This Row],[Schip ]],Tabel1[Boat day part],$Q$3)</f>
        <v>1</v>
      </c>
      <c r="D125" s="15">
        <f>Tabel3[[#This Row],['# SAIL In]]/VLOOKUP(Tabel3[[#This Row],[Column1]],$O$6:$P$11,2,FALSE)</f>
        <v>1</v>
      </c>
      <c r="E125" s="15"/>
      <c r="F125">
        <f>COUNTIF(Tabel1[Location],Tabel3[[#This Row],[Schip ]])-Tabel3[[#This Row],['# SAIL In]]</f>
        <v>8</v>
      </c>
      <c r="G125" s="15">
        <f>Tabel3[[#This Row],['# REST]]/VLOOKUP(Tabel3[[#This Row],[Column1]],$O$6:$W$11,5,FALSE)</f>
        <v>0.72727272727272729</v>
      </c>
      <c r="H125" s="15"/>
      <c r="I125">
        <f>COUNTIF(Tabel1[Location],Tabel3[[#This Row],[Schip ]])</f>
        <v>9</v>
      </c>
      <c r="J125" s="15">
        <f>Tabel3[[#This Row],['# Verkocht TOTAAL]]/VLOOKUP(Tabel3[[#This Row],[Column1]],$O$6:$W$11,8,FALSE)</f>
        <v>0.75</v>
      </c>
      <c r="L125">
        <f>COUNTIFS(Tabel1[Location],Tabel3[[#This Row],[Schip ]],Tabel1[Boat day part],Tabel3[[#Headers],[Sail thank you parade]])</f>
        <v>0</v>
      </c>
      <c r="M125" s="15" t="e">
        <f>Tabel3[[#This Row],[Sail thank you parade]]/VLOOKUP(Tabel3[[#This Row],[Column1]],$O$6:$Z$11,11,FALSE)</f>
        <v>#DIV/0!</v>
      </c>
    </row>
    <row r="126" spans="1:13" x14ac:dyDescent="0.35">
      <c r="A126" t="s">
        <v>7750</v>
      </c>
      <c r="B126" t="str">
        <f>VLOOKUP(Tabel3[[#This Row],[Schip ]],Tabel1[[Location]:[WOA]],5,FALSE)</f>
        <v>Dock</v>
      </c>
      <c r="C126">
        <f>COUNTIFS(Tabel1[Location],Tabel3[[#This Row],[Schip ]],Tabel1[Boat day part],$O$3)+COUNTIFS(Tabel1[Location],Tabel3[[#This Row],[Schip ]],Tabel1[Boat day part],$Q$3)</f>
        <v>1</v>
      </c>
      <c r="D126" s="15">
        <f>Tabel3[[#This Row],['# SAIL In]]/VLOOKUP(Tabel3[[#This Row],[Column1]],$O$6:$P$11,2,FALSE)</f>
        <v>1</v>
      </c>
      <c r="E126" s="15"/>
      <c r="F126">
        <f>COUNTIF(Tabel1[Location],Tabel3[[#This Row],[Schip ]])-Tabel3[[#This Row],['# SAIL In]]</f>
        <v>9</v>
      </c>
      <c r="G126" s="15">
        <f>Tabel3[[#This Row],['# REST]]/VLOOKUP(Tabel3[[#This Row],[Column1]],$O$6:$W$11,5,FALSE)</f>
        <v>0.81818181818181823</v>
      </c>
      <c r="H126" s="15"/>
      <c r="I126">
        <f>COUNTIF(Tabel1[Location],Tabel3[[#This Row],[Schip ]])</f>
        <v>10</v>
      </c>
      <c r="J126" s="15">
        <f>Tabel3[[#This Row],['# Verkocht TOTAAL]]/VLOOKUP(Tabel3[[#This Row],[Column1]],$O$6:$W$11,8,FALSE)</f>
        <v>0.83333333333333337</v>
      </c>
      <c r="L126">
        <f>COUNTIFS(Tabel1[Location],Tabel3[[#This Row],[Schip ]],Tabel1[Boat day part],Tabel3[[#Headers],[Sail thank you parade]])</f>
        <v>1</v>
      </c>
      <c r="M126" s="15" t="e">
        <f>Tabel3[[#This Row],[Sail thank you parade]]/VLOOKUP(Tabel3[[#This Row],[Column1]],$O$6:$Z$11,11,FALSE)</f>
        <v>#DIV/0!</v>
      </c>
    </row>
    <row r="127" spans="1:13" x14ac:dyDescent="0.35">
      <c r="A127" t="s">
        <v>8486</v>
      </c>
      <c r="B127" t="str">
        <f>VLOOKUP(Tabel3[[#This Row],[Schip ]],Tabel1[[Location]:[WOA]],5,FALSE)</f>
        <v>Dock</v>
      </c>
      <c r="C127">
        <f>COUNTIFS(Tabel1[Location],Tabel3[[#This Row],[Schip ]],Tabel1[Boat day part],$O$3)+COUNTIFS(Tabel1[Location],Tabel3[[#This Row],[Schip ]],Tabel1[Boat day part],$Q$3)</f>
        <v>1</v>
      </c>
      <c r="D127" s="15">
        <f>Tabel3[[#This Row],['# SAIL In]]/VLOOKUP(Tabel3[[#This Row],[Column1]],$O$6:$P$11,2,FALSE)</f>
        <v>1</v>
      </c>
      <c r="E127" s="15"/>
      <c r="F127">
        <f>COUNTIF(Tabel1[Location],Tabel3[[#This Row],[Schip ]])-Tabel3[[#This Row],['# SAIL In]]</f>
        <v>10</v>
      </c>
      <c r="G127" s="15">
        <f>Tabel3[[#This Row],['# REST]]/VLOOKUP(Tabel3[[#This Row],[Column1]],$O$6:$W$11,5,FALSE)</f>
        <v>0.90909090909090906</v>
      </c>
      <c r="H127" s="15"/>
      <c r="I127">
        <f>COUNTIF(Tabel1[Location],Tabel3[[#This Row],[Schip ]])</f>
        <v>11</v>
      </c>
      <c r="J127" s="15">
        <f>Tabel3[[#This Row],['# Verkocht TOTAAL]]/VLOOKUP(Tabel3[[#This Row],[Column1]],$O$6:$W$11,8,FALSE)</f>
        <v>0.91666666666666663</v>
      </c>
      <c r="L127">
        <f>COUNTIFS(Tabel1[Location],Tabel3[[#This Row],[Schip ]],Tabel1[Boat day part],Tabel3[[#Headers],[Sail thank you parade]])</f>
        <v>0</v>
      </c>
      <c r="M127" s="15" t="e">
        <f>Tabel3[[#This Row],[Sail thank you parade]]/VLOOKUP(Tabel3[[#This Row],[Column1]],$O$6:$Z$11,11,FALSE)</f>
        <v>#DIV/0!</v>
      </c>
    </row>
    <row r="128" spans="1:13" x14ac:dyDescent="0.35">
      <c r="A128" t="s">
        <v>8803</v>
      </c>
      <c r="B128" t="str">
        <f>VLOOKUP(Tabel3[[#This Row],[Schip ]],Tabel1[[Location]:[WOA]],5,FALSE)</f>
        <v>Classic</v>
      </c>
      <c r="C128">
        <f>COUNTIFS(Tabel1[Location],Tabel3[[#This Row],[Schip ]],Tabel1[Boat day part],$O$3)+COUNTIFS(Tabel1[Location],Tabel3[[#This Row],[Schip ]],Tabel1[Boat day part],$Q$3)</f>
        <v>1</v>
      </c>
      <c r="D128" s="15">
        <f>Tabel3[[#This Row],['# SAIL In]]/VLOOKUP(Tabel3[[#This Row],[Column1]],$O$6:$P$11,2,FALSE)</f>
        <v>1</v>
      </c>
      <c r="E128" s="15"/>
      <c r="F128">
        <f>COUNTIF(Tabel1[Location],Tabel3[[#This Row],[Schip ]])-Tabel3[[#This Row],['# SAIL In]]</f>
        <v>6</v>
      </c>
      <c r="G128" s="15">
        <f>Tabel3[[#This Row],['# REST]]/VLOOKUP(Tabel3[[#This Row],[Column1]],$O$6:$W$11,5,FALSE)</f>
        <v>0.75</v>
      </c>
      <c r="H128" s="15"/>
      <c r="I128">
        <f>COUNTIF(Tabel1[Location],Tabel3[[#This Row],[Schip ]])</f>
        <v>7</v>
      </c>
      <c r="J128" s="15">
        <f>Tabel3[[#This Row],['# Verkocht TOTAAL]]/VLOOKUP(Tabel3[[#This Row],[Column1]],$O$6:$W$11,8,FALSE)</f>
        <v>0.77777777777777779</v>
      </c>
      <c r="L128">
        <f>COUNTIFS(Tabel1[Location],Tabel3[[#This Row],[Schip ]],Tabel1[Boat day part],Tabel3[[#Headers],[Sail thank you parade]])</f>
        <v>0</v>
      </c>
      <c r="M128" s="15">
        <f>Tabel3[[#This Row],[Sail thank you parade]]/VLOOKUP(Tabel3[[#This Row],[Column1]],$O$6:$Z$11,11,FALSE)</f>
        <v>0</v>
      </c>
    </row>
    <row r="129" spans="1:13" x14ac:dyDescent="0.35">
      <c r="A129" t="s">
        <v>9724</v>
      </c>
      <c r="B129" t="str">
        <f>VLOOKUP(Tabel3[[#This Row],[Schip ]],Tabel1[[Location]:[WOA]],5,FALSE)</f>
        <v>Dock</v>
      </c>
      <c r="C129">
        <f>COUNTIFS(Tabel1[Location],Tabel3[[#This Row],[Schip ]],Tabel1[Boat day part],$O$3)+COUNTIFS(Tabel1[Location],Tabel3[[#This Row],[Schip ]],Tabel1[Boat day part],$Q$3)</f>
        <v>1</v>
      </c>
      <c r="D129" s="15">
        <f>Tabel3[[#This Row],['# SAIL In]]/VLOOKUP(Tabel3[[#This Row],[Column1]],$O$6:$P$11,2,FALSE)</f>
        <v>1</v>
      </c>
      <c r="E129" s="15"/>
      <c r="F129">
        <f>COUNTIF(Tabel1[Location],Tabel3[[#This Row],[Schip ]])-Tabel3[[#This Row],['# SAIL In]]</f>
        <v>4</v>
      </c>
      <c r="G129" s="15">
        <f>Tabel3[[#This Row],['# REST]]/VLOOKUP(Tabel3[[#This Row],[Column1]],$O$6:$W$11,5,FALSE)</f>
        <v>0.36363636363636365</v>
      </c>
      <c r="H129" s="15"/>
      <c r="I129">
        <f>COUNTIF(Tabel1[Location],Tabel3[[#This Row],[Schip ]])</f>
        <v>5</v>
      </c>
      <c r="J129" s="15">
        <f>Tabel3[[#This Row],['# Verkocht TOTAAL]]/VLOOKUP(Tabel3[[#This Row],[Column1]],$O$6:$W$11,8,FALSE)</f>
        <v>0.41666666666666669</v>
      </c>
      <c r="L129">
        <f>COUNTIFS(Tabel1[Location],Tabel3[[#This Row],[Schip ]],Tabel1[Boat day part],Tabel3[[#Headers],[Sail thank you parade]])</f>
        <v>0</v>
      </c>
      <c r="M129" s="15" t="e">
        <f>Tabel3[[#This Row],[Sail thank you parade]]/VLOOKUP(Tabel3[[#This Row],[Column1]],$O$6:$Z$11,11,FALSE)</f>
        <v>#DIV/0!</v>
      </c>
    </row>
    <row r="130" spans="1:13" x14ac:dyDescent="0.35">
      <c r="A130" t="s">
        <v>10403</v>
      </c>
      <c r="B130" t="str">
        <f>VLOOKUP(Tabel3[[#This Row],[Schip ]],Tabel1[[Location]:[WOA]],5,FALSE)</f>
        <v>Dock</v>
      </c>
      <c r="C130">
        <f>COUNTIFS(Tabel1[Location],Tabel3[[#This Row],[Schip ]],Tabel1[Boat day part],$O$3)+COUNTIFS(Tabel1[Location],Tabel3[[#This Row],[Schip ]],Tabel1[Boat day part],$Q$3)</f>
        <v>1</v>
      </c>
      <c r="D130" s="15">
        <f>Tabel3[[#This Row],['# SAIL In]]/VLOOKUP(Tabel3[[#This Row],[Column1]],$O$6:$P$11,2,FALSE)</f>
        <v>1</v>
      </c>
      <c r="E130" s="15"/>
      <c r="F130">
        <f>COUNTIF(Tabel1[Location],Tabel3[[#This Row],[Schip ]])-Tabel3[[#This Row],['# SAIL In]]</f>
        <v>3</v>
      </c>
      <c r="G130" s="15">
        <f>Tabel3[[#This Row],['# REST]]/VLOOKUP(Tabel3[[#This Row],[Column1]],$O$6:$W$11,5,FALSE)</f>
        <v>0.27272727272727271</v>
      </c>
      <c r="H130" s="15"/>
      <c r="I130">
        <f>COUNTIF(Tabel1[Location],Tabel3[[#This Row],[Schip ]])</f>
        <v>4</v>
      </c>
      <c r="J130" s="15">
        <f>Tabel3[[#This Row],['# Verkocht TOTAAL]]/VLOOKUP(Tabel3[[#This Row],[Column1]],$O$6:$W$11,8,FALSE)</f>
        <v>0.33333333333333331</v>
      </c>
      <c r="L130">
        <f>COUNTIFS(Tabel1[Location],Tabel3[[#This Row],[Schip ]],Tabel1[Boat day part],Tabel3[[#Headers],[Sail thank you parade]])</f>
        <v>0</v>
      </c>
      <c r="M130" s="15" t="e">
        <f>Tabel3[[#This Row],[Sail thank you parade]]/VLOOKUP(Tabel3[[#This Row],[Column1]],$O$6:$Z$11,11,FALSE)</f>
        <v>#DIV/0!</v>
      </c>
    </row>
    <row r="131" spans="1:13" x14ac:dyDescent="0.35">
      <c r="A131" t="s">
        <v>10482</v>
      </c>
      <c r="B131" t="str">
        <f>VLOOKUP(Tabel3[[#This Row],[Schip ]],Tabel1[[Location]:[WOA]],5,FALSE)</f>
        <v>Dock</v>
      </c>
      <c r="C131">
        <f>COUNTIFS(Tabel1[Location],Tabel3[[#This Row],[Schip ]],Tabel1[Boat day part],$O$3)+COUNTIFS(Tabel1[Location],Tabel3[[#This Row],[Schip ]],Tabel1[Boat day part],$Q$3)</f>
        <v>1</v>
      </c>
      <c r="D131" s="15">
        <f>Tabel3[[#This Row],['# SAIL In]]/VLOOKUP(Tabel3[[#This Row],[Column1]],$O$6:$P$11,2,FALSE)</f>
        <v>1</v>
      </c>
      <c r="E131" s="15"/>
      <c r="F131">
        <f>COUNTIF(Tabel1[Location],Tabel3[[#This Row],[Schip ]])-Tabel3[[#This Row],['# SAIL In]]</f>
        <v>7</v>
      </c>
      <c r="G131" s="15">
        <f>Tabel3[[#This Row],['# REST]]/VLOOKUP(Tabel3[[#This Row],[Column1]],$O$6:$W$11,5,FALSE)</f>
        <v>0.63636363636363635</v>
      </c>
      <c r="H131" s="15"/>
      <c r="I131">
        <f>COUNTIF(Tabel1[Location],Tabel3[[#This Row],[Schip ]])</f>
        <v>8</v>
      </c>
      <c r="J131" s="15">
        <f>Tabel3[[#This Row],['# Verkocht TOTAAL]]/VLOOKUP(Tabel3[[#This Row],[Column1]],$O$6:$W$11,8,FALSE)</f>
        <v>0.66666666666666663</v>
      </c>
      <c r="L131">
        <f>COUNTIFS(Tabel1[Location],Tabel3[[#This Row],[Schip ]],Tabel1[Boat day part],Tabel3[[#Headers],[Sail thank you parade]])</f>
        <v>0</v>
      </c>
      <c r="M131" s="15" t="e">
        <f>Tabel3[[#This Row],[Sail thank you parade]]/VLOOKUP(Tabel3[[#This Row],[Column1]],$O$6:$Z$11,11,FALSE)</f>
        <v>#DIV/0!</v>
      </c>
    </row>
    <row r="132" spans="1:13" x14ac:dyDescent="0.35">
      <c r="A132" t="s">
        <v>648</v>
      </c>
      <c r="B132" t="str">
        <f>VLOOKUP(Tabel3[[#This Row],[Schip ]],Tabel1[[Location]:[WOA]],5,FALSE)</f>
        <v>Houthaven</v>
      </c>
      <c r="C132">
        <f>COUNTIFS(Tabel1[Location],Tabel3[[#This Row],[Schip ]],Tabel1[Boat day part],$O$3)+COUNTIFS(Tabel1[Location],Tabel3[[#This Row],[Schip ]],Tabel1[Boat day part],$Q$3)</f>
        <v>1</v>
      </c>
      <c r="D132" s="15">
        <f>Tabel3[[#This Row],['# SAIL In]]/VLOOKUP(Tabel3[[#This Row],[Column1]],$O$6:$P$11,2,FALSE)</f>
        <v>1</v>
      </c>
      <c r="E132" s="15"/>
      <c r="F132">
        <f>COUNTIF(Tabel1[Location],Tabel3[[#This Row],[Schip ]])-Tabel3[[#This Row],['# SAIL In]]</f>
        <v>8</v>
      </c>
      <c r="G132" s="15">
        <f>Tabel3[[#This Row],['# REST]]/VLOOKUP(Tabel3[[#This Row],[Column1]],$O$6:$W$11,5,FALSE)</f>
        <v>1</v>
      </c>
      <c r="H132" s="15"/>
      <c r="I132">
        <f>COUNTIF(Tabel1[Location],Tabel3[[#This Row],[Schip ]])</f>
        <v>9</v>
      </c>
      <c r="J132" s="15">
        <f>Tabel3[[#This Row],['# Verkocht TOTAAL]]/VLOOKUP(Tabel3[[#This Row],[Column1]],$O$6:$W$11,8,FALSE)</f>
        <v>1</v>
      </c>
      <c r="L132">
        <f>COUNTIFS(Tabel1[Location],Tabel3[[#This Row],[Schip ]],Tabel1[Boat day part],Tabel3[[#Headers],[Sail thank you parade]])</f>
        <v>1</v>
      </c>
      <c r="M132" s="15">
        <f>Tabel3[[#This Row],[Sail thank you parade]]/VLOOKUP(Tabel3[[#This Row],[Column1]],$O$6:$Z$11,11,FALSE)</f>
        <v>1</v>
      </c>
    </row>
    <row r="133" spans="1:13" x14ac:dyDescent="0.35">
      <c r="A133" t="s">
        <v>756</v>
      </c>
      <c r="B133" t="str">
        <f>VLOOKUP(Tabel3[[#This Row],[Schip ]],Tabel1[[Location]:[WOA]],5,FALSE)</f>
        <v>Houthaven</v>
      </c>
      <c r="C133">
        <f>COUNTIFS(Tabel1[Location],Tabel3[[#This Row],[Schip ]],Tabel1[Boat day part],$O$3)+COUNTIFS(Tabel1[Location],Tabel3[[#This Row],[Schip ]],Tabel1[Boat day part],$Q$3)</f>
        <v>1</v>
      </c>
      <c r="D133" s="15">
        <f>Tabel3[[#This Row],['# SAIL In]]/VLOOKUP(Tabel3[[#This Row],[Column1]],$O$6:$P$11,2,FALSE)</f>
        <v>1</v>
      </c>
      <c r="E133" s="15"/>
      <c r="F133">
        <f>COUNTIF(Tabel1[Location],Tabel3[[#This Row],[Schip ]])-Tabel3[[#This Row],['# SAIL In]]</f>
        <v>8</v>
      </c>
      <c r="G133" s="15">
        <f>Tabel3[[#This Row],['# REST]]/VLOOKUP(Tabel3[[#This Row],[Column1]],$O$6:$W$11,5,FALSE)</f>
        <v>1</v>
      </c>
      <c r="H133" s="15"/>
      <c r="I133">
        <f>COUNTIF(Tabel1[Location],Tabel3[[#This Row],[Schip ]])</f>
        <v>9</v>
      </c>
      <c r="J133" s="15">
        <f>Tabel3[[#This Row],['# Verkocht TOTAAL]]/VLOOKUP(Tabel3[[#This Row],[Column1]],$O$6:$W$11,8,FALSE)</f>
        <v>1</v>
      </c>
      <c r="L133">
        <f>COUNTIFS(Tabel1[Location],Tabel3[[#This Row],[Schip ]],Tabel1[Boat day part],Tabel3[[#Headers],[Sail thank you parade]])</f>
        <v>1</v>
      </c>
      <c r="M133" s="15">
        <f>Tabel3[[#This Row],[Sail thank you parade]]/VLOOKUP(Tabel3[[#This Row],[Column1]],$O$6:$Z$11,11,FALSE)</f>
        <v>1</v>
      </c>
    </row>
    <row r="134" spans="1:13" x14ac:dyDescent="0.35">
      <c r="A134" t="s">
        <v>2557</v>
      </c>
      <c r="B134" t="str">
        <f>VLOOKUP(Tabel3[[#This Row],[Schip ]],Tabel1[[Location]:[WOA]],5,FALSE)</f>
        <v>Houthaven</v>
      </c>
      <c r="C134">
        <f>COUNTIFS(Tabel1[Location],Tabel3[[#This Row],[Schip ]],Tabel1[Boat day part],$O$3)+COUNTIFS(Tabel1[Location],Tabel3[[#This Row],[Schip ]],Tabel1[Boat day part],$Q$3)</f>
        <v>1</v>
      </c>
      <c r="D134" s="15">
        <f>Tabel3[[#This Row],['# SAIL In]]/VLOOKUP(Tabel3[[#This Row],[Column1]],$O$6:$P$11,2,FALSE)</f>
        <v>1</v>
      </c>
      <c r="E134" s="15"/>
      <c r="F134">
        <f>COUNTIF(Tabel1[Location],Tabel3[[#This Row],[Schip ]])-Tabel3[[#This Row],['# SAIL In]]</f>
        <v>8</v>
      </c>
      <c r="G134" s="15">
        <f>Tabel3[[#This Row],['# REST]]/VLOOKUP(Tabel3[[#This Row],[Column1]],$O$6:$W$11,5,FALSE)</f>
        <v>1</v>
      </c>
      <c r="H134" s="15"/>
      <c r="I134">
        <f>COUNTIF(Tabel1[Location],Tabel3[[#This Row],[Schip ]])</f>
        <v>9</v>
      </c>
      <c r="J134" s="15">
        <f>Tabel3[[#This Row],['# Verkocht TOTAAL]]/VLOOKUP(Tabel3[[#This Row],[Column1]],$O$6:$W$11,8,FALSE)</f>
        <v>1</v>
      </c>
      <c r="L134">
        <f>COUNTIFS(Tabel1[Location],Tabel3[[#This Row],[Schip ]],Tabel1[Boat day part],Tabel3[[#Headers],[Sail thank you parade]])</f>
        <v>1</v>
      </c>
      <c r="M134" s="15">
        <f>Tabel3[[#This Row],[Sail thank you parade]]/VLOOKUP(Tabel3[[#This Row],[Column1]],$O$6:$Z$11,11,FALSE)</f>
        <v>1</v>
      </c>
    </row>
    <row r="135" spans="1:13" x14ac:dyDescent="0.35">
      <c r="A135" t="s">
        <v>2917</v>
      </c>
      <c r="B135" t="str">
        <f>VLOOKUP(Tabel3[[#This Row],[Schip ]],Tabel1[[Location]:[WOA]],5,FALSE)</f>
        <v>Houthaven</v>
      </c>
      <c r="C135">
        <f>COUNTIFS(Tabel1[Location],Tabel3[[#This Row],[Schip ]],Tabel1[Boat day part],$O$3)+COUNTIFS(Tabel1[Location],Tabel3[[#This Row],[Schip ]],Tabel1[Boat day part],$Q$3)</f>
        <v>1</v>
      </c>
      <c r="D135" s="15">
        <f>Tabel3[[#This Row],['# SAIL In]]/VLOOKUP(Tabel3[[#This Row],[Column1]],$O$6:$P$11,2,FALSE)</f>
        <v>1</v>
      </c>
      <c r="E135" s="15"/>
      <c r="F135">
        <f>COUNTIF(Tabel1[Location],Tabel3[[#This Row],[Schip ]])-Tabel3[[#This Row],['# SAIL In]]</f>
        <v>0</v>
      </c>
      <c r="G135" s="15">
        <f>Tabel3[[#This Row],['# REST]]/VLOOKUP(Tabel3[[#This Row],[Column1]],$O$6:$W$11,5,FALSE)</f>
        <v>0</v>
      </c>
      <c r="H135" s="15"/>
      <c r="I135">
        <f>COUNTIF(Tabel1[Location],Tabel3[[#This Row],[Schip ]])</f>
        <v>1</v>
      </c>
      <c r="J135" s="15">
        <f>Tabel3[[#This Row],['# Verkocht TOTAAL]]/VLOOKUP(Tabel3[[#This Row],[Column1]],$O$6:$W$11,8,FALSE)</f>
        <v>0.1111111111111111</v>
      </c>
      <c r="L135">
        <f>COUNTIFS(Tabel1[Location],Tabel3[[#This Row],[Schip ]],Tabel1[Boat day part],Tabel3[[#Headers],[Sail thank you parade]])</f>
        <v>0</v>
      </c>
      <c r="M135" s="15">
        <f>Tabel3[[#This Row],[Sail thank you parade]]/VLOOKUP(Tabel3[[#This Row],[Column1]],$O$6:$Z$11,11,FALSE)</f>
        <v>0</v>
      </c>
    </row>
    <row r="136" spans="1:13" x14ac:dyDescent="0.35">
      <c r="A136" t="s">
        <v>5902</v>
      </c>
      <c r="B136" t="str">
        <f>VLOOKUP(Tabel3[[#This Row],[Schip ]],Tabel1[[Location]:[WOA]],5,FALSE)</f>
        <v>Houthaven</v>
      </c>
      <c r="C136">
        <f>COUNTIFS(Tabel1[Location],Tabel3[[#This Row],[Schip ]],Tabel1[Boat day part],$O$3)+COUNTIFS(Tabel1[Location],Tabel3[[#This Row],[Schip ]],Tabel1[Boat day part],$Q$3)</f>
        <v>1</v>
      </c>
      <c r="D136" s="15">
        <f>Tabel3[[#This Row],['# SAIL In]]/VLOOKUP(Tabel3[[#This Row],[Column1]],$O$6:$P$11,2,FALSE)</f>
        <v>1</v>
      </c>
      <c r="E136" s="15"/>
      <c r="F136">
        <f>COUNTIF(Tabel1[Location],Tabel3[[#This Row],[Schip ]])-Tabel3[[#This Row],['# SAIL In]]</f>
        <v>5</v>
      </c>
      <c r="G136" s="15">
        <f>Tabel3[[#This Row],['# REST]]/VLOOKUP(Tabel3[[#This Row],[Column1]],$O$6:$W$11,5,FALSE)</f>
        <v>0.625</v>
      </c>
      <c r="H136" s="15"/>
      <c r="I136">
        <f>COUNTIF(Tabel1[Location],Tabel3[[#This Row],[Schip ]])</f>
        <v>6</v>
      </c>
      <c r="J136" s="15">
        <f>Tabel3[[#This Row],['# Verkocht TOTAAL]]/VLOOKUP(Tabel3[[#This Row],[Column1]],$O$6:$W$11,8,FALSE)</f>
        <v>0.66666666666666663</v>
      </c>
      <c r="L136">
        <f>COUNTIFS(Tabel1[Location],Tabel3[[#This Row],[Schip ]],Tabel1[Boat day part],Tabel3[[#Headers],[Sail thank you parade]])</f>
        <v>1</v>
      </c>
      <c r="M136" s="15">
        <f>Tabel3[[#This Row],[Sail thank you parade]]/VLOOKUP(Tabel3[[#This Row],[Column1]],$O$6:$Z$11,11,FALSE)</f>
        <v>1</v>
      </c>
    </row>
    <row r="137" spans="1:13" x14ac:dyDescent="0.35">
      <c r="A137" t="s">
        <v>6266</v>
      </c>
      <c r="B137" t="str">
        <f>VLOOKUP(Tabel3[[#This Row],[Schip ]],Tabel1[[Location]:[WOA]],5,FALSE)</f>
        <v>Houthaven</v>
      </c>
      <c r="C137">
        <f>COUNTIFS(Tabel1[Location],Tabel3[[#This Row],[Schip ]],Tabel1[Boat day part],$O$3)+COUNTIFS(Tabel1[Location],Tabel3[[#This Row],[Schip ]],Tabel1[Boat day part],$Q$3)</f>
        <v>1</v>
      </c>
      <c r="D137" s="15">
        <f>Tabel3[[#This Row],['# SAIL In]]/VLOOKUP(Tabel3[[#This Row],[Column1]],$O$6:$P$11,2,FALSE)</f>
        <v>1</v>
      </c>
      <c r="E137" s="15"/>
      <c r="F137">
        <f>COUNTIF(Tabel1[Location],Tabel3[[#This Row],[Schip ]])-Tabel3[[#This Row],['# SAIL In]]</f>
        <v>8</v>
      </c>
      <c r="G137" s="15">
        <f>Tabel3[[#This Row],['# REST]]/VLOOKUP(Tabel3[[#This Row],[Column1]],$O$6:$W$11,5,FALSE)</f>
        <v>1</v>
      </c>
      <c r="H137" s="15"/>
      <c r="I137">
        <f>COUNTIF(Tabel1[Location],Tabel3[[#This Row],[Schip ]])</f>
        <v>9</v>
      </c>
      <c r="J137" s="15">
        <f>Tabel3[[#This Row],['# Verkocht TOTAAL]]/VLOOKUP(Tabel3[[#This Row],[Column1]],$O$6:$W$11,8,FALSE)</f>
        <v>1</v>
      </c>
      <c r="L137">
        <f>COUNTIFS(Tabel1[Location],Tabel3[[#This Row],[Schip ]],Tabel1[Boat day part],Tabel3[[#Headers],[Sail thank you parade]])</f>
        <v>1</v>
      </c>
      <c r="M137" s="15">
        <f>Tabel3[[#This Row],[Sail thank you parade]]/VLOOKUP(Tabel3[[#This Row],[Column1]],$O$6:$Z$11,11,FALSE)</f>
        <v>1</v>
      </c>
    </row>
    <row r="138" spans="1:13" x14ac:dyDescent="0.35">
      <c r="A138" t="s">
        <v>6715</v>
      </c>
      <c r="B138" t="str">
        <f>VLOOKUP(Tabel3[[#This Row],[Schip ]],Tabel1[[Location]:[WOA]],5,FALSE)</f>
        <v>Houthaven</v>
      </c>
      <c r="C138">
        <f>COUNTIFS(Tabel1[Location],Tabel3[[#This Row],[Schip ]],Tabel1[Boat day part],$O$3)+COUNTIFS(Tabel1[Location],Tabel3[[#This Row],[Schip ]],Tabel1[Boat day part],$Q$3)</f>
        <v>0</v>
      </c>
      <c r="D138" s="15">
        <f>Tabel3[[#This Row],['# SAIL In]]/VLOOKUP(Tabel3[[#This Row],[Column1]],$O$6:$P$11,2,FALSE)</f>
        <v>0</v>
      </c>
      <c r="E138" s="15"/>
      <c r="F138">
        <f>COUNTIF(Tabel1[Location],Tabel3[[#This Row],[Schip ]])-Tabel3[[#This Row],['# SAIL In]]</f>
        <v>2</v>
      </c>
      <c r="G138" s="15">
        <f>Tabel3[[#This Row],['# REST]]/VLOOKUP(Tabel3[[#This Row],[Column1]],$O$6:$W$11,5,FALSE)</f>
        <v>0.25</v>
      </c>
      <c r="H138" s="15"/>
      <c r="I138">
        <f>COUNTIF(Tabel1[Location],Tabel3[[#This Row],[Schip ]])</f>
        <v>2</v>
      </c>
      <c r="J138" s="15">
        <f>Tabel3[[#This Row],['# Verkocht TOTAAL]]/VLOOKUP(Tabel3[[#This Row],[Column1]],$O$6:$W$11,8,FALSE)</f>
        <v>0.22222222222222221</v>
      </c>
      <c r="L138">
        <f>COUNTIFS(Tabel1[Location],Tabel3[[#This Row],[Schip ]],Tabel1[Boat day part],Tabel3[[#Headers],[Sail thank you parade]])</f>
        <v>0</v>
      </c>
      <c r="M138" s="15">
        <f>Tabel3[[#This Row],[Sail thank you parade]]/VLOOKUP(Tabel3[[#This Row],[Column1]],$O$6:$Z$11,11,FALSE)</f>
        <v>0</v>
      </c>
    </row>
    <row r="139" spans="1:13" x14ac:dyDescent="0.35">
      <c r="A139" t="s">
        <v>7039</v>
      </c>
      <c r="B139" t="str">
        <f>VLOOKUP(Tabel3[[#This Row],[Schip ]],Tabel1[[Location]:[WOA]],5,FALSE)</f>
        <v>Houthaven</v>
      </c>
      <c r="C139">
        <f>COUNTIFS(Tabel1[Location],Tabel3[[#This Row],[Schip ]],Tabel1[Boat day part],$O$3)+COUNTIFS(Tabel1[Location],Tabel3[[#This Row],[Schip ]],Tabel1[Boat day part],$Q$3)</f>
        <v>1</v>
      </c>
      <c r="D139" s="15">
        <f>Tabel3[[#This Row],['# SAIL In]]/VLOOKUP(Tabel3[[#This Row],[Column1]],$O$6:$P$11,2,FALSE)</f>
        <v>1</v>
      </c>
      <c r="E139" s="15"/>
      <c r="F139">
        <f>COUNTIF(Tabel1[Location],Tabel3[[#This Row],[Schip ]])-Tabel3[[#This Row],['# SAIL In]]</f>
        <v>8</v>
      </c>
      <c r="G139" s="15">
        <f>Tabel3[[#This Row],['# REST]]/VLOOKUP(Tabel3[[#This Row],[Column1]],$O$6:$W$11,5,FALSE)</f>
        <v>1</v>
      </c>
      <c r="H139" s="15"/>
      <c r="I139">
        <f>COUNTIF(Tabel1[Location],Tabel3[[#This Row],[Schip ]])</f>
        <v>9</v>
      </c>
      <c r="J139" s="15">
        <f>Tabel3[[#This Row],['# Verkocht TOTAAL]]/VLOOKUP(Tabel3[[#This Row],[Column1]],$O$6:$W$11,8,FALSE)</f>
        <v>1</v>
      </c>
      <c r="L139">
        <f>COUNTIFS(Tabel1[Location],Tabel3[[#This Row],[Schip ]],Tabel1[Boat day part],Tabel3[[#Headers],[Sail thank you parade]])</f>
        <v>1</v>
      </c>
      <c r="M139" s="15">
        <f>Tabel3[[#This Row],[Sail thank you parade]]/VLOOKUP(Tabel3[[#This Row],[Column1]],$O$6:$Z$11,11,FALSE)</f>
        <v>1</v>
      </c>
    </row>
    <row r="140" spans="1:13" x14ac:dyDescent="0.35">
      <c r="A140" t="s">
        <v>8699</v>
      </c>
      <c r="B140" t="str">
        <f>VLOOKUP(Tabel3[[#This Row],[Schip ]],Tabel1[[Location]:[WOA]],5,FALSE)</f>
        <v>Houthaven</v>
      </c>
      <c r="C140">
        <f>COUNTIFS(Tabel1[Location],Tabel3[[#This Row],[Schip ]],Tabel1[Boat day part],$O$3)+COUNTIFS(Tabel1[Location],Tabel3[[#This Row],[Schip ]],Tabel1[Boat day part],$Q$3)</f>
        <v>1</v>
      </c>
      <c r="D140" s="15">
        <f>Tabel3[[#This Row],['# SAIL In]]/VLOOKUP(Tabel3[[#This Row],[Column1]],$O$6:$P$11,2,FALSE)</f>
        <v>1</v>
      </c>
      <c r="E140" s="15"/>
      <c r="F140">
        <f>COUNTIF(Tabel1[Location],Tabel3[[#This Row],[Schip ]])-Tabel3[[#This Row],['# SAIL In]]</f>
        <v>7</v>
      </c>
      <c r="G140" s="15">
        <f>Tabel3[[#This Row],['# REST]]/VLOOKUP(Tabel3[[#This Row],[Column1]],$O$6:$W$11,5,FALSE)</f>
        <v>0.875</v>
      </c>
      <c r="H140" s="15"/>
      <c r="I140">
        <f>COUNTIF(Tabel1[Location],Tabel3[[#This Row],[Schip ]])</f>
        <v>8</v>
      </c>
      <c r="J140" s="15">
        <f>Tabel3[[#This Row],['# Verkocht TOTAAL]]/VLOOKUP(Tabel3[[#This Row],[Column1]],$O$6:$W$11,8,FALSE)</f>
        <v>0.88888888888888884</v>
      </c>
      <c r="L140">
        <f>COUNTIFS(Tabel1[Location],Tabel3[[#This Row],[Schip ]],Tabel1[Boat day part],Tabel3[[#Headers],[Sail thank you parade]])</f>
        <v>0</v>
      </c>
      <c r="M140" s="15">
        <f>Tabel3[[#This Row],[Sail thank you parade]]/VLOOKUP(Tabel3[[#This Row],[Column1]],$O$6:$Z$11,11,FALSE)</f>
        <v>0</v>
      </c>
    </row>
    <row r="141" spans="1:13" x14ac:dyDescent="0.35">
      <c r="A141" t="s">
        <v>9647</v>
      </c>
      <c r="B141" t="str">
        <f>VLOOKUP(Tabel3[[#This Row],[Schip ]],Tabel1[[Location]:[WOA]],5,FALSE)</f>
        <v>Houthaven</v>
      </c>
      <c r="C141">
        <f>COUNTIFS(Tabel1[Location],Tabel3[[#This Row],[Schip ]],Tabel1[Boat day part],$O$3)+COUNTIFS(Tabel1[Location],Tabel3[[#This Row],[Schip ]],Tabel1[Boat day part],$Q$3)</f>
        <v>1</v>
      </c>
      <c r="D141" s="15">
        <f>Tabel3[[#This Row],['# SAIL In]]/VLOOKUP(Tabel3[[#This Row],[Column1]],$O$6:$P$11,2,FALSE)</f>
        <v>1</v>
      </c>
      <c r="E141" s="15"/>
      <c r="F141">
        <f>COUNTIF(Tabel1[Location],Tabel3[[#This Row],[Schip ]])-Tabel3[[#This Row],['# SAIL In]]</f>
        <v>6</v>
      </c>
      <c r="G141" s="15">
        <f>Tabel3[[#This Row],['# REST]]/VLOOKUP(Tabel3[[#This Row],[Column1]],$O$6:$W$11,5,FALSE)</f>
        <v>0.75</v>
      </c>
      <c r="H141" s="15"/>
      <c r="I141">
        <f>COUNTIF(Tabel1[Location],Tabel3[[#This Row],[Schip ]])</f>
        <v>7</v>
      </c>
      <c r="J141" s="15">
        <f>Tabel3[[#This Row],['# Verkocht TOTAAL]]/VLOOKUP(Tabel3[[#This Row],[Column1]],$O$6:$W$11,8,FALSE)</f>
        <v>0.77777777777777779</v>
      </c>
      <c r="L141">
        <f>COUNTIFS(Tabel1[Location],Tabel3[[#This Row],[Schip ]],Tabel1[Boat day part],Tabel3[[#Headers],[Sail thank you parade]])</f>
        <v>0</v>
      </c>
      <c r="M141" s="15">
        <f>Tabel3[[#This Row],[Sail thank you parade]]/VLOOKUP(Tabel3[[#This Row],[Column1]],$O$6:$Z$11,11,FALSE)</f>
        <v>0</v>
      </c>
    </row>
    <row r="142" spans="1:13" x14ac:dyDescent="0.35">
      <c r="A142" t="s">
        <v>10288</v>
      </c>
      <c r="B142" t="str">
        <f>VLOOKUP(Tabel3[[#This Row],[Schip ]],Tabel1[[Location]:[WOA]],5,FALSE)</f>
        <v>Houthaven</v>
      </c>
      <c r="C142">
        <f>COUNTIFS(Tabel1[Location],Tabel3[[#This Row],[Schip ]],Tabel1[Boat day part],$O$3)+COUNTIFS(Tabel1[Location],Tabel3[[#This Row],[Schip ]],Tabel1[Boat day part],$Q$3)</f>
        <v>1</v>
      </c>
      <c r="D142" s="15">
        <f>Tabel3[[#This Row],['# SAIL In]]/VLOOKUP(Tabel3[[#This Row],[Column1]],$O$6:$P$11,2,FALSE)</f>
        <v>1</v>
      </c>
      <c r="E142" s="15"/>
      <c r="F142">
        <f>COUNTIF(Tabel1[Location],Tabel3[[#This Row],[Schip ]])-Tabel3[[#This Row],['# SAIL In]]</f>
        <v>8</v>
      </c>
      <c r="G142" s="15">
        <f>Tabel3[[#This Row],['# REST]]/VLOOKUP(Tabel3[[#This Row],[Column1]],$O$6:$W$11,5,FALSE)</f>
        <v>1</v>
      </c>
      <c r="H142" s="15"/>
      <c r="I142">
        <f>COUNTIF(Tabel1[Location],Tabel3[[#This Row],[Schip ]])</f>
        <v>9</v>
      </c>
      <c r="J142" s="15">
        <f>Tabel3[[#This Row],['# Verkocht TOTAAL]]/VLOOKUP(Tabel3[[#This Row],[Column1]],$O$6:$W$11,8,FALSE)</f>
        <v>1</v>
      </c>
      <c r="L142">
        <f>COUNTIFS(Tabel1[Location],Tabel3[[#This Row],[Schip ]],Tabel1[Boat day part],Tabel3[[#Headers],[Sail thank you parade]])</f>
        <v>1</v>
      </c>
      <c r="M142" s="15">
        <f>Tabel3[[#This Row],[Sail thank you parade]]/VLOOKUP(Tabel3[[#This Row],[Column1]],$O$6:$Z$11,11,FALSE)</f>
        <v>1</v>
      </c>
    </row>
    <row r="143" spans="1:13" x14ac:dyDescent="0.35">
      <c r="A143" t="s">
        <v>10307</v>
      </c>
      <c r="B143" t="str">
        <f>VLOOKUP(Tabel3[[#This Row],[Schip ]],Tabel1[[Location]:[WOA]],5,FALSE)</f>
        <v>Houthaven</v>
      </c>
      <c r="C143">
        <f>COUNTIFS(Tabel1[Location],Tabel3[[#This Row],[Schip ]],Tabel1[Boat day part],$O$3)+COUNTIFS(Tabel1[Location],Tabel3[[#This Row],[Schip ]],Tabel1[Boat day part],$Q$3)</f>
        <v>1</v>
      </c>
      <c r="D143" s="15">
        <f>Tabel3[[#This Row],['# SAIL In]]/VLOOKUP(Tabel3[[#This Row],[Column1]],$O$6:$P$11,2,FALSE)</f>
        <v>1</v>
      </c>
      <c r="E143" s="15"/>
      <c r="F143">
        <f>COUNTIF(Tabel1[Location],Tabel3[[#This Row],[Schip ]])-Tabel3[[#This Row],['# SAIL In]]</f>
        <v>4</v>
      </c>
      <c r="G143" s="15">
        <f>Tabel3[[#This Row],['# REST]]/VLOOKUP(Tabel3[[#This Row],[Column1]],$O$6:$W$11,5,FALSE)</f>
        <v>0.5</v>
      </c>
      <c r="H143" s="15"/>
      <c r="I143">
        <f>COUNTIF(Tabel1[Location],Tabel3[[#This Row],[Schip ]])</f>
        <v>5</v>
      </c>
      <c r="J143" s="15">
        <f>Tabel3[[#This Row],['# Verkocht TOTAAL]]/VLOOKUP(Tabel3[[#This Row],[Column1]],$O$6:$W$11,8,FALSE)</f>
        <v>0.55555555555555558</v>
      </c>
      <c r="L143">
        <f>COUNTIFS(Tabel1[Location],Tabel3[[#This Row],[Schip ]],Tabel1[Boat day part],Tabel3[[#Headers],[Sail thank you parade]])</f>
        <v>0</v>
      </c>
      <c r="M143" s="15">
        <f>Tabel3[[#This Row],[Sail thank you parade]]/VLOOKUP(Tabel3[[#This Row],[Column1]],$O$6:$Z$11,11,FALSE)</f>
        <v>0</v>
      </c>
    </row>
    <row r="144" spans="1:13" x14ac:dyDescent="0.35">
      <c r="A144" t="s">
        <v>169</v>
      </c>
      <c r="B144" t="str">
        <f>VLOOKUP(Tabel3[[#This Row],[Schip ]],Tabel1[[Location]:[WOA]],5,FALSE)</f>
        <v>Salon</v>
      </c>
      <c r="C144">
        <f>COUNTIFS(Tabel1[Location],Tabel3[[#This Row],[Schip ]],Tabel1[Boat day part],$O$3)+COUNTIFS(Tabel1[Location],Tabel3[[#This Row],[Schip ]],Tabel1[Boat day part],$Q$3)</f>
        <v>1</v>
      </c>
      <c r="D144" s="15">
        <f>Tabel3[[#This Row],['# SAIL In]]/VLOOKUP(Tabel3[[#This Row],[Column1]],$O$6:$P$11,2,FALSE)</f>
        <v>1</v>
      </c>
      <c r="E144" s="15"/>
      <c r="F144">
        <f>COUNTIF(Tabel1[Location],Tabel3[[#This Row],[Schip ]])-Tabel3[[#This Row],['# SAIL In]]</f>
        <v>5</v>
      </c>
      <c r="G144" s="15">
        <f>Tabel3[[#This Row],['# REST]]/VLOOKUP(Tabel3[[#This Row],[Column1]],$O$6:$W$11,5,FALSE)</f>
        <v>0.35714285714285715</v>
      </c>
      <c r="H144" s="15"/>
      <c r="I144">
        <f>COUNTIF(Tabel1[Location],Tabel3[[#This Row],[Schip ]])</f>
        <v>6</v>
      </c>
      <c r="J144" s="15">
        <f>Tabel3[[#This Row],['# Verkocht TOTAAL]]/VLOOKUP(Tabel3[[#This Row],[Column1]],$O$6:$W$11,8,FALSE)</f>
        <v>0.4</v>
      </c>
      <c r="L144">
        <f>COUNTIFS(Tabel1[Location],Tabel3[[#This Row],[Schip ]],Tabel1[Boat day part],Tabel3[[#Headers],[Sail thank you parade]])</f>
        <v>0</v>
      </c>
      <c r="M144" s="15" t="e">
        <f>Tabel3[[#This Row],[Sail thank you parade]]/VLOOKUP(Tabel3[[#This Row],[Column1]],$O$6:$Z$11,11,FALSE)</f>
        <v>#DIV/0!</v>
      </c>
    </row>
    <row r="145" spans="1:13" x14ac:dyDescent="0.35">
      <c r="A145" t="s">
        <v>2428</v>
      </c>
      <c r="B145" t="str">
        <f>VLOOKUP(Tabel3[[#This Row],[Schip ]],Tabel1[[Location]:[WOA]],5,FALSE)</f>
        <v>Salon</v>
      </c>
      <c r="C145">
        <f>COUNTIFS(Tabel1[Location],Tabel3[[#This Row],[Schip ]],Tabel1[Boat day part],$O$3)+COUNTIFS(Tabel1[Location],Tabel3[[#This Row],[Schip ]],Tabel1[Boat day part],$Q$3)</f>
        <v>1</v>
      </c>
      <c r="D145" s="15">
        <f>Tabel3[[#This Row],['# SAIL In]]/VLOOKUP(Tabel3[[#This Row],[Column1]],$O$6:$P$11,2,FALSE)</f>
        <v>1</v>
      </c>
      <c r="E145" s="15"/>
      <c r="F145">
        <f>COUNTIF(Tabel1[Location],Tabel3[[#This Row],[Schip ]])-Tabel3[[#This Row],['# SAIL In]]</f>
        <v>8</v>
      </c>
      <c r="G145" s="15">
        <f>Tabel3[[#This Row],['# REST]]/VLOOKUP(Tabel3[[#This Row],[Column1]],$O$6:$W$11,5,FALSE)</f>
        <v>0.5714285714285714</v>
      </c>
      <c r="H145" s="15"/>
      <c r="I145">
        <f>COUNTIF(Tabel1[Location],Tabel3[[#This Row],[Schip ]])</f>
        <v>9</v>
      </c>
      <c r="J145" s="15">
        <f>Tabel3[[#This Row],['# Verkocht TOTAAL]]/VLOOKUP(Tabel3[[#This Row],[Column1]],$O$6:$W$11,8,FALSE)</f>
        <v>0.6</v>
      </c>
      <c r="L145">
        <f>COUNTIFS(Tabel1[Location],Tabel3[[#This Row],[Schip ]],Tabel1[Boat day part],Tabel3[[#Headers],[Sail thank you parade]])</f>
        <v>0</v>
      </c>
      <c r="M145" s="15" t="e">
        <f>Tabel3[[#This Row],[Sail thank you parade]]/VLOOKUP(Tabel3[[#This Row],[Column1]],$O$6:$Z$11,11,FALSE)</f>
        <v>#DIV/0!</v>
      </c>
    </row>
    <row r="146" spans="1:13" x14ac:dyDescent="0.35">
      <c r="A146" t="s">
        <v>560</v>
      </c>
      <c r="B146" t="str">
        <f>VLOOKUP(Tabel3[[#This Row],[Schip ]],Tabel1[[Location]:[WOA]],5,FALSE)</f>
        <v>Salon</v>
      </c>
      <c r="C146">
        <f>COUNTIFS(Tabel1[Location],Tabel3[[#This Row],[Schip ]],Tabel1[Boat day part],$O$3)+COUNTIFS(Tabel1[Location],Tabel3[[#This Row],[Schip ]],Tabel1[Boat day part],$Q$3)</f>
        <v>1</v>
      </c>
      <c r="D146" s="15">
        <f>Tabel3[[#This Row],['# SAIL In]]/VLOOKUP(Tabel3[[#This Row],[Column1]],$O$6:$P$11,2,FALSE)</f>
        <v>1</v>
      </c>
      <c r="E146" s="15"/>
      <c r="F146">
        <f>COUNTIF(Tabel1[Location],Tabel3[[#This Row],[Schip ]])-Tabel3[[#This Row],['# SAIL In]]</f>
        <v>8</v>
      </c>
      <c r="G146" s="15">
        <f>Tabel3[[#This Row],['# REST]]/VLOOKUP(Tabel3[[#This Row],[Column1]],$O$6:$W$11,5,FALSE)</f>
        <v>0.5714285714285714</v>
      </c>
      <c r="H146" s="15"/>
      <c r="I146">
        <f>COUNTIF(Tabel1[Location],Tabel3[[#This Row],[Schip ]])</f>
        <v>9</v>
      </c>
      <c r="J146" s="15">
        <f>Tabel3[[#This Row],['# Verkocht TOTAAL]]/VLOOKUP(Tabel3[[#This Row],[Column1]],$O$6:$W$11,8,FALSE)</f>
        <v>0.6</v>
      </c>
      <c r="L146">
        <f>COUNTIFS(Tabel1[Location],Tabel3[[#This Row],[Schip ]],Tabel1[Boat day part],Tabel3[[#Headers],[Sail thank you parade]])</f>
        <v>0</v>
      </c>
      <c r="M146" s="15" t="e">
        <f>Tabel3[[#This Row],[Sail thank you parade]]/VLOOKUP(Tabel3[[#This Row],[Column1]],$O$6:$Z$11,11,FALSE)</f>
        <v>#DIV/0!</v>
      </c>
    </row>
    <row r="147" spans="1:13" x14ac:dyDescent="0.35">
      <c r="A147" t="s">
        <v>1688</v>
      </c>
      <c r="B147" t="str">
        <f>VLOOKUP(Tabel3[[#This Row],[Schip ]],Tabel1[[Location]:[WOA]],5,FALSE)</f>
        <v>Salon</v>
      </c>
      <c r="C147">
        <f>COUNTIFS(Tabel1[Location],Tabel3[[#This Row],[Schip ]],Tabel1[Boat day part],$O$3)+COUNTIFS(Tabel1[Location],Tabel3[[#This Row],[Schip ]],Tabel1[Boat day part],$Q$3)</f>
        <v>1</v>
      </c>
      <c r="D147" s="15">
        <f>Tabel3[[#This Row],['# SAIL In]]/VLOOKUP(Tabel3[[#This Row],[Column1]],$O$6:$P$11,2,FALSE)</f>
        <v>1</v>
      </c>
      <c r="E147" s="15"/>
      <c r="F147">
        <f>COUNTIF(Tabel1[Location],Tabel3[[#This Row],[Schip ]])-Tabel3[[#This Row],['# SAIL In]]</f>
        <v>6</v>
      </c>
      <c r="G147" s="15">
        <f>Tabel3[[#This Row],['# REST]]/VLOOKUP(Tabel3[[#This Row],[Column1]],$O$6:$W$11,5,FALSE)</f>
        <v>0.42857142857142855</v>
      </c>
      <c r="H147" s="15"/>
      <c r="I147">
        <f>COUNTIF(Tabel1[Location],Tabel3[[#This Row],[Schip ]])</f>
        <v>7</v>
      </c>
      <c r="J147" s="15">
        <f>Tabel3[[#This Row],['# Verkocht TOTAAL]]/VLOOKUP(Tabel3[[#This Row],[Column1]],$O$6:$W$11,8,FALSE)</f>
        <v>0.46666666666666667</v>
      </c>
      <c r="L147">
        <f>COUNTIFS(Tabel1[Location],Tabel3[[#This Row],[Schip ]],Tabel1[Boat day part],Tabel3[[#Headers],[Sail thank you parade]])</f>
        <v>0</v>
      </c>
      <c r="M147" s="15" t="e">
        <f>Tabel3[[#This Row],[Sail thank you parade]]/VLOOKUP(Tabel3[[#This Row],[Column1]],$O$6:$Z$11,11,FALSE)</f>
        <v>#DIV/0!</v>
      </c>
    </row>
    <row r="148" spans="1:13" x14ac:dyDescent="0.35">
      <c r="A148" t="s">
        <v>2161</v>
      </c>
      <c r="B148" t="str">
        <f>VLOOKUP(Tabel3[[#This Row],[Schip ]],Tabel1[[Location]:[WOA]],5,FALSE)</f>
        <v>Salon</v>
      </c>
      <c r="C148">
        <f>COUNTIFS(Tabel1[Location],Tabel3[[#This Row],[Schip ]],Tabel1[Boat day part],$O$3)+COUNTIFS(Tabel1[Location],Tabel3[[#This Row],[Schip ]],Tabel1[Boat day part],$Q$3)</f>
        <v>1</v>
      </c>
      <c r="D148" s="15">
        <f>Tabel3[[#This Row],['# SAIL In]]/VLOOKUP(Tabel3[[#This Row],[Column1]],$O$6:$P$11,2,FALSE)</f>
        <v>1</v>
      </c>
      <c r="E148" s="15"/>
      <c r="F148">
        <f>COUNTIF(Tabel1[Location],Tabel3[[#This Row],[Schip ]])-Tabel3[[#This Row],['# SAIL In]]</f>
        <v>8</v>
      </c>
      <c r="G148" s="15">
        <f>Tabel3[[#This Row],['# REST]]/VLOOKUP(Tabel3[[#This Row],[Column1]],$O$6:$W$11,5,FALSE)</f>
        <v>0.5714285714285714</v>
      </c>
      <c r="H148" s="15"/>
      <c r="I148">
        <f>COUNTIF(Tabel1[Location],Tabel3[[#This Row],[Schip ]])</f>
        <v>9</v>
      </c>
      <c r="J148" s="15">
        <f>Tabel3[[#This Row],['# Verkocht TOTAAL]]/VLOOKUP(Tabel3[[#This Row],[Column1]],$O$6:$W$11,8,FALSE)</f>
        <v>0.6</v>
      </c>
      <c r="L148">
        <f>COUNTIFS(Tabel1[Location],Tabel3[[#This Row],[Schip ]],Tabel1[Boat day part],Tabel3[[#Headers],[Sail thank you parade]])</f>
        <v>0</v>
      </c>
      <c r="M148" s="15" t="e">
        <f>Tabel3[[#This Row],[Sail thank you parade]]/VLOOKUP(Tabel3[[#This Row],[Column1]],$O$6:$Z$11,11,FALSE)</f>
        <v>#DIV/0!</v>
      </c>
    </row>
    <row r="149" spans="1:13" x14ac:dyDescent="0.35">
      <c r="A149" t="s">
        <v>3502</v>
      </c>
      <c r="B149" t="str">
        <f>VLOOKUP(Tabel3[[#This Row],[Schip ]],Tabel1[[Location]:[WOA]],5,FALSE)</f>
        <v>Salon</v>
      </c>
      <c r="C149">
        <f>COUNTIFS(Tabel1[Location],Tabel3[[#This Row],[Schip ]],Tabel1[Boat day part],$O$3)+COUNTIFS(Tabel1[Location],Tabel3[[#This Row],[Schip ]],Tabel1[Boat day part],$Q$3)</f>
        <v>1</v>
      </c>
      <c r="D149" s="15">
        <f>Tabel3[[#This Row],['# SAIL In]]/VLOOKUP(Tabel3[[#This Row],[Column1]],$O$6:$P$11,2,FALSE)</f>
        <v>1</v>
      </c>
      <c r="E149" s="15"/>
      <c r="F149">
        <f>COUNTIF(Tabel1[Location],Tabel3[[#This Row],[Schip ]])-Tabel3[[#This Row],['# SAIL In]]</f>
        <v>6</v>
      </c>
      <c r="G149" s="15">
        <f>Tabel3[[#This Row],['# REST]]/VLOOKUP(Tabel3[[#This Row],[Column1]],$O$6:$W$11,5,FALSE)</f>
        <v>0.42857142857142855</v>
      </c>
      <c r="H149" s="15"/>
      <c r="I149">
        <f>COUNTIF(Tabel1[Location],Tabel3[[#This Row],[Schip ]])</f>
        <v>7</v>
      </c>
      <c r="J149" s="15">
        <f>Tabel3[[#This Row],['# Verkocht TOTAAL]]/VLOOKUP(Tabel3[[#This Row],[Column1]],$O$6:$W$11,8,FALSE)</f>
        <v>0.46666666666666667</v>
      </c>
      <c r="L149">
        <f>COUNTIFS(Tabel1[Location],Tabel3[[#This Row],[Schip ]],Tabel1[Boat day part],Tabel3[[#Headers],[Sail thank you parade]])</f>
        <v>0</v>
      </c>
      <c r="M149" s="15" t="e">
        <f>Tabel3[[#This Row],[Sail thank you parade]]/VLOOKUP(Tabel3[[#This Row],[Column1]],$O$6:$Z$11,11,FALSE)</f>
        <v>#DIV/0!</v>
      </c>
    </row>
    <row r="150" spans="1:13" x14ac:dyDescent="0.35">
      <c r="A150" t="s">
        <v>4066</v>
      </c>
      <c r="B150" t="str">
        <f>VLOOKUP(Tabel3[[#This Row],[Schip ]],Tabel1[[Location]:[WOA]],5,FALSE)</f>
        <v>Salon</v>
      </c>
      <c r="C150">
        <f>COUNTIFS(Tabel1[Location],Tabel3[[#This Row],[Schip ]],Tabel1[Boat day part],$O$3)+COUNTIFS(Tabel1[Location],Tabel3[[#This Row],[Schip ]],Tabel1[Boat day part],$Q$3)</f>
        <v>1</v>
      </c>
      <c r="D150" s="15">
        <f>Tabel3[[#This Row],['# SAIL In]]/VLOOKUP(Tabel3[[#This Row],[Column1]],$O$6:$P$11,2,FALSE)</f>
        <v>1</v>
      </c>
      <c r="E150" s="15"/>
      <c r="F150">
        <f>COUNTIF(Tabel1[Location],Tabel3[[#This Row],[Schip ]])-Tabel3[[#This Row],['# SAIL In]]</f>
        <v>11</v>
      </c>
      <c r="G150" s="15">
        <f>Tabel3[[#This Row],['# REST]]/VLOOKUP(Tabel3[[#This Row],[Column1]],$O$6:$W$11,5,FALSE)</f>
        <v>0.7857142857142857</v>
      </c>
      <c r="H150" s="15"/>
      <c r="I150">
        <f>COUNTIF(Tabel1[Location],Tabel3[[#This Row],[Schip ]])</f>
        <v>12</v>
      </c>
      <c r="J150" s="15">
        <f>Tabel3[[#This Row],['# Verkocht TOTAAL]]/VLOOKUP(Tabel3[[#This Row],[Column1]],$O$6:$W$11,8,FALSE)</f>
        <v>0.8</v>
      </c>
      <c r="L150">
        <f>COUNTIFS(Tabel1[Location],Tabel3[[#This Row],[Schip ]],Tabel1[Boat day part],Tabel3[[#Headers],[Sail thank you parade]])</f>
        <v>0</v>
      </c>
      <c r="M150" s="15" t="e">
        <f>Tabel3[[#This Row],[Sail thank you parade]]/VLOOKUP(Tabel3[[#This Row],[Column1]],$O$6:$Z$11,11,FALSE)</f>
        <v>#DIV/0!</v>
      </c>
    </row>
    <row r="151" spans="1:13" x14ac:dyDescent="0.35">
      <c r="A151" t="s">
        <v>4529</v>
      </c>
      <c r="B151" t="str">
        <f>VLOOKUP(Tabel3[[#This Row],[Schip ]],Tabel1[[Location]:[WOA]],5,FALSE)</f>
        <v>Salon</v>
      </c>
      <c r="C151">
        <f>COUNTIFS(Tabel1[Location],Tabel3[[#This Row],[Schip ]],Tabel1[Boat day part],$O$3)+COUNTIFS(Tabel1[Location],Tabel3[[#This Row],[Schip ]],Tabel1[Boat day part],$Q$3)</f>
        <v>1</v>
      </c>
      <c r="D151" s="15">
        <f>Tabel3[[#This Row],['# SAIL In]]/VLOOKUP(Tabel3[[#This Row],[Column1]],$O$6:$P$11,2,FALSE)</f>
        <v>1</v>
      </c>
      <c r="E151" s="15"/>
      <c r="F151">
        <f>COUNTIF(Tabel1[Location],Tabel3[[#This Row],[Schip ]])-Tabel3[[#This Row],['# SAIL In]]</f>
        <v>11</v>
      </c>
      <c r="G151" s="15">
        <f>Tabel3[[#This Row],['# REST]]/VLOOKUP(Tabel3[[#This Row],[Column1]],$O$6:$W$11,5,FALSE)</f>
        <v>0.7857142857142857</v>
      </c>
      <c r="H151" s="15"/>
      <c r="I151">
        <f>COUNTIF(Tabel1[Location],Tabel3[[#This Row],[Schip ]])</f>
        <v>12</v>
      </c>
      <c r="J151" s="15">
        <f>Tabel3[[#This Row],['# Verkocht TOTAAL]]/VLOOKUP(Tabel3[[#This Row],[Column1]],$O$6:$W$11,8,FALSE)</f>
        <v>0.8</v>
      </c>
      <c r="L151">
        <f>COUNTIFS(Tabel1[Location],Tabel3[[#This Row],[Schip ]],Tabel1[Boat day part],Tabel3[[#Headers],[Sail thank you parade]])</f>
        <v>0</v>
      </c>
      <c r="M151" s="15" t="e">
        <f>Tabel3[[#This Row],[Sail thank you parade]]/VLOOKUP(Tabel3[[#This Row],[Column1]],$O$6:$Z$11,11,FALSE)</f>
        <v>#DIV/0!</v>
      </c>
    </row>
    <row r="152" spans="1:13" x14ac:dyDescent="0.35">
      <c r="A152" t="s">
        <v>2582</v>
      </c>
      <c r="B152" t="str">
        <f>VLOOKUP(Tabel3[[#This Row],[Schip ]],Tabel1[[Location]:[WOA]],5,FALSE)</f>
        <v>Salon</v>
      </c>
      <c r="C152">
        <f>COUNTIFS(Tabel1[Location],Tabel3[[#This Row],[Schip ]],Tabel1[Boat day part],$O$3)+COUNTIFS(Tabel1[Location],Tabel3[[#This Row],[Schip ]],Tabel1[Boat day part],$Q$3)</f>
        <v>1</v>
      </c>
      <c r="D152" s="15">
        <f>Tabel3[[#This Row],['# SAIL In]]/VLOOKUP(Tabel3[[#This Row],[Column1]],$O$6:$P$11,2,FALSE)</f>
        <v>1</v>
      </c>
      <c r="E152" s="15"/>
      <c r="F152">
        <f>COUNTIF(Tabel1[Location],Tabel3[[#This Row],[Schip ]])-Tabel3[[#This Row],['# SAIL In]]</f>
        <v>7</v>
      </c>
      <c r="G152" s="15">
        <f>Tabel3[[#This Row],['# REST]]/VLOOKUP(Tabel3[[#This Row],[Column1]],$O$6:$W$11,5,FALSE)</f>
        <v>0.5</v>
      </c>
      <c r="H152" s="15"/>
      <c r="I152">
        <f>COUNTIF(Tabel1[Location],Tabel3[[#This Row],[Schip ]])</f>
        <v>8</v>
      </c>
      <c r="J152" s="15">
        <f>Tabel3[[#This Row],['# Verkocht TOTAAL]]/VLOOKUP(Tabel3[[#This Row],[Column1]],$O$6:$W$11,8,FALSE)</f>
        <v>0.53333333333333333</v>
      </c>
      <c r="L152">
        <f>COUNTIFS(Tabel1[Location],Tabel3[[#This Row],[Schip ]],Tabel1[Boat day part],Tabel3[[#Headers],[Sail thank you parade]])</f>
        <v>0</v>
      </c>
      <c r="M152" s="15" t="e">
        <f>Tabel3[[#This Row],[Sail thank you parade]]/VLOOKUP(Tabel3[[#This Row],[Column1]],$O$6:$Z$11,11,FALSE)</f>
        <v>#DIV/0!</v>
      </c>
    </row>
    <row r="153" spans="1:13" x14ac:dyDescent="0.35">
      <c r="A153" t="s">
        <v>6070</v>
      </c>
      <c r="B153" t="str">
        <f>VLOOKUP(Tabel3[[#This Row],[Schip ]],Tabel1[[Location]:[WOA]],5,FALSE)</f>
        <v>Salon</v>
      </c>
      <c r="C153">
        <f>COUNTIFS(Tabel1[Location],Tabel3[[#This Row],[Schip ]],Tabel1[Boat day part],$O$3)+COUNTIFS(Tabel1[Location],Tabel3[[#This Row],[Schip ]],Tabel1[Boat day part],$Q$3)</f>
        <v>1</v>
      </c>
      <c r="D153" s="15">
        <f>Tabel3[[#This Row],['# SAIL In]]/VLOOKUP(Tabel3[[#This Row],[Column1]],$O$6:$P$11,2,FALSE)</f>
        <v>1</v>
      </c>
      <c r="E153" s="15"/>
      <c r="F153">
        <f>COUNTIF(Tabel1[Location],Tabel3[[#This Row],[Schip ]])-Tabel3[[#This Row],['# SAIL In]]</f>
        <v>10</v>
      </c>
      <c r="G153" s="15">
        <f>Tabel3[[#This Row],['# REST]]/VLOOKUP(Tabel3[[#This Row],[Column1]],$O$6:$W$11,5,FALSE)</f>
        <v>0.7142857142857143</v>
      </c>
      <c r="H153" s="15"/>
      <c r="I153">
        <f>COUNTIF(Tabel1[Location],Tabel3[[#This Row],[Schip ]])</f>
        <v>11</v>
      </c>
      <c r="J153" s="15">
        <f>Tabel3[[#This Row],['# Verkocht TOTAAL]]/VLOOKUP(Tabel3[[#This Row],[Column1]],$O$6:$W$11,8,FALSE)</f>
        <v>0.73333333333333328</v>
      </c>
      <c r="L153">
        <f>COUNTIFS(Tabel1[Location],Tabel3[[#This Row],[Schip ]],Tabel1[Boat day part],Tabel3[[#Headers],[Sail thank you parade]])</f>
        <v>0</v>
      </c>
      <c r="M153" s="15" t="e">
        <f>Tabel3[[#This Row],[Sail thank you parade]]/VLOOKUP(Tabel3[[#This Row],[Column1]],$O$6:$Z$11,11,FALSE)</f>
        <v>#DIV/0!</v>
      </c>
    </row>
    <row r="154" spans="1:13" x14ac:dyDescent="0.35">
      <c r="A154" t="s">
        <v>6384</v>
      </c>
      <c r="B154" t="str">
        <f>VLOOKUP(Tabel3[[#This Row],[Schip ]],Tabel1[[Location]:[WOA]],5,FALSE)</f>
        <v>Salon</v>
      </c>
      <c r="C154">
        <f>COUNTIFS(Tabel1[Location],Tabel3[[#This Row],[Schip ]],Tabel1[Boat day part],$O$3)+COUNTIFS(Tabel1[Location],Tabel3[[#This Row],[Schip ]],Tabel1[Boat day part],$Q$3)</f>
        <v>1</v>
      </c>
      <c r="D154" s="15">
        <f>Tabel3[[#This Row],['# SAIL In]]/VLOOKUP(Tabel3[[#This Row],[Column1]],$O$6:$P$11,2,FALSE)</f>
        <v>1</v>
      </c>
      <c r="E154" s="15"/>
      <c r="F154">
        <f>COUNTIF(Tabel1[Location],Tabel3[[#This Row],[Schip ]])-Tabel3[[#This Row],['# SAIL In]]</f>
        <v>11</v>
      </c>
      <c r="G154" s="15">
        <f>Tabel3[[#This Row],['# REST]]/VLOOKUP(Tabel3[[#This Row],[Column1]],$O$6:$W$11,5,FALSE)</f>
        <v>0.7857142857142857</v>
      </c>
      <c r="H154" s="15"/>
      <c r="I154">
        <f>COUNTIF(Tabel1[Location],Tabel3[[#This Row],[Schip ]])</f>
        <v>12</v>
      </c>
      <c r="J154" s="15">
        <f>Tabel3[[#This Row],['# Verkocht TOTAAL]]/VLOOKUP(Tabel3[[#This Row],[Column1]],$O$6:$W$11,8,FALSE)</f>
        <v>0.8</v>
      </c>
      <c r="L154">
        <f>COUNTIFS(Tabel1[Location],Tabel3[[#This Row],[Schip ]],Tabel1[Boat day part],Tabel3[[#Headers],[Sail thank you parade]])</f>
        <v>0</v>
      </c>
      <c r="M154" s="15" t="e">
        <f>Tabel3[[#This Row],[Sail thank you parade]]/VLOOKUP(Tabel3[[#This Row],[Column1]],$O$6:$Z$11,11,FALSE)</f>
        <v>#DIV/0!</v>
      </c>
    </row>
    <row r="155" spans="1:13" x14ac:dyDescent="0.35">
      <c r="A155" t="s">
        <v>6541</v>
      </c>
      <c r="B155" t="str">
        <f>VLOOKUP(Tabel3[[#This Row],[Schip ]],Tabel1[[Location]:[WOA]],5,FALSE)</f>
        <v>Salon</v>
      </c>
      <c r="C155">
        <f>COUNTIFS(Tabel1[Location],Tabel3[[#This Row],[Schip ]],Tabel1[Boat day part],$O$3)+COUNTIFS(Tabel1[Location],Tabel3[[#This Row],[Schip ]],Tabel1[Boat day part],$Q$3)</f>
        <v>1</v>
      </c>
      <c r="D155" s="15">
        <f>Tabel3[[#This Row],['# SAIL In]]/VLOOKUP(Tabel3[[#This Row],[Column1]],$O$6:$P$11,2,FALSE)</f>
        <v>1</v>
      </c>
      <c r="E155" s="15"/>
      <c r="F155">
        <f>COUNTIF(Tabel1[Location],Tabel3[[#This Row],[Schip ]])-Tabel3[[#This Row],['# SAIL In]]</f>
        <v>6</v>
      </c>
      <c r="G155" s="15">
        <f>Tabel3[[#This Row],['# REST]]/VLOOKUP(Tabel3[[#This Row],[Column1]],$O$6:$W$11,5,FALSE)</f>
        <v>0.42857142857142855</v>
      </c>
      <c r="H155" s="15"/>
      <c r="I155">
        <f>COUNTIF(Tabel1[Location],Tabel3[[#This Row],[Schip ]])</f>
        <v>7</v>
      </c>
      <c r="J155" s="15">
        <f>Tabel3[[#This Row],['# Verkocht TOTAAL]]/VLOOKUP(Tabel3[[#This Row],[Column1]],$O$6:$W$11,8,FALSE)</f>
        <v>0.46666666666666667</v>
      </c>
      <c r="L155">
        <f>COUNTIFS(Tabel1[Location],Tabel3[[#This Row],[Schip ]],Tabel1[Boat day part],Tabel3[[#Headers],[Sail thank you parade]])</f>
        <v>0</v>
      </c>
      <c r="M155" s="15" t="e">
        <f>Tabel3[[#This Row],[Sail thank you parade]]/VLOOKUP(Tabel3[[#This Row],[Column1]],$O$6:$Z$11,11,FALSE)</f>
        <v>#DIV/0!</v>
      </c>
    </row>
    <row r="156" spans="1:13" x14ac:dyDescent="0.35">
      <c r="A156" t="s">
        <v>7051</v>
      </c>
      <c r="B156" t="str">
        <f>VLOOKUP(Tabel3[[#This Row],[Schip ]],Tabel1[[Location]:[WOA]],5,FALSE)</f>
        <v>Salon</v>
      </c>
      <c r="C156">
        <f>COUNTIFS(Tabel1[Location],Tabel3[[#This Row],[Schip ]],Tabel1[Boat day part],$O$3)+COUNTIFS(Tabel1[Location],Tabel3[[#This Row],[Schip ]],Tabel1[Boat day part],$Q$3)</f>
        <v>1</v>
      </c>
      <c r="D156" s="15">
        <f>Tabel3[[#This Row],['# SAIL In]]/VLOOKUP(Tabel3[[#This Row],[Column1]],$O$6:$P$11,2,FALSE)</f>
        <v>1</v>
      </c>
      <c r="E156" s="15"/>
      <c r="F156">
        <f>COUNTIF(Tabel1[Location],Tabel3[[#This Row],[Schip ]])-Tabel3[[#This Row],['# SAIL In]]</f>
        <v>5</v>
      </c>
      <c r="G156" s="15">
        <f>Tabel3[[#This Row],['# REST]]/VLOOKUP(Tabel3[[#This Row],[Column1]],$O$6:$W$11,5,FALSE)</f>
        <v>0.35714285714285715</v>
      </c>
      <c r="H156" s="15"/>
      <c r="I156">
        <f>COUNTIF(Tabel1[Location],Tabel3[[#This Row],[Schip ]])</f>
        <v>6</v>
      </c>
      <c r="J156" s="15">
        <f>Tabel3[[#This Row],['# Verkocht TOTAAL]]/VLOOKUP(Tabel3[[#This Row],[Column1]],$O$6:$W$11,8,FALSE)</f>
        <v>0.4</v>
      </c>
      <c r="L156">
        <f>COUNTIFS(Tabel1[Location],Tabel3[[#This Row],[Schip ]],Tabel1[Boat day part],Tabel3[[#Headers],[Sail thank you parade]])</f>
        <v>0</v>
      </c>
      <c r="M156" s="15" t="e">
        <f>Tabel3[[#This Row],[Sail thank you parade]]/VLOOKUP(Tabel3[[#This Row],[Column1]],$O$6:$Z$11,11,FALSE)</f>
        <v>#DIV/0!</v>
      </c>
    </row>
    <row r="157" spans="1:13" x14ac:dyDescent="0.35">
      <c r="A157" t="s">
        <v>7119</v>
      </c>
      <c r="B157" t="str">
        <f>VLOOKUP(Tabel3[[#This Row],[Schip ]],Tabel1[[Location]:[WOA]],5,FALSE)</f>
        <v>Salon</v>
      </c>
      <c r="C157">
        <f>COUNTIFS(Tabel1[Location],Tabel3[[#This Row],[Schip ]],Tabel1[Boat day part],$O$3)+COUNTIFS(Tabel1[Location],Tabel3[[#This Row],[Schip ]],Tabel1[Boat day part],$Q$3)</f>
        <v>1</v>
      </c>
      <c r="D157" s="15">
        <f>Tabel3[[#This Row],['# SAIL In]]/VLOOKUP(Tabel3[[#This Row],[Column1]],$O$6:$P$11,2,FALSE)</f>
        <v>1</v>
      </c>
      <c r="E157" s="15"/>
      <c r="F157">
        <f>COUNTIF(Tabel1[Location],Tabel3[[#This Row],[Schip ]])-Tabel3[[#This Row],['# SAIL In]]</f>
        <v>8</v>
      </c>
      <c r="G157" s="15">
        <f>Tabel3[[#This Row],['# REST]]/VLOOKUP(Tabel3[[#This Row],[Column1]],$O$6:$W$11,5,FALSE)</f>
        <v>0.5714285714285714</v>
      </c>
      <c r="H157" s="15"/>
      <c r="I157">
        <f>COUNTIF(Tabel1[Location],Tabel3[[#This Row],[Schip ]])</f>
        <v>9</v>
      </c>
      <c r="J157" s="15">
        <f>Tabel3[[#This Row],['# Verkocht TOTAAL]]/VLOOKUP(Tabel3[[#This Row],[Column1]],$O$6:$W$11,8,FALSE)</f>
        <v>0.6</v>
      </c>
      <c r="L157">
        <f>COUNTIFS(Tabel1[Location],Tabel3[[#This Row],[Schip ]],Tabel1[Boat day part],Tabel3[[#Headers],[Sail thank you parade]])</f>
        <v>0</v>
      </c>
      <c r="M157" s="15" t="e">
        <f>Tabel3[[#This Row],[Sail thank you parade]]/VLOOKUP(Tabel3[[#This Row],[Column1]],$O$6:$Z$11,11,FALSE)</f>
        <v>#DIV/0!</v>
      </c>
    </row>
    <row r="158" spans="1:13" x14ac:dyDescent="0.35">
      <c r="A158" t="s">
        <v>8429</v>
      </c>
      <c r="B158" t="str">
        <f>VLOOKUP(Tabel3[[#This Row],[Schip ]],Tabel1[[Location]:[WOA]],5,FALSE)</f>
        <v>Salon</v>
      </c>
      <c r="C158">
        <f>COUNTIFS(Tabel1[Location],Tabel3[[#This Row],[Schip ]],Tabel1[Boat day part],$O$3)+COUNTIFS(Tabel1[Location],Tabel3[[#This Row],[Schip ]],Tabel1[Boat day part],$Q$3)</f>
        <v>1</v>
      </c>
      <c r="D158" s="15">
        <f>Tabel3[[#This Row],['# SAIL In]]/VLOOKUP(Tabel3[[#This Row],[Column1]],$O$6:$P$11,2,FALSE)</f>
        <v>1</v>
      </c>
      <c r="E158" s="15"/>
      <c r="F158">
        <f>COUNTIF(Tabel1[Location],Tabel3[[#This Row],[Schip ]])-Tabel3[[#This Row],['# SAIL In]]</f>
        <v>6</v>
      </c>
      <c r="G158" s="15">
        <f>Tabel3[[#This Row],['# REST]]/VLOOKUP(Tabel3[[#This Row],[Column1]],$O$6:$W$11,5,FALSE)</f>
        <v>0.42857142857142855</v>
      </c>
      <c r="H158" s="15"/>
      <c r="I158">
        <f>COUNTIF(Tabel1[Location],Tabel3[[#This Row],[Schip ]])</f>
        <v>7</v>
      </c>
      <c r="J158" s="15">
        <f>Tabel3[[#This Row],['# Verkocht TOTAAL]]/VLOOKUP(Tabel3[[#This Row],[Column1]],$O$6:$W$11,8,FALSE)</f>
        <v>0.46666666666666667</v>
      </c>
      <c r="L158">
        <f>COUNTIFS(Tabel1[Location],Tabel3[[#This Row],[Schip ]],Tabel1[Boat day part],Tabel3[[#Headers],[Sail thank you parade]])</f>
        <v>0</v>
      </c>
      <c r="M158" s="15" t="e">
        <f>Tabel3[[#This Row],[Sail thank you parade]]/VLOOKUP(Tabel3[[#This Row],[Column1]],$O$6:$Z$11,11,FALSE)</f>
        <v>#DIV/0!</v>
      </c>
    </row>
    <row r="159" spans="1:13" x14ac:dyDescent="0.35">
      <c r="A159" t="s">
        <v>9214</v>
      </c>
      <c r="B159" t="str">
        <f>VLOOKUP(Tabel3[[#This Row],[Schip ]],Tabel1[[Location]:[WOA]],5,FALSE)</f>
        <v>Salon</v>
      </c>
      <c r="C159">
        <f>COUNTIFS(Tabel1[Location],Tabel3[[#This Row],[Schip ]],Tabel1[Boat day part],$O$3)+COUNTIFS(Tabel1[Location],Tabel3[[#This Row],[Schip ]],Tabel1[Boat day part],$Q$3)</f>
        <v>1</v>
      </c>
      <c r="D159" s="15">
        <f>Tabel3[[#This Row],['# SAIL In]]/VLOOKUP(Tabel3[[#This Row],[Column1]],$O$6:$P$11,2,FALSE)</f>
        <v>1</v>
      </c>
      <c r="E159" s="15"/>
      <c r="F159">
        <f>COUNTIF(Tabel1[Location],Tabel3[[#This Row],[Schip ]])-Tabel3[[#This Row],['# SAIL In]]</f>
        <v>5</v>
      </c>
      <c r="G159" s="15">
        <f>Tabel3[[#This Row],['# REST]]/VLOOKUP(Tabel3[[#This Row],[Column1]],$O$6:$W$11,5,FALSE)</f>
        <v>0.35714285714285715</v>
      </c>
      <c r="H159" s="15"/>
      <c r="I159">
        <f>COUNTIF(Tabel1[Location],Tabel3[[#This Row],[Schip ]])</f>
        <v>6</v>
      </c>
      <c r="J159" s="15">
        <f>Tabel3[[#This Row],['# Verkocht TOTAAL]]/VLOOKUP(Tabel3[[#This Row],[Column1]],$O$6:$W$11,8,FALSE)</f>
        <v>0.4</v>
      </c>
      <c r="L159">
        <f>COUNTIFS(Tabel1[Location],Tabel3[[#This Row],[Schip ]],Tabel1[Boat day part],Tabel3[[#Headers],[Sail thank you parade]])</f>
        <v>0</v>
      </c>
      <c r="M159" s="15" t="e">
        <f>Tabel3[[#This Row],[Sail thank you parade]]/VLOOKUP(Tabel3[[#This Row],[Column1]],$O$6:$Z$11,11,FALSE)</f>
        <v>#DIV/0!</v>
      </c>
    </row>
    <row r="160" spans="1:13" x14ac:dyDescent="0.35">
      <c r="A160" t="s">
        <v>9790</v>
      </c>
      <c r="B160" t="str">
        <f>VLOOKUP(Tabel3[[#This Row],[Schip ]],Tabel1[[Location]:[WOA]],5,FALSE)</f>
        <v>Salon</v>
      </c>
      <c r="C160">
        <f>COUNTIFS(Tabel1[Location],Tabel3[[#This Row],[Schip ]],Tabel1[Boat day part],$O$3)+COUNTIFS(Tabel1[Location],Tabel3[[#This Row],[Schip ]],Tabel1[Boat day part],$Q$3)</f>
        <v>1</v>
      </c>
      <c r="D160" s="15">
        <f>Tabel3[[#This Row],['# SAIL In]]/VLOOKUP(Tabel3[[#This Row],[Column1]],$O$6:$P$11,2,FALSE)</f>
        <v>1</v>
      </c>
      <c r="E160" s="15"/>
      <c r="F160">
        <f>COUNTIF(Tabel1[Location],Tabel3[[#This Row],[Schip ]])-Tabel3[[#This Row],['# SAIL In]]</f>
        <v>5</v>
      </c>
      <c r="G160" s="15">
        <f>Tabel3[[#This Row],['# REST]]/VLOOKUP(Tabel3[[#This Row],[Column1]],$O$6:$W$11,5,FALSE)</f>
        <v>0.35714285714285715</v>
      </c>
      <c r="H160" s="15"/>
      <c r="I160">
        <f>COUNTIF(Tabel1[Location],Tabel3[[#This Row],[Schip ]])</f>
        <v>6</v>
      </c>
      <c r="J160" s="15">
        <f>Tabel3[[#This Row],['# Verkocht TOTAAL]]/VLOOKUP(Tabel3[[#This Row],[Column1]],$O$6:$W$11,8,FALSE)</f>
        <v>0.4</v>
      </c>
      <c r="L160">
        <f>COUNTIFS(Tabel1[Location],Tabel3[[#This Row],[Schip ]],Tabel1[Boat day part],Tabel3[[#Headers],[Sail thank you parade]])</f>
        <v>0</v>
      </c>
      <c r="M160" s="15" t="e">
        <f>Tabel3[[#This Row],[Sail thank you parade]]/VLOOKUP(Tabel3[[#This Row],[Column1]],$O$6:$Z$11,11,FALSE)</f>
        <v>#DIV/0!</v>
      </c>
    </row>
    <row r="161" spans="1:13" x14ac:dyDescent="0.35">
      <c r="A161" t="s">
        <v>10177</v>
      </c>
      <c r="B161" t="str">
        <f>VLOOKUP(Tabel3[[#This Row],[Schip ]],Tabel1[[Location]:[WOA]],5,FALSE)</f>
        <v>Salon</v>
      </c>
      <c r="C161">
        <f>COUNTIFS(Tabel1[Location],Tabel3[[#This Row],[Schip ]],Tabel1[Boat day part],$O$3)+COUNTIFS(Tabel1[Location],Tabel3[[#This Row],[Schip ]],Tabel1[Boat day part],$Q$3)</f>
        <v>1</v>
      </c>
      <c r="D161" s="15">
        <f>Tabel3[[#This Row],['# SAIL In]]/VLOOKUP(Tabel3[[#This Row],[Column1]],$O$6:$P$11,2,FALSE)</f>
        <v>1</v>
      </c>
      <c r="E161" s="15"/>
      <c r="F161">
        <f>COUNTIF(Tabel1[Location],Tabel3[[#This Row],[Schip ]])-Tabel3[[#This Row],['# SAIL In]]</f>
        <v>7</v>
      </c>
      <c r="G161" s="15">
        <f>Tabel3[[#This Row],['# REST]]/VLOOKUP(Tabel3[[#This Row],[Column1]],$O$6:$W$11,5,FALSE)</f>
        <v>0.5</v>
      </c>
      <c r="H161" s="15"/>
      <c r="I161">
        <f>COUNTIF(Tabel1[Location],Tabel3[[#This Row],[Schip ]])</f>
        <v>8</v>
      </c>
      <c r="J161" s="15">
        <f>Tabel3[[#This Row],['# Verkocht TOTAAL]]/VLOOKUP(Tabel3[[#This Row],[Column1]],$O$6:$W$11,8,FALSE)</f>
        <v>0.53333333333333333</v>
      </c>
      <c r="L161">
        <f>COUNTIFS(Tabel1[Location],Tabel3[[#This Row],[Schip ]],Tabel1[Boat day part],Tabel3[[#Headers],[Sail thank you parade]])</f>
        <v>0</v>
      </c>
      <c r="M161" s="15" t="e">
        <f>Tabel3[[#This Row],[Sail thank you parade]]/VLOOKUP(Tabel3[[#This Row],[Column1]],$O$6:$Z$11,11,FALSE)</f>
        <v>#DIV/0!</v>
      </c>
    </row>
    <row r="166" spans="1:13" x14ac:dyDescent="0.35">
      <c r="B166" t="s">
        <v>10639</v>
      </c>
    </row>
    <row r="167" spans="1:13" x14ac:dyDescent="0.35">
      <c r="B167" t="s">
        <v>10640</v>
      </c>
    </row>
    <row r="168" spans="1:13" x14ac:dyDescent="0.35">
      <c r="B168" t="s">
        <v>3795</v>
      </c>
    </row>
  </sheetData>
  <mergeCells count="8">
    <mergeCell ref="AJ5:AK5"/>
    <mergeCell ref="Y4:Z4"/>
    <mergeCell ref="P4:Q4"/>
    <mergeCell ref="S4:T4"/>
    <mergeCell ref="V4:W4"/>
    <mergeCell ref="AD5:AE5"/>
    <mergeCell ref="AF5:AG5"/>
    <mergeCell ref="AH5:AI5"/>
  </mergeCells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C6798-9E47-4225-80D4-C1F1A6F01E05}">
  <dimension ref="A1:R173"/>
  <sheetViews>
    <sheetView showGridLines="0" workbookViewId="0">
      <selection activeCell="K18" sqref="K18"/>
    </sheetView>
  </sheetViews>
  <sheetFormatPr defaultColWidth="8.81640625" defaultRowHeight="14.5" x14ac:dyDescent="0.35"/>
  <cols>
    <col min="1" max="1" width="24.453125" bestFit="1" customWidth="1"/>
    <col min="2" max="2" width="14.81640625" customWidth="1"/>
    <col min="3" max="3" width="12.81640625" customWidth="1"/>
    <col min="4" max="4" width="10.1796875" customWidth="1"/>
    <col min="5" max="5" width="9.453125" bestFit="1" customWidth="1"/>
    <col min="6" max="6" width="5.1796875" customWidth="1"/>
    <col min="7" max="7" width="3" bestFit="1" customWidth="1"/>
    <col min="8" max="8" width="4.453125" bestFit="1" customWidth="1"/>
    <col min="9" max="9" width="3" bestFit="1" customWidth="1"/>
    <col min="10" max="10" width="5.453125" bestFit="1" customWidth="1"/>
    <col min="11" max="11" width="4" bestFit="1" customWidth="1"/>
    <col min="12" max="12" width="5.453125" bestFit="1" customWidth="1"/>
    <col min="13" max="13" width="4" bestFit="1" customWidth="1"/>
    <col min="14" max="14" width="4.453125" bestFit="1" customWidth="1"/>
    <col min="15" max="15" width="4" bestFit="1" customWidth="1"/>
    <col min="16" max="16" width="4.453125" bestFit="1" customWidth="1"/>
    <col min="17" max="17" width="4" bestFit="1" customWidth="1"/>
    <col min="18" max="18" width="4.453125" bestFit="1" customWidth="1"/>
  </cols>
  <sheetData>
    <row r="1" spans="1:18" s="19" customFormat="1" x14ac:dyDescent="0.35">
      <c r="G1" s="52" t="s">
        <v>10641</v>
      </c>
      <c r="H1" s="53"/>
      <c r="I1" s="52" t="s">
        <v>10642</v>
      </c>
      <c r="J1" s="53"/>
      <c r="K1" s="52" t="s">
        <v>10643</v>
      </c>
      <c r="L1" s="53"/>
      <c r="M1" s="52" t="s">
        <v>2340</v>
      </c>
      <c r="N1" s="53"/>
      <c r="O1" s="52" t="s">
        <v>10644</v>
      </c>
      <c r="P1" s="53"/>
      <c r="Q1" s="52" t="s">
        <v>10645</v>
      </c>
      <c r="R1" s="53"/>
    </row>
    <row r="2" spans="1:18" ht="22" x14ac:dyDescent="0.35">
      <c r="D2" s="31" t="s">
        <v>10646</v>
      </c>
      <c r="E2" s="32" t="s">
        <v>10621</v>
      </c>
      <c r="F2" s="32"/>
      <c r="G2" s="33" t="s">
        <v>10647</v>
      </c>
      <c r="H2" s="34">
        <v>25</v>
      </c>
      <c r="I2" s="31">
        <v>25</v>
      </c>
      <c r="J2" s="34">
        <v>40</v>
      </c>
      <c r="K2" s="31">
        <v>40</v>
      </c>
      <c r="L2" s="34">
        <v>70</v>
      </c>
      <c r="M2" s="31">
        <v>70</v>
      </c>
      <c r="N2" s="34">
        <v>100</v>
      </c>
      <c r="O2" s="31">
        <v>100</v>
      </c>
      <c r="P2" s="34">
        <v>200</v>
      </c>
      <c r="Q2" s="31" t="s">
        <v>10647</v>
      </c>
      <c r="R2" s="34">
        <v>200</v>
      </c>
    </row>
    <row r="3" spans="1:18" x14ac:dyDescent="0.35">
      <c r="D3" s="33" t="s">
        <v>11</v>
      </c>
      <c r="E3" s="39">
        <v>9</v>
      </c>
      <c r="F3" s="39"/>
      <c r="G3" s="40">
        <f>SUMIFS(Tabel4['# TOTAAL Verkocht],Tabel4[Arrangement],$D3,Tabel4[grootte],G$1)</f>
        <v>32</v>
      </c>
      <c r="H3" s="41">
        <f>IFERROR(G3/((COUNTIFS(Tabel4[Arrangement],$D3,Tabel4[grootte],G$1)*$E3)),"")</f>
        <v>0.44444444444444442</v>
      </c>
      <c r="I3" s="40">
        <f>SUMIFS(Tabel4['# TOTAAL Verkocht],Tabel4[Arrangement],$D3,Tabel4[grootte],I$1)</f>
        <v>27</v>
      </c>
      <c r="J3" s="41">
        <f>IFERROR(I3/((COUNTIFS(Tabel4[Arrangement],$D3,Tabel4[grootte],I$1)*$E3)),"")</f>
        <v>0.75</v>
      </c>
      <c r="K3" s="40">
        <f>SUMIFS(Tabel4['# TOTAAL Verkocht],Tabel4[Arrangement],$D3,Tabel4[grootte],K$1)</f>
        <v>101</v>
      </c>
      <c r="L3" s="41">
        <f>IFERROR(K3/((COUNTIFS(Tabel4[Arrangement],$D3,Tabel4[grootte],K$1)*$E3)),"")</f>
        <v>0.62345679012345678</v>
      </c>
      <c r="M3" s="40">
        <f>SUMIFS(Tabel4['# TOTAAL Verkocht],Tabel4[Arrangement],$D3,Tabel4[grootte],M$1)</f>
        <v>51</v>
      </c>
      <c r="N3" s="41">
        <f>IFERROR(M3/((COUNTIFS(Tabel4[Arrangement],$D3,Tabel4[grootte],M$1)*$E3)),"")</f>
        <v>0.62962962962962965</v>
      </c>
      <c r="O3" s="40">
        <f>SUMIFS(Tabel4['# TOTAAL Verkocht],Tabel4[Arrangement],$D3,Tabel4[grootte],O$1)</f>
        <v>77</v>
      </c>
      <c r="P3" s="41">
        <f>IFERROR(O3/((COUNTIFS(Tabel4[Arrangement],$D3,Tabel4[grootte],O$1)*$E3)),"")</f>
        <v>0.65811965811965811</v>
      </c>
      <c r="Q3" s="40">
        <f>SUMIFS(Tabel4['# TOTAAL Verkocht],Tabel4[Arrangement],$D3,Tabel4[grootte],Q$1)</f>
        <v>0</v>
      </c>
      <c r="R3" s="41" t="str">
        <f>IFERROR(Q3/((COUNTIFS(Tabel4[Arrangement],$D3,Tabel4[grootte],Q$1)*$E3)),"")</f>
        <v/>
      </c>
    </row>
    <row r="4" spans="1:18" x14ac:dyDescent="0.35">
      <c r="D4" s="26" t="s">
        <v>1805</v>
      </c>
      <c r="E4" s="10">
        <v>9</v>
      </c>
      <c r="F4" s="10"/>
      <c r="G4" s="27">
        <f>SUMIFS(Tabel4['# TOTAAL Verkocht],Tabel4[Arrangement],$D4,Tabel4[grootte],G$1)</f>
        <v>52</v>
      </c>
      <c r="H4" s="28">
        <f>IFERROR(G4/((COUNTIFS(Tabel4[Arrangement],$D4,Tabel4[grootte],G$1)*$E4)),"")</f>
        <v>0.72222222222222221</v>
      </c>
      <c r="I4" s="27">
        <f>SUMIFS(Tabel4['# TOTAAL Verkocht],Tabel4[Arrangement],$D4,Tabel4[grootte],I$1)</f>
        <v>12</v>
      </c>
      <c r="J4" s="28">
        <f>IFERROR(I4/((COUNTIFS(Tabel4[Arrangement],$D4,Tabel4[grootte],I$1)*$E4)),"")</f>
        <v>0.66666666666666663</v>
      </c>
      <c r="K4" s="27">
        <f>SUMIFS(Tabel4['# TOTAAL Verkocht],Tabel4[Arrangement],$D4,Tabel4[grootte],K$1)</f>
        <v>64</v>
      </c>
      <c r="L4" s="28">
        <f>IFERROR(K4/((COUNTIFS(Tabel4[Arrangement],$D4,Tabel4[grootte],K$1)*$E4)),"")</f>
        <v>0.50793650793650791</v>
      </c>
      <c r="M4" s="27">
        <f>SUMIFS(Tabel4['# TOTAAL Verkocht],Tabel4[Arrangement],$D4,Tabel4[grootte],M$1)</f>
        <v>26</v>
      </c>
      <c r="N4" s="28">
        <f>IFERROR(M4/((COUNTIFS(Tabel4[Arrangement],$D4,Tabel4[grootte],M$1)*$E4)),"")</f>
        <v>0.72222222222222221</v>
      </c>
      <c r="O4" s="27">
        <f>SUMIFS(Tabel4['# TOTAAL Verkocht],Tabel4[Arrangement],$D4,Tabel4[grootte],O$1)</f>
        <v>0</v>
      </c>
      <c r="P4" s="28" t="str">
        <f>IFERROR(O4/((COUNTIFS(Tabel4[Arrangement],$D4,Tabel4[grootte],O$1)*$E4)),"")</f>
        <v/>
      </c>
      <c r="Q4" s="27">
        <f>SUMIFS(Tabel4['# TOTAAL Verkocht],Tabel4[Arrangement],$D4,Tabel4[grootte],Q$1)</f>
        <v>0</v>
      </c>
      <c r="R4" s="28" t="str">
        <f>IFERROR(Q4/((COUNTIFS(Tabel4[Arrangement],$D4,Tabel4[grootte],Q$1)*$E4)),"")</f>
        <v/>
      </c>
    </row>
    <row r="5" spans="1:18" x14ac:dyDescent="0.35">
      <c r="D5" s="26" t="s">
        <v>1433</v>
      </c>
      <c r="E5" s="10">
        <v>4</v>
      </c>
      <c r="F5" s="10"/>
      <c r="G5" s="27">
        <f>SUMIFS(Tabel4['# TOTAAL Verkocht],Tabel4[Arrangement],$D5,Tabel4[grootte],G$1)</f>
        <v>36</v>
      </c>
      <c r="H5" s="28">
        <f>IFERROR(G5/((COUNTIFS(Tabel4[Arrangement],$D5,Tabel4[grootte],G$1)*$E5)),"")</f>
        <v>0.81818181818181823</v>
      </c>
      <c r="I5" s="27">
        <f>SUMIFS(Tabel4['# TOTAAL Verkocht],Tabel4[Arrangement],$D5,Tabel4[grootte],I$1)</f>
        <v>4</v>
      </c>
      <c r="J5" s="28">
        <f>IFERROR(I5/((COUNTIFS(Tabel4[Arrangement],$D5,Tabel4[grootte],I$1)*$E5)),"")</f>
        <v>0.5</v>
      </c>
      <c r="K5" s="27">
        <f>SUMIFS(Tabel4['# TOTAAL Verkocht],Tabel4[Arrangement],$D5,Tabel4[grootte],K$1)</f>
        <v>12</v>
      </c>
      <c r="L5" s="28">
        <f>IFERROR(K5/((COUNTIFS(Tabel4[Arrangement],$D5,Tabel4[grootte],K$1)*$E5)),"")</f>
        <v>1</v>
      </c>
      <c r="M5" s="27">
        <f>SUMIFS(Tabel4['# TOTAAL Verkocht],Tabel4[Arrangement],$D5,Tabel4[grootte],M$1)</f>
        <v>8</v>
      </c>
      <c r="N5" s="28">
        <f>IFERROR(M5/((COUNTIFS(Tabel4[Arrangement],$D5,Tabel4[grootte],M$1)*$E5)),"")</f>
        <v>1</v>
      </c>
      <c r="O5" s="27">
        <f>SUMIFS(Tabel4['# TOTAAL Verkocht],Tabel4[Arrangement],$D5,Tabel4[grootte],O$1)</f>
        <v>2</v>
      </c>
      <c r="P5" s="28">
        <f>IFERROR(O5/((COUNTIFS(Tabel4[Arrangement],$D5,Tabel4[grootte],O$1)*$E5)),"")</f>
        <v>0.25</v>
      </c>
      <c r="Q5" s="27">
        <f>SUMIFS(Tabel4['# TOTAAL Verkocht],Tabel4[Arrangement],$D5,Tabel4[grootte],Q$1)</f>
        <v>0</v>
      </c>
      <c r="R5" s="28" t="str">
        <f>IFERROR(Q5/((COUNTIFS(Tabel4[Arrangement],$D5,Tabel4[grootte],Q$1)*$E5)),"")</f>
        <v/>
      </c>
    </row>
    <row r="6" spans="1:18" x14ac:dyDescent="0.35">
      <c r="D6" s="26" t="s">
        <v>791</v>
      </c>
      <c r="E6" s="10">
        <v>12</v>
      </c>
      <c r="F6" s="10"/>
      <c r="G6" s="27">
        <f>SUMIFS(Tabel4['# TOTAAL Verkocht],Tabel4[Arrangement],$D6,Tabel4[grootte],G$1)</f>
        <v>85</v>
      </c>
      <c r="H6" s="28">
        <f>IFERROR(G6/((COUNTIFS(Tabel4[Arrangement],$D6,Tabel4[grootte],G$1)*$E6)),"")</f>
        <v>0.50595238095238093</v>
      </c>
      <c r="I6" s="27">
        <f>SUMIFS(Tabel4['# TOTAAL Verkocht],Tabel4[Arrangement],$D6,Tabel4[grootte],I$1)</f>
        <v>48</v>
      </c>
      <c r="J6" s="28">
        <f>IFERROR(I6/((COUNTIFS(Tabel4[Arrangement],$D6,Tabel4[grootte],I$1)*$E6)),"")</f>
        <v>0.66666666666666663</v>
      </c>
      <c r="K6" s="27">
        <f>SUMIFS(Tabel4['# TOTAAL Verkocht],Tabel4[Arrangement],$D6,Tabel4[grootte],K$1)</f>
        <v>38</v>
      </c>
      <c r="L6" s="28">
        <f>IFERROR(K6/((COUNTIFS(Tabel4[Arrangement],$D6,Tabel4[grootte],K$1)*$E6)),"")</f>
        <v>0.39583333333333331</v>
      </c>
      <c r="M6" s="27">
        <f>SUMIFS(Tabel4['# TOTAAL Verkocht],Tabel4[Arrangement],$D6,Tabel4[grootte],M$1)</f>
        <v>0</v>
      </c>
      <c r="N6" s="28" t="str">
        <f>IFERROR(M6/((COUNTIFS(Tabel4[Arrangement],$D6,Tabel4[grootte],M$1)*$E6)),"")</f>
        <v/>
      </c>
      <c r="O6" s="27">
        <f>SUMIFS(Tabel4['# TOTAAL Verkocht],Tabel4[Arrangement],$D6,Tabel4[grootte],O$1)</f>
        <v>10</v>
      </c>
      <c r="P6" s="28">
        <f>IFERROR(O6/((COUNTIFS(Tabel4[Arrangement],$D6,Tabel4[grootte],O$1)*$E6)),"")</f>
        <v>0.41666666666666669</v>
      </c>
      <c r="Q6" s="27">
        <f>SUMIFS(Tabel4['# TOTAAL Verkocht],Tabel4[Arrangement],$D6,Tabel4[grootte],Q$1)</f>
        <v>0</v>
      </c>
      <c r="R6" s="28" t="str">
        <f>IFERROR(Q6/((COUNTIFS(Tabel4[Arrangement],$D6,Tabel4[grootte],Q$1)*$E6)),"")</f>
        <v/>
      </c>
    </row>
    <row r="7" spans="1:18" x14ac:dyDescent="0.35">
      <c r="D7" s="26" t="s">
        <v>649</v>
      </c>
      <c r="E7" s="10">
        <v>9</v>
      </c>
      <c r="F7" s="10"/>
      <c r="G7" s="27">
        <f>SUMIFS(Tabel4['# TOTAAL Verkocht],Tabel4[Arrangement],$D7,Tabel4[grootte],G$1)</f>
        <v>83</v>
      </c>
      <c r="H7" s="28">
        <f>IFERROR(G7/((COUNTIFS(Tabel4[Arrangement],$D7,Tabel4[grootte],G$1)*$E7)),"")</f>
        <v>0.76851851851851849</v>
      </c>
      <c r="I7" s="27">
        <f>SUMIFS(Tabel4['# TOTAAL Verkocht],Tabel4[Arrangement],$D7,Tabel4[grootte],I$1)</f>
        <v>0</v>
      </c>
      <c r="J7" s="28" t="str">
        <f>IFERROR(I7/((COUNTIFS(Tabel4[Arrangement],$D7,Tabel4[grootte],I$1)*$E7)),"")</f>
        <v/>
      </c>
      <c r="K7" s="27">
        <f>SUMIFS(Tabel4['# TOTAAL Verkocht],Tabel4[Arrangement],$D7,Tabel4[grootte],K$1)</f>
        <v>0</v>
      </c>
      <c r="L7" s="28" t="str">
        <f>IFERROR(K7/((COUNTIFS(Tabel4[Arrangement],$D7,Tabel4[grootte],K$1)*$E7)),"")</f>
        <v/>
      </c>
      <c r="M7" s="27">
        <f>SUMIFS(Tabel4['# TOTAAL Verkocht],Tabel4[Arrangement],$D7,Tabel4[grootte],M$1)</f>
        <v>0</v>
      </c>
      <c r="N7" s="28" t="str">
        <f>IFERROR(M7/((COUNTIFS(Tabel4[Arrangement],$D7,Tabel4[grootte],M$1)*$E7)),"")</f>
        <v/>
      </c>
      <c r="O7" s="27">
        <f>SUMIFS(Tabel4['# TOTAAL Verkocht],Tabel4[Arrangement],$D7,Tabel4[grootte],O$1)</f>
        <v>0</v>
      </c>
      <c r="P7" s="28" t="str">
        <f>IFERROR(O7/((COUNTIFS(Tabel4[Arrangement],$D7,Tabel4[grootte],O$1)*$E7)),"")</f>
        <v/>
      </c>
      <c r="Q7" s="27">
        <f>SUMIFS(Tabel4['# TOTAAL Verkocht],Tabel4[Arrangement],$D7,Tabel4[grootte],Q$1)</f>
        <v>0</v>
      </c>
      <c r="R7" s="28" t="str">
        <f>IFERROR(Q7/((COUNTIFS(Tabel4[Arrangement],$D7,Tabel4[grootte],Q$1)*$E7)),"")</f>
        <v/>
      </c>
    </row>
    <row r="8" spans="1:18" x14ac:dyDescent="0.35">
      <c r="D8" s="35" t="s">
        <v>171</v>
      </c>
      <c r="E8" s="36">
        <v>15</v>
      </c>
      <c r="F8" s="36"/>
      <c r="G8" s="37">
        <f>SUMIFS(Tabel4['# TOTAAL Verkocht],Tabel4[Arrangement],$D8,Tabel4[grootte],G$1)</f>
        <v>80</v>
      </c>
      <c r="H8" s="38">
        <f>IFERROR(G8/((COUNTIFS(Tabel4[Arrangement],$D8,Tabel4[grootte],G$1)*$E8)),"")</f>
        <v>0.59259259259259256</v>
      </c>
      <c r="I8" s="37">
        <f>SUMIFS(Tabel4['# TOTAAL Verkocht],Tabel4[Arrangement],$D8,Tabel4[grootte],I$1)</f>
        <v>14</v>
      </c>
      <c r="J8" s="38">
        <f>IFERROR(I8/((COUNTIFS(Tabel4[Arrangement],$D8,Tabel4[grootte],I$1)*$E8)),"")</f>
        <v>0.46666666666666667</v>
      </c>
      <c r="K8" s="37">
        <f>SUMIFS(Tabel4['# TOTAAL Verkocht],Tabel4[Arrangement],$D8,Tabel4[grootte],K$1)</f>
        <v>57</v>
      </c>
      <c r="L8" s="38">
        <f>IFERROR(K8/((COUNTIFS(Tabel4[Arrangement],$D8,Tabel4[grootte],K$1)*$E8)),"")</f>
        <v>0.54285714285714282</v>
      </c>
      <c r="M8" s="37">
        <f>SUMIFS(Tabel4['# TOTAAL Verkocht],Tabel4[Arrangement],$D8,Tabel4[grootte],M$1)</f>
        <v>0</v>
      </c>
      <c r="N8" s="38" t="str">
        <f>IFERROR(M8/((COUNTIFS(Tabel4[Arrangement],$D8,Tabel4[grootte],M$1)*$E8)),"")</f>
        <v/>
      </c>
      <c r="O8" s="37">
        <f>SUMIFS(Tabel4['# TOTAAL Verkocht],Tabel4[Arrangement],$D8,Tabel4[grootte],O$1)</f>
        <v>0</v>
      </c>
      <c r="P8" s="38" t="str">
        <f>IFERROR(O8/((COUNTIFS(Tabel4[Arrangement],$D8,Tabel4[grootte],O$1)*$E8)),"")</f>
        <v/>
      </c>
      <c r="Q8" s="37">
        <f>SUMIFS(Tabel4['# TOTAAL Verkocht],Tabel4[Arrangement],$D8,Tabel4[grootte],Q$1)</f>
        <v>0</v>
      </c>
      <c r="R8" s="38" t="str">
        <f>IFERROR(Q8/((COUNTIFS(Tabel4[Arrangement],$D8,Tabel4[grootte],Q$1)*$E8)),"")</f>
        <v/>
      </c>
    </row>
    <row r="9" spans="1:18" ht="6.75" customHeight="1" x14ac:dyDescent="0.35">
      <c r="G9" s="29"/>
      <c r="H9" s="30"/>
      <c r="I9" s="29"/>
      <c r="J9" s="30"/>
      <c r="K9" s="29"/>
      <c r="L9" s="30"/>
      <c r="M9" s="29"/>
      <c r="N9" s="30"/>
      <c r="O9" s="29"/>
      <c r="P9" s="30"/>
      <c r="Q9" s="29"/>
      <c r="R9" s="30"/>
    </row>
    <row r="10" spans="1:18" x14ac:dyDescent="0.35">
      <c r="G10" s="50">
        <f>AVERAGE(H3:H8)</f>
        <v>0.64198532948532949</v>
      </c>
      <c r="H10" s="51"/>
      <c r="I10" s="50">
        <f>AVERAGE(J3:J8)</f>
        <v>0.61</v>
      </c>
      <c r="J10" s="51"/>
      <c r="K10" s="50">
        <f>AVERAGE(L3:L8)</f>
        <v>0.61401675485008822</v>
      </c>
      <c r="L10" s="51"/>
      <c r="M10" s="50">
        <f>AVERAGE(N3:N8)</f>
        <v>0.78395061728395066</v>
      </c>
      <c r="N10" s="51"/>
      <c r="O10" s="50">
        <f>AVERAGE(P3:P8)</f>
        <v>0.44159544159544156</v>
      </c>
      <c r="P10" s="51"/>
      <c r="Q10" s="50" t="e">
        <f>AVERAGE(R3:R8)</f>
        <v>#DIV/0!</v>
      </c>
      <c r="R10" s="51"/>
    </row>
    <row r="13" spans="1:18" ht="29" x14ac:dyDescent="0.35">
      <c r="A13" s="17" t="s">
        <v>10629</v>
      </c>
      <c r="B13" s="17" t="s">
        <v>3</v>
      </c>
      <c r="C13" s="17" t="s">
        <v>0</v>
      </c>
      <c r="D13" s="17" t="s">
        <v>10648</v>
      </c>
      <c r="E13" s="17" t="s">
        <v>10649</v>
      </c>
      <c r="F13" s="25"/>
      <c r="G13" s="25"/>
    </row>
    <row r="14" spans="1:18" x14ac:dyDescent="0.35">
      <c r="A14" s="13" t="s">
        <v>8</v>
      </c>
      <c r="B14" s="13" t="str">
        <f>VLOOKUP(Tabel4[[#This Row],[Schip ]],Tabel1[[Location]:[WOA]],5,FALSE)</f>
        <v>Classic</v>
      </c>
      <c r="C14">
        <f>VLOOKUP(Tabel4[[#This Row],[Schip ]],Tabel1[[Ship]:[Catering by]],4)</f>
        <v>120</v>
      </c>
      <c r="D14">
        <f>COUNTIF(Tabel1[Location],Tabel4[[#This Row],[Schip ]])</f>
        <v>7</v>
      </c>
      <c r="E14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E</v>
      </c>
    </row>
    <row r="15" spans="1:18" x14ac:dyDescent="0.35">
      <c r="A15" s="13" t="s">
        <v>299</v>
      </c>
      <c r="B15" s="13" t="str">
        <f>VLOOKUP(Tabel4[[#This Row],[Schip ]],Tabel1[[Location]:[WOA]],5,FALSE)</f>
        <v>Classic</v>
      </c>
      <c r="C15">
        <f>VLOOKUP(Tabel4[[#This Row],[Schip ]],Tabel1[[Ship]:[Catering by]],4)</f>
        <v>78</v>
      </c>
      <c r="D15">
        <f>COUNTIF(Tabel1[Location],Tabel4[[#This Row],[Schip ]])</f>
        <v>7</v>
      </c>
      <c r="E15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D</v>
      </c>
    </row>
    <row r="16" spans="1:18" x14ac:dyDescent="0.35">
      <c r="A16" s="13" t="s">
        <v>434</v>
      </c>
      <c r="B16" s="13" t="str">
        <f>VLOOKUP(Tabel4[[#This Row],[Schip ]],Tabel1[[Location]:[WOA]],5,FALSE)</f>
        <v>Classic</v>
      </c>
      <c r="C16">
        <f>VLOOKUP(Tabel4[[#This Row],[Schip ]],Tabel1[[Ship]:[Catering by]],4)</f>
        <v>45</v>
      </c>
      <c r="D16">
        <f>COUNTIF(Tabel1[Location],Tabel4[[#This Row],[Schip ]])</f>
        <v>7</v>
      </c>
      <c r="E16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C</v>
      </c>
    </row>
    <row r="17" spans="1:5" x14ac:dyDescent="0.35">
      <c r="A17" s="13" t="s">
        <v>694</v>
      </c>
      <c r="B17" s="13" t="str">
        <f>VLOOKUP(Tabel4[[#This Row],[Schip ]],Tabel1[[Location]:[WOA]],5,FALSE)</f>
        <v>Classic</v>
      </c>
      <c r="C17">
        <f>VLOOKUP(Tabel4[[#This Row],[Schip ]],Tabel1[[Ship]:[Catering by]],4)</f>
        <v>60</v>
      </c>
      <c r="D17">
        <f>COUNTIF(Tabel1[Location],Tabel4[[#This Row],[Schip ]])</f>
        <v>4</v>
      </c>
      <c r="E17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C</v>
      </c>
    </row>
    <row r="18" spans="1:5" x14ac:dyDescent="0.35">
      <c r="A18" s="13" t="s">
        <v>837</v>
      </c>
      <c r="B18" s="13" t="str">
        <f>VLOOKUP(Tabel4[[#This Row],[Schip ]],Tabel1[[Location]:[WOA]],5,FALSE)</f>
        <v>Classic</v>
      </c>
      <c r="C18">
        <f>VLOOKUP(Tabel4[[#This Row],[Schip ]],Tabel1[[Ship]:[Catering by]],4)</f>
        <v>140</v>
      </c>
      <c r="D18">
        <f>COUNTIF(Tabel1[Location],Tabel4[[#This Row],[Schip ]])</f>
        <v>4</v>
      </c>
      <c r="E18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E</v>
      </c>
    </row>
    <row r="19" spans="1:5" x14ac:dyDescent="0.35">
      <c r="A19" s="13" t="s">
        <v>877</v>
      </c>
      <c r="B19" s="13" t="str">
        <f>VLOOKUP(Tabel4[[#This Row],[Schip ]],Tabel1[[Location]:[WOA]],5,FALSE)</f>
        <v>Classic</v>
      </c>
      <c r="C19">
        <f>VLOOKUP(Tabel4[[#This Row],[Schip ]],Tabel1[[Ship]:[Catering by]],4)</f>
        <v>35</v>
      </c>
      <c r="D19">
        <f>COUNTIF(Tabel1[Location],Tabel4[[#This Row],[Schip ]])</f>
        <v>8</v>
      </c>
      <c r="E19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B</v>
      </c>
    </row>
    <row r="20" spans="1:5" x14ac:dyDescent="0.35">
      <c r="A20" s="13" t="s">
        <v>1008</v>
      </c>
      <c r="B20" s="13" t="str">
        <f>VLOOKUP(Tabel4[[#This Row],[Schip ]],Tabel1[[Location]:[WOA]],5,FALSE)</f>
        <v>Classic</v>
      </c>
      <c r="C20">
        <f>VLOOKUP(Tabel4[[#This Row],[Schip ]],Tabel1[[Ship]:[Catering by]],4)</f>
        <v>55</v>
      </c>
      <c r="D20">
        <f>COUNTIF(Tabel1[Location],Tabel4[[#This Row],[Schip ]])</f>
        <v>8</v>
      </c>
      <c r="E20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C</v>
      </c>
    </row>
    <row r="21" spans="1:5" x14ac:dyDescent="0.35">
      <c r="A21" s="13" t="s">
        <v>1142</v>
      </c>
      <c r="B21" s="13" t="str">
        <f>VLOOKUP(Tabel4[[#This Row],[Schip ]],Tabel1[[Location]:[WOA]],5,FALSE)</f>
        <v>Classic</v>
      </c>
      <c r="C21">
        <f>VLOOKUP(Tabel4[[#This Row],[Schip ]],Tabel1[[Ship]:[Catering by]],4)</f>
        <v>50</v>
      </c>
      <c r="D21">
        <f>COUNTIF(Tabel1[Location],Tabel4[[#This Row],[Schip ]])</f>
        <v>7</v>
      </c>
      <c r="E21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C</v>
      </c>
    </row>
    <row r="22" spans="1:5" x14ac:dyDescent="0.35">
      <c r="A22" s="13" t="s">
        <v>1247</v>
      </c>
      <c r="B22" s="13" t="str">
        <f>VLOOKUP(Tabel4[[#This Row],[Schip ]],Tabel1[[Location]:[WOA]],5,FALSE)</f>
        <v>Classic</v>
      </c>
      <c r="C22">
        <f>VLOOKUP(Tabel4[[#This Row],[Schip ]],Tabel1[[Ship]:[Catering by]],4)</f>
        <v>44</v>
      </c>
      <c r="D22">
        <f>COUNTIF(Tabel1[Location],Tabel4[[#This Row],[Schip ]])</f>
        <v>6</v>
      </c>
      <c r="E22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C</v>
      </c>
    </row>
    <row r="23" spans="1:5" x14ac:dyDescent="0.35">
      <c r="A23" s="13" t="s">
        <v>1588</v>
      </c>
      <c r="B23" s="13" t="str">
        <f>VLOOKUP(Tabel4[[#This Row],[Schip ]],Tabel1[[Location]:[WOA]],5,FALSE)</f>
        <v>Classic</v>
      </c>
      <c r="C23">
        <f>VLOOKUP(Tabel4[[#This Row],[Schip ]],Tabel1[[Ship]:[Catering by]],4)</f>
        <v>45</v>
      </c>
      <c r="D23">
        <f>COUNTIF(Tabel1[Location],Tabel4[[#This Row],[Schip ]])</f>
        <v>6</v>
      </c>
      <c r="E23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C</v>
      </c>
    </row>
    <row r="24" spans="1:5" x14ac:dyDescent="0.35">
      <c r="A24" s="13" t="s">
        <v>2114</v>
      </c>
      <c r="B24" s="13" t="str">
        <f>VLOOKUP(Tabel4[[#This Row],[Schip ]],Tabel1[[Location]:[WOA]],5,FALSE)</f>
        <v>Classic</v>
      </c>
      <c r="C24">
        <f>VLOOKUP(Tabel4[[#This Row],[Schip ]],Tabel1[[Ship]:[Catering by]],4)</f>
        <v>40</v>
      </c>
      <c r="D24">
        <f>COUNTIF(Tabel1[Location],Tabel4[[#This Row],[Schip ]])</f>
        <v>1</v>
      </c>
      <c r="E24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C</v>
      </c>
    </row>
    <row r="25" spans="1:5" x14ac:dyDescent="0.35">
      <c r="A25" s="13" t="s">
        <v>2271</v>
      </c>
      <c r="B25" s="13" t="str">
        <f>VLOOKUP(Tabel4[[#This Row],[Schip ]],Tabel1[[Location]:[WOA]],5,FALSE)</f>
        <v>Classic</v>
      </c>
      <c r="C25">
        <f>VLOOKUP(Tabel4[[#This Row],[Schip ]],Tabel1[[Ship]:[Catering by]],4)</f>
        <v>60</v>
      </c>
      <c r="D25">
        <f>COUNTIF(Tabel1[Location],Tabel4[[#This Row],[Schip ]])</f>
        <v>7</v>
      </c>
      <c r="E25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C</v>
      </c>
    </row>
    <row r="26" spans="1:5" x14ac:dyDescent="0.35">
      <c r="A26" s="13" t="s">
        <v>3515</v>
      </c>
      <c r="B26" s="13" t="str">
        <f>VLOOKUP(Tabel4[[#This Row],[Schip ]],Tabel1[[Location]:[WOA]],5,FALSE)</f>
        <v>Classic</v>
      </c>
      <c r="C26">
        <f>VLOOKUP(Tabel4[[#This Row],[Schip ]],Tabel1[[Ship]:[Catering by]],4)</f>
        <v>20</v>
      </c>
      <c r="D26">
        <f>COUNTIF(Tabel1[Location],Tabel4[[#This Row],[Schip ]])</f>
        <v>3</v>
      </c>
      <c r="E26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A</v>
      </c>
    </row>
    <row r="27" spans="1:5" x14ac:dyDescent="0.35">
      <c r="A27" s="13" t="s">
        <v>3552</v>
      </c>
      <c r="B27" s="13" t="str">
        <f>VLOOKUP(Tabel4[[#This Row],[Schip ]],Tabel1[[Location]:[WOA]],5,FALSE)</f>
        <v>Classic</v>
      </c>
      <c r="C27">
        <f>VLOOKUP(Tabel4[[#This Row],[Schip ]],Tabel1[[Ship]:[Catering by]],4)</f>
        <v>20</v>
      </c>
      <c r="D27">
        <f>COUNTIF(Tabel1[Location],Tabel4[[#This Row],[Schip ]])</f>
        <v>5</v>
      </c>
      <c r="E27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A</v>
      </c>
    </row>
    <row r="28" spans="1:5" x14ac:dyDescent="0.35">
      <c r="A28" s="13" t="s">
        <v>3679</v>
      </c>
      <c r="B28" s="13" t="str">
        <f>VLOOKUP(Tabel4[[#This Row],[Schip ]],Tabel1[[Location]:[WOA]],5,FALSE)</f>
        <v>Classic</v>
      </c>
      <c r="C28">
        <f>VLOOKUP(Tabel4[[#This Row],[Schip ]],Tabel1[[Ship]:[Catering by]],4)</f>
        <v>20</v>
      </c>
      <c r="D28">
        <f>COUNTIF(Tabel1[Location],Tabel4[[#This Row],[Schip ]])</f>
        <v>1</v>
      </c>
      <c r="E28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A</v>
      </c>
    </row>
    <row r="29" spans="1:5" x14ac:dyDescent="0.35">
      <c r="A29" s="13" t="s">
        <v>3695</v>
      </c>
      <c r="B29" s="13" t="str">
        <f>VLOOKUP(Tabel4[[#This Row],[Schip ]],Tabel1[[Location]:[WOA]],5,FALSE)</f>
        <v>Classic</v>
      </c>
      <c r="C29">
        <f>VLOOKUP(Tabel4[[#This Row],[Schip ]],Tabel1[[Ship]:[Catering by]],4)</f>
        <v>20</v>
      </c>
      <c r="D29">
        <f>COUNTIF(Tabel1[Location],Tabel4[[#This Row],[Schip ]])</f>
        <v>7</v>
      </c>
      <c r="E29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A</v>
      </c>
    </row>
    <row r="30" spans="1:5" x14ac:dyDescent="0.35">
      <c r="A30" s="13" t="s">
        <v>3930</v>
      </c>
      <c r="B30" s="13" t="str">
        <f>VLOOKUP(Tabel4[[#This Row],[Schip ]],Tabel1[[Location]:[WOA]],5,FALSE)</f>
        <v>Classic</v>
      </c>
      <c r="C30">
        <f>VLOOKUP(Tabel4[[#This Row],[Schip ]],Tabel1[[Ship]:[Catering by]],4)</f>
        <v>48</v>
      </c>
      <c r="D30">
        <f>COUNTIF(Tabel1[Location],Tabel4[[#This Row],[Schip ]])</f>
        <v>5</v>
      </c>
      <c r="E30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C</v>
      </c>
    </row>
    <row r="31" spans="1:5" x14ac:dyDescent="0.35">
      <c r="A31" s="13" t="s">
        <v>4287</v>
      </c>
      <c r="B31" s="13" t="str">
        <f>VLOOKUP(Tabel4[[#This Row],[Schip ]],Tabel1[[Location]:[WOA]],5,FALSE)</f>
        <v>Classic</v>
      </c>
      <c r="C31">
        <f>VLOOKUP(Tabel4[[#This Row],[Schip ]],Tabel1[[Ship]:[Catering by]],4)</f>
        <v>55</v>
      </c>
      <c r="D31">
        <f>COUNTIF(Tabel1[Location],Tabel4[[#This Row],[Schip ]])</f>
        <v>5</v>
      </c>
      <c r="E31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C</v>
      </c>
    </row>
    <row r="32" spans="1:5" x14ac:dyDescent="0.35">
      <c r="A32" s="13" t="s">
        <v>4706</v>
      </c>
      <c r="B32" s="13" t="str">
        <f>VLOOKUP(Tabel4[[#This Row],[Schip ]],Tabel1[[Location]:[WOA]],5,FALSE)</f>
        <v>Classic</v>
      </c>
      <c r="C32">
        <f>VLOOKUP(Tabel4[[#This Row],[Schip ]],Tabel1[[Ship]:[Catering by]],4)</f>
        <v>24</v>
      </c>
      <c r="D32">
        <f>COUNTIF(Tabel1[Location],Tabel4[[#This Row],[Schip ]])</f>
        <v>4</v>
      </c>
      <c r="E32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A</v>
      </c>
    </row>
    <row r="33" spans="1:5" x14ac:dyDescent="0.35">
      <c r="A33" s="13" t="s">
        <v>5672</v>
      </c>
      <c r="B33" s="13" t="str">
        <f>VLOOKUP(Tabel4[[#This Row],[Schip ]],Tabel1[[Location]:[WOA]],5,FALSE)</f>
        <v>Classic</v>
      </c>
      <c r="C33">
        <f>VLOOKUP(Tabel4[[#This Row],[Schip ]],Tabel1[[Ship]:[Catering by]],4)</f>
        <v>24</v>
      </c>
      <c r="D33">
        <f>COUNTIF(Tabel1[Location],Tabel4[[#This Row],[Schip ]])</f>
        <v>5</v>
      </c>
      <c r="E33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A</v>
      </c>
    </row>
    <row r="34" spans="1:5" x14ac:dyDescent="0.35">
      <c r="A34" s="13" t="s">
        <v>5799</v>
      </c>
      <c r="B34" s="13" t="str">
        <f>VLOOKUP(Tabel4[[#This Row],[Schip ]],Tabel1[[Location]:[WOA]],5,FALSE)</f>
        <v>Classic</v>
      </c>
      <c r="C34">
        <f>VLOOKUP(Tabel4[[#This Row],[Schip ]],Tabel1[[Ship]:[Catering by]],4)</f>
        <v>175</v>
      </c>
      <c r="D34">
        <f>COUNTIF(Tabel1[Location],Tabel4[[#This Row],[Schip ]])</f>
        <v>8</v>
      </c>
      <c r="E34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E</v>
      </c>
    </row>
    <row r="35" spans="1:5" x14ac:dyDescent="0.35">
      <c r="A35" s="13" t="s">
        <v>6006</v>
      </c>
      <c r="B35" s="13" t="str">
        <f>VLOOKUP(Tabel4[[#This Row],[Schip ]],Tabel1[[Location]:[WOA]],5,FALSE)</f>
        <v>Classic</v>
      </c>
      <c r="C35">
        <f>VLOOKUP(Tabel4[[#This Row],[Schip ]],Tabel1[[Ship]:[Catering by]],4)</f>
        <v>90</v>
      </c>
      <c r="D35">
        <f>COUNTIF(Tabel1[Location],Tabel4[[#This Row],[Schip ]])</f>
        <v>4</v>
      </c>
      <c r="E35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D</v>
      </c>
    </row>
    <row r="36" spans="1:5" x14ac:dyDescent="0.35">
      <c r="A36" s="13" t="s">
        <v>6221</v>
      </c>
      <c r="B36" s="13" t="str">
        <f>VLOOKUP(Tabel4[[#This Row],[Schip ]],Tabel1[[Location]:[WOA]],5,FALSE)</f>
        <v>Classic</v>
      </c>
      <c r="C36">
        <f>VLOOKUP(Tabel4[[#This Row],[Schip ]],Tabel1[[Ship]:[Catering by]],4)</f>
        <v>100</v>
      </c>
      <c r="D36">
        <f>COUNTIF(Tabel1[Location],Tabel4[[#This Row],[Schip ]])</f>
        <v>3</v>
      </c>
      <c r="E36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E</v>
      </c>
    </row>
    <row r="37" spans="1:5" x14ac:dyDescent="0.35">
      <c r="A37" s="13" t="s">
        <v>6657</v>
      </c>
      <c r="B37" s="13" t="str">
        <f>VLOOKUP(Tabel4[[#This Row],[Schip ]],Tabel1[[Location]:[WOA]],5,FALSE)</f>
        <v>Classic</v>
      </c>
      <c r="C37">
        <f>VLOOKUP(Tabel4[[#This Row],[Schip ]],Tabel1[[Ship]:[Catering by]],4)</f>
        <v>90</v>
      </c>
      <c r="D37">
        <f>COUNTIF(Tabel1[Location],Tabel4[[#This Row],[Schip ]])</f>
        <v>4</v>
      </c>
      <c r="E37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D</v>
      </c>
    </row>
    <row r="38" spans="1:5" x14ac:dyDescent="0.35">
      <c r="A38" s="13" t="s">
        <v>6770</v>
      </c>
      <c r="B38" s="13" t="str">
        <f>VLOOKUP(Tabel4[[#This Row],[Schip ]],Tabel1[[Location]:[WOA]],5,FALSE)</f>
        <v>Classic</v>
      </c>
      <c r="C38">
        <f>VLOOKUP(Tabel4[[#This Row],[Schip ]],Tabel1[[Ship]:[Catering by]],4)</f>
        <v>70</v>
      </c>
      <c r="D38">
        <f>COUNTIF(Tabel1[Location],Tabel4[[#This Row],[Schip ]])</f>
        <v>8</v>
      </c>
      <c r="E38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D</v>
      </c>
    </row>
    <row r="39" spans="1:5" x14ac:dyDescent="0.35">
      <c r="A39" s="13" t="s">
        <v>6873</v>
      </c>
      <c r="B39" s="13" t="str">
        <f>VLOOKUP(Tabel4[[#This Row],[Schip ]],Tabel1[[Location]:[WOA]],5,FALSE)</f>
        <v>Classic</v>
      </c>
      <c r="C39">
        <f>VLOOKUP(Tabel4[[#This Row],[Schip ]],Tabel1[[Ship]:[Catering by]],4)</f>
        <v>50</v>
      </c>
      <c r="D39">
        <f>COUNTIF(Tabel1[Location],Tabel4[[#This Row],[Schip ]])</f>
        <v>7</v>
      </c>
      <c r="E39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C</v>
      </c>
    </row>
    <row r="40" spans="1:5" x14ac:dyDescent="0.35">
      <c r="A40" s="13" t="s">
        <v>7226</v>
      </c>
      <c r="B40" s="13" t="str">
        <f>VLOOKUP(Tabel4[[#This Row],[Schip ]],Tabel1[[Location]:[WOA]],5,FALSE)</f>
        <v>Classic</v>
      </c>
      <c r="C40">
        <f>VLOOKUP(Tabel4[[#This Row],[Schip ]],Tabel1[[Ship]:[Catering by]],4)</f>
        <v>120</v>
      </c>
      <c r="D40">
        <f>COUNTIF(Tabel1[Location],Tabel4[[#This Row],[Schip ]])</f>
        <v>8</v>
      </c>
      <c r="E40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E</v>
      </c>
    </row>
    <row r="41" spans="1:5" x14ac:dyDescent="0.35">
      <c r="A41" s="13" t="s">
        <v>7311</v>
      </c>
      <c r="B41" s="13" t="str">
        <f>VLOOKUP(Tabel4[[#This Row],[Schip ]],Tabel1[[Location]:[WOA]],5,FALSE)</f>
        <v>Classic</v>
      </c>
      <c r="C41">
        <f>VLOOKUP(Tabel4[[#This Row],[Schip ]],Tabel1[[Ship]:[Catering by]],4)</f>
        <v>75</v>
      </c>
      <c r="D41">
        <f>COUNTIF(Tabel1[Location],Tabel4[[#This Row],[Schip ]])</f>
        <v>5</v>
      </c>
      <c r="E41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D</v>
      </c>
    </row>
    <row r="42" spans="1:5" x14ac:dyDescent="0.35">
      <c r="A42" s="13" t="s">
        <v>7377</v>
      </c>
      <c r="B42" s="13" t="str">
        <f>VLOOKUP(Tabel4[[#This Row],[Schip ]],Tabel1[[Location]:[WOA]],5,FALSE)</f>
        <v>Classic</v>
      </c>
      <c r="C42">
        <f>VLOOKUP(Tabel4[[#This Row],[Schip ]],Tabel1[[Ship]:[Catering by]],4)</f>
        <v>100</v>
      </c>
      <c r="D42">
        <f>COUNTIF(Tabel1[Location],Tabel4[[#This Row],[Schip ]])</f>
        <v>5</v>
      </c>
      <c r="E42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E</v>
      </c>
    </row>
    <row r="43" spans="1:5" x14ac:dyDescent="0.35">
      <c r="A43" s="13" t="s">
        <v>7601</v>
      </c>
      <c r="B43" s="13" t="str">
        <f>VLOOKUP(Tabel4[[#This Row],[Schip ]],Tabel1[[Location]:[WOA]],5,FALSE)</f>
        <v>Classic</v>
      </c>
      <c r="C43">
        <f>VLOOKUP(Tabel4[[#This Row],[Schip ]],Tabel1[[Ship]:[Catering by]],4)</f>
        <v>80</v>
      </c>
      <c r="D43">
        <f>COUNTIF(Tabel1[Location],Tabel4[[#This Row],[Schip ]])</f>
        <v>4</v>
      </c>
      <c r="E43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D</v>
      </c>
    </row>
    <row r="44" spans="1:5" x14ac:dyDescent="0.35">
      <c r="A44" s="13" t="s">
        <v>7664</v>
      </c>
      <c r="B44" s="13" t="str">
        <f>VLOOKUP(Tabel4[[#This Row],[Schip ]],Tabel1[[Location]:[WOA]],5,FALSE)</f>
        <v>Classic</v>
      </c>
      <c r="C44">
        <f>VLOOKUP(Tabel4[[#This Row],[Schip ]],Tabel1[[Ship]:[Catering by]],4)</f>
        <v>25</v>
      </c>
      <c r="D44">
        <f>COUNTIF(Tabel1[Location],Tabel4[[#This Row],[Schip ]])</f>
        <v>6</v>
      </c>
      <c r="E44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B</v>
      </c>
    </row>
    <row r="45" spans="1:5" x14ac:dyDescent="0.35">
      <c r="A45" s="13" t="s">
        <v>7947</v>
      </c>
      <c r="B45" s="13" t="str">
        <f>VLOOKUP(Tabel4[[#This Row],[Schip ]],Tabel1[[Location]:[WOA]],5,FALSE)</f>
        <v>Classic</v>
      </c>
      <c r="C45">
        <f>VLOOKUP(Tabel4[[#This Row],[Schip ]],Tabel1[[Ship]:[Catering by]],4)</f>
        <v>90</v>
      </c>
      <c r="D45">
        <f>COUNTIF(Tabel1[Location],Tabel4[[#This Row],[Schip ]])</f>
        <v>6</v>
      </c>
      <c r="E45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D</v>
      </c>
    </row>
    <row r="46" spans="1:5" x14ac:dyDescent="0.35">
      <c r="A46" s="13" t="s">
        <v>8043</v>
      </c>
      <c r="B46" s="13" t="str">
        <f>VLOOKUP(Tabel4[[#This Row],[Schip ]],Tabel1[[Location]:[WOA]],5,FALSE)</f>
        <v>Classic</v>
      </c>
      <c r="C46">
        <f>VLOOKUP(Tabel4[[#This Row],[Schip ]],Tabel1[[Ship]:[Catering by]],4)</f>
        <v>75</v>
      </c>
      <c r="D46">
        <f>COUNTIF(Tabel1[Location],Tabel4[[#This Row],[Schip ]])</f>
        <v>5</v>
      </c>
      <c r="E46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D</v>
      </c>
    </row>
    <row r="47" spans="1:5" x14ac:dyDescent="0.35">
      <c r="A47" s="13" t="s">
        <v>8277</v>
      </c>
      <c r="B47" s="13" t="str">
        <f>VLOOKUP(Tabel4[[#This Row],[Schip ]],Tabel1[[Location]:[WOA]],5,FALSE)</f>
        <v>Classic</v>
      </c>
      <c r="C47">
        <f>VLOOKUP(Tabel4[[#This Row],[Schip ]],Tabel1[[Ship]:[Catering by]],4)</f>
        <v>150</v>
      </c>
      <c r="D47">
        <f>COUNTIF(Tabel1[Location],Tabel4[[#This Row],[Schip ]])</f>
        <v>6</v>
      </c>
      <c r="E47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E</v>
      </c>
    </row>
    <row r="48" spans="1:5" x14ac:dyDescent="0.35">
      <c r="A48" s="13" t="s">
        <v>8355</v>
      </c>
      <c r="B48" s="13" t="str">
        <f>VLOOKUP(Tabel4[[#This Row],[Schip ]],Tabel1[[Location]:[WOA]],5,FALSE)</f>
        <v>Classic</v>
      </c>
      <c r="C48">
        <f>VLOOKUP(Tabel4[[#This Row],[Schip ]],Tabel1[[Ship]:[Catering by]],4)</f>
        <v>100</v>
      </c>
      <c r="D48">
        <f>COUNTIF(Tabel1[Location],Tabel4[[#This Row],[Schip ]])</f>
        <v>8</v>
      </c>
      <c r="E48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E</v>
      </c>
    </row>
    <row r="49" spans="1:5" x14ac:dyDescent="0.35">
      <c r="A49" s="13" t="s">
        <v>8608</v>
      </c>
      <c r="B49" s="13" t="str">
        <f>VLOOKUP(Tabel4[[#This Row],[Schip ]],Tabel1[[Location]:[WOA]],5,FALSE)</f>
        <v>Classic</v>
      </c>
      <c r="C49">
        <f>VLOOKUP(Tabel4[[#This Row],[Schip ]],Tabel1[[Ship]:[Catering by]],4)</f>
        <v>180</v>
      </c>
      <c r="D49">
        <f>COUNTIF(Tabel1[Location],Tabel4[[#This Row],[Schip ]])</f>
        <v>8</v>
      </c>
      <c r="E49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E</v>
      </c>
    </row>
    <row r="50" spans="1:5" x14ac:dyDescent="0.35">
      <c r="A50" s="13" t="s">
        <v>8896</v>
      </c>
      <c r="B50" s="13" t="str">
        <f>VLOOKUP(Tabel4[[#This Row],[Schip ]],Tabel1[[Location]:[WOA]],5,FALSE)</f>
        <v>Classic</v>
      </c>
      <c r="C50">
        <f>VLOOKUP(Tabel4[[#This Row],[Schip ]],Tabel1[[Ship]:[Catering by]],4)</f>
        <v>40</v>
      </c>
      <c r="D50">
        <f>COUNTIF(Tabel1[Location],Tabel4[[#This Row],[Schip ]])</f>
        <v>5</v>
      </c>
      <c r="E50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C</v>
      </c>
    </row>
    <row r="51" spans="1:5" x14ac:dyDescent="0.35">
      <c r="A51" s="13" t="s">
        <v>8957</v>
      </c>
      <c r="B51" s="13" t="str">
        <f>VLOOKUP(Tabel4[[#This Row],[Schip ]],Tabel1[[Location]:[WOA]],5,FALSE)</f>
        <v>Classic</v>
      </c>
      <c r="C51">
        <f>VLOOKUP(Tabel4[[#This Row],[Schip ]],Tabel1[[Ship]:[Catering by]],4)</f>
        <v>100</v>
      </c>
      <c r="D51">
        <f>COUNTIF(Tabel1[Location],Tabel4[[#This Row],[Schip ]])</f>
        <v>6</v>
      </c>
      <c r="E51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E</v>
      </c>
    </row>
    <row r="52" spans="1:5" x14ac:dyDescent="0.35">
      <c r="A52" s="13" t="s">
        <v>9039</v>
      </c>
      <c r="B52" s="13" t="str">
        <f>VLOOKUP(Tabel4[[#This Row],[Schip ]],Tabel1[[Location]:[WOA]],5,FALSE)</f>
        <v>Dock</v>
      </c>
      <c r="C52">
        <f>VLOOKUP(Tabel4[[#This Row],[Schip ]],Tabel1[[Ship]:[Catering by]],4)</f>
        <v>12</v>
      </c>
      <c r="D52">
        <f>COUNTIF(Tabel1[Location],Tabel4[[#This Row],[Schip ]])</f>
        <v>4</v>
      </c>
      <c r="E52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A</v>
      </c>
    </row>
    <row r="53" spans="1:5" x14ac:dyDescent="0.35">
      <c r="A53" s="13" t="s">
        <v>9087</v>
      </c>
      <c r="B53" s="13" t="str">
        <f>VLOOKUP(Tabel4[[#This Row],[Schip ]],Tabel1[[Location]:[WOA]],5,FALSE)</f>
        <v>Classic</v>
      </c>
      <c r="C53">
        <f>VLOOKUP(Tabel4[[#This Row],[Schip ]],Tabel1[[Ship]:[Catering by]],4)</f>
        <v>12</v>
      </c>
      <c r="D53">
        <f>COUNTIF(Tabel1[Location],Tabel4[[#This Row],[Schip ]])</f>
        <v>4</v>
      </c>
      <c r="E53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A</v>
      </c>
    </row>
    <row r="54" spans="1:5" x14ac:dyDescent="0.35">
      <c r="A54" s="13" t="s">
        <v>9250</v>
      </c>
      <c r="B54" s="13" t="str">
        <f>VLOOKUP(Tabel4[[#This Row],[Schip ]],Tabel1[[Location]:[WOA]],5,FALSE)</f>
        <v>Classic</v>
      </c>
      <c r="C54">
        <f>VLOOKUP(Tabel4[[#This Row],[Schip ]],Tabel1[[Ship]:[Catering by]],4)</f>
        <v>12</v>
      </c>
      <c r="D54">
        <f>COUNTIF(Tabel1[Location],Tabel4[[#This Row],[Schip ]])</f>
        <v>3</v>
      </c>
      <c r="E54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A</v>
      </c>
    </row>
    <row r="55" spans="1:5" x14ac:dyDescent="0.35">
      <c r="A55" s="13" t="s">
        <v>9372</v>
      </c>
      <c r="B55" s="13" t="str">
        <f>VLOOKUP(Tabel4[[#This Row],[Schip ]],Tabel1[[Location]:[WOA]],5,FALSE)</f>
        <v>Classic</v>
      </c>
      <c r="C55">
        <f>VLOOKUP(Tabel4[[#This Row],[Schip ]],Tabel1[[Ship]:[Catering by]],4)</f>
        <v>55</v>
      </c>
      <c r="D55">
        <f>COUNTIF(Tabel1[Location],Tabel4[[#This Row],[Schip ]])</f>
        <v>5</v>
      </c>
      <c r="E55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C</v>
      </c>
    </row>
    <row r="56" spans="1:5" x14ac:dyDescent="0.35">
      <c r="A56" s="13" t="s">
        <v>9519</v>
      </c>
      <c r="B56" s="13" t="str">
        <f>VLOOKUP(Tabel4[[#This Row],[Schip ]],Tabel1[[Location]:[WOA]],5,FALSE)</f>
        <v>Classic</v>
      </c>
      <c r="C56">
        <f>VLOOKUP(Tabel4[[#This Row],[Schip ]],Tabel1[[Ship]:[Catering by]],4)</f>
        <v>60</v>
      </c>
      <c r="D56">
        <f>COUNTIF(Tabel1[Location],Tabel4[[#This Row],[Schip ]])</f>
        <v>4</v>
      </c>
      <c r="E56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C</v>
      </c>
    </row>
    <row r="57" spans="1:5" x14ac:dyDescent="0.35">
      <c r="A57" s="13" t="s">
        <v>9665</v>
      </c>
      <c r="B57" s="13" t="str">
        <f>VLOOKUP(Tabel4[[#This Row],[Schip ]],Tabel1[[Location]:[WOA]],5,FALSE)</f>
        <v>Classic</v>
      </c>
      <c r="C57">
        <f>VLOOKUP(Tabel4[[#This Row],[Schip ]],Tabel1[[Ship]:[Catering by]],4)</f>
        <v>150</v>
      </c>
      <c r="D57">
        <f>COUNTIF(Tabel1[Location],Tabel4[[#This Row],[Schip ]])</f>
        <v>3</v>
      </c>
      <c r="E57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E</v>
      </c>
    </row>
    <row r="58" spans="1:5" x14ac:dyDescent="0.35">
      <c r="A58" s="13" t="s">
        <v>9705</v>
      </c>
      <c r="B58" s="13" t="str">
        <f>VLOOKUP(Tabel4[[#This Row],[Schip ]],Tabel1[[Location]:[WOA]],5,FALSE)</f>
        <v>Classic</v>
      </c>
      <c r="C58">
        <f>VLOOKUP(Tabel4[[#This Row],[Schip ]],Tabel1[[Ship]:[Catering by]],4)</f>
        <v>50</v>
      </c>
      <c r="D58">
        <f>COUNTIF(Tabel1[Location],Tabel4[[#This Row],[Schip ]])</f>
        <v>5</v>
      </c>
      <c r="E58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C</v>
      </c>
    </row>
    <row r="59" spans="1:5" x14ac:dyDescent="0.35">
      <c r="A59" s="13" t="s">
        <v>9847</v>
      </c>
      <c r="B59" s="13" t="str">
        <f>VLOOKUP(Tabel4[[#This Row],[Schip ]],Tabel1[[Location]:[WOA]],5,FALSE)</f>
        <v>Classic</v>
      </c>
      <c r="C59">
        <f>VLOOKUP(Tabel4[[#This Row],[Schip ]],Tabel1[[Ship]:[Catering by]],4)</f>
        <v>45</v>
      </c>
      <c r="D59">
        <f>COUNTIF(Tabel1[Location],Tabel4[[#This Row],[Schip ]])</f>
        <v>7</v>
      </c>
      <c r="E59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C</v>
      </c>
    </row>
    <row r="60" spans="1:5" x14ac:dyDescent="0.35">
      <c r="A60" s="13" t="s">
        <v>9913</v>
      </c>
      <c r="B60" s="13" t="str">
        <f>VLOOKUP(Tabel4[[#This Row],[Schip ]],Tabel1[[Location]:[WOA]],5,FALSE)</f>
        <v>Classic</v>
      </c>
      <c r="C60">
        <f>VLOOKUP(Tabel4[[#This Row],[Schip ]],Tabel1[[Ship]:[Catering by]],4)</f>
        <v>73</v>
      </c>
      <c r="D60">
        <f>COUNTIF(Tabel1[Location],Tabel4[[#This Row],[Schip ]])</f>
        <v>8</v>
      </c>
      <c r="E60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D</v>
      </c>
    </row>
    <row r="61" spans="1:5" x14ac:dyDescent="0.35">
      <c r="A61" s="13" t="s">
        <v>10068</v>
      </c>
      <c r="B61" s="13" t="str">
        <f>VLOOKUP(Tabel4[[#This Row],[Schip ]],Tabel1[[Location]:[WOA]],5,FALSE)</f>
        <v>Classic</v>
      </c>
      <c r="C61">
        <f>VLOOKUP(Tabel4[[#This Row],[Schip ]],Tabel1[[Ship]:[Catering by]],4)</f>
        <v>35</v>
      </c>
      <c r="D61">
        <f>COUNTIF(Tabel1[Location],Tabel4[[#This Row],[Schip ]])</f>
        <v>8</v>
      </c>
      <c r="E61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B</v>
      </c>
    </row>
    <row r="62" spans="1:5" x14ac:dyDescent="0.35">
      <c r="A62" s="13" t="s">
        <v>10253</v>
      </c>
      <c r="B62" s="13" t="str">
        <f>VLOOKUP(Tabel4[[#This Row],[Schip ]],Tabel1[[Location]:[WOA]],5,FALSE)</f>
        <v>Classic</v>
      </c>
      <c r="C62">
        <f>VLOOKUP(Tabel4[[#This Row],[Schip ]],Tabel1[[Ship]:[Catering by]],4)</f>
        <v>100</v>
      </c>
      <c r="D62">
        <f>COUNTIF(Tabel1[Location],Tabel4[[#This Row],[Schip ]])</f>
        <v>5</v>
      </c>
      <c r="E62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E</v>
      </c>
    </row>
    <row r="63" spans="1:5" x14ac:dyDescent="0.35">
      <c r="A63" s="13" t="s">
        <v>10314</v>
      </c>
      <c r="B63" s="13" t="str">
        <f>VLOOKUP(Tabel4[[#This Row],[Schip ]],Tabel1[[Location]:[WOA]],5,FALSE)</f>
        <v>Classic</v>
      </c>
      <c r="C63">
        <f>VLOOKUP(Tabel4[[#This Row],[Schip ]],Tabel1[[Ship]:[Catering by]],4)</f>
        <v>53</v>
      </c>
      <c r="D63">
        <f>COUNTIF(Tabel1[Location],Tabel4[[#This Row],[Schip ]])</f>
        <v>5</v>
      </c>
      <c r="E63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C</v>
      </c>
    </row>
    <row r="64" spans="1:5" x14ac:dyDescent="0.35">
      <c r="A64" s="13" t="s">
        <v>10440</v>
      </c>
      <c r="B64" s="13" t="str">
        <f>VLOOKUP(Tabel4[[#This Row],[Schip ]],Tabel1[[Location]:[WOA]],5,FALSE)</f>
        <v>Classic</v>
      </c>
      <c r="C64">
        <f>VLOOKUP(Tabel4[[#This Row],[Schip ]],Tabel1[[Ship]:[Catering by]],4)</f>
        <v>32</v>
      </c>
      <c r="D64">
        <f>COUNTIF(Tabel1[Location],Tabel4[[#This Row],[Schip ]])</f>
        <v>5</v>
      </c>
      <c r="E64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B</v>
      </c>
    </row>
    <row r="65" spans="1:5" x14ac:dyDescent="0.35">
      <c r="A65" s="13" t="s">
        <v>1804</v>
      </c>
      <c r="B65" s="13" t="str">
        <f>VLOOKUP(Tabel4[[#This Row],[Schip ]],Tabel1[[Location]:[WOA]],5,FALSE)</f>
        <v>Classic Blaauw</v>
      </c>
      <c r="C65">
        <f>VLOOKUP(Tabel4[[#This Row],[Schip ]],Tabel1[[Ship]:[Catering by]],4)</f>
        <v>65</v>
      </c>
      <c r="D65">
        <f>COUNTIF(Tabel1[Location],Tabel4[[#This Row],[Schip ]])</f>
        <v>5</v>
      </c>
      <c r="E65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C</v>
      </c>
    </row>
    <row r="66" spans="1:5" x14ac:dyDescent="0.35">
      <c r="A66" s="13" t="s">
        <v>2009</v>
      </c>
      <c r="B66" s="13" t="str">
        <f>VLOOKUP(Tabel4[[#This Row],[Schip ]],Tabel1[[Location]:[WOA]],5,FALSE)</f>
        <v>Classic Blaauw</v>
      </c>
      <c r="C66">
        <f>VLOOKUP(Tabel4[[#This Row],[Schip ]],Tabel1[[Ship]:[Catering by]],4)</f>
        <v>40</v>
      </c>
      <c r="D66">
        <f>COUNTIF(Tabel1[Location],Tabel4[[#This Row],[Schip ]])</f>
        <v>7</v>
      </c>
      <c r="E66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C</v>
      </c>
    </row>
    <row r="67" spans="1:5" x14ac:dyDescent="0.35">
      <c r="A67" s="13" t="s">
        <v>2930</v>
      </c>
      <c r="B67" s="13" t="str">
        <f>VLOOKUP(Tabel4[[#This Row],[Schip ]],Tabel1[[Location]:[WOA]],5,FALSE)</f>
        <v>Classic Blaauw</v>
      </c>
      <c r="C67">
        <f>VLOOKUP(Tabel4[[#This Row],[Schip ]],Tabel1[[Ship]:[Catering by]],4)</f>
        <v>20</v>
      </c>
      <c r="D67">
        <f>COUNTIF(Tabel1[Location],Tabel4[[#This Row],[Schip ]])</f>
        <v>5</v>
      </c>
      <c r="E67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A</v>
      </c>
    </row>
    <row r="68" spans="1:5" x14ac:dyDescent="0.35">
      <c r="A68" s="13" t="s">
        <v>3005</v>
      </c>
      <c r="B68" s="13" t="str">
        <f>VLOOKUP(Tabel4[[#This Row],[Schip ]],Tabel1[[Location]:[WOA]],5,FALSE)</f>
        <v>Classic Blaauw</v>
      </c>
      <c r="C68">
        <f>VLOOKUP(Tabel4[[#This Row],[Schip ]],Tabel1[[Ship]:[Catering by]],4)</f>
        <v>20</v>
      </c>
      <c r="D68">
        <f>COUNTIF(Tabel1[Location],Tabel4[[#This Row],[Schip ]])</f>
        <v>6</v>
      </c>
      <c r="E68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A</v>
      </c>
    </row>
    <row r="69" spans="1:5" x14ac:dyDescent="0.35">
      <c r="A69" s="13" t="s">
        <v>3248</v>
      </c>
      <c r="B69" s="13" t="str">
        <f>VLOOKUP(Tabel4[[#This Row],[Schip ]],Tabel1[[Location]:[WOA]],5,FALSE)</f>
        <v>Classic Blaauw</v>
      </c>
      <c r="C69">
        <f>VLOOKUP(Tabel4[[#This Row],[Schip ]],Tabel1[[Ship]:[Catering by]],4)</f>
        <v>20</v>
      </c>
      <c r="D69">
        <f>COUNTIF(Tabel1[Location],Tabel4[[#This Row],[Schip ]])</f>
        <v>5</v>
      </c>
      <c r="E69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A</v>
      </c>
    </row>
    <row r="70" spans="1:5" x14ac:dyDescent="0.35">
      <c r="A70" s="13" t="s">
        <v>3437</v>
      </c>
      <c r="B70" s="13" t="str">
        <f>VLOOKUP(Tabel4[[#This Row],[Schip ]],Tabel1[[Location]:[WOA]],5,FALSE)</f>
        <v>Classic Blaauw</v>
      </c>
      <c r="C70">
        <f>VLOOKUP(Tabel4[[#This Row],[Schip ]],Tabel1[[Ship]:[Catering by]],4)</f>
        <v>20</v>
      </c>
      <c r="D70">
        <f>COUNTIF(Tabel1[Location],Tabel4[[#This Row],[Schip ]])</f>
        <v>5</v>
      </c>
      <c r="E70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A</v>
      </c>
    </row>
    <row r="71" spans="1:5" x14ac:dyDescent="0.35">
      <c r="A71" s="13" t="s">
        <v>3816</v>
      </c>
      <c r="B71" s="13" t="str">
        <f>VLOOKUP(Tabel4[[#This Row],[Schip ]],Tabel1[[Location]:[WOA]],5,FALSE)</f>
        <v>Classic Blaauw</v>
      </c>
      <c r="C71">
        <f>VLOOKUP(Tabel4[[#This Row],[Schip ]],Tabel1[[Ship]:[Catering by]],4)</f>
        <v>90</v>
      </c>
      <c r="D71">
        <f>COUNTIF(Tabel1[Location],Tabel4[[#This Row],[Schip ]])</f>
        <v>3</v>
      </c>
      <c r="E71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D</v>
      </c>
    </row>
    <row r="72" spans="1:5" x14ac:dyDescent="0.35">
      <c r="A72" s="13" t="s">
        <v>3432</v>
      </c>
      <c r="B72" s="13" t="str">
        <f>VLOOKUP(Tabel4[[#This Row],[Schip ]],Tabel1[[Location]:[WOA]],5,FALSE)</f>
        <v>Classic Blaauw</v>
      </c>
      <c r="C72">
        <f>VLOOKUP(Tabel4[[#This Row],[Schip ]],Tabel1[[Ship]:[Catering by]],4)</f>
        <v>48</v>
      </c>
      <c r="D72">
        <f>COUNTIF(Tabel1[Location],Tabel4[[#This Row],[Schip ]])</f>
        <v>4</v>
      </c>
      <c r="E72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C</v>
      </c>
    </row>
    <row r="73" spans="1:5" x14ac:dyDescent="0.35">
      <c r="A73" s="13" t="s">
        <v>4006</v>
      </c>
      <c r="B73" s="13" t="str">
        <f>VLOOKUP(Tabel4[[#This Row],[Schip ]],Tabel1[[Location]:[WOA]],5,FALSE)</f>
        <v>Classic Blaauw</v>
      </c>
      <c r="C73">
        <f>VLOOKUP(Tabel4[[#This Row],[Schip ]],Tabel1[[Ship]:[Catering by]],4)</f>
        <v>55</v>
      </c>
      <c r="D73">
        <f>COUNTIF(Tabel1[Location],Tabel4[[#This Row],[Schip ]])</f>
        <v>5</v>
      </c>
      <c r="E73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C</v>
      </c>
    </row>
    <row r="74" spans="1:5" x14ac:dyDescent="0.35">
      <c r="A74" s="13" t="s">
        <v>4334</v>
      </c>
      <c r="B74" s="13" t="str">
        <f>VLOOKUP(Tabel4[[#This Row],[Schip ]],Tabel1[[Location]:[WOA]],5,FALSE)</f>
        <v>Classic Blaauw</v>
      </c>
      <c r="C74">
        <f>VLOOKUP(Tabel4[[#This Row],[Schip ]],Tabel1[[Ship]:[Catering by]],4)</f>
        <v>36</v>
      </c>
      <c r="D74">
        <f>COUNTIF(Tabel1[Location],Tabel4[[#This Row],[Schip ]])</f>
        <v>7</v>
      </c>
      <c r="E74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B</v>
      </c>
    </row>
    <row r="75" spans="1:5" x14ac:dyDescent="0.35">
      <c r="A75" s="13" t="s">
        <v>4421</v>
      </c>
      <c r="B75" s="13" t="str">
        <f>VLOOKUP(Tabel4[[#This Row],[Schip ]],Tabel1[[Location]:[WOA]],5,FALSE)</f>
        <v>Classic Blaauw</v>
      </c>
      <c r="C75">
        <f>VLOOKUP(Tabel4[[#This Row],[Schip ]],Tabel1[[Ship]:[Catering by]],4)</f>
        <v>24</v>
      </c>
      <c r="D75">
        <f>COUNTIF(Tabel1[Location],Tabel4[[#This Row],[Schip ]])</f>
        <v>8</v>
      </c>
      <c r="E75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A</v>
      </c>
    </row>
    <row r="76" spans="1:5" x14ac:dyDescent="0.35">
      <c r="A76" s="13" t="s">
        <v>5730</v>
      </c>
      <c r="B76" s="13" t="str">
        <f>VLOOKUP(Tabel4[[#This Row],[Schip ]],Tabel1[[Location]:[WOA]],5,FALSE)</f>
        <v>Classic Blaauw</v>
      </c>
      <c r="C76">
        <f>VLOOKUP(Tabel4[[#This Row],[Schip ]],Tabel1[[Ship]:[Catering by]],4)</f>
        <v>90</v>
      </c>
      <c r="D76">
        <f>COUNTIF(Tabel1[Location],Tabel4[[#This Row],[Schip ]])</f>
        <v>8</v>
      </c>
      <c r="E76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D</v>
      </c>
    </row>
    <row r="77" spans="1:5" x14ac:dyDescent="0.35">
      <c r="A77" s="13" t="s">
        <v>5920</v>
      </c>
      <c r="B77" s="13" t="str">
        <f>VLOOKUP(Tabel4[[#This Row],[Schip ]],Tabel1[[Location]:[WOA]],5,FALSE)</f>
        <v>Classic Blaauw</v>
      </c>
      <c r="C77">
        <f>VLOOKUP(Tabel4[[#This Row],[Schip ]],Tabel1[[Ship]:[Catering by]],4)</f>
        <v>75</v>
      </c>
      <c r="D77">
        <f>COUNTIF(Tabel1[Location],Tabel4[[#This Row],[Schip ]])</f>
        <v>7</v>
      </c>
      <c r="E77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D</v>
      </c>
    </row>
    <row r="78" spans="1:5" x14ac:dyDescent="0.35">
      <c r="A78" s="13" t="s">
        <v>6289</v>
      </c>
      <c r="B78" s="13" t="str">
        <f>VLOOKUP(Tabel4[[#This Row],[Schip ]],Tabel1[[Location]:[WOA]],5,FALSE)</f>
        <v>Classic Blaauw</v>
      </c>
      <c r="C78">
        <f>VLOOKUP(Tabel4[[#This Row],[Schip ]],Tabel1[[Ship]:[Catering by]],4)</f>
        <v>15</v>
      </c>
      <c r="D78">
        <f>COUNTIF(Tabel1[Location],Tabel4[[#This Row],[Schip ]])</f>
        <v>8</v>
      </c>
      <c r="E78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A</v>
      </c>
    </row>
    <row r="79" spans="1:5" x14ac:dyDescent="0.35">
      <c r="A79" s="13" t="s">
        <v>6978</v>
      </c>
      <c r="B79" s="13" t="str">
        <f>VLOOKUP(Tabel4[[#This Row],[Schip ]],Tabel1[[Location]:[WOA]],5,FALSE)</f>
        <v>Classic Blaauw</v>
      </c>
      <c r="C79">
        <f>VLOOKUP(Tabel4[[#This Row],[Schip ]],Tabel1[[Ship]:[Catering by]],4)</f>
        <v>50</v>
      </c>
      <c r="D79">
        <f>COUNTIF(Tabel1[Location],Tabel4[[#This Row],[Schip ]])</f>
        <v>3</v>
      </c>
      <c r="E79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C</v>
      </c>
    </row>
    <row r="80" spans="1:5" x14ac:dyDescent="0.35">
      <c r="A80" s="13" t="s">
        <v>7547</v>
      </c>
      <c r="B80" s="13" t="str">
        <f>VLOOKUP(Tabel4[[#This Row],[Schip ]],Tabel1[[Location]:[WOA]],5,FALSE)</f>
        <v>Classic Blaauw</v>
      </c>
      <c r="C80">
        <f>VLOOKUP(Tabel4[[#This Row],[Schip ]],Tabel1[[Ship]:[Catering by]],4)</f>
        <v>36</v>
      </c>
      <c r="D80">
        <f>COUNTIF(Tabel1[Location],Tabel4[[#This Row],[Schip ]])</f>
        <v>5</v>
      </c>
      <c r="E80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B</v>
      </c>
    </row>
    <row r="81" spans="1:5" x14ac:dyDescent="0.35">
      <c r="A81" s="13" t="s">
        <v>7836</v>
      </c>
      <c r="B81" s="13" t="str">
        <f>VLOOKUP(Tabel4[[#This Row],[Schip ]],Tabel1[[Location]:[WOA]],5,FALSE)</f>
        <v>Classic Blaauw</v>
      </c>
      <c r="C81">
        <f>VLOOKUP(Tabel4[[#This Row],[Schip ]],Tabel1[[Ship]:[Catering by]],4)</f>
        <v>90</v>
      </c>
      <c r="D81">
        <f>COUNTIF(Tabel1[Location],Tabel4[[#This Row],[Schip ]])</f>
        <v>8</v>
      </c>
      <c r="E81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D</v>
      </c>
    </row>
    <row r="82" spans="1:5" x14ac:dyDescent="0.35">
      <c r="A82" s="13" t="s">
        <v>8179</v>
      </c>
      <c r="B82" s="13" t="str">
        <f>VLOOKUP(Tabel4[[#This Row],[Schip ]],Tabel1[[Location]:[WOA]],5,FALSE)</f>
        <v>Classic Blaauw</v>
      </c>
      <c r="C82">
        <f>VLOOKUP(Tabel4[[#This Row],[Schip ]],Tabel1[[Ship]:[Catering by]],4)</f>
        <v>55</v>
      </c>
      <c r="D82">
        <f>COUNTIF(Tabel1[Location],Tabel4[[#This Row],[Schip ]])</f>
        <v>6</v>
      </c>
      <c r="E82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C</v>
      </c>
    </row>
    <row r="83" spans="1:5" x14ac:dyDescent="0.35">
      <c r="A83" s="13" t="s">
        <v>8260</v>
      </c>
      <c r="B83" s="13" t="str">
        <f>VLOOKUP(Tabel4[[#This Row],[Schip ]],Tabel1[[Location]:[WOA]],5,FALSE)</f>
        <v>Classic Blaauw</v>
      </c>
      <c r="C83">
        <f>VLOOKUP(Tabel4[[#This Row],[Schip ]],Tabel1[[Ship]:[Catering by]],4)</f>
        <v>55</v>
      </c>
      <c r="D83">
        <f>COUNTIF(Tabel1[Location],Tabel4[[#This Row],[Schip ]])</f>
        <v>1</v>
      </c>
      <c r="E83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C</v>
      </c>
    </row>
    <row r="84" spans="1:5" x14ac:dyDescent="0.35">
      <c r="A84" s="13" t="s">
        <v>8721</v>
      </c>
      <c r="B84" s="13" t="str">
        <f>VLOOKUP(Tabel4[[#This Row],[Schip ]],Tabel1[[Location]:[WOA]],5,FALSE)</f>
        <v>Classic Blaauw</v>
      </c>
      <c r="C84">
        <f>VLOOKUP(Tabel4[[#This Row],[Schip ]],Tabel1[[Ship]:[Catering by]],4)</f>
        <v>50</v>
      </c>
      <c r="D84">
        <f>COUNTIF(Tabel1[Location],Tabel4[[#This Row],[Schip ]])</f>
        <v>8</v>
      </c>
      <c r="E84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C</v>
      </c>
    </row>
    <row r="85" spans="1:5" x14ac:dyDescent="0.35">
      <c r="A85" s="13" t="s">
        <v>9124</v>
      </c>
      <c r="B85" s="13" t="str">
        <f>VLOOKUP(Tabel4[[#This Row],[Schip ]],Tabel1[[Location]:[WOA]],5,FALSE)</f>
        <v>Classic Blaauw</v>
      </c>
      <c r="C85">
        <f>VLOOKUP(Tabel4[[#This Row],[Schip ]],Tabel1[[Ship]:[Catering by]],4)</f>
        <v>12</v>
      </c>
      <c r="D85">
        <f>COUNTIF(Tabel1[Location],Tabel4[[#This Row],[Schip ]])</f>
        <v>8</v>
      </c>
      <c r="E85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A</v>
      </c>
    </row>
    <row r="86" spans="1:5" x14ac:dyDescent="0.35">
      <c r="A86" s="13" t="s">
        <v>9288</v>
      </c>
      <c r="B86" s="13" t="str">
        <f>VLOOKUP(Tabel4[[#This Row],[Schip ]],Tabel1[[Location]:[WOA]],5,FALSE)</f>
        <v>Classic Blaauw</v>
      </c>
      <c r="C86">
        <f>VLOOKUP(Tabel4[[#This Row],[Schip ]],Tabel1[[Ship]:[Catering by]],4)</f>
        <v>12</v>
      </c>
      <c r="D86">
        <f>COUNTIF(Tabel1[Location],Tabel4[[#This Row],[Schip ]])</f>
        <v>7</v>
      </c>
      <c r="E86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A</v>
      </c>
    </row>
    <row r="87" spans="1:5" x14ac:dyDescent="0.35">
      <c r="A87" s="13" t="s">
        <v>9436</v>
      </c>
      <c r="B87" s="13" t="str">
        <f>VLOOKUP(Tabel4[[#This Row],[Schip ]],Tabel1[[Location]:[WOA]],5,FALSE)</f>
        <v>Classic Blaauw</v>
      </c>
      <c r="C87">
        <f>VLOOKUP(Tabel4[[#This Row],[Schip ]],Tabel1[[Ship]:[Catering by]],4)</f>
        <v>55</v>
      </c>
      <c r="D87">
        <f>COUNTIF(Tabel1[Location],Tabel4[[#This Row],[Schip ]])</f>
        <v>4</v>
      </c>
      <c r="E87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C</v>
      </c>
    </row>
    <row r="88" spans="1:5" x14ac:dyDescent="0.35">
      <c r="A88" s="13" t="s">
        <v>9457</v>
      </c>
      <c r="B88" s="13" t="str">
        <f>VLOOKUP(Tabel4[[#This Row],[Schip ]],Tabel1[[Location]:[WOA]],5,FALSE)</f>
        <v>Classic Blaauw</v>
      </c>
      <c r="C88">
        <f>VLOOKUP(Tabel4[[#This Row],[Schip ]],Tabel1[[Ship]:[Catering by]],4)</f>
        <v>46</v>
      </c>
      <c r="D88">
        <f>COUNTIF(Tabel1[Location],Tabel4[[#This Row],[Schip ]])</f>
        <v>5</v>
      </c>
      <c r="E88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C</v>
      </c>
    </row>
    <row r="89" spans="1:5" x14ac:dyDescent="0.35">
      <c r="A89" s="13" t="s">
        <v>9569</v>
      </c>
      <c r="B89" s="13" t="str">
        <f>VLOOKUP(Tabel4[[#This Row],[Schip ]],Tabel1[[Location]:[WOA]],5,FALSE)</f>
        <v>Classic Blaauw</v>
      </c>
      <c r="C89">
        <f>VLOOKUP(Tabel4[[#This Row],[Schip ]],Tabel1[[Ship]:[Catering by]],4)</f>
        <v>48</v>
      </c>
      <c r="D89">
        <f>COUNTIF(Tabel1[Location],Tabel4[[#This Row],[Schip ]])</f>
        <v>3</v>
      </c>
      <c r="E89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C</v>
      </c>
    </row>
    <row r="90" spans="1:5" x14ac:dyDescent="0.35">
      <c r="A90" s="13" t="s">
        <v>9600</v>
      </c>
      <c r="B90" s="13" t="str">
        <f>VLOOKUP(Tabel4[[#This Row],[Schip ]],Tabel1[[Location]:[WOA]],5,FALSE)</f>
        <v>Classic Blaauw</v>
      </c>
      <c r="C90">
        <f>VLOOKUP(Tabel4[[#This Row],[Schip ]],Tabel1[[Ship]:[Catering by]],4)</f>
        <v>55</v>
      </c>
      <c r="D90">
        <f>COUNTIF(Tabel1[Location],Tabel4[[#This Row],[Schip ]])</f>
        <v>5</v>
      </c>
      <c r="E90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C</v>
      </c>
    </row>
    <row r="91" spans="1:5" x14ac:dyDescent="0.35">
      <c r="A91" s="13" t="s">
        <v>10012</v>
      </c>
      <c r="B91" s="13" t="str">
        <f>VLOOKUP(Tabel4[[#This Row],[Schip ]],Tabel1[[Location]:[WOA]],5,FALSE)</f>
        <v>Classic Blaauw</v>
      </c>
      <c r="C91">
        <f>VLOOKUP(Tabel4[[#This Row],[Schip ]],Tabel1[[Ship]:[Catering by]],4)</f>
        <v>40</v>
      </c>
      <c r="D91">
        <f>COUNTIF(Tabel1[Location],Tabel4[[#This Row],[Schip ]])</f>
        <v>5</v>
      </c>
      <c r="E91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C</v>
      </c>
    </row>
    <row r="92" spans="1:5" x14ac:dyDescent="0.35">
      <c r="A92" s="13" t="s">
        <v>10372</v>
      </c>
      <c r="B92" s="13" t="str">
        <f>VLOOKUP(Tabel4[[#This Row],[Schip ]],Tabel1[[Location]:[WOA]],5,FALSE)</f>
        <v>Classic Blaauw</v>
      </c>
      <c r="C92">
        <f>VLOOKUP(Tabel4[[#This Row],[Schip ]],Tabel1[[Ship]:[Catering by]],4)</f>
        <v>55</v>
      </c>
      <c r="D92">
        <f>COUNTIF(Tabel1[Location],Tabel4[[#This Row],[Schip ]])</f>
        <v>3</v>
      </c>
      <c r="E92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C</v>
      </c>
    </row>
    <row r="93" spans="1:5" x14ac:dyDescent="0.35">
      <c r="A93" s="13" t="s">
        <v>1432</v>
      </c>
      <c r="B93" s="13" t="str">
        <f>VLOOKUP(Tabel4[[#This Row],[Schip ]],Tabel1[[Location]:[WOA]],5,FALSE)</f>
        <v>Deck</v>
      </c>
      <c r="C93">
        <f>VLOOKUP(Tabel4[[#This Row],[Schip ]],Tabel1[[Ship]:[Catering by]],4)</f>
        <v>48</v>
      </c>
      <c r="D93">
        <f>COUNTIF(Tabel1[Location],Tabel4[[#This Row],[Schip ]])</f>
        <v>3</v>
      </c>
      <c r="E93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C</v>
      </c>
    </row>
    <row r="94" spans="1:5" x14ac:dyDescent="0.35">
      <c r="A94" s="13" t="s">
        <v>2129</v>
      </c>
      <c r="B94" s="13" t="str">
        <f>VLOOKUP(Tabel4[[#This Row],[Schip ]],Tabel1[[Location]:[WOA]],5,FALSE)</f>
        <v>Deck</v>
      </c>
      <c r="C94">
        <f>VLOOKUP(Tabel4[[#This Row],[Schip ]],Tabel1[[Ship]:[Catering by]],4)</f>
        <v>40</v>
      </c>
      <c r="D94">
        <f>COUNTIF(Tabel1[Location],Tabel4[[#This Row],[Schip ]])</f>
        <v>4</v>
      </c>
      <c r="E94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C</v>
      </c>
    </row>
    <row r="95" spans="1:5" x14ac:dyDescent="0.35">
      <c r="A95" s="13" t="s">
        <v>2378</v>
      </c>
      <c r="B95" s="13" t="str">
        <f>VLOOKUP(Tabel4[[#This Row],[Schip ]],Tabel1[[Location]:[WOA]],5,FALSE)</f>
        <v>Deck</v>
      </c>
      <c r="C95">
        <f>VLOOKUP(Tabel4[[#This Row],[Schip ]],Tabel1[[Ship]:[Catering by]],4)</f>
        <v>96</v>
      </c>
      <c r="D95">
        <f>COUNTIF(Tabel1[Location],Tabel4[[#This Row],[Schip ]])</f>
        <v>3</v>
      </c>
      <c r="E95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D</v>
      </c>
    </row>
    <row r="96" spans="1:5" x14ac:dyDescent="0.35">
      <c r="A96" s="13" t="s">
        <v>2837</v>
      </c>
      <c r="B96" s="13" t="str">
        <f>VLOOKUP(Tabel4[[#This Row],[Schip ]],Tabel1[[Location]:[WOA]],5,FALSE)</f>
        <v>Classic</v>
      </c>
      <c r="C96">
        <f>VLOOKUP(Tabel4[[#This Row],[Schip ]],Tabel1[[Ship]:[Catering by]],4)</f>
        <v>110</v>
      </c>
      <c r="D96">
        <f>COUNTIF(Tabel1[Location],Tabel4[[#This Row],[Schip ]])</f>
        <v>6</v>
      </c>
      <c r="E96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E</v>
      </c>
    </row>
    <row r="97" spans="1:5" x14ac:dyDescent="0.35">
      <c r="A97" s="13" t="s">
        <v>3129</v>
      </c>
      <c r="B97" s="13" t="str">
        <f>VLOOKUP(Tabel4[[#This Row],[Schip ]],Tabel1[[Location]:[WOA]],5,FALSE)</f>
        <v>Deck</v>
      </c>
      <c r="C97">
        <f>VLOOKUP(Tabel4[[#This Row],[Schip ]],Tabel1[[Ship]:[Catering by]],4)</f>
        <v>20</v>
      </c>
      <c r="D97">
        <f>COUNTIF(Tabel1[Location],Tabel4[[#This Row],[Schip ]])</f>
        <v>1</v>
      </c>
      <c r="E97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A</v>
      </c>
    </row>
    <row r="98" spans="1:5" x14ac:dyDescent="0.35">
      <c r="A98" s="13" t="s">
        <v>3144</v>
      </c>
      <c r="B98" s="13" t="str">
        <f>VLOOKUP(Tabel4[[#This Row],[Schip ]],Tabel1[[Location]:[WOA]],5,FALSE)</f>
        <v>Deck</v>
      </c>
      <c r="C98">
        <f>VLOOKUP(Tabel4[[#This Row],[Schip ]],Tabel1[[Ship]:[Catering by]],4)</f>
        <v>20</v>
      </c>
      <c r="D98">
        <f>COUNTIF(Tabel1[Location],Tabel4[[#This Row],[Schip ]])</f>
        <v>6</v>
      </c>
      <c r="E98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A</v>
      </c>
    </row>
    <row r="99" spans="1:5" x14ac:dyDescent="0.35">
      <c r="A99" s="13" t="s">
        <v>3499</v>
      </c>
      <c r="B99" s="13" t="str">
        <f>VLOOKUP(Tabel4[[#This Row],[Schip ]],Tabel1[[Location]:[WOA]],5,FALSE)</f>
        <v>Deck</v>
      </c>
      <c r="C99">
        <f>VLOOKUP(Tabel4[[#This Row],[Schip ]],Tabel1[[Ship]:[Catering by]],4)</f>
        <v>20</v>
      </c>
      <c r="D99">
        <f>COUNTIF(Tabel1[Location],Tabel4[[#This Row],[Schip ]])</f>
        <v>1</v>
      </c>
      <c r="E99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A</v>
      </c>
    </row>
    <row r="100" spans="1:5" x14ac:dyDescent="0.35">
      <c r="A100" s="13" t="s">
        <v>3795</v>
      </c>
      <c r="B100" s="13" t="str">
        <f>VLOOKUP(Tabel4[[#This Row],[Schip ]],Tabel1[[Location]:[WOA]],5,FALSE)</f>
        <v>Deck</v>
      </c>
      <c r="C100">
        <f>VLOOKUP(Tabel4[[#This Row],[Schip ]],Tabel1[[Ship]:[Catering by]],4)</f>
        <v>20</v>
      </c>
      <c r="D100">
        <f>COUNTIF(Tabel1[Location],Tabel4[[#This Row],[Schip ]])</f>
        <v>7</v>
      </c>
      <c r="E100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A</v>
      </c>
    </row>
    <row r="101" spans="1:5" x14ac:dyDescent="0.35">
      <c r="A101" s="13" t="s">
        <v>4764</v>
      </c>
      <c r="B101" s="13" t="str">
        <f>VLOOKUP(Tabel4[[#This Row],[Schip ]],Tabel1[[Location]:[WOA]],5,FALSE)</f>
        <v>Deck</v>
      </c>
      <c r="C101">
        <f>VLOOKUP(Tabel4[[#This Row],[Schip ]],Tabel1[[Ship]:[Catering by]],4)</f>
        <v>24</v>
      </c>
      <c r="D101">
        <f>COUNTIF(Tabel1[Location],Tabel4[[#This Row],[Schip ]])</f>
        <v>1</v>
      </c>
      <c r="E101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A</v>
      </c>
    </row>
    <row r="102" spans="1:5" x14ac:dyDescent="0.35">
      <c r="A102" s="13" t="s">
        <v>4780</v>
      </c>
      <c r="B102" s="13" t="str">
        <f>VLOOKUP(Tabel4[[#This Row],[Schip ]],Tabel1[[Location]:[WOA]],5,FALSE)</f>
        <v>Deck</v>
      </c>
      <c r="C102">
        <f>VLOOKUP(Tabel4[[#This Row],[Schip ]],Tabel1[[Ship]:[Catering by]],4)</f>
        <v>24</v>
      </c>
      <c r="D102">
        <f>COUNTIF(Tabel1[Location],Tabel4[[#This Row],[Schip ]])</f>
        <v>2</v>
      </c>
      <c r="E102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A</v>
      </c>
    </row>
    <row r="103" spans="1:5" x14ac:dyDescent="0.35">
      <c r="A103" s="13" t="s">
        <v>5236</v>
      </c>
      <c r="B103" s="13" t="str">
        <f>VLOOKUP(Tabel4[[#This Row],[Schip ]],Tabel1[[Location]:[WOA]],5,FALSE)</f>
        <v>Deck</v>
      </c>
      <c r="C103">
        <f>VLOOKUP(Tabel4[[#This Row],[Schip ]],Tabel1[[Ship]:[Catering by]],4)</f>
        <v>24</v>
      </c>
      <c r="D103">
        <f>COUNTIF(Tabel1[Location],Tabel4[[#This Row],[Schip ]])</f>
        <v>10</v>
      </c>
      <c r="E103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A</v>
      </c>
    </row>
    <row r="104" spans="1:5" x14ac:dyDescent="0.35">
      <c r="A104" s="13" t="s">
        <v>5365</v>
      </c>
      <c r="B104" s="13" t="str">
        <f>VLOOKUP(Tabel4[[#This Row],[Schip ]],Tabel1[[Location]:[WOA]],5,FALSE)</f>
        <v>Deck</v>
      </c>
      <c r="C104">
        <f>VLOOKUP(Tabel4[[#This Row],[Schip ]],Tabel1[[Ship]:[Catering by]],4)</f>
        <v>24</v>
      </c>
      <c r="D104">
        <f>COUNTIF(Tabel1[Location],Tabel4[[#This Row],[Schip ]])</f>
        <v>4</v>
      </c>
      <c r="E104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A</v>
      </c>
    </row>
    <row r="105" spans="1:5" x14ac:dyDescent="0.35">
      <c r="A105" s="13" t="s">
        <v>6262</v>
      </c>
      <c r="B105" s="13" t="str">
        <f>VLOOKUP(Tabel4[[#This Row],[Schip ]],Tabel1[[Location]:[WOA]],5,FALSE)</f>
        <v>Deck</v>
      </c>
      <c r="C105">
        <f>VLOOKUP(Tabel4[[#This Row],[Schip ]],Tabel1[[Ship]:[Catering by]],4)</f>
        <v>14</v>
      </c>
      <c r="D105">
        <f>COUNTIF(Tabel1[Location],Tabel4[[#This Row],[Schip ]])</f>
        <v>1</v>
      </c>
      <c r="E105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A</v>
      </c>
    </row>
    <row r="106" spans="1:5" x14ac:dyDescent="0.35">
      <c r="A106" s="13" t="s">
        <v>6372</v>
      </c>
      <c r="B106" s="13" t="str">
        <f>VLOOKUP(Tabel4[[#This Row],[Schip ]],Tabel1[[Location]:[WOA]],5,FALSE)</f>
        <v>Deck</v>
      </c>
      <c r="C106">
        <f>VLOOKUP(Tabel4[[#This Row],[Schip ]],Tabel1[[Ship]:[Catering by]],4)</f>
        <v>15</v>
      </c>
      <c r="D106">
        <f>COUNTIF(Tabel1[Location],Tabel4[[#This Row],[Schip ]])</f>
        <v>1</v>
      </c>
      <c r="E106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A</v>
      </c>
    </row>
    <row r="107" spans="1:5" x14ac:dyDescent="0.35">
      <c r="A107" s="13" t="s">
        <v>6728</v>
      </c>
      <c r="B107" s="13" t="str">
        <f>VLOOKUP(Tabel4[[#This Row],[Schip ]],Tabel1[[Location]:[WOA]],5,FALSE)</f>
        <v>Deck</v>
      </c>
      <c r="C107">
        <f>VLOOKUP(Tabel4[[#This Row],[Schip ]],Tabel1[[Ship]:[Catering by]],4)</f>
        <v>26</v>
      </c>
      <c r="D107">
        <f>COUNTIF(Tabel1[Location],Tabel4[[#This Row],[Schip ]])</f>
        <v>3</v>
      </c>
      <c r="E107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B</v>
      </c>
    </row>
    <row r="108" spans="1:5" x14ac:dyDescent="0.35">
      <c r="A108" s="13" t="s">
        <v>7737</v>
      </c>
      <c r="B108" s="13" t="str">
        <f>VLOOKUP(Tabel4[[#This Row],[Schip ]],Tabel1[[Location]:[WOA]],5,FALSE)</f>
        <v>Deck</v>
      </c>
      <c r="C108">
        <f>VLOOKUP(Tabel4[[#This Row],[Schip ]],Tabel1[[Ship]:[Catering by]],4)</f>
        <v>21</v>
      </c>
      <c r="D108">
        <f>COUNTIF(Tabel1[Location],Tabel4[[#This Row],[Schip ]])</f>
        <v>2</v>
      </c>
      <c r="E108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A</v>
      </c>
    </row>
    <row r="109" spans="1:5" x14ac:dyDescent="0.35">
      <c r="A109" s="13" t="s">
        <v>8029</v>
      </c>
      <c r="B109" s="13" t="str">
        <f>VLOOKUP(Tabel4[[#This Row],[Schip ]],Tabel1[[Location]:[WOA]],5,FALSE)</f>
        <v>Deck</v>
      </c>
      <c r="C109">
        <f>VLOOKUP(Tabel4[[#This Row],[Schip ]],Tabel1[[Ship]:[Catering by]],4)</f>
        <v>90</v>
      </c>
      <c r="D109">
        <f>COUNTIF(Tabel1[Location],Tabel4[[#This Row],[Schip ]])</f>
        <v>5</v>
      </c>
      <c r="E109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D</v>
      </c>
    </row>
    <row r="110" spans="1:5" x14ac:dyDescent="0.35">
      <c r="A110" s="13" t="s">
        <v>8110</v>
      </c>
      <c r="B110" s="13" t="str">
        <f>VLOOKUP(Tabel4[[#This Row],[Schip ]],Tabel1[[Location]:[WOA]],5,FALSE)</f>
        <v>Deck</v>
      </c>
      <c r="C110">
        <f>VLOOKUP(Tabel4[[#This Row],[Schip ]],Tabel1[[Ship]:[Catering by]],4)</f>
        <v>55</v>
      </c>
      <c r="D110">
        <f>COUNTIF(Tabel1[Location],Tabel4[[#This Row],[Schip ]])</f>
        <v>5</v>
      </c>
      <c r="E110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C</v>
      </c>
    </row>
    <row r="111" spans="1:5" x14ac:dyDescent="0.35">
      <c r="A111" s="13" t="s">
        <v>8595</v>
      </c>
      <c r="B111" s="13" t="str">
        <f>VLOOKUP(Tabel4[[#This Row],[Schip ]],Tabel1[[Location]:[WOA]],5,FALSE)</f>
        <v>Deck</v>
      </c>
      <c r="C111">
        <f>VLOOKUP(Tabel4[[#This Row],[Schip ]],Tabel1[[Ship]:[Catering by]],4)</f>
        <v>150</v>
      </c>
      <c r="D111">
        <f>COUNTIF(Tabel1[Location],Tabel4[[#This Row],[Schip ]])</f>
        <v>1</v>
      </c>
      <c r="E111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E</v>
      </c>
    </row>
    <row r="112" spans="1:5" x14ac:dyDescent="0.35">
      <c r="A112" s="13" t="s">
        <v>9503</v>
      </c>
      <c r="B112" s="13" t="str">
        <f>VLOOKUP(Tabel4[[#This Row],[Schip ]],Tabel1[[Location]:[WOA]],5,FALSE)</f>
        <v>Deck</v>
      </c>
      <c r="C112">
        <f>VLOOKUP(Tabel4[[#This Row],[Schip ]],Tabel1[[Ship]:[Catering by]],4)</f>
        <v>30</v>
      </c>
      <c r="D112">
        <f>COUNTIF(Tabel1[Location],Tabel4[[#This Row],[Schip ]])</f>
        <v>1</v>
      </c>
      <c r="E112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B</v>
      </c>
    </row>
    <row r="113" spans="1:5" x14ac:dyDescent="0.35">
      <c r="A113" s="13" t="s">
        <v>10300</v>
      </c>
      <c r="B113" s="13" t="str">
        <f>VLOOKUP(Tabel4[[#This Row],[Schip ]],Tabel1[[Location]:[WOA]],5,FALSE)</f>
        <v>Deck</v>
      </c>
      <c r="C113">
        <f>VLOOKUP(Tabel4[[#This Row],[Schip ]],Tabel1[[Ship]:[Catering by]],4)</f>
        <v>120</v>
      </c>
      <c r="D113">
        <f>COUNTIF(Tabel1[Location],Tabel4[[#This Row],[Schip ]])</f>
        <v>1</v>
      </c>
      <c r="E113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E</v>
      </c>
    </row>
    <row r="114" spans="1:5" x14ac:dyDescent="0.35">
      <c r="A114" s="13" t="s">
        <v>790</v>
      </c>
      <c r="B114" s="13" t="str">
        <f>VLOOKUP(Tabel4[[#This Row],[Schip ]],Tabel1[[Location]:[WOA]],5,FALSE)</f>
        <v>Dock</v>
      </c>
      <c r="C114">
        <f>VLOOKUP(Tabel4[[#This Row],[Schip ]],Tabel1[[Ship]:[Catering by]],4)</f>
        <v>120</v>
      </c>
      <c r="D114">
        <f>COUNTIF(Tabel1[Location],Tabel4[[#This Row],[Schip ]])</f>
        <v>7</v>
      </c>
      <c r="E114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E</v>
      </c>
    </row>
    <row r="115" spans="1:5" x14ac:dyDescent="0.35">
      <c r="A115" s="13" t="s">
        <v>1299</v>
      </c>
      <c r="B115" s="13" t="str">
        <f>VLOOKUP(Tabel4[[#This Row],[Schip ]],Tabel1[[Location]:[WOA]],5,FALSE)</f>
        <v>Dock</v>
      </c>
      <c r="C115">
        <f>VLOOKUP(Tabel4[[#This Row],[Schip ]],Tabel1[[Ship]:[Catering by]],4)</f>
        <v>30</v>
      </c>
      <c r="D115">
        <f>COUNTIF(Tabel1[Location],Tabel4[[#This Row],[Schip ]])</f>
        <v>8</v>
      </c>
      <c r="E115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B</v>
      </c>
    </row>
    <row r="116" spans="1:5" x14ac:dyDescent="0.35">
      <c r="A116" s="13" t="s">
        <v>1486</v>
      </c>
      <c r="B116" s="13" t="str">
        <f>VLOOKUP(Tabel4[[#This Row],[Schip ]],Tabel1[[Location]:[WOA]],5,FALSE)</f>
        <v>Dock</v>
      </c>
      <c r="C116">
        <f>VLOOKUP(Tabel4[[#This Row],[Schip ]],Tabel1[[Ship]:[Catering by]],4)</f>
        <v>36</v>
      </c>
      <c r="D116">
        <f>COUNTIF(Tabel1[Location],Tabel4[[#This Row],[Schip ]])</f>
        <v>6</v>
      </c>
      <c r="E116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B</v>
      </c>
    </row>
    <row r="117" spans="1:5" x14ac:dyDescent="0.35">
      <c r="A117" s="13" t="s">
        <v>1859</v>
      </c>
      <c r="B117" s="13" t="str">
        <f>VLOOKUP(Tabel4[[#This Row],[Schip ]],Tabel1[[Location]:[WOA]],5,FALSE)</f>
        <v>Dock</v>
      </c>
      <c r="C117">
        <f>VLOOKUP(Tabel4[[#This Row],[Schip ]],Tabel1[[Ship]:[Catering by]],4)</f>
        <v>65</v>
      </c>
      <c r="D117">
        <f>COUNTIF(Tabel1[Location],Tabel4[[#This Row],[Schip ]])</f>
        <v>7</v>
      </c>
      <c r="E117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C</v>
      </c>
    </row>
    <row r="118" spans="1:5" x14ac:dyDescent="0.35">
      <c r="A118" s="13" t="s">
        <v>1961</v>
      </c>
      <c r="B118" s="13" t="str">
        <f>VLOOKUP(Tabel4[[#This Row],[Schip ]],Tabel1[[Location]:[WOA]],5,FALSE)</f>
        <v>Dock</v>
      </c>
      <c r="C118">
        <f>VLOOKUP(Tabel4[[#This Row],[Schip ]],Tabel1[[Ship]:[Catering by]],4)</f>
        <v>40</v>
      </c>
      <c r="D118">
        <f>COUNTIF(Tabel1[Location],Tabel4[[#This Row],[Schip ]])</f>
        <v>4</v>
      </c>
      <c r="E118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C</v>
      </c>
    </row>
    <row r="119" spans="1:5" x14ac:dyDescent="0.35">
      <c r="A119" s="13" t="s">
        <v>2704</v>
      </c>
      <c r="B119" s="13" t="str">
        <f>VLOOKUP(Tabel4[[#This Row],[Schip ]],Tabel1[[Location]:[WOA]],5,FALSE)</f>
        <v>Dock</v>
      </c>
      <c r="C119">
        <f>VLOOKUP(Tabel4[[#This Row],[Schip ]],Tabel1[[Ship]:[Catering by]],4)</f>
        <v>32</v>
      </c>
      <c r="D119">
        <f>COUNTIF(Tabel1[Location],Tabel4[[#This Row],[Schip ]])</f>
        <v>6</v>
      </c>
      <c r="E119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B</v>
      </c>
    </row>
    <row r="120" spans="1:5" x14ac:dyDescent="0.35">
      <c r="A120" s="13" t="s">
        <v>2795</v>
      </c>
      <c r="B120" s="13" t="str">
        <f>VLOOKUP(Tabel4[[#This Row],[Schip ]],Tabel1[[Location]:[WOA]],5,FALSE)</f>
        <v>Dock</v>
      </c>
      <c r="C120">
        <f>VLOOKUP(Tabel4[[#This Row],[Schip ]],Tabel1[[Ship]:[Catering by]],4)</f>
        <v>40</v>
      </c>
      <c r="D120">
        <f>COUNTIF(Tabel1[Location],Tabel4[[#This Row],[Schip ]])</f>
        <v>6</v>
      </c>
      <c r="E120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C</v>
      </c>
    </row>
    <row r="121" spans="1:5" x14ac:dyDescent="0.35">
      <c r="A121" s="13" t="s">
        <v>3080</v>
      </c>
      <c r="B121" s="13" t="str">
        <f>VLOOKUP(Tabel4[[#This Row],[Schip ]],Tabel1[[Location]:[WOA]],5,FALSE)</f>
        <v>Dock</v>
      </c>
      <c r="C121">
        <f>VLOOKUP(Tabel4[[#This Row],[Schip ]],Tabel1[[Ship]:[Catering by]],4)</f>
        <v>20</v>
      </c>
      <c r="D121">
        <f>COUNTIF(Tabel1[Location],Tabel4[[#This Row],[Schip ]])</f>
        <v>4</v>
      </c>
      <c r="E121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A</v>
      </c>
    </row>
    <row r="122" spans="1:5" x14ac:dyDescent="0.35">
      <c r="A122" s="13" t="s">
        <v>3169</v>
      </c>
      <c r="B122" s="13" t="str">
        <f>VLOOKUP(Tabel4[[#This Row],[Schip ]],Tabel1[[Location]:[WOA]],5,FALSE)</f>
        <v>Dock</v>
      </c>
      <c r="C122">
        <f>VLOOKUP(Tabel4[[#This Row],[Schip ]],Tabel1[[Ship]:[Catering by]],4)</f>
        <v>20</v>
      </c>
      <c r="D122">
        <f>COUNTIF(Tabel1[Location],Tabel4[[#This Row],[Schip ]])</f>
        <v>5</v>
      </c>
      <c r="E122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A</v>
      </c>
    </row>
    <row r="123" spans="1:5" x14ac:dyDescent="0.35">
      <c r="A123" s="13" t="s">
        <v>3325</v>
      </c>
      <c r="B123" s="13" t="str">
        <f>VLOOKUP(Tabel4[[#This Row],[Schip ]],Tabel1[[Location]:[WOA]],5,FALSE)</f>
        <v>Dock</v>
      </c>
      <c r="C123">
        <f>VLOOKUP(Tabel4[[#This Row],[Schip ]],Tabel1[[Ship]:[Catering by]],4)</f>
        <v>20</v>
      </c>
      <c r="D123">
        <f>COUNTIF(Tabel1[Location],Tabel4[[#This Row],[Schip ]])</f>
        <v>2</v>
      </c>
      <c r="E123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A</v>
      </c>
    </row>
    <row r="124" spans="1:5" x14ac:dyDescent="0.35">
      <c r="A124" s="13" t="s">
        <v>3357</v>
      </c>
      <c r="B124" s="13" t="str">
        <f>VLOOKUP(Tabel4[[#This Row],[Schip ]],Tabel1[[Location]:[WOA]],5,FALSE)</f>
        <v>Dock</v>
      </c>
      <c r="C124">
        <f>VLOOKUP(Tabel4[[#This Row],[Schip ]],Tabel1[[Ship]:[Catering by]],4)</f>
        <v>20</v>
      </c>
      <c r="D124">
        <f>COUNTIF(Tabel1[Location],Tabel4[[#This Row],[Schip ]])</f>
        <v>5</v>
      </c>
      <c r="E124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A</v>
      </c>
    </row>
    <row r="125" spans="1:5" x14ac:dyDescent="0.35">
      <c r="A125" s="13" t="s">
        <v>4188</v>
      </c>
      <c r="B125" s="13" t="str">
        <f>VLOOKUP(Tabel4[[#This Row],[Schip ]],Tabel1[[Location]:[WOA]],5,FALSE)</f>
        <v>Dock</v>
      </c>
      <c r="C125">
        <f>VLOOKUP(Tabel4[[#This Row],[Schip ]],Tabel1[[Ship]:[Catering by]],4)</f>
        <v>55</v>
      </c>
      <c r="D125">
        <f>COUNTIF(Tabel1[Location],Tabel4[[#This Row],[Schip ]])</f>
        <v>7</v>
      </c>
      <c r="E125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C</v>
      </c>
    </row>
    <row r="126" spans="1:5" x14ac:dyDescent="0.35">
      <c r="A126" s="13" t="s">
        <v>4799</v>
      </c>
      <c r="B126" s="13" t="str">
        <f>VLOOKUP(Tabel4[[#This Row],[Schip ]],Tabel1[[Location]:[WOA]],5,FALSE)</f>
        <v>Dock</v>
      </c>
      <c r="C126">
        <f>VLOOKUP(Tabel4[[#This Row],[Schip ]],Tabel1[[Ship]:[Catering by]],4)</f>
        <v>24</v>
      </c>
      <c r="D126">
        <f>COUNTIF(Tabel1[Location],Tabel4[[#This Row],[Schip ]])</f>
        <v>5</v>
      </c>
      <c r="E126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A</v>
      </c>
    </row>
    <row r="127" spans="1:5" x14ac:dyDescent="0.35">
      <c r="A127" s="13" t="s">
        <v>4876</v>
      </c>
      <c r="B127" s="13" t="str">
        <f>VLOOKUP(Tabel4[[#This Row],[Schip ]],Tabel1[[Location]:[WOA]],5,FALSE)</f>
        <v>Dock</v>
      </c>
      <c r="C127">
        <f>VLOOKUP(Tabel4[[#This Row],[Schip ]],Tabel1[[Ship]:[Catering by]],4)</f>
        <v>24</v>
      </c>
      <c r="D127">
        <f>COUNTIF(Tabel1[Location],Tabel4[[#This Row],[Schip ]])</f>
        <v>9</v>
      </c>
      <c r="E127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A</v>
      </c>
    </row>
    <row r="128" spans="1:5" x14ac:dyDescent="0.35">
      <c r="A128" s="13" t="s">
        <v>4997</v>
      </c>
      <c r="B128" s="13" t="str">
        <f>VLOOKUP(Tabel4[[#This Row],[Schip ]],Tabel1[[Location]:[WOA]],5,FALSE)</f>
        <v>Dock</v>
      </c>
      <c r="C128">
        <f>VLOOKUP(Tabel4[[#This Row],[Schip ]],Tabel1[[Ship]:[Catering by]],4)</f>
        <v>24</v>
      </c>
      <c r="D128">
        <f>COUNTIF(Tabel1[Location],Tabel4[[#This Row],[Schip ]])</f>
        <v>3</v>
      </c>
      <c r="E128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A</v>
      </c>
    </row>
    <row r="129" spans="1:5" x14ac:dyDescent="0.35">
      <c r="A129" s="13" t="s">
        <v>5044</v>
      </c>
      <c r="B129" s="13" t="str">
        <f>VLOOKUP(Tabel4[[#This Row],[Schip ]],Tabel1[[Location]:[WOA]],5,FALSE)</f>
        <v>Dock</v>
      </c>
      <c r="C129">
        <f>VLOOKUP(Tabel4[[#This Row],[Schip ]],Tabel1[[Ship]:[Catering by]],4)</f>
        <v>24</v>
      </c>
      <c r="D129">
        <f>COUNTIF(Tabel1[Location],Tabel4[[#This Row],[Schip ]])</f>
        <v>8</v>
      </c>
      <c r="E129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A</v>
      </c>
    </row>
    <row r="130" spans="1:5" x14ac:dyDescent="0.35">
      <c r="A130" s="13" t="s">
        <v>5140</v>
      </c>
      <c r="B130" s="13" t="str">
        <f>VLOOKUP(Tabel4[[#This Row],[Schip ]],Tabel1[[Location]:[WOA]],5,FALSE)</f>
        <v>Dock</v>
      </c>
      <c r="C130">
        <f>VLOOKUP(Tabel4[[#This Row],[Schip ]],Tabel1[[Ship]:[Catering by]],4)</f>
        <v>24</v>
      </c>
      <c r="D130">
        <f>COUNTIF(Tabel1[Location],Tabel4[[#This Row],[Schip ]])</f>
        <v>7</v>
      </c>
      <c r="E130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A</v>
      </c>
    </row>
    <row r="131" spans="1:5" x14ac:dyDescent="0.35">
      <c r="A131" s="13" t="s">
        <v>5411</v>
      </c>
      <c r="B131" s="13" t="str">
        <f>VLOOKUP(Tabel4[[#This Row],[Schip ]],Tabel1[[Location]:[WOA]],5,FALSE)</f>
        <v>Dock</v>
      </c>
      <c r="C131">
        <f>VLOOKUP(Tabel4[[#This Row],[Schip ]],Tabel1[[Ship]:[Catering by]],4)</f>
        <v>24</v>
      </c>
      <c r="D131">
        <f>COUNTIF(Tabel1[Location],Tabel4[[#This Row],[Schip ]])</f>
        <v>9</v>
      </c>
      <c r="E131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A</v>
      </c>
    </row>
    <row r="132" spans="1:5" x14ac:dyDescent="0.35">
      <c r="A132" s="13" t="s">
        <v>5506</v>
      </c>
      <c r="B132" s="13" t="str">
        <f>VLOOKUP(Tabel4[[#This Row],[Schip ]],Tabel1[[Location]:[WOA]],5,FALSE)</f>
        <v>Dock</v>
      </c>
      <c r="C132">
        <f>VLOOKUP(Tabel4[[#This Row],[Schip ]],Tabel1[[Ship]:[Catering by]],4)</f>
        <v>24</v>
      </c>
      <c r="D132">
        <f>COUNTIF(Tabel1[Location],Tabel4[[#This Row],[Schip ]])</f>
        <v>10</v>
      </c>
      <c r="E132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A</v>
      </c>
    </row>
    <row r="133" spans="1:5" x14ac:dyDescent="0.35">
      <c r="A133" s="13" t="s">
        <v>5621</v>
      </c>
      <c r="B133" s="13" t="str">
        <f>VLOOKUP(Tabel4[[#This Row],[Schip ]],Tabel1[[Location]:[WOA]],5,FALSE)</f>
        <v>Dock</v>
      </c>
      <c r="C133">
        <f>VLOOKUP(Tabel4[[#This Row],[Schip ]],Tabel1[[Ship]:[Catering by]],4)</f>
        <v>24</v>
      </c>
      <c r="D133">
        <f>COUNTIF(Tabel1[Location],Tabel4[[#This Row],[Schip ]])</f>
        <v>4</v>
      </c>
      <c r="E133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A</v>
      </c>
    </row>
    <row r="134" spans="1:5" x14ac:dyDescent="0.35">
      <c r="A134" s="13" t="s">
        <v>6054</v>
      </c>
      <c r="B134" s="13" t="str">
        <f>VLOOKUP(Tabel4[[#This Row],[Schip ]],Tabel1[[Location]:[WOA]],5,FALSE)</f>
        <v>Dock</v>
      </c>
      <c r="C134">
        <f>VLOOKUP(Tabel4[[#This Row],[Schip ]],Tabel1[[Ship]:[Catering by]],4)</f>
        <v>45</v>
      </c>
      <c r="D134">
        <f>COUNTIF(Tabel1[Location],Tabel4[[#This Row],[Schip ]])</f>
        <v>1</v>
      </c>
      <c r="E134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C</v>
      </c>
    </row>
    <row r="135" spans="1:5" x14ac:dyDescent="0.35">
      <c r="A135" s="13" t="s">
        <v>6601</v>
      </c>
      <c r="B135" s="13" t="str">
        <f>VLOOKUP(Tabel4[[#This Row],[Schip ]],Tabel1[[Location]:[WOA]],5,FALSE)</f>
        <v>Dock</v>
      </c>
      <c r="C135">
        <f>VLOOKUP(Tabel4[[#This Row],[Schip ]],Tabel1[[Ship]:[Catering by]],4)</f>
        <v>60</v>
      </c>
      <c r="D135">
        <f>COUNTIF(Tabel1[Location],Tabel4[[#This Row],[Schip ]])</f>
        <v>4</v>
      </c>
      <c r="E135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C</v>
      </c>
    </row>
    <row r="136" spans="1:5" x14ac:dyDescent="0.35">
      <c r="A136" s="13" t="s">
        <v>7015</v>
      </c>
      <c r="B136" s="13" t="str">
        <f>VLOOKUP(Tabel4[[#This Row],[Schip ]],Tabel1[[Location]:[WOA]],5,FALSE)</f>
        <v>Dock</v>
      </c>
      <c r="C136">
        <f>VLOOKUP(Tabel4[[#This Row],[Schip ]],Tabel1[[Ship]:[Catering by]],4)</f>
        <v>100</v>
      </c>
      <c r="D136">
        <f>COUNTIF(Tabel1[Location],Tabel4[[#This Row],[Schip ]])</f>
        <v>3</v>
      </c>
      <c r="E136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E</v>
      </c>
    </row>
    <row r="137" spans="1:5" x14ac:dyDescent="0.35">
      <c r="A137" s="13" t="s">
        <v>7429</v>
      </c>
      <c r="B137" s="13" t="str">
        <f>VLOOKUP(Tabel4[[#This Row],[Schip ]],Tabel1[[Location]:[WOA]],5,FALSE)</f>
        <v>Dock</v>
      </c>
      <c r="C137">
        <f>VLOOKUP(Tabel4[[#This Row],[Schip ]],Tabel1[[Ship]:[Catering by]],4)</f>
        <v>36</v>
      </c>
      <c r="D137">
        <f>COUNTIF(Tabel1[Location],Tabel4[[#This Row],[Schip ]])</f>
        <v>9</v>
      </c>
      <c r="E137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B</v>
      </c>
    </row>
    <row r="138" spans="1:5" x14ac:dyDescent="0.35">
      <c r="A138" s="13" t="s">
        <v>7750</v>
      </c>
      <c r="B138" s="13" t="str">
        <f>VLOOKUP(Tabel4[[#This Row],[Schip ]],Tabel1[[Location]:[WOA]],5,FALSE)</f>
        <v>Dock</v>
      </c>
      <c r="C138">
        <f>VLOOKUP(Tabel4[[#This Row],[Schip ]],Tabel1[[Ship]:[Catering by]],4)</f>
        <v>12</v>
      </c>
      <c r="D138">
        <f>COUNTIF(Tabel1[Location],Tabel4[[#This Row],[Schip ]])</f>
        <v>10</v>
      </c>
      <c r="E138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A</v>
      </c>
    </row>
    <row r="139" spans="1:5" x14ac:dyDescent="0.35">
      <c r="A139" s="13" t="s">
        <v>8486</v>
      </c>
      <c r="B139" s="13" t="str">
        <f>VLOOKUP(Tabel4[[#This Row],[Schip ]],Tabel1[[Location]:[WOA]],5,FALSE)</f>
        <v>Dock</v>
      </c>
      <c r="C139">
        <f>VLOOKUP(Tabel4[[#This Row],[Schip ]],Tabel1[[Ship]:[Catering by]],4)</f>
        <v>27</v>
      </c>
      <c r="D139">
        <f>COUNTIF(Tabel1[Location],Tabel4[[#This Row],[Schip ]])</f>
        <v>11</v>
      </c>
      <c r="E139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B</v>
      </c>
    </row>
    <row r="140" spans="1:5" x14ac:dyDescent="0.35">
      <c r="A140" s="13" t="s">
        <v>8803</v>
      </c>
      <c r="B140" s="13" t="str">
        <f>VLOOKUP(Tabel4[[#This Row],[Schip ]],Tabel1[[Location]:[WOA]],5,FALSE)</f>
        <v>Classic</v>
      </c>
      <c r="C140">
        <f>VLOOKUP(Tabel4[[#This Row],[Schip ]],Tabel1[[Ship]:[Catering by]],4)</f>
        <v>50</v>
      </c>
      <c r="D140">
        <f>COUNTIF(Tabel1[Location],Tabel4[[#This Row],[Schip ]])</f>
        <v>7</v>
      </c>
      <c r="E140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C</v>
      </c>
    </row>
    <row r="141" spans="1:5" x14ac:dyDescent="0.35">
      <c r="A141" s="13" t="s">
        <v>9724</v>
      </c>
      <c r="B141" s="13" t="str">
        <f>VLOOKUP(Tabel4[[#This Row],[Schip ]],Tabel1[[Location]:[WOA]],5,FALSE)</f>
        <v>Dock</v>
      </c>
      <c r="C141">
        <f>VLOOKUP(Tabel4[[#This Row],[Schip ]],Tabel1[[Ship]:[Catering by]],4)</f>
        <v>60</v>
      </c>
      <c r="D141">
        <f>COUNTIF(Tabel1[Location],Tabel4[[#This Row],[Schip ]])</f>
        <v>5</v>
      </c>
      <c r="E141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C</v>
      </c>
    </row>
    <row r="142" spans="1:5" x14ac:dyDescent="0.35">
      <c r="A142" s="13" t="s">
        <v>10403</v>
      </c>
      <c r="B142" s="13" t="str">
        <f>VLOOKUP(Tabel4[[#This Row],[Schip ]],Tabel1[[Location]:[WOA]],5,FALSE)</f>
        <v>Dock</v>
      </c>
      <c r="C142">
        <f>VLOOKUP(Tabel4[[#This Row],[Schip ]],Tabel1[[Ship]:[Catering by]],4)</f>
        <v>65</v>
      </c>
      <c r="D142">
        <f>COUNTIF(Tabel1[Location],Tabel4[[#This Row],[Schip ]])</f>
        <v>4</v>
      </c>
      <c r="E142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C</v>
      </c>
    </row>
    <row r="143" spans="1:5" x14ac:dyDescent="0.35">
      <c r="A143" s="13" t="s">
        <v>10482</v>
      </c>
      <c r="B143" s="13" t="str">
        <f>VLOOKUP(Tabel4[[#This Row],[Schip ]],Tabel1[[Location]:[WOA]],5,FALSE)</f>
        <v>Dock</v>
      </c>
      <c r="C143">
        <f>VLOOKUP(Tabel4[[#This Row],[Schip ]],Tabel1[[Ship]:[Catering by]],4)</f>
        <v>29</v>
      </c>
      <c r="D143">
        <f>COUNTIF(Tabel1[Location],Tabel4[[#This Row],[Schip ]])</f>
        <v>8</v>
      </c>
      <c r="E143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B</v>
      </c>
    </row>
    <row r="144" spans="1:5" x14ac:dyDescent="0.35">
      <c r="A144" s="13" t="s">
        <v>648</v>
      </c>
      <c r="B144" s="13" t="str">
        <f>VLOOKUP(Tabel4[[#This Row],[Schip ]],Tabel1[[Location]:[WOA]],5,FALSE)</f>
        <v>Houthaven</v>
      </c>
      <c r="C144">
        <f>VLOOKUP(Tabel4[[#This Row],[Schip ]],Tabel1[[Ship]:[Catering by]],4)</f>
        <v>12</v>
      </c>
      <c r="D144">
        <f>COUNTIF(Tabel1[Location],Tabel4[[#This Row],[Schip ]])</f>
        <v>9</v>
      </c>
      <c r="E144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A</v>
      </c>
    </row>
    <row r="145" spans="1:5" x14ac:dyDescent="0.35">
      <c r="A145" s="13" t="s">
        <v>756</v>
      </c>
      <c r="B145" s="13" t="str">
        <f>VLOOKUP(Tabel4[[#This Row],[Schip ]],Tabel1[[Location]:[WOA]],5,FALSE)</f>
        <v>Houthaven</v>
      </c>
      <c r="C145">
        <f>VLOOKUP(Tabel4[[#This Row],[Schip ]],Tabel1[[Ship]:[Catering by]],4)</f>
        <v>12</v>
      </c>
      <c r="D145">
        <f>COUNTIF(Tabel1[Location],Tabel4[[#This Row],[Schip ]])</f>
        <v>9</v>
      </c>
      <c r="E145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A</v>
      </c>
    </row>
    <row r="146" spans="1:5" x14ac:dyDescent="0.35">
      <c r="A146" s="13" t="s">
        <v>2557</v>
      </c>
      <c r="B146" s="13" t="str">
        <f>VLOOKUP(Tabel4[[#This Row],[Schip ]],Tabel1[[Location]:[WOA]],5,FALSE)</f>
        <v>Houthaven</v>
      </c>
      <c r="C146">
        <f>VLOOKUP(Tabel4[[#This Row],[Schip ]],Tabel1[[Ship]:[Catering by]],4)</f>
        <v>8</v>
      </c>
      <c r="D146">
        <f>COUNTIF(Tabel1[Location],Tabel4[[#This Row],[Schip ]])</f>
        <v>9</v>
      </c>
      <c r="E146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A</v>
      </c>
    </row>
    <row r="147" spans="1:5" x14ac:dyDescent="0.35">
      <c r="A147" s="13" t="s">
        <v>2917</v>
      </c>
      <c r="B147" s="13" t="str">
        <f>VLOOKUP(Tabel4[[#This Row],[Schip ]],Tabel1[[Location]:[WOA]],5,FALSE)</f>
        <v>Houthaven</v>
      </c>
      <c r="C147">
        <f>VLOOKUP(Tabel4[[#This Row],[Schip ]],Tabel1[[Ship]:[Catering by]],4)</f>
        <v>20</v>
      </c>
      <c r="D147">
        <f>COUNTIF(Tabel1[Location],Tabel4[[#This Row],[Schip ]])</f>
        <v>1</v>
      </c>
      <c r="E147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A</v>
      </c>
    </row>
    <row r="148" spans="1:5" x14ac:dyDescent="0.35">
      <c r="A148" s="13" t="s">
        <v>5902</v>
      </c>
      <c r="B148" s="13" t="str">
        <f>VLOOKUP(Tabel4[[#This Row],[Schip ]],Tabel1[[Location]:[WOA]],5,FALSE)</f>
        <v>Houthaven</v>
      </c>
      <c r="C148">
        <f>VLOOKUP(Tabel4[[#This Row],[Schip ]],Tabel1[[Ship]:[Catering by]],4)</f>
        <v>20</v>
      </c>
      <c r="D148">
        <f>COUNTIF(Tabel1[Location],Tabel4[[#This Row],[Schip ]])</f>
        <v>6</v>
      </c>
      <c r="E148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A</v>
      </c>
    </row>
    <row r="149" spans="1:5" x14ac:dyDescent="0.35">
      <c r="A149" s="13" t="s">
        <v>6266</v>
      </c>
      <c r="B149" s="13" t="str">
        <f>VLOOKUP(Tabel4[[#This Row],[Schip ]],Tabel1[[Location]:[WOA]],5,FALSE)</f>
        <v>Houthaven</v>
      </c>
      <c r="C149">
        <f>VLOOKUP(Tabel4[[#This Row],[Schip ]],Tabel1[[Ship]:[Catering by]],4)</f>
        <v>15</v>
      </c>
      <c r="D149">
        <f>COUNTIF(Tabel1[Location],Tabel4[[#This Row],[Schip ]])</f>
        <v>9</v>
      </c>
      <c r="E149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A</v>
      </c>
    </row>
    <row r="150" spans="1:5" x14ac:dyDescent="0.35">
      <c r="A150" s="13" t="s">
        <v>6715</v>
      </c>
      <c r="B150" s="13" t="str">
        <f>VLOOKUP(Tabel4[[#This Row],[Schip ]],Tabel1[[Location]:[WOA]],5,FALSE)</f>
        <v>Houthaven</v>
      </c>
      <c r="C150">
        <f>VLOOKUP(Tabel4[[#This Row],[Schip ]],Tabel1[[Ship]:[Catering by]],4)</f>
        <v>0</v>
      </c>
      <c r="D150">
        <f>COUNTIF(Tabel1[Location],Tabel4[[#This Row],[Schip ]])</f>
        <v>2</v>
      </c>
      <c r="E150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A</v>
      </c>
    </row>
    <row r="151" spans="1:5" x14ac:dyDescent="0.35">
      <c r="A151" s="13" t="s">
        <v>7039</v>
      </c>
      <c r="B151" s="13" t="str">
        <f>VLOOKUP(Tabel4[[#This Row],[Schip ]],Tabel1[[Location]:[WOA]],5,FALSE)</f>
        <v>Houthaven</v>
      </c>
      <c r="C151">
        <f>VLOOKUP(Tabel4[[#This Row],[Schip ]],Tabel1[[Ship]:[Catering by]],4)</f>
        <v>20</v>
      </c>
      <c r="D151">
        <f>COUNTIF(Tabel1[Location],Tabel4[[#This Row],[Schip ]])</f>
        <v>9</v>
      </c>
      <c r="E151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A</v>
      </c>
    </row>
    <row r="152" spans="1:5" x14ac:dyDescent="0.35">
      <c r="A152" s="13" t="s">
        <v>8699</v>
      </c>
      <c r="B152" s="13" t="str">
        <f>VLOOKUP(Tabel4[[#This Row],[Schip ]],Tabel1[[Location]:[WOA]],5,FALSE)</f>
        <v>Houthaven</v>
      </c>
      <c r="C152">
        <f>VLOOKUP(Tabel4[[#This Row],[Schip ]],Tabel1[[Ship]:[Catering by]],4)</f>
        <v>20</v>
      </c>
      <c r="D152">
        <f>COUNTIF(Tabel1[Location],Tabel4[[#This Row],[Schip ]])</f>
        <v>8</v>
      </c>
      <c r="E152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A</v>
      </c>
    </row>
    <row r="153" spans="1:5" x14ac:dyDescent="0.35">
      <c r="A153" s="13" t="s">
        <v>9647</v>
      </c>
      <c r="B153" s="13" t="str">
        <f>VLOOKUP(Tabel4[[#This Row],[Schip ]],Tabel1[[Location]:[WOA]],5,FALSE)</f>
        <v>Houthaven</v>
      </c>
      <c r="C153">
        <f>VLOOKUP(Tabel4[[#This Row],[Schip ]],Tabel1[[Ship]:[Catering by]],4)</f>
        <v>12</v>
      </c>
      <c r="D153">
        <f>COUNTIF(Tabel1[Location],Tabel4[[#This Row],[Schip ]])</f>
        <v>7</v>
      </c>
      <c r="E153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A</v>
      </c>
    </row>
    <row r="154" spans="1:5" x14ac:dyDescent="0.35">
      <c r="A154" s="13" t="s">
        <v>10288</v>
      </c>
      <c r="B154" s="13" t="str">
        <f>VLOOKUP(Tabel4[[#This Row],[Schip ]],Tabel1[[Location]:[WOA]],5,FALSE)</f>
        <v>Houthaven</v>
      </c>
      <c r="C154">
        <f>VLOOKUP(Tabel4[[#This Row],[Schip ]],Tabel1[[Ship]:[Catering by]],4)</f>
        <v>16</v>
      </c>
      <c r="D154">
        <f>COUNTIF(Tabel1[Location],Tabel4[[#This Row],[Schip ]])</f>
        <v>9</v>
      </c>
      <c r="E154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A</v>
      </c>
    </row>
    <row r="155" spans="1:5" x14ac:dyDescent="0.35">
      <c r="A155" s="13" t="s">
        <v>10307</v>
      </c>
      <c r="B155" s="13" t="str">
        <f>VLOOKUP(Tabel4[[#This Row],[Schip ]],Tabel1[[Location]:[WOA]],5,FALSE)</f>
        <v>Houthaven</v>
      </c>
      <c r="C155">
        <f>VLOOKUP(Tabel4[[#This Row],[Schip ]],Tabel1[[Ship]:[Catering by]],4)</f>
        <v>12</v>
      </c>
      <c r="D155">
        <f>COUNTIF(Tabel1[Location],Tabel4[[#This Row],[Schip ]])</f>
        <v>5</v>
      </c>
      <c r="E155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A</v>
      </c>
    </row>
    <row r="156" spans="1:5" x14ac:dyDescent="0.35">
      <c r="A156" s="13" t="s">
        <v>169</v>
      </c>
      <c r="B156" s="13" t="str">
        <f>VLOOKUP(Tabel4[[#This Row],[Schip ]],Tabel1[[Location]:[WOA]],5,FALSE)</f>
        <v>Salon</v>
      </c>
      <c r="C156">
        <f>VLOOKUP(Tabel4[[#This Row],[Schip ]],Tabel1[[Ship]:[Catering by]],4)</f>
        <v>6</v>
      </c>
      <c r="D156">
        <f>COUNTIF(Tabel1[Location],Tabel4[[#This Row],[Schip ]])</f>
        <v>6</v>
      </c>
      <c r="E156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A</v>
      </c>
    </row>
    <row r="157" spans="1:5" x14ac:dyDescent="0.35">
      <c r="A157" s="13" t="s">
        <v>2428</v>
      </c>
      <c r="B157" s="13" t="str">
        <f>VLOOKUP(Tabel4[[#This Row],[Schip ]],Tabel1[[Location]:[WOA]],5,FALSE)</f>
        <v>Salon</v>
      </c>
      <c r="C157">
        <f>VLOOKUP(Tabel4[[#This Row],[Schip ]],Tabel1[[Ship]:[Catering by]],4)</f>
        <v>6</v>
      </c>
      <c r="D157">
        <f>COUNTIF(Tabel1[Location],Tabel4[[#This Row],[Schip ]])</f>
        <v>9</v>
      </c>
      <c r="E157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A</v>
      </c>
    </row>
    <row r="158" spans="1:5" x14ac:dyDescent="0.35">
      <c r="A158" s="13" t="s">
        <v>560</v>
      </c>
      <c r="B158" s="13" t="str">
        <f>VLOOKUP(Tabel4[[#This Row],[Schip ]],Tabel1[[Location]:[WOA]],5,FALSE)</f>
        <v>Salon</v>
      </c>
      <c r="C158">
        <f>VLOOKUP(Tabel4[[#This Row],[Schip ]],Tabel1[[Ship]:[Catering by]],4)</f>
        <v>45</v>
      </c>
      <c r="D158">
        <f>COUNTIF(Tabel1[Location],Tabel4[[#This Row],[Schip ]])</f>
        <v>9</v>
      </c>
      <c r="E158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C</v>
      </c>
    </row>
    <row r="159" spans="1:5" x14ac:dyDescent="0.35">
      <c r="A159" s="13" t="s">
        <v>1688</v>
      </c>
      <c r="B159" s="13" t="str">
        <f>VLOOKUP(Tabel4[[#This Row],[Schip ]],Tabel1[[Location]:[WOA]],5,FALSE)</f>
        <v>Salon</v>
      </c>
      <c r="C159">
        <f>VLOOKUP(Tabel4[[#This Row],[Schip ]],Tabel1[[Ship]:[Catering by]],4)</f>
        <v>65</v>
      </c>
      <c r="D159">
        <f>COUNTIF(Tabel1[Location],Tabel4[[#This Row],[Schip ]])</f>
        <v>7</v>
      </c>
      <c r="E159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C</v>
      </c>
    </row>
    <row r="160" spans="1:5" x14ac:dyDescent="0.35">
      <c r="A160" s="13" t="s">
        <v>2161</v>
      </c>
      <c r="B160" s="13" t="str">
        <f>VLOOKUP(Tabel4[[#This Row],[Schip ]],Tabel1[[Location]:[WOA]],5,FALSE)</f>
        <v>Salon</v>
      </c>
      <c r="C160">
        <f>VLOOKUP(Tabel4[[#This Row],[Schip ]],Tabel1[[Ship]:[Catering by]],4)</f>
        <v>52</v>
      </c>
      <c r="D160">
        <f>COUNTIF(Tabel1[Location],Tabel4[[#This Row],[Schip ]])</f>
        <v>9</v>
      </c>
      <c r="E160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C</v>
      </c>
    </row>
    <row r="161" spans="1:5" x14ac:dyDescent="0.35">
      <c r="A161" s="13" t="s">
        <v>3502</v>
      </c>
      <c r="B161" s="13" t="str">
        <f>VLOOKUP(Tabel4[[#This Row],[Schip ]],Tabel1[[Location]:[WOA]],5,FALSE)</f>
        <v>Salon</v>
      </c>
      <c r="C161">
        <f>VLOOKUP(Tabel4[[#This Row],[Schip ]],Tabel1[[Ship]:[Catering by]],4)</f>
        <v>20</v>
      </c>
      <c r="D161">
        <f>COUNTIF(Tabel1[Location],Tabel4[[#This Row],[Schip ]])</f>
        <v>7</v>
      </c>
      <c r="E161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A</v>
      </c>
    </row>
    <row r="162" spans="1:5" x14ac:dyDescent="0.35">
      <c r="A162" s="13" t="s">
        <v>4066</v>
      </c>
      <c r="B162" s="13" t="str">
        <f>VLOOKUP(Tabel4[[#This Row],[Schip ]],Tabel1[[Location]:[WOA]],5,FALSE)</f>
        <v>Salon</v>
      </c>
      <c r="C162">
        <f>VLOOKUP(Tabel4[[#This Row],[Schip ]],Tabel1[[Ship]:[Catering by]],4)</f>
        <v>55</v>
      </c>
      <c r="D162">
        <f>COUNTIF(Tabel1[Location],Tabel4[[#This Row],[Schip ]])</f>
        <v>12</v>
      </c>
      <c r="E162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C</v>
      </c>
    </row>
    <row r="163" spans="1:5" x14ac:dyDescent="0.35">
      <c r="A163" s="13" t="s">
        <v>4529</v>
      </c>
      <c r="B163" s="13" t="str">
        <f>VLOOKUP(Tabel4[[#This Row],[Schip ]],Tabel1[[Location]:[WOA]],5,FALSE)</f>
        <v>Salon</v>
      </c>
      <c r="C163">
        <f>VLOOKUP(Tabel4[[#This Row],[Schip ]],Tabel1[[Ship]:[Catering by]],4)</f>
        <v>24</v>
      </c>
      <c r="D163">
        <f>COUNTIF(Tabel1[Location],Tabel4[[#This Row],[Schip ]])</f>
        <v>12</v>
      </c>
      <c r="E163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A</v>
      </c>
    </row>
    <row r="164" spans="1:5" x14ac:dyDescent="0.35">
      <c r="A164" s="13" t="s">
        <v>2582</v>
      </c>
      <c r="B164" s="13" t="str">
        <f>VLOOKUP(Tabel4[[#This Row],[Schip ]],Tabel1[[Location]:[WOA]],5,FALSE)</f>
        <v>Salon</v>
      </c>
      <c r="C164">
        <f>VLOOKUP(Tabel4[[#This Row],[Schip ]],Tabel1[[Ship]:[Catering by]],4)</f>
        <v>6</v>
      </c>
      <c r="D164">
        <f>COUNTIF(Tabel1[Location],Tabel4[[#This Row],[Schip ]])</f>
        <v>8</v>
      </c>
      <c r="E164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A</v>
      </c>
    </row>
    <row r="165" spans="1:5" x14ac:dyDescent="0.35">
      <c r="A165" s="13" t="s">
        <v>6070</v>
      </c>
      <c r="B165" s="13" t="str">
        <f>VLOOKUP(Tabel4[[#This Row],[Schip ]],Tabel1[[Location]:[WOA]],5,FALSE)</f>
        <v>Salon</v>
      </c>
      <c r="C165">
        <f>VLOOKUP(Tabel4[[#This Row],[Schip ]],Tabel1[[Ship]:[Catering by]],4)</f>
        <v>10</v>
      </c>
      <c r="D165">
        <f>COUNTIF(Tabel1[Location],Tabel4[[#This Row],[Schip ]])</f>
        <v>11</v>
      </c>
      <c r="E165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A</v>
      </c>
    </row>
    <row r="166" spans="1:5" x14ac:dyDescent="0.35">
      <c r="A166" s="13" t="s">
        <v>6384</v>
      </c>
      <c r="B166" s="13" t="str">
        <f>VLOOKUP(Tabel4[[#This Row],[Schip ]],Tabel1[[Location]:[WOA]],5,FALSE)</f>
        <v>Salon</v>
      </c>
      <c r="C166">
        <f>VLOOKUP(Tabel4[[#This Row],[Schip ]],Tabel1[[Ship]:[Catering by]],4)</f>
        <v>20</v>
      </c>
      <c r="D166">
        <f>COUNTIF(Tabel1[Location],Tabel4[[#This Row],[Schip ]])</f>
        <v>12</v>
      </c>
      <c r="E166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A</v>
      </c>
    </row>
    <row r="167" spans="1:5" x14ac:dyDescent="0.35">
      <c r="A167" s="13" t="s">
        <v>6541</v>
      </c>
      <c r="B167" s="13" t="str">
        <f>VLOOKUP(Tabel4[[#This Row],[Schip ]],Tabel1[[Location]:[WOA]],5,FALSE)</f>
        <v>Salon</v>
      </c>
      <c r="C167">
        <f>VLOOKUP(Tabel4[[#This Row],[Schip ]],Tabel1[[Ship]:[Catering by]],4)</f>
        <v>35</v>
      </c>
      <c r="D167">
        <f>COUNTIF(Tabel1[Location],Tabel4[[#This Row],[Schip ]])</f>
        <v>7</v>
      </c>
      <c r="E167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B</v>
      </c>
    </row>
    <row r="168" spans="1:5" x14ac:dyDescent="0.35">
      <c r="A168" s="13" t="s">
        <v>7051</v>
      </c>
      <c r="B168" s="13" t="str">
        <f>VLOOKUP(Tabel4[[#This Row],[Schip ]],Tabel1[[Location]:[WOA]],5,FALSE)</f>
        <v>Salon</v>
      </c>
      <c r="C168">
        <f>VLOOKUP(Tabel4[[#This Row],[Schip ]],Tabel1[[Ship]:[Catering by]],4)</f>
        <v>50</v>
      </c>
      <c r="D168">
        <f>COUNTIF(Tabel1[Location],Tabel4[[#This Row],[Schip ]])</f>
        <v>6</v>
      </c>
      <c r="E168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C</v>
      </c>
    </row>
    <row r="169" spans="1:5" x14ac:dyDescent="0.35">
      <c r="A169" s="13" t="s">
        <v>7119</v>
      </c>
      <c r="B169" s="13" t="str">
        <f>VLOOKUP(Tabel4[[#This Row],[Schip ]],Tabel1[[Location]:[WOA]],5,FALSE)</f>
        <v>Salon</v>
      </c>
      <c r="C169">
        <f>VLOOKUP(Tabel4[[#This Row],[Schip ]],Tabel1[[Ship]:[Catering by]],4)</f>
        <v>20</v>
      </c>
      <c r="D169">
        <f>COUNTIF(Tabel1[Location],Tabel4[[#This Row],[Schip ]])</f>
        <v>9</v>
      </c>
      <c r="E169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A</v>
      </c>
    </row>
    <row r="170" spans="1:5" x14ac:dyDescent="0.35">
      <c r="A170" s="13" t="s">
        <v>8429</v>
      </c>
      <c r="B170" s="13" t="str">
        <f>VLOOKUP(Tabel4[[#This Row],[Schip ]],Tabel1[[Location]:[WOA]],5,FALSE)</f>
        <v>Salon</v>
      </c>
      <c r="C170">
        <f>VLOOKUP(Tabel4[[#This Row],[Schip ]],Tabel1[[Ship]:[Catering by]],4)</f>
        <v>25</v>
      </c>
      <c r="D170">
        <f>COUNTIF(Tabel1[Location],Tabel4[[#This Row],[Schip ]])</f>
        <v>7</v>
      </c>
      <c r="E170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B</v>
      </c>
    </row>
    <row r="171" spans="1:5" x14ac:dyDescent="0.35">
      <c r="A171" s="13" t="s">
        <v>9214</v>
      </c>
      <c r="B171" s="13" t="str">
        <f>VLOOKUP(Tabel4[[#This Row],[Schip ]],Tabel1[[Location]:[WOA]],5,FALSE)</f>
        <v>Salon</v>
      </c>
      <c r="C171">
        <f>VLOOKUP(Tabel4[[#This Row],[Schip ]],Tabel1[[Ship]:[Catering by]],4)</f>
        <v>12</v>
      </c>
      <c r="D171">
        <f>COUNTIF(Tabel1[Location],Tabel4[[#This Row],[Schip ]])</f>
        <v>6</v>
      </c>
      <c r="E171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A</v>
      </c>
    </row>
    <row r="172" spans="1:5" x14ac:dyDescent="0.35">
      <c r="A172" s="13" t="s">
        <v>9790</v>
      </c>
      <c r="B172" s="13" t="str">
        <f>VLOOKUP(Tabel4[[#This Row],[Schip ]],Tabel1[[Location]:[WOA]],5,FALSE)</f>
        <v>Salon</v>
      </c>
      <c r="C172">
        <f>VLOOKUP(Tabel4[[#This Row],[Schip ]],Tabel1[[Ship]:[Catering by]],4)</f>
        <v>52</v>
      </c>
      <c r="D172">
        <f>COUNTIF(Tabel1[Location],Tabel4[[#This Row],[Schip ]])</f>
        <v>6</v>
      </c>
      <c r="E172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C</v>
      </c>
    </row>
    <row r="173" spans="1:5" x14ac:dyDescent="0.35">
      <c r="A173" s="13" t="s">
        <v>10177</v>
      </c>
      <c r="B173" s="13" t="str">
        <f>VLOOKUP(Tabel4[[#This Row],[Schip ]],Tabel1[[Location]:[WOA]],5,FALSE)</f>
        <v>Salon</v>
      </c>
      <c r="C173">
        <f>VLOOKUP(Tabel4[[#This Row],[Schip ]],Tabel1[[Ship]:[Catering by]],4)</f>
        <v>40</v>
      </c>
      <c r="D173">
        <f>COUNTIF(Tabel1[Location],Tabel4[[#This Row],[Schip ]])</f>
        <v>8</v>
      </c>
      <c r="E173" t="str">
        <f>IF(Tabel4[[#This Row],[Max capaciteit]]&gt;=$R$2,$Q$1,IF(Tabel4[[#This Row],[Max capaciteit]]&gt;=$O$2,$O$1,IF(Tabel4[[#This Row],[Max capaciteit]]&gt;=$M$2,$M$1,IF(Tabel4[[#This Row],[Max capaciteit]]&gt;=$K$2,$K$1,IF(Tabel4[[#This Row],[Max capaciteit]]&gt;=$I$2,$I$1,$G$1)))))</f>
        <v>C</v>
      </c>
    </row>
  </sheetData>
  <mergeCells count="12">
    <mergeCell ref="Q1:R1"/>
    <mergeCell ref="G1:H1"/>
    <mergeCell ref="I1:J1"/>
    <mergeCell ref="K1:L1"/>
    <mergeCell ref="M1:N1"/>
    <mergeCell ref="O1:P1"/>
    <mergeCell ref="O10:P10"/>
    <mergeCell ref="Q10:R10"/>
    <mergeCell ref="G10:H10"/>
    <mergeCell ref="I10:J10"/>
    <mergeCell ref="K10:L10"/>
    <mergeCell ref="M10:N10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9D507-78B8-459B-8A32-8F96B4E0A694}">
  <dimension ref="A8:C169"/>
  <sheetViews>
    <sheetView workbookViewId="0">
      <selection activeCell="F8" sqref="F8"/>
    </sheetView>
  </sheetViews>
  <sheetFormatPr defaultColWidth="8.81640625" defaultRowHeight="14.5" x14ac:dyDescent="0.35"/>
  <cols>
    <col min="1" max="1" width="24.453125" bestFit="1" customWidth="1"/>
    <col min="2" max="2" width="14.81640625" customWidth="1"/>
    <col min="3" max="3" width="12" customWidth="1"/>
  </cols>
  <sheetData>
    <row r="8" spans="1:3" ht="29" x14ac:dyDescent="0.35">
      <c r="A8" s="17" t="s">
        <v>10629</v>
      </c>
      <c r="B8" s="17" t="s">
        <v>3</v>
      </c>
      <c r="C8" s="17" t="s">
        <v>10650</v>
      </c>
    </row>
    <row r="9" spans="1:3" x14ac:dyDescent="0.35">
      <c r="A9" s="13" t="s">
        <v>8</v>
      </c>
      <c r="B9" s="13" t="str">
        <f>VLOOKUP(A9,Tabel1[[Location]:[WOA]],5,FALSE)</f>
        <v>Classic</v>
      </c>
    </row>
    <row r="10" spans="1:3" x14ac:dyDescent="0.35">
      <c r="A10" s="13" t="s">
        <v>299</v>
      </c>
      <c r="B10" s="13" t="str">
        <f>VLOOKUP(A10,Tabel1[[Location]:[WOA]],5,FALSE)</f>
        <v>Classic</v>
      </c>
    </row>
    <row r="11" spans="1:3" x14ac:dyDescent="0.35">
      <c r="A11" s="13" t="s">
        <v>434</v>
      </c>
      <c r="B11" s="13" t="str">
        <f>VLOOKUP(A11,Tabel1[[Location]:[WOA]],5,FALSE)</f>
        <v>Classic</v>
      </c>
    </row>
    <row r="12" spans="1:3" x14ac:dyDescent="0.35">
      <c r="A12" s="13" t="s">
        <v>694</v>
      </c>
      <c r="B12" s="13" t="str">
        <f>VLOOKUP(A12,Tabel1[[Location]:[WOA]],5,FALSE)</f>
        <v>Classic</v>
      </c>
    </row>
    <row r="13" spans="1:3" x14ac:dyDescent="0.35">
      <c r="A13" s="13" t="s">
        <v>837</v>
      </c>
      <c r="B13" s="13" t="str">
        <f>VLOOKUP(A13,Tabel1[[Location]:[WOA]],5,FALSE)</f>
        <v>Classic</v>
      </c>
    </row>
    <row r="14" spans="1:3" x14ac:dyDescent="0.35">
      <c r="A14" s="13" t="s">
        <v>877</v>
      </c>
      <c r="B14" s="13" t="str">
        <f>VLOOKUP(A14,Tabel1[[Location]:[WOA]],5,FALSE)</f>
        <v>Classic</v>
      </c>
    </row>
    <row r="15" spans="1:3" x14ac:dyDescent="0.35">
      <c r="A15" s="13" t="s">
        <v>1008</v>
      </c>
      <c r="B15" s="13" t="str">
        <f>VLOOKUP(A15,Tabel1[[Location]:[WOA]],5,FALSE)</f>
        <v>Classic</v>
      </c>
    </row>
    <row r="16" spans="1:3" x14ac:dyDescent="0.35">
      <c r="A16" s="13" t="s">
        <v>1142</v>
      </c>
      <c r="B16" s="13" t="str">
        <f>VLOOKUP(A16,Tabel1[[Location]:[WOA]],5,FALSE)</f>
        <v>Classic</v>
      </c>
    </row>
    <row r="17" spans="1:2" x14ac:dyDescent="0.35">
      <c r="A17" s="13" t="s">
        <v>1247</v>
      </c>
      <c r="B17" s="13" t="str">
        <f>VLOOKUP(A17,Tabel1[[Location]:[WOA]],5,FALSE)</f>
        <v>Classic</v>
      </c>
    </row>
    <row r="18" spans="1:2" x14ac:dyDescent="0.35">
      <c r="A18" s="13" t="s">
        <v>1588</v>
      </c>
      <c r="B18" s="13" t="str">
        <f>VLOOKUP(A18,Tabel1[[Location]:[WOA]],5,FALSE)</f>
        <v>Classic</v>
      </c>
    </row>
    <row r="19" spans="1:2" x14ac:dyDescent="0.35">
      <c r="A19" s="13" t="s">
        <v>2114</v>
      </c>
      <c r="B19" s="13" t="str">
        <f>VLOOKUP(A19,Tabel1[[Location]:[WOA]],5,FALSE)</f>
        <v>Classic</v>
      </c>
    </row>
    <row r="20" spans="1:2" x14ac:dyDescent="0.35">
      <c r="A20" s="13" t="s">
        <v>2271</v>
      </c>
      <c r="B20" s="13" t="str">
        <f>VLOOKUP(A20,Tabel1[[Location]:[WOA]],5,FALSE)</f>
        <v>Classic</v>
      </c>
    </row>
    <row r="21" spans="1:2" x14ac:dyDescent="0.35">
      <c r="A21" s="13" t="s">
        <v>3515</v>
      </c>
      <c r="B21" s="13" t="str">
        <f>VLOOKUP(A21,Tabel1[[Location]:[WOA]],5,FALSE)</f>
        <v>Classic</v>
      </c>
    </row>
    <row r="22" spans="1:2" x14ac:dyDescent="0.35">
      <c r="A22" s="13" t="s">
        <v>3552</v>
      </c>
      <c r="B22" s="13" t="str">
        <f>VLOOKUP(A22,Tabel1[[Location]:[WOA]],5,FALSE)</f>
        <v>Classic</v>
      </c>
    </row>
    <row r="23" spans="1:2" x14ac:dyDescent="0.35">
      <c r="A23" s="13" t="s">
        <v>3679</v>
      </c>
      <c r="B23" s="13" t="str">
        <f>VLOOKUP(A23,Tabel1[[Location]:[WOA]],5,FALSE)</f>
        <v>Classic</v>
      </c>
    </row>
    <row r="24" spans="1:2" x14ac:dyDescent="0.35">
      <c r="A24" s="13" t="s">
        <v>3695</v>
      </c>
      <c r="B24" s="13" t="str">
        <f>VLOOKUP(A24,Tabel1[[Location]:[WOA]],5,FALSE)</f>
        <v>Classic</v>
      </c>
    </row>
    <row r="25" spans="1:2" x14ac:dyDescent="0.35">
      <c r="A25" s="13" t="s">
        <v>3930</v>
      </c>
      <c r="B25" s="13" t="str">
        <f>VLOOKUP(A25,Tabel1[[Location]:[WOA]],5,FALSE)</f>
        <v>Classic</v>
      </c>
    </row>
    <row r="26" spans="1:2" x14ac:dyDescent="0.35">
      <c r="A26" s="13" t="s">
        <v>4287</v>
      </c>
      <c r="B26" s="13" t="str">
        <f>VLOOKUP(A26,Tabel1[[Location]:[WOA]],5,FALSE)</f>
        <v>Classic</v>
      </c>
    </row>
    <row r="27" spans="1:2" x14ac:dyDescent="0.35">
      <c r="A27" s="13" t="s">
        <v>4706</v>
      </c>
      <c r="B27" s="13" t="str">
        <f>VLOOKUP(A27,Tabel1[[Location]:[WOA]],5,FALSE)</f>
        <v>Classic</v>
      </c>
    </row>
    <row r="28" spans="1:2" x14ac:dyDescent="0.35">
      <c r="A28" s="13" t="s">
        <v>5672</v>
      </c>
      <c r="B28" s="13" t="str">
        <f>VLOOKUP(A28,Tabel1[[Location]:[WOA]],5,FALSE)</f>
        <v>Classic</v>
      </c>
    </row>
    <row r="29" spans="1:2" x14ac:dyDescent="0.35">
      <c r="A29" s="13" t="s">
        <v>5799</v>
      </c>
      <c r="B29" s="13" t="str">
        <f>VLOOKUP(A29,Tabel1[[Location]:[WOA]],5,FALSE)</f>
        <v>Classic</v>
      </c>
    </row>
    <row r="30" spans="1:2" x14ac:dyDescent="0.35">
      <c r="A30" s="13" t="s">
        <v>6006</v>
      </c>
      <c r="B30" s="13" t="str">
        <f>VLOOKUP(A30,Tabel1[[Location]:[WOA]],5,FALSE)</f>
        <v>Classic</v>
      </c>
    </row>
    <row r="31" spans="1:2" x14ac:dyDescent="0.35">
      <c r="A31" s="13" t="s">
        <v>6221</v>
      </c>
      <c r="B31" s="13" t="str">
        <f>VLOOKUP(A31,Tabel1[[Location]:[WOA]],5,FALSE)</f>
        <v>Classic</v>
      </c>
    </row>
    <row r="32" spans="1:2" x14ac:dyDescent="0.35">
      <c r="A32" s="13" t="s">
        <v>6657</v>
      </c>
      <c r="B32" s="13" t="str">
        <f>VLOOKUP(A32,Tabel1[[Location]:[WOA]],5,FALSE)</f>
        <v>Classic</v>
      </c>
    </row>
    <row r="33" spans="1:2" x14ac:dyDescent="0.35">
      <c r="A33" s="13" t="s">
        <v>6770</v>
      </c>
      <c r="B33" s="13" t="str">
        <f>VLOOKUP(A33,Tabel1[[Location]:[WOA]],5,FALSE)</f>
        <v>Classic</v>
      </c>
    </row>
    <row r="34" spans="1:2" x14ac:dyDescent="0.35">
      <c r="A34" s="13" t="s">
        <v>6873</v>
      </c>
      <c r="B34" s="13" t="str">
        <f>VLOOKUP(A34,Tabel1[[Location]:[WOA]],5,FALSE)</f>
        <v>Classic</v>
      </c>
    </row>
    <row r="35" spans="1:2" x14ac:dyDescent="0.35">
      <c r="A35" s="13" t="s">
        <v>7226</v>
      </c>
      <c r="B35" s="13" t="str">
        <f>VLOOKUP(A35,Tabel1[[Location]:[WOA]],5,FALSE)</f>
        <v>Classic</v>
      </c>
    </row>
    <row r="36" spans="1:2" x14ac:dyDescent="0.35">
      <c r="A36" s="13" t="s">
        <v>7311</v>
      </c>
      <c r="B36" s="13" t="str">
        <f>VLOOKUP(A36,Tabel1[[Location]:[WOA]],5,FALSE)</f>
        <v>Classic</v>
      </c>
    </row>
    <row r="37" spans="1:2" x14ac:dyDescent="0.35">
      <c r="A37" s="13" t="s">
        <v>7377</v>
      </c>
      <c r="B37" s="13" t="str">
        <f>VLOOKUP(A37,Tabel1[[Location]:[WOA]],5,FALSE)</f>
        <v>Classic</v>
      </c>
    </row>
    <row r="38" spans="1:2" x14ac:dyDescent="0.35">
      <c r="A38" s="13" t="s">
        <v>7601</v>
      </c>
      <c r="B38" s="13" t="str">
        <f>VLOOKUP(A38,Tabel1[[Location]:[WOA]],5,FALSE)</f>
        <v>Classic</v>
      </c>
    </row>
    <row r="39" spans="1:2" x14ac:dyDescent="0.35">
      <c r="A39" s="13" t="s">
        <v>7664</v>
      </c>
      <c r="B39" s="13" t="str">
        <f>VLOOKUP(A39,Tabel1[[Location]:[WOA]],5,FALSE)</f>
        <v>Classic</v>
      </c>
    </row>
    <row r="40" spans="1:2" x14ac:dyDescent="0.35">
      <c r="A40" s="13" t="s">
        <v>7947</v>
      </c>
      <c r="B40" s="13" t="str">
        <f>VLOOKUP(A40,Tabel1[[Location]:[WOA]],5,FALSE)</f>
        <v>Classic</v>
      </c>
    </row>
    <row r="41" spans="1:2" x14ac:dyDescent="0.35">
      <c r="A41" s="13" t="s">
        <v>8043</v>
      </c>
      <c r="B41" s="13" t="str">
        <f>VLOOKUP(A41,Tabel1[[Location]:[WOA]],5,FALSE)</f>
        <v>Classic</v>
      </c>
    </row>
    <row r="42" spans="1:2" x14ac:dyDescent="0.35">
      <c r="A42" s="13" t="s">
        <v>8277</v>
      </c>
      <c r="B42" s="13" t="str">
        <f>VLOOKUP(A42,Tabel1[[Location]:[WOA]],5,FALSE)</f>
        <v>Classic</v>
      </c>
    </row>
    <row r="43" spans="1:2" x14ac:dyDescent="0.35">
      <c r="A43" s="13" t="s">
        <v>8355</v>
      </c>
      <c r="B43" s="13" t="str">
        <f>VLOOKUP(A43,Tabel1[[Location]:[WOA]],5,FALSE)</f>
        <v>Classic</v>
      </c>
    </row>
    <row r="44" spans="1:2" x14ac:dyDescent="0.35">
      <c r="A44" s="13" t="s">
        <v>8608</v>
      </c>
      <c r="B44" s="13" t="str">
        <f>VLOOKUP(A44,Tabel1[[Location]:[WOA]],5,FALSE)</f>
        <v>Classic</v>
      </c>
    </row>
    <row r="45" spans="1:2" x14ac:dyDescent="0.35">
      <c r="A45" s="13" t="s">
        <v>8896</v>
      </c>
      <c r="B45" s="13" t="str">
        <f>VLOOKUP(A45,Tabel1[[Location]:[WOA]],5,FALSE)</f>
        <v>Classic</v>
      </c>
    </row>
    <row r="46" spans="1:2" x14ac:dyDescent="0.35">
      <c r="A46" s="13" t="s">
        <v>8957</v>
      </c>
      <c r="B46" s="13" t="str">
        <f>VLOOKUP(A46,Tabel1[[Location]:[WOA]],5,FALSE)</f>
        <v>Classic</v>
      </c>
    </row>
    <row r="47" spans="1:2" x14ac:dyDescent="0.35">
      <c r="A47" s="13" t="s">
        <v>9039</v>
      </c>
      <c r="B47" s="13" t="str">
        <f>VLOOKUP(A47,Tabel1[[Location]:[WOA]],5,FALSE)</f>
        <v>Dock</v>
      </c>
    </row>
    <row r="48" spans="1:2" x14ac:dyDescent="0.35">
      <c r="A48" s="13" t="s">
        <v>9087</v>
      </c>
      <c r="B48" s="13" t="str">
        <f>VLOOKUP(A48,Tabel1[[Location]:[WOA]],5,FALSE)</f>
        <v>Classic</v>
      </c>
    </row>
    <row r="49" spans="1:2" x14ac:dyDescent="0.35">
      <c r="A49" s="13" t="s">
        <v>9250</v>
      </c>
      <c r="B49" s="13" t="str">
        <f>VLOOKUP(A49,Tabel1[[Location]:[WOA]],5,FALSE)</f>
        <v>Classic</v>
      </c>
    </row>
    <row r="50" spans="1:2" x14ac:dyDescent="0.35">
      <c r="A50" s="13" t="s">
        <v>9372</v>
      </c>
      <c r="B50" s="13" t="str">
        <f>VLOOKUP(A50,Tabel1[[Location]:[WOA]],5,FALSE)</f>
        <v>Classic</v>
      </c>
    </row>
    <row r="51" spans="1:2" x14ac:dyDescent="0.35">
      <c r="A51" s="13" t="s">
        <v>9519</v>
      </c>
      <c r="B51" s="13" t="str">
        <f>VLOOKUP(A51,Tabel1[[Location]:[WOA]],5,FALSE)</f>
        <v>Classic</v>
      </c>
    </row>
    <row r="52" spans="1:2" x14ac:dyDescent="0.35">
      <c r="A52" s="13" t="s">
        <v>9665</v>
      </c>
      <c r="B52" s="13" t="str">
        <f>VLOOKUP(A52,Tabel1[[Location]:[WOA]],5,FALSE)</f>
        <v>Classic</v>
      </c>
    </row>
    <row r="53" spans="1:2" x14ac:dyDescent="0.35">
      <c r="A53" s="13" t="s">
        <v>9705</v>
      </c>
      <c r="B53" s="13" t="str">
        <f>VLOOKUP(A53,Tabel1[[Location]:[WOA]],5,FALSE)</f>
        <v>Classic</v>
      </c>
    </row>
    <row r="54" spans="1:2" x14ac:dyDescent="0.35">
      <c r="A54" s="13" t="s">
        <v>9847</v>
      </c>
      <c r="B54" s="13" t="str">
        <f>VLOOKUP(A54,Tabel1[[Location]:[WOA]],5,FALSE)</f>
        <v>Classic</v>
      </c>
    </row>
    <row r="55" spans="1:2" x14ac:dyDescent="0.35">
      <c r="A55" s="13" t="s">
        <v>9913</v>
      </c>
      <c r="B55" s="13" t="str">
        <f>VLOOKUP(A55,Tabel1[[Location]:[WOA]],5,FALSE)</f>
        <v>Classic</v>
      </c>
    </row>
    <row r="56" spans="1:2" x14ac:dyDescent="0.35">
      <c r="A56" s="13" t="s">
        <v>10068</v>
      </c>
      <c r="B56" s="13" t="str">
        <f>VLOOKUP(A56,Tabel1[[Location]:[WOA]],5,FALSE)</f>
        <v>Classic</v>
      </c>
    </row>
    <row r="57" spans="1:2" x14ac:dyDescent="0.35">
      <c r="A57" s="13" t="s">
        <v>10253</v>
      </c>
      <c r="B57" s="13" t="str">
        <f>VLOOKUP(A57,Tabel1[[Location]:[WOA]],5,FALSE)</f>
        <v>Classic</v>
      </c>
    </row>
    <row r="58" spans="1:2" x14ac:dyDescent="0.35">
      <c r="A58" s="13" t="s">
        <v>10314</v>
      </c>
      <c r="B58" s="13" t="str">
        <f>VLOOKUP(A58,Tabel1[[Location]:[WOA]],5,FALSE)</f>
        <v>Classic</v>
      </c>
    </row>
    <row r="59" spans="1:2" x14ac:dyDescent="0.35">
      <c r="A59" s="13" t="s">
        <v>10440</v>
      </c>
      <c r="B59" s="13" t="str">
        <f>VLOOKUP(A59,Tabel1[[Location]:[WOA]],5,FALSE)</f>
        <v>Classic</v>
      </c>
    </row>
    <row r="60" spans="1:2" x14ac:dyDescent="0.35">
      <c r="A60" s="13" t="s">
        <v>1804</v>
      </c>
      <c r="B60" s="13" t="str">
        <f>VLOOKUP(A60,Tabel1[[Location]:[WOA]],5,FALSE)</f>
        <v>Classic Blaauw</v>
      </c>
    </row>
    <row r="61" spans="1:2" x14ac:dyDescent="0.35">
      <c r="A61" s="13" t="s">
        <v>2009</v>
      </c>
      <c r="B61" s="13" t="str">
        <f>VLOOKUP(A61,Tabel1[[Location]:[WOA]],5,FALSE)</f>
        <v>Classic Blaauw</v>
      </c>
    </row>
    <row r="62" spans="1:2" x14ac:dyDescent="0.35">
      <c r="A62" s="13" t="s">
        <v>2930</v>
      </c>
      <c r="B62" s="13" t="str">
        <f>VLOOKUP(A62,Tabel1[[Location]:[WOA]],5,FALSE)</f>
        <v>Classic Blaauw</v>
      </c>
    </row>
    <row r="63" spans="1:2" x14ac:dyDescent="0.35">
      <c r="A63" s="13" t="s">
        <v>3005</v>
      </c>
      <c r="B63" s="13" t="str">
        <f>VLOOKUP(A63,Tabel1[[Location]:[WOA]],5,FALSE)</f>
        <v>Classic Blaauw</v>
      </c>
    </row>
    <row r="64" spans="1:2" x14ac:dyDescent="0.35">
      <c r="A64" s="13" t="s">
        <v>3248</v>
      </c>
      <c r="B64" s="13" t="str">
        <f>VLOOKUP(A64,Tabel1[[Location]:[WOA]],5,FALSE)</f>
        <v>Classic Blaauw</v>
      </c>
    </row>
    <row r="65" spans="1:2" x14ac:dyDescent="0.35">
      <c r="A65" s="13" t="s">
        <v>3437</v>
      </c>
      <c r="B65" s="13" t="str">
        <f>VLOOKUP(A65,Tabel1[[Location]:[WOA]],5,FALSE)</f>
        <v>Classic Blaauw</v>
      </c>
    </row>
    <row r="66" spans="1:2" x14ac:dyDescent="0.35">
      <c r="A66" s="13" t="s">
        <v>3816</v>
      </c>
      <c r="B66" s="13" t="str">
        <f>VLOOKUP(A66,Tabel1[[Location]:[WOA]],5,FALSE)</f>
        <v>Classic Blaauw</v>
      </c>
    </row>
    <row r="67" spans="1:2" x14ac:dyDescent="0.35">
      <c r="A67" s="13" t="s">
        <v>3432</v>
      </c>
      <c r="B67" s="13" t="str">
        <f>VLOOKUP(A67,Tabel1[[Location]:[WOA]],5,FALSE)</f>
        <v>Classic Blaauw</v>
      </c>
    </row>
    <row r="68" spans="1:2" x14ac:dyDescent="0.35">
      <c r="A68" s="13" t="s">
        <v>4006</v>
      </c>
      <c r="B68" s="13" t="str">
        <f>VLOOKUP(A68,Tabel1[[Location]:[WOA]],5,FALSE)</f>
        <v>Classic Blaauw</v>
      </c>
    </row>
    <row r="69" spans="1:2" x14ac:dyDescent="0.35">
      <c r="A69" s="13" t="s">
        <v>4334</v>
      </c>
      <c r="B69" s="13" t="str">
        <f>VLOOKUP(A69,Tabel1[[Location]:[WOA]],5,FALSE)</f>
        <v>Classic Blaauw</v>
      </c>
    </row>
    <row r="70" spans="1:2" x14ac:dyDescent="0.35">
      <c r="A70" s="13" t="s">
        <v>4421</v>
      </c>
      <c r="B70" s="13" t="str">
        <f>VLOOKUP(A70,Tabel1[[Location]:[WOA]],5,FALSE)</f>
        <v>Classic Blaauw</v>
      </c>
    </row>
    <row r="71" spans="1:2" x14ac:dyDescent="0.35">
      <c r="A71" s="13" t="s">
        <v>5730</v>
      </c>
      <c r="B71" s="13" t="str">
        <f>VLOOKUP(A71,Tabel1[[Location]:[WOA]],5,FALSE)</f>
        <v>Classic Blaauw</v>
      </c>
    </row>
    <row r="72" spans="1:2" x14ac:dyDescent="0.35">
      <c r="A72" s="13" t="s">
        <v>5920</v>
      </c>
      <c r="B72" s="13" t="str">
        <f>VLOOKUP(A72,Tabel1[[Location]:[WOA]],5,FALSE)</f>
        <v>Classic Blaauw</v>
      </c>
    </row>
    <row r="73" spans="1:2" x14ac:dyDescent="0.35">
      <c r="A73" s="13" t="s">
        <v>6289</v>
      </c>
      <c r="B73" s="13" t="str">
        <f>VLOOKUP(A73,Tabel1[[Location]:[WOA]],5,FALSE)</f>
        <v>Classic Blaauw</v>
      </c>
    </row>
    <row r="74" spans="1:2" x14ac:dyDescent="0.35">
      <c r="A74" s="13" t="s">
        <v>6978</v>
      </c>
      <c r="B74" s="13" t="str">
        <f>VLOOKUP(A74,Tabel1[[Location]:[WOA]],5,FALSE)</f>
        <v>Classic Blaauw</v>
      </c>
    </row>
    <row r="75" spans="1:2" x14ac:dyDescent="0.35">
      <c r="A75" s="13" t="s">
        <v>7547</v>
      </c>
      <c r="B75" s="13" t="str">
        <f>VLOOKUP(A75,Tabel1[[Location]:[WOA]],5,FALSE)</f>
        <v>Classic Blaauw</v>
      </c>
    </row>
    <row r="76" spans="1:2" x14ac:dyDescent="0.35">
      <c r="A76" s="13" t="s">
        <v>7836</v>
      </c>
      <c r="B76" s="13" t="str">
        <f>VLOOKUP(A76,Tabel1[[Location]:[WOA]],5,FALSE)</f>
        <v>Classic Blaauw</v>
      </c>
    </row>
    <row r="77" spans="1:2" x14ac:dyDescent="0.35">
      <c r="A77" s="13" t="s">
        <v>8179</v>
      </c>
      <c r="B77" s="13" t="str">
        <f>VLOOKUP(A77,Tabel1[[Location]:[WOA]],5,FALSE)</f>
        <v>Classic Blaauw</v>
      </c>
    </row>
    <row r="78" spans="1:2" x14ac:dyDescent="0.35">
      <c r="A78" s="13" t="s">
        <v>8260</v>
      </c>
      <c r="B78" s="13" t="str">
        <f>VLOOKUP(A78,Tabel1[[Location]:[WOA]],5,FALSE)</f>
        <v>Classic Blaauw</v>
      </c>
    </row>
    <row r="79" spans="1:2" x14ac:dyDescent="0.35">
      <c r="A79" s="13" t="s">
        <v>8721</v>
      </c>
      <c r="B79" s="13" t="str">
        <f>VLOOKUP(A79,Tabel1[[Location]:[WOA]],5,FALSE)</f>
        <v>Classic Blaauw</v>
      </c>
    </row>
    <row r="80" spans="1:2" x14ac:dyDescent="0.35">
      <c r="A80" s="13" t="s">
        <v>9124</v>
      </c>
      <c r="B80" s="13" t="str">
        <f>VLOOKUP(A80,Tabel1[[Location]:[WOA]],5,FALSE)</f>
        <v>Classic Blaauw</v>
      </c>
    </row>
    <row r="81" spans="1:2" x14ac:dyDescent="0.35">
      <c r="A81" s="13" t="s">
        <v>9288</v>
      </c>
      <c r="B81" s="13" t="str">
        <f>VLOOKUP(A81,Tabel1[[Location]:[WOA]],5,FALSE)</f>
        <v>Classic Blaauw</v>
      </c>
    </row>
    <row r="82" spans="1:2" x14ac:dyDescent="0.35">
      <c r="A82" s="13" t="s">
        <v>9436</v>
      </c>
      <c r="B82" s="13" t="str">
        <f>VLOOKUP(A82,Tabel1[[Location]:[WOA]],5,FALSE)</f>
        <v>Classic Blaauw</v>
      </c>
    </row>
    <row r="83" spans="1:2" x14ac:dyDescent="0.35">
      <c r="A83" s="13" t="s">
        <v>9457</v>
      </c>
      <c r="B83" s="13" t="str">
        <f>VLOOKUP(A83,Tabel1[[Location]:[WOA]],5,FALSE)</f>
        <v>Classic Blaauw</v>
      </c>
    </row>
    <row r="84" spans="1:2" x14ac:dyDescent="0.35">
      <c r="A84" s="13" t="s">
        <v>9569</v>
      </c>
      <c r="B84" s="13" t="str">
        <f>VLOOKUP(A84,Tabel1[[Location]:[WOA]],5,FALSE)</f>
        <v>Classic Blaauw</v>
      </c>
    </row>
    <row r="85" spans="1:2" x14ac:dyDescent="0.35">
      <c r="A85" s="13" t="s">
        <v>9600</v>
      </c>
      <c r="B85" s="13" t="str">
        <f>VLOOKUP(A85,Tabel1[[Location]:[WOA]],5,FALSE)</f>
        <v>Classic Blaauw</v>
      </c>
    </row>
    <row r="86" spans="1:2" x14ac:dyDescent="0.35">
      <c r="A86" s="13" t="s">
        <v>10012</v>
      </c>
      <c r="B86" s="13" t="str">
        <f>VLOOKUP(A86,Tabel1[[Location]:[WOA]],5,FALSE)</f>
        <v>Classic Blaauw</v>
      </c>
    </row>
    <row r="87" spans="1:2" x14ac:dyDescent="0.35">
      <c r="A87" s="13" t="s">
        <v>10372</v>
      </c>
      <c r="B87" s="13" t="str">
        <f>VLOOKUP(A87,Tabel1[[Location]:[WOA]],5,FALSE)</f>
        <v>Classic Blaauw</v>
      </c>
    </row>
    <row r="88" spans="1:2" x14ac:dyDescent="0.35">
      <c r="A88" s="13" t="s">
        <v>1432</v>
      </c>
      <c r="B88" s="13" t="str">
        <f>VLOOKUP(A88,Tabel1[[Location]:[WOA]],5,FALSE)</f>
        <v>Deck</v>
      </c>
    </row>
    <row r="89" spans="1:2" x14ac:dyDescent="0.35">
      <c r="A89" s="13" t="s">
        <v>2129</v>
      </c>
      <c r="B89" s="13" t="str">
        <f>VLOOKUP(A89,Tabel1[[Location]:[WOA]],5,FALSE)</f>
        <v>Deck</v>
      </c>
    </row>
    <row r="90" spans="1:2" x14ac:dyDescent="0.35">
      <c r="A90" s="13" t="s">
        <v>2378</v>
      </c>
      <c r="B90" s="13" t="str">
        <f>VLOOKUP(A90,Tabel1[[Location]:[WOA]],5,FALSE)</f>
        <v>Deck</v>
      </c>
    </row>
    <row r="91" spans="1:2" x14ac:dyDescent="0.35">
      <c r="A91" s="13" t="s">
        <v>2837</v>
      </c>
      <c r="B91" s="13" t="str">
        <f>VLOOKUP(A91,Tabel1[[Location]:[WOA]],5,FALSE)</f>
        <v>Classic</v>
      </c>
    </row>
    <row r="92" spans="1:2" x14ac:dyDescent="0.35">
      <c r="A92" s="13" t="s">
        <v>3129</v>
      </c>
      <c r="B92" s="13" t="str">
        <f>VLOOKUP(A92,Tabel1[[Location]:[WOA]],5,FALSE)</f>
        <v>Deck</v>
      </c>
    </row>
    <row r="93" spans="1:2" x14ac:dyDescent="0.35">
      <c r="A93" s="13" t="s">
        <v>3144</v>
      </c>
      <c r="B93" s="13" t="str">
        <f>VLOOKUP(A93,Tabel1[[Location]:[WOA]],5,FALSE)</f>
        <v>Deck</v>
      </c>
    </row>
    <row r="94" spans="1:2" x14ac:dyDescent="0.35">
      <c r="A94" s="13" t="s">
        <v>3499</v>
      </c>
      <c r="B94" s="13" t="str">
        <f>VLOOKUP(A94,Tabel1[[Location]:[WOA]],5,FALSE)</f>
        <v>Deck</v>
      </c>
    </row>
    <row r="95" spans="1:2" x14ac:dyDescent="0.35">
      <c r="A95" s="13" t="s">
        <v>3795</v>
      </c>
      <c r="B95" s="13" t="str">
        <f>VLOOKUP(A95,Tabel1[[Location]:[WOA]],5,FALSE)</f>
        <v>Deck</v>
      </c>
    </row>
    <row r="96" spans="1:2" x14ac:dyDescent="0.35">
      <c r="A96" s="13" t="s">
        <v>4764</v>
      </c>
      <c r="B96" s="13" t="str">
        <f>VLOOKUP(A96,Tabel1[[Location]:[WOA]],5,FALSE)</f>
        <v>Deck</v>
      </c>
    </row>
    <row r="97" spans="1:2" x14ac:dyDescent="0.35">
      <c r="A97" s="13" t="s">
        <v>4780</v>
      </c>
      <c r="B97" s="13" t="str">
        <f>VLOOKUP(A97,Tabel1[[Location]:[WOA]],5,FALSE)</f>
        <v>Deck</v>
      </c>
    </row>
    <row r="98" spans="1:2" x14ac:dyDescent="0.35">
      <c r="A98" s="13" t="s">
        <v>5236</v>
      </c>
      <c r="B98" s="13" t="str">
        <f>VLOOKUP(A98,Tabel1[[Location]:[WOA]],5,FALSE)</f>
        <v>Deck</v>
      </c>
    </row>
    <row r="99" spans="1:2" x14ac:dyDescent="0.35">
      <c r="A99" s="13" t="s">
        <v>5365</v>
      </c>
      <c r="B99" s="13" t="str">
        <f>VLOOKUP(A99,Tabel1[[Location]:[WOA]],5,FALSE)</f>
        <v>Deck</v>
      </c>
    </row>
    <row r="100" spans="1:2" x14ac:dyDescent="0.35">
      <c r="A100" s="13" t="s">
        <v>6262</v>
      </c>
      <c r="B100" s="13" t="str">
        <f>VLOOKUP(A100,Tabel1[[Location]:[WOA]],5,FALSE)</f>
        <v>Deck</v>
      </c>
    </row>
    <row r="101" spans="1:2" x14ac:dyDescent="0.35">
      <c r="A101" s="13" t="s">
        <v>6372</v>
      </c>
      <c r="B101" s="13" t="str">
        <f>VLOOKUP(A101,Tabel1[[Location]:[WOA]],5,FALSE)</f>
        <v>Deck</v>
      </c>
    </row>
    <row r="102" spans="1:2" x14ac:dyDescent="0.35">
      <c r="A102" s="13" t="s">
        <v>6728</v>
      </c>
      <c r="B102" s="13" t="str">
        <f>VLOOKUP(A102,Tabel1[[Location]:[WOA]],5,FALSE)</f>
        <v>Deck</v>
      </c>
    </row>
    <row r="103" spans="1:2" x14ac:dyDescent="0.35">
      <c r="A103" s="13" t="s">
        <v>7737</v>
      </c>
      <c r="B103" s="13" t="str">
        <f>VLOOKUP(A103,Tabel1[[Location]:[WOA]],5,FALSE)</f>
        <v>Deck</v>
      </c>
    </row>
    <row r="104" spans="1:2" x14ac:dyDescent="0.35">
      <c r="A104" s="13" t="s">
        <v>8029</v>
      </c>
      <c r="B104" s="13" t="str">
        <f>VLOOKUP(A104,Tabel1[[Location]:[WOA]],5,FALSE)</f>
        <v>Deck</v>
      </c>
    </row>
    <row r="105" spans="1:2" x14ac:dyDescent="0.35">
      <c r="A105" s="13" t="s">
        <v>8110</v>
      </c>
      <c r="B105" s="13" t="str">
        <f>VLOOKUP(A105,Tabel1[[Location]:[WOA]],5,FALSE)</f>
        <v>Deck</v>
      </c>
    </row>
    <row r="106" spans="1:2" x14ac:dyDescent="0.35">
      <c r="A106" s="13" t="s">
        <v>8595</v>
      </c>
      <c r="B106" s="13" t="str">
        <f>VLOOKUP(A106,Tabel1[[Location]:[WOA]],5,FALSE)</f>
        <v>Deck</v>
      </c>
    </row>
    <row r="107" spans="1:2" x14ac:dyDescent="0.35">
      <c r="A107" s="13" t="s">
        <v>9503</v>
      </c>
      <c r="B107" s="13" t="str">
        <f>VLOOKUP(A107,Tabel1[[Location]:[WOA]],5,FALSE)</f>
        <v>Deck</v>
      </c>
    </row>
    <row r="108" spans="1:2" x14ac:dyDescent="0.35">
      <c r="A108" s="13" t="s">
        <v>10300</v>
      </c>
      <c r="B108" s="13" t="str">
        <f>VLOOKUP(A108,Tabel1[[Location]:[WOA]],5,FALSE)</f>
        <v>Deck</v>
      </c>
    </row>
    <row r="109" spans="1:2" x14ac:dyDescent="0.35">
      <c r="A109" s="13" t="s">
        <v>790</v>
      </c>
      <c r="B109" s="13" t="str">
        <f>VLOOKUP(A109,Tabel1[[Location]:[WOA]],5,FALSE)</f>
        <v>Dock</v>
      </c>
    </row>
    <row r="110" spans="1:2" x14ac:dyDescent="0.35">
      <c r="A110" s="13" t="s">
        <v>1299</v>
      </c>
      <c r="B110" s="13" t="str">
        <f>VLOOKUP(A110,Tabel1[[Location]:[WOA]],5,FALSE)</f>
        <v>Dock</v>
      </c>
    </row>
    <row r="111" spans="1:2" x14ac:dyDescent="0.35">
      <c r="A111" s="13" t="s">
        <v>1486</v>
      </c>
      <c r="B111" s="13" t="str">
        <f>VLOOKUP(A111,Tabel1[[Location]:[WOA]],5,FALSE)</f>
        <v>Dock</v>
      </c>
    </row>
    <row r="112" spans="1:2" x14ac:dyDescent="0.35">
      <c r="A112" s="13" t="s">
        <v>1859</v>
      </c>
      <c r="B112" s="13" t="str">
        <f>VLOOKUP(A112,Tabel1[[Location]:[WOA]],5,FALSE)</f>
        <v>Dock</v>
      </c>
    </row>
    <row r="113" spans="1:2" x14ac:dyDescent="0.35">
      <c r="A113" s="13" t="s">
        <v>1961</v>
      </c>
      <c r="B113" s="13" t="str">
        <f>VLOOKUP(A113,Tabel1[[Location]:[WOA]],5,FALSE)</f>
        <v>Dock</v>
      </c>
    </row>
    <row r="114" spans="1:2" x14ac:dyDescent="0.35">
      <c r="A114" s="13" t="s">
        <v>2704</v>
      </c>
      <c r="B114" s="13" t="str">
        <f>VLOOKUP(A114,Tabel1[[Location]:[WOA]],5,FALSE)</f>
        <v>Dock</v>
      </c>
    </row>
    <row r="115" spans="1:2" x14ac:dyDescent="0.35">
      <c r="A115" s="13" t="s">
        <v>2795</v>
      </c>
      <c r="B115" s="13" t="str">
        <f>VLOOKUP(A115,Tabel1[[Location]:[WOA]],5,FALSE)</f>
        <v>Dock</v>
      </c>
    </row>
    <row r="116" spans="1:2" x14ac:dyDescent="0.35">
      <c r="A116" s="13" t="s">
        <v>3080</v>
      </c>
      <c r="B116" s="13" t="str">
        <f>VLOOKUP(A116,Tabel1[[Location]:[WOA]],5,FALSE)</f>
        <v>Dock</v>
      </c>
    </row>
    <row r="117" spans="1:2" x14ac:dyDescent="0.35">
      <c r="A117" s="13" t="s">
        <v>3169</v>
      </c>
      <c r="B117" s="13" t="str">
        <f>VLOOKUP(A117,Tabel1[[Location]:[WOA]],5,FALSE)</f>
        <v>Dock</v>
      </c>
    </row>
    <row r="118" spans="1:2" x14ac:dyDescent="0.35">
      <c r="A118" s="13" t="s">
        <v>3325</v>
      </c>
      <c r="B118" s="13" t="str">
        <f>VLOOKUP(A118,Tabel1[[Location]:[WOA]],5,FALSE)</f>
        <v>Dock</v>
      </c>
    </row>
    <row r="119" spans="1:2" x14ac:dyDescent="0.35">
      <c r="A119" s="13" t="s">
        <v>3357</v>
      </c>
      <c r="B119" s="13" t="str">
        <f>VLOOKUP(A119,Tabel1[[Location]:[WOA]],5,FALSE)</f>
        <v>Dock</v>
      </c>
    </row>
    <row r="120" spans="1:2" x14ac:dyDescent="0.35">
      <c r="A120" s="13" t="s">
        <v>4188</v>
      </c>
      <c r="B120" s="13" t="str">
        <f>VLOOKUP(A120,Tabel1[[Location]:[WOA]],5,FALSE)</f>
        <v>Dock</v>
      </c>
    </row>
    <row r="121" spans="1:2" x14ac:dyDescent="0.35">
      <c r="A121" s="13" t="s">
        <v>4799</v>
      </c>
      <c r="B121" s="13" t="str">
        <f>VLOOKUP(A121,Tabel1[[Location]:[WOA]],5,FALSE)</f>
        <v>Dock</v>
      </c>
    </row>
    <row r="122" spans="1:2" x14ac:dyDescent="0.35">
      <c r="A122" s="13" t="s">
        <v>4876</v>
      </c>
      <c r="B122" s="13" t="str">
        <f>VLOOKUP(A122,Tabel1[[Location]:[WOA]],5,FALSE)</f>
        <v>Dock</v>
      </c>
    </row>
    <row r="123" spans="1:2" x14ac:dyDescent="0.35">
      <c r="A123" s="13" t="s">
        <v>4997</v>
      </c>
      <c r="B123" s="13" t="str">
        <f>VLOOKUP(A123,Tabel1[[Location]:[WOA]],5,FALSE)</f>
        <v>Dock</v>
      </c>
    </row>
    <row r="124" spans="1:2" x14ac:dyDescent="0.35">
      <c r="A124" s="13" t="s">
        <v>5044</v>
      </c>
      <c r="B124" s="13" t="str">
        <f>VLOOKUP(A124,Tabel1[[Location]:[WOA]],5,FALSE)</f>
        <v>Dock</v>
      </c>
    </row>
    <row r="125" spans="1:2" x14ac:dyDescent="0.35">
      <c r="A125" s="13" t="s">
        <v>5140</v>
      </c>
      <c r="B125" s="13" t="str">
        <f>VLOOKUP(A125,Tabel1[[Location]:[WOA]],5,FALSE)</f>
        <v>Dock</v>
      </c>
    </row>
    <row r="126" spans="1:2" x14ac:dyDescent="0.35">
      <c r="A126" s="13" t="s">
        <v>5411</v>
      </c>
      <c r="B126" s="13" t="str">
        <f>VLOOKUP(A126,Tabel1[[Location]:[WOA]],5,FALSE)</f>
        <v>Dock</v>
      </c>
    </row>
    <row r="127" spans="1:2" x14ac:dyDescent="0.35">
      <c r="A127" s="13" t="s">
        <v>5506</v>
      </c>
      <c r="B127" s="13" t="str">
        <f>VLOOKUP(A127,Tabel1[[Location]:[WOA]],5,FALSE)</f>
        <v>Dock</v>
      </c>
    </row>
    <row r="128" spans="1:2" x14ac:dyDescent="0.35">
      <c r="A128" s="13" t="s">
        <v>5621</v>
      </c>
      <c r="B128" s="13" t="str">
        <f>VLOOKUP(A128,Tabel1[[Location]:[WOA]],5,FALSE)</f>
        <v>Dock</v>
      </c>
    </row>
    <row r="129" spans="1:2" x14ac:dyDescent="0.35">
      <c r="A129" s="13" t="s">
        <v>6054</v>
      </c>
      <c r="B129" s="13" t="str">
        <f>VLOOKUP(A129,Tabel1[[Location]:[WOA]],5,FALSE)</f>
        <v>Dock</v>
      </c>
    </row>
    <row r="130" spans="1:2" x14ac:dyDescent="0.35">
      <c r="A130" s="13" t="s">
        <v>6601</v>
      </c>
      <c r="B130" s="13" t="str">
        <f>VLOOKUP(A130,Tabel1[[Location]:[WOA]],5,FALSE)</f>
        <v>Dock</v>
      </c>
    </row>
    <row r="131" spans="1:2" x14ac:dyDescent="0.35">
      <c r="A131" s="13" t="s">
        <v>7015</v>
      </c>
      <c r="B131" s="13" t="str">
        <f>VLOOKUP(A131,Tabel1[[Location]:[WOA]],5,FALSE)</f>
        <v>Dock</v>
      </c>
    </row>
    <row r="132" spans="1:2" x14ac:dyDescent="0.35">
      <c r="A132" s="13" t="s">
        <v>7429</v>
      </c>
      <c r="B132" s="13" t="str">
        <f>VLOOKUP(A132,Tabel1[[Location]:[WOA]],5,FALSE)</f>
        <v>Dock</v>
      </c>
    </row>
    <row r="133" spans="1:2" x14ac:dyDescent="0.35">
      <c r="A133" s="13" t="s">
        <v>7750</v>
      </c>
      <c r="B133" s="13" t="str">
        <f>VLOOKUP(A133,Tabel1[[Location]:[WOA]],5,FALSE)</f>
        <v>Dock</v>
      </c>
    </row>
    <row r="134" spans="1:2" x14ac:dyDescent="0.35">
      <c r="A134" s="13" t="s">
        <v>8486</v>
      </c>
      <c r="B134" s="13" t="str">
        <f>VLOOKUP(A134,Tabel1[[Location]:[WOA]],5,FALSE)</f>
        <v>Dock</v>
      </c>
    </row>
    <row r="135" spans="1:2" x14ac:dyDescent="0.35">
      <c r="A135" s="13" t="s">
        <v>8803</v>
      </c>
      <c r="B135" s="13" t="str">
        <f>VLOOKUP(A135,Tabel1[[Location]:[WOA]],5,FALSE)</f>
        <v>Classic</v>
      </c>
    </row>
    <row r="136" spans="1:2" x14ac:dyDescent="0.35">
      <c r="A136" s="13" t="s">
        <v>9724</v>
      </c>
      <c r="B136" s="13" t="str">
        <f>VLOOKUP(A136,Tabel1[[Location]:[WOA]],5,FALSE)</f>
        <v>Dock</v>
      </c>
    </row>
    <row r="137" spans="1:2" x14ac:dyDescent="0.35">
      <c r="A137" s="13" t="s">
        <v>10403</v>
      </c>
      <c r="B137" s="13" t="str">
        <f>VLOOKUP(A137,Tabel1[[Location]:[WOA]],5,FALSE)</f>
        <v>Dock</v>
      </c>
    </row>
    <row r="138" spans="1:2" x14ac:dyDescent="0.35">
      <c r="A138" s="13" t="s">
        <v>10482</v>
      </c>
      <c r="B138" s="13" t="str">
        <f>VLOOKUP(A138,Tabel1[[Location]:[WOA]],5,FALSE)</f>
        <v>Dock</v>
      </c>
    </row>
    <row r="139" spans="1:2" x14ac:dyDescent="0.35">
      <c r="A139" s="13" t="s">
        <v>648</v>
      </c>
      <c r="B139" s="13" t="str">
        <f>VLOOKUP(A139,Tabel1[[Location]:[WOA]],5,FALSE)</f>
        <v>Houthaven</v>
      </c>
    </row>
    <row r="140" spans="1:2" x14ac:dyDescent="0.35">
      <c r="A140" s="13" t="s">
        <v>756</v>
      </c>
      <c r="B140" s="13" t="str">
        <f>VLOOKUP(A140,Tabel1[[Location]:[WOA]],5,FALSE)</f>
        <v>Houthaven</v>
      </c>
    </row>
    <row r="141" spans="1:2" x14ac:dyDescent="0.35">
      <c r="A141" s="13" t="s">
        <v>2557</v>
      </c>
      <c r="B141" s="13" t="str">
        <f>VLOOKUP(A141,Tabel1[[Location]:[WOA]],5,FALSE)</f>
        <v>Houthaven</v>
      </c>
    </row>
    <row r="142" spans="1:2" x14ac:dyDescent="0.35">
      <c r="A142" s="13" t="s">
        <v>2917</v>
      </c>
      <c r="B142" s="13" t="str">
        <f>VLOOKUP(A142,Tabel1[[Location]:[WOA]],5,FALSE)</f>
        <v>Houthaven</v>
      </c>
    </row>
    <row r="143" spans="1:2" x14ac:dyDescent="0.35">
      <c r="A143" s="13" t="s">
        <v>5902</v>
      </c>
      <c r="B143" s="13" t="str">
        <f>VLOOKUP(A143,Tabel1[[Location]:[WOA]],5,FALSE)</f>
        <v>Houthaven</v>
      </c>
    </row>
    <row r="144" spans="1:2" x14ac:dyDescent="0.35">
      <c r="A144" s="13" t="s">
        <v>6266</v>
      </c>
      <c r="B144" s="13" t="str">
        <f>VLOOKUP(A144,Tabel1[[Location]:[WOA]],5,FALSE)</f>
        <v>Houthaven</v>
      </c>
    </row>
    <row r="145" spans="1:2" x14ac:dyDescent="0.35">
      <c r="A145" s="13" t="s">
        <v>6715</v>
      </c>
      <c r="B145" s="13" t="str">
        <f>VLOOKUP(A145,Tabel1[[Location]:[WOA]],5,FALSE)</f>
        <v>Houthaven</v>
      </c>
    </row>
    <row r="146" spans="1:2" x14ac:dyDescent="0.35">
      <c r="A146" s="13" t="s">
        <v>7039</v>
      </c>
      <c r="B146" s="13" t="str">
        <f>VLOOKUP(A146,Tabel1[[Location]:[WOA]],5,FALSE)</f>
        <v>Houthaven</v>
      </c>
    </row>
    <row r="147" spans="1:2" x14ac:dyDescent="0.35">
      <c r="A147" s="13" t="s">
        <v>8699</v>
      </c>
      <c r="B147" s="13" t="str">
        <f>VLOOKUP(A147,Tabel1[[Location]:[WOA]],5,FALSE)</f>
        <v>Houthaven</v>
      </c>
    </row>
    <row r="148" spans="1:2" x14ac:dyDescent="0.35">
      <c r="A148" s="13" t="s">
        <v>9647</v>
      </c>
      <c r="B148" s="13" t="str">
        <f>VLOOKUP(A148,Tabel1[[Location]:[WOA]],5,FALSE)</f>
        <v>Houthaven</v>
      </c>
    </row>
    <row r="149" spans="1:2" x14ac:dyDescent="0.35">
      <c r="A149" s="13" t="s">
        <v>10288</v>
      </c>
      <c r="B149" s="13" t="str">
        <f>VLOOKUP(A149,Tabel1[[Location]:[WOA]],5,FALSE)</f>
        <v>Houthaven</v>
      </c>
    </row>
    <row r="150" spans="1:2" x14ac:dyDescent="0.35">
      <c r="A150" s="13" t="s">
        <v>10307</v>
      </c>
      <c r="B150" s="13" t="str">
        <f>VLOOKUP(A150,Tabel1[[Location]:[WOA]],5,FALSE)</f>
        <v>Houthaven</v>
      </c>
    </row>
    <row r="151" spans="1:2" x14ac:dyDescent="0.35">
      <c r="A151" s="13" t="s">
        <v>169</v>
      </c>
      <c r="B151" s="13" t="str">
        <f>VLOOKUP(A151,Tabel1[[Location]:[WOA]],5,FALSE)</f>
        <v>Salon</v>
      </c>
    </row>
    <row r="152" spans="1:2" x14ac:dyDescent="0.35">
      <c r="A152" s="13" t="s">
        <v>2428</v>
      </c>
      <c r="B152" s="13" t="str">
        <f>VLOOKUP(A152,Tabel1[[Location]:[WOA]],5,FALSE)</f>
        <v>Salon</v>
      </c>
    </row>
    <row r="153" spans="1:2" x14ac:dyDescent="0.35">
      <c r="A153" s="13" t="s">
        <v>560</v>
      </c>
      <c r="B153" s="13" t="str">
        <f>VLOOKUP(A153,Tabel1[[Location]:[WOA]],5,FALSE)</f>
        <v>Salon</v>
      </c>
    </row>
    <row r="154" spans="1:2" x14ac:dyDescent="0.35">
      <c r="A154" s="13" t="s">
        <v>1688</v>
      </c>
      <c r="B154" s="13" t="str">
        <f>VLOOKUP(A154,Tabel1[[Location]:[WOA]],5,FALSE)</f>
        <v>Salon</v>
      </c>
    </row>
    <row r="155" spans="1:2" x14ac:dyDescent="0.35">
      <c r="A155" s="13" t="s">
        <v>2161</v>
      </c>
      <c r="B155" s="13" t="str">
        <f>VLOOKUP(A155,Tabel1[[Location]:[WOA]],5,FALSE)</f>
        <v>Salon</v>
      </c>
    </row>
    <row r="156" spans="1:2" x14ac:dyDescent="0.35">
      <c r="A156" s="13" t="s">
        <v>10651</v>
      </c>
      <c r="B156" s="13" t="e">
        <f>VLOOKUP(A156,Tabel1[[Location]:[WOA]],5,FALSE)</f>
        <v>#N/A</v>
      </c>
    </row>
    <row r="157" spans="1:2" x14ac:dyDescent="0.35">
      <c r="A157" s="13" t="s">
        <v>3502</v>
      </c>
      <c r="B157" s="13" t="str">
        <f>VLOOKUP(A157,Tabel1[[Location]:[WOA]],5,FALSE)</f>
        <v>Salon</v>
      </c>
    </row>
    <row r="158" spans="1:2" x14ac:dyDescent="0.35">
      <c r="A158" s="13" t="s">
        <v>4066</v>
      </c>
      <c r="B158" s="13" t="str">
        <f>VLOOKUP(A158,Tabel1[[Location]:[WOA]],5,FALSE)</f>
        <v>Salon</v>
      </c>
    </row>
    <row r="159" spans="1:2" x14ac:dyDescent="0.35">
      <c r="A159" s="13" t="s">
        <v>4529</v>
      </c>
      <c r="B159" s="13" t="str">
        <f>VLOOKUP(A159,Tabel1[[Location]:[WOA]],5,FALSE)</f>
        <v>Salon</v>
      </c>
    </row>
    <row r="160" spans="1:2" x14ac:dyDescent="0.35">
      <c r="A160" s="13" t="s">
        <v>2582</v>
      </c>
      <c r="B160" s="13" t="str">
        <f>VLOOKUP(A160,Tabel1[[Location]:[WOA]],5,FALSE)</f>
        <v>Salon</v>
      </c>
    </row>
    <row r="161" spans="1:2" x14ac:dyDescent="0.35">
      <c r="A161" s="13" t="s">
        <v>6070</v>
      </c>
      <c r="B161" s="13" t="str">
        <f>VLOOKUP(A161,Tabel1[[Location]:[WOA]],5,FALSE)</f>
        <v>Salon</v>
      </c>
    </row>
    <row r="162" spans="1:2" x14ac:dyDescent="0.35">
      <c r="A162" s="13" t="s">
        <v>6384</v>
      </c>
      <c r="B162" s="13" t="str">
        <f>VLOOKUP(A162,Tabel1[[Location]:[WOA]],5,FALSE)</f>
        <v>Salon</v>
      </c>
    </row>
    <row r="163" spans="1:2" x14ac:dyDescent="0.35">
      <c r="A163" s="13" t="s">
        <v>6541</v>
      </c>
      <c r="B163" s="13" t="str">
        <f>VLOOKUP(A163,Tabel1[[Location]:[WOA]],5,FALSE)</f>
        <v>Salon</v>
      </c>
    </row>
    <row r="164" spans="1:2" x14ac:dyDescent="0.35">
      <c r="A164" s="13" t="s">
        <v>7051</v>
      </c>
      <c r="B164" s="13" t="str">
        <f>VLOOKUP(A164,Tabel1[[Location]:[WOA]],5,FALSE)</f>
        <v>Salon</v>
      </c>
    </row>
    <row r="165" spans="1:2" x14ac:dyDescent="0.35">
      <c r="A165" s="13" t="s">
        <v>7119</v>
      </c>
      <c r="B165" s="13" t="str">
        <f>VLOOKUP(A165,Tabel1[[Location]:[WOA]],5,FALSE)</f>
        <v>Salon</v>
      </c>
    </row>
    <row r="166" spans="1:2" x14ac:dyDescent="0.35">
      <c r="A166" s="13" t="s">
        <v>8429</v>
      </c>
      <c r="B166" s="13" t="str">
        <f>VLOOKUP(A166,Tabel1[[Location]:[WOA]],5,FALSE)</f>
        <v>Salon</v>
      </c>
    </row>
    <row r="167" spans="1:2" x14ac:dyDescent="0.35">
      <c r="A167" s="13" t="s">
        <v>9214</v>
      </c>
      <c r="B167" s="13" t="str">
        <f>VLOOKUP(A167,Tabel1[[Location]:[WOA]],5,FALSE)</f>
        <v>Salon</v>
      </c>
    </row>
    <row r="168" spans="1:2" x14ac:dyDescent="0.35">
      <c r="A168" s="13" t="s">
        <v>9790</v>
      </c>
      <c r="B168" s="13" t="str">
        <f>VLOOKUP(A168,Tabel1[[Location]:[WOA]],5,FALSE)</f>
        <v>Salon</v>
      </c>
    </row>
    <row r="169" spans="1:2" x14ac:dyDescent="0.35">
      <c r="A169" s="13" t="s">
        <v>10177</v>
      </c>
      <c r="B169" s="13" t="str">
        <f>VLOOKUP(A169,Tabel1[[Location]:[WOA]],5,FALSE)</f>
        <v>Salon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52906973FEDB46AED10551786ED781" ma:contentTypeVersion="11" ma:contentTypeDescription="Create a new document." ma:contentTypeScope="" ma:versionID="87ae6eb9da26219e8ccab04d8b826613">
  <xsd:schema xmlns:xsd="http://www.w3.org/2001/XMLSchema" xmlns:xs="http://www.w3.org/2001/XMLSchema" xmlns:p="http://schemas.microsoft.com/office/2006/metadata/properties" xmlns:ns2="2ab57db7-f56b-42ee-8cb3-4acee674caaa" xmlns:ns3="15602a7e-624e-4ef2-af37-b560c800a135" targetNamespace="http://schemas.microsoft.com/office/2006/metadata/properties" ma:root="true" ma:fieldsID="7b97fe33db5a2d6e9a0fb47c18133cf0" ns2:_="" ns3:_="">
    <xsd:import namespace="2ab57db7-f56b-42ee-8cb3-4acee674caaa"/>
    <xsd:import namespace="15602a7e-624e-4ef2-af37-b560c800a1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b57db7-f56b-42ee-8cb3-4acee674ca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602a7e-624e-4ef2-af37-b560c800a13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EC7B045-F29D-4AF8-A703-6DD98AF831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b57db7-f56b-42ee-8cb3-4acee674caaa"/>
    <ds:schemaRef ds:uri="15602a7e-624e-4ef2-af37-b560c800a1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EC8E6AE-55AF-454C-A6B3-07022B499A0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44E5944-84DD-4821-AA2B-EB89F9F1669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Boeking</vt:lpstr>
      <vt:lpstr>verkoop in tijd gezet</vt:lpstr>
      <vt:lpstr>Verkoop in Tijd</vt:lpstr>
      <vt:lpstr>Bezetting Tijdslots</vt:lpstr>
      <vt:lpstr>--</vt:lpstr>
      <vt:lpstr>Bezetting gasten</vt:lpstr>
      <vt:lpstr>'Bezetting Tijdslots'!Extract</vt:lpstr>
      <vt:lpstr>'Verkoop in Tijd'!Extract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Femke van Straten</dc:creator>
  <cp:keywords/>
  <dc:description/>
  <cp:lastModifiedBy>Elian Borcut</cp:lastModifiedBy>
  <cp:revision/>
  <dcterms:created xsi:type="dcterms:W3CDTF">2015-08-08T08:46:36Z</dcterms:created>
  <dcterms:modified xsi:type="dcterms:W3CDTF">2025-03-18T17:07:10Z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0x0101000352906973FEDB46AED10551786ED781</vt:lpwstr>
  </property>
  <property fmtid="{D5CDD505-2E9C-101B-9397-08002B2CF9AE}" pid="3" name="Order">
    <vt:r8>6200</vt:r8>
  </property>
  <property fmtid="{D5CDD505-2E9C-101B-9397-08002B2CF9AE}" pid="4" name="AuthorIds_UIVersion_2048">
    <vt:lpwstr>36</vt:lpwstr>
  </property>
  <property fmtid="{D5CDD505-2E9C-101B-9397-08002B2CF9AE}" pid="5" name="AuthorIds_UIVersion_10752">
    <vt:lpwstr>36</vt:lpwstr>
  </property>
</Properties>
</file>