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624"/>
  <workbookPr codeName="ThisWorkbook"/>
  <mc:AlternateContent xmlns:mc="http://schemas.openxmlformats.org/markup-compatibility/2006">
    <mc:Choice Requires="x15">
      <x15ac:absPath xmlns:x15ac="http://schemas.microsoft.com/office/spreadsheetml/2010/11/ac" url="F:\CONSULTORIAS\IdeaData\Temas Investigacion\Tema Impacto Pobreza\Bases\"/>
    </mc:Choice>
  </mc:AlternateContent>
  <xr:revisionPtr revIDLastSave="0" documentId="13_ncr:1_{AE673DDB-C097-48F7-9549-9D1BC455D0F0}" xr6:coauthVersionLast="45" xr6:coauthVersionMax="45" xr10:uidLastSave="{00000000-0000-0000-0000-000000000000}"/>
  <bookViews>
    <workbookView xWindow="-120" yWindow="-120" windowWidth="24240" windowHeight="13140" tabRatio="907" firstSheet="2" activeTab="10" xr2:uid="{00000000-000D-0000-FFFF-FFFF00000000}"/>
  </bookViews>
  <sheets>
    <sheet name="Portada" sheetId="39" r:id="rId1"/>
    <sheet name="Portadaant" sheetId="15" state="hidden" r:id="rId2"/>
    <sheet name="Contenido" sheetId="12" r:id="rId3"/>
    <sheet name="Hoja1" sheetId="36" state="hidden" r:id="rId4"/>
    <sheet name="CONSISTENCIAS" sheetId="38" state="hidden" r:id="rId5"/>
    <sheet name="Glosario" sheetId="27" r:id="rId6"/>
    <sheet name="1. Monto" sheetId="32" r:id="rId7"/>
    <sheet name="2. No._operaciones" sheetId="33" r:id="rId8"/>
    <sheet name="3. País_origen" sheetId="10" r:id="rId9"/>
    <sheet name="4. Zona_geográfica_deptos." sheetId="11" r:id="rId10"/>
    <sheet name="5. Municipios" sheetId="9" r:id="rId11"/>
    <sheet name="6. Agentes_y_tipo_transferencia" sheetId="19" r:id="rId12"/>
    <sheet name="7.Remesas corrientes y capital" sheetId="37" r:id="rId13"/>
    <sheet name="Serie" sheetId="40" r:id="rId14"/>
  </sheets>
  <externalReferences>
    <externalReference r:id="rId15"/>
    <externalReference r:id="rId16"/>
  </externalReferences>
  <definedNames>
    <definedName name="\p">#N/A</definedName>
    <definedName name="_Order1" hidden="1">0</definedName>
    <definedName name="A_impresión_IM">#REF!</definedName>
    <definedName name="_xlnm.Print_Area" localSheetId="8">'3. País_origen'!$A$1:$M$69</definedName>
    <definedName name="_xlnm.Print_Area" localSheetId="9">'4. Zona_geográfica_deptos.'!$A$1:$AN$31</definedName>
    <definedName name="_xlnm.Print_Area" localSheetId="10">'5. Municipios'!$A$1:$Q$82</definedName>
    <definedName name="_xlnm.Print_Area" localSheetId="11">'6. Agentes_y_tipo_transferencia'!$A$1:$X$38</definedName>
    <definedName name="_xlnm.Print_Area" localSheetId="12">'7.Remesas corrientes y capital'!$A$1:$J$15</definedName>
    <definedName name="CUADROVI">#REF!</definedName>
    <definedName name="CUADROVII">#REF!</definedName>
    <definedName name="deshispano">#REF!</definedName>
    <definedName name="_xlnm.Recorder">[1]Macro1!$B$1:$B$65536</definedName>
    <definedName name="InicioAño">[2]Hoja15!$T$8</definedName>
    <definedName name="MesFin">[2]Hoja15!$U$4</definedName>
    <definedName name="MesFinCorto">[2]Hoja15!$U$5</definedName>
    <definedName name="MesFinMin">[2]Hoja15!$U$7</definedName>
    <definedName name="MesFinNum">[2]Hoja15!$U$13</definedName>
    <definedName name="MesIni">[2]Hoja15!$T$4</definedName>
    <definedName name="MesIniCorto">[2]Hoja15!$T$5</definedName>
    <definedName name="MesIniMin">[2]Hoja15!$T$7</definedName>
    <definedName name="PeriodoAct">[2]Hoja15!$T$6</definedName>
    <definedName name="TablaAños">[2]Hoja15!$AB$3:$AC$24</definedName>
    <definedName name="TablaMes">[2]Hoja15!$Y$3:$Z$15</definedName>
    <definedName name="TablaMesCortoMin">[2]Hoja15!#REF!</definedName>
    <definedName name="TablaMesesCortos">[2]Hoja15!#REF!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 i="40" l="1"/>
  <c r="E4" i="40"/>
  <c r="E5" i="40"/>
  <c r="E6" i="40"/>
  <c r="E7" i="40"/>
  <c r="E8" i="40"/>
  <c r="E9" i="40"/>
  <c r="E10" i="40"/>
  <c r="E11" i="40"/>
  <c r="E12" i="40"/>
  <c r="E13" i="40"/>
  <c r="E14" i="40"/>
  <c r="E15" i="40"/>
  <c r="E16" i="40"/>
  <c r="E17" i="40"/>
  <c r="E18" i="40"/>
  <c r="E19" i="40"/>
  <c r="E20" i="40"/>
  <c r="E21" i="40"/>
  <c r="E22" i="40"/>
  <c r="E23" i="40"/>
  <c r="E24" i="40"/>
  <c r="E25" i="40"/>
  <c r="E26" i="40"/>
  <c r="E27" i="40"/>
  <c r="E28" i="40"/>
  <c r="E29" i="40"/>
  <c r="E30" i="40"/>
  <c r="E31" i="40"/>
  <c r="E32" i="40"/>
  <c r="E33" i="40"/>
  <c r="E34" i="40"/>
  <c r="E35" i="40"/>
  <c r="E36" i="40"/>
  <c r="E37" i="40"/>
  <c r="E38" i="40"/>
  <c r="E39" i="40"/>
  <c r="E40" i="40"/>
  <c r="E41" i="40"/>
  <c r="E42" i="40"/>
  <c r="E43" i="40"/>
  <c r="E44" i="40"/>
  <c r="E45" i="40"/>
  <c r="E46" i="40"/>
  <c r="E47" i="40"/>
  <c r="E48" i="40"/>
  <c r="E49" i="40"/>
  <c r="E50" i="40"/>
  <c r="E51" i="40"/>
  <c r="E52" i="40"/>
  <c r="E53" i="40"/>
  <c r="E54" i="40"/>
  <c r="E55" i="40"/>
  <c r="E56" i="40"/>
  <c r="E57" i="40"/>
  <c r="E58" i="40"/>
  <c r="E59" i="40"/>
  <c r="E60" i="40"/>
  <c r="E61" i="40"/>
  <c r="E62" i="40"/>
  <c r="E63" i="40"/>
  <c r="E64" i="40"/>
  <c r="E65" i="40"/>
  <c r="E66" i="40"/>
  <c r="E67" i="40"/>
  <c r="E68" i="40"/>
  <c r="E69" i="40"/>
  <c r="E70" i="40"/>
  <c r="E71" i="40"/>
  <c r="E72" i="40"/>
  <c r="E73" i="40"/>
  <c r="E74" i="40"/>
  <c r="E75" i="40"/>
  <c r="E76" i="40"/>
  <c r="E77" i="40"/>
  <c r="E78" i="40"/>
  <c r="E79" i="40"/>
  <c r="E80" i="40"/>
  <c r="E81" i="40"/>
  <c r="E82" i="40"/>
  <c r="E83" i="40"/>
  <c r="E84" i="40"/>
  <c r="E85" i="40"/>
  <c r="E86" i="40"/>
  <c r="E87" i="40"/>
  <c r="E88" i="40"/>
  <c r="E89" i="40"/>
  <c r="E90" i="40"/>
  <c r="E91" i="40"/>
  <c r="E92" i="40"/>
  <c r="E93" i="40"/>
  <c r="E94" i="40"/>
  <c r="E95" i="40"/>
  <c r="E96" i="40"/>
  <c r="E97" i="40"/>
  <c r="E98" i="40"/>
  <c r="E99" i="40"/>
  <c r="E100" i="40"/>
  <c r="E101" i="40"/>
  <c r="E102" i="40"/>
  <c r="E103" i="40"/>
  <c r="E104" i="40"/>
  <c r="E105" i="40"/>
  <c r="E106" i="40"/>
  <c r="E107" i="40"/>
  <c r="E108" i="40"/>
  <c r="E109" i="40"/>
  <c r="E110" i="40"/>
  <c r="E111" i="40"/>
  <c r="E112" i="40"/>
  <c r="E113" i="40"/>
  <c r="E114" i="40"/>
  <c r="E115" i="40"/>
  <c r="E116" i="40"/>
  <c r="E117" i="40"/>
  <c r="E118" i="40"/>
  <c r="E119" i="40"/>
  <c r="E120" i="40"/>
  <c r="E121" i="40"/>
  <c r="E122" i="40"/>
  <c r="E123" i="40"/>
  <c r="E124" i="40"/>
  <c r="E125" i="40"/>
  <c r="E126" i="40"/>
  <c r="E127" i="40"/>
  <c r="E128" i="40"/>
  <c r="E129" i="40"/>
  <c r="E130" i="40"/>
  <c r="E131" i="40"/>
  <c r="E132" i="40"/>
  <c r="E133" i="40"/>
  <c r="E2" i="40"/>
  <c r="C32" i="19" l="1"/>
  <c r="D32" i="19"/>
  <c r="E32" i="19"/>
  <c r="K22" i="33" l="1"/>
  <c r="J22" i="33"/>
  <c r="I22" i="33"/>
  <c r="H22" i="33"/>
  <c r="G22" i="33"/>
  <c r="F22" i="33"/>
  <c r="E22" i="33"/>
  <c r="D22" i="33"/>
  <c r="C22" i="33"/>
  <c r="L22" i="33"/>
  <c r="L22" i="32"/>
  <c r="K22" i="32"/>
  <c r="J22" i="32"/>
  <c r="I22" i="32"/>
  <c r="H22" i="32"/>
  <c r="G22" i="32"/>
  <c r="F22" i="32"/>
  <c r="E22" i="32"/>
  <c r="D22" i="32"/>
  <c r="C22" i="32"/>
  <c r="M22" i="32"/>
  <c r="F32" i="19" l="1"/>
  <c r="G32" i="19"/>
  <c r="H32" i="19"/>
  <c r="D3" i="38"/>
  <c r="C3" i="38"/>
  <c r="B3" i="38"/>
  <c r="F4" i="38"/>
  <c r="E4" i="38"/>
  <c r="G4" i="38"/>
  <c r="D16" i="36" l="1"/>
  <c r="J9" i="9" l="1"/>
  <c r="G7" i="38" s="1"/>
  <c r="H12" i="37"/>
  <c r="H11" i="37"/>
  <c r="G12" i="37"/>
  <c r="G11" i="37"/>
  <c r="E10" i="37"/>
  <c r="F11" i="37" l="1"/>
  <c r="D10" i="38"/>
  <c r="F12" i="37"/>
  <c r="E31" i="19"/>
  <c r="E28" i="19"/>
  <c r="H27" i="19"/>
  <c r="G9" i="38" s="1"/>
  <c r="H28" i="19"/>
  <c r="N30" i="19"/>
  <c r="N29" i="19"/>
  <c r="M30" i="19"/>
  <c r="M29" i="19"/>
  <c r="F10" i="37" l="1"/>
  <c r="E27" i="19"/>
  <c r="L32" i="19" s="1"/>
  <c r="L30" i="19" l="1"/>
  <c r="L28" i="19"/>
  <c r="L29" i="19"/>
  <c r="D9" i="38"/>
  <c r="L31" i="19"/>
  <c r="K32" i="19"/>
  <c r="K30" i="19"/>
  <c r="K29" i="19"/>
  <c r="K28" i="19"/>
  <c r="K27" i="19"/>
  <c r="N14" i="19"/>
  <c r="N13" i="19"/>
  <c r="N12" i="19"/>
  <c r="N11" i="19"/>
  <c r="M14" i="19"/>
  <c r="M13" i="19"/>
  <c r="M12" i="19"/>
  <c r="M11" i="19"/>
  <c r="K14" i="19"/>
  <c r="K12" i="19"/>
  <c r="K11" i="19"/>
  <c r="H10" i="19"/>
  <c r="H9" i="19"/>
  <c r="G8" i="38" s="1"/>
  <c r="E10" i="19"/>
  <c r="E9" i="19"/>
  <c r="D8" i="38" s="1"/>
  <c r="K9" i="19" l="1"/>
  <c r="L10" i="19"/>
  <c r="K10" i="19"/>
  <c r="L13" i="19"/>
  <c r="L14" i="19"/>
  <c r="L12" i="19"/>
  <c r="L11" i="19"/>
  <c r="K28" i="11" l="1"/>
  <c r="K27" i="11"/>
  <c r="K26" i="11"/>
  <c r="K25" i="11"/>
  <c r="K24" i="11"/>
  <c r="K22" i="11"/>
  <c r="K21" i="11"/>
  <c r="K20" i="11"/>
  <c r="K18" i="11"/>
  <c r="K17" i="11"/>
  <c r="K16" i="11"/>
  <c r="K15" i="11"/>
  <c r="K13" i="11"/>
  <c r="K12" i="11"/>
  <c r="K11" i="11"/>
  <c r="J28" i="11"/>
  <c r="J27" i="11"/>
  <c r="J26" i="11"/>
  <c r="J25" i="11"/>
  <c r="J24" i="11"/>
  <c r="J22" i="11"/>
  <c r="J21" i="11"/>
  <c r="J20" i="11"/>
  <c r="J18" i="11"/>
  <c r="J17" i="11"/>
  <c r="J16" i="11"/>
  <c r="J15" i="11"/>
  <c r="J13" i="11"/>
  <c r="J12" i="11"/>
  <c r="J11" i="11"/>
  <c r="E23" i="11"/>
  <c r="E19" i="11"/>
  <c r="E14" i="11"/>
  <c r="E10" i="11"/>
  <c r="H23" i="11"/>
  <c r="H19" i="11"/>
  <c r="H14" i="11"/>
  <c r="H10" i="11"/>
  <c r="L61" i="10"/>
  <c r="L60" i="10"/>
  <c r="L59" i="10"/>
  <c r="L58" i="10"/>
  <c r="L57" i="10"/>
  <c r="L56" i="10"/>
  <c r="L55" i="10"/>
  <c r="L54" i="10"/>
  <c r="L53" i="10"/>
  <c r="L52" i="10"/>
  <c r="L51" i="10"/>
  <c r="L50" i="10"/>
  <c r="L49" i="10"/>
  <c r="L48" i="10"/>
  <c r="L47" i="10"/>
  <c r="L46" i="10"/>
  <c r="L45" i="10"/>
  <c r="L44" i="10"/>
  <c r="L43" i="10"/>
  <c r="L42" i="10"/>
  <c r="L41" i="10"/>
  <c r="L40" i="10"/>
  <c r="L39" i="10"/>
  <c r="L38" i="10"/>
  <c r="L37" i="10"/>
  <c r="L36" i="10"/>
  <c r="L35" i="10"/>
  <c r="L34" i="10"/>
  <c r="L33" i="10"/>
  <c r="L32" i="10"/>
  <c r="L31" i="10"/>
  <c r="L30" i="10"/>
  <c r="L29" i="10"/>
  <c r="L28" i="10"/>
  <c r="L27" i="10"/>
  <c r="L26" i="10"/>
  <c r="L25" i="10"/>
  <c r="L24" i="10"/>
  <c r="L23" i="10"/>
  <c r="L22" i="10"/>
  <c r="L21" i="10"/>
  <c r="L20" i="10"/>
  <c r="L19" i="10"/>
  <c r="L18" i="10"/>
  <c r="L17" i="10"/>
  <c r="L16" i="10"/>
  <c r="L15" i="10"/>
  <c r="L14" i="10"/>
  <c r="L13" i="10"/>
  <c r="L12" i="10"/>
  <c r="L11" i="10"/>
  <c r="L10" i="10"/>
  <c r="K61" i="10"/>
  <c r="K60" i="10"/>
  <c r="K59" i="10"/>
  <c r="K58" i="10"/>
  <c r="K57" i="10"/>
  <c r="K56" i="10"/>
  <c r="K55" i="10"/>
  <c r="K54" i="10"/>
  <c r="K53" i="10"/>
  <c r="K52" i="10"/>
  <c r="K51" i="10"/>
  <c r="K50" i="10"/>
  <c r="K49" i="10"/>
  <c r="K48" i="10"/>
  <c r="K47" i="10"/>
  <c r="K46" i="10"/>
  <c r="K45" i="10"/>
  <c r="K44" i="10"/>
  <c r="K43" i="10"/>
  <c r="K42" i="10"/>
  <c r="K41" i="10"/>
  <c r="K40" i="10"/>
  <c r="K39" i="10"/>
  <c r="K38" i="10"/>
  <c r="K37" i="10"/>
  <c r="K36" i="10"/>
  <c r="K35" i="10"/>
  <c r="K34" i="10"/>
  <c r="K33" i="10"/>
  <c r="K32" i="10"/>
  <c r="K31" i="10"/>
  <c r="K30" i="10"/>
  <c r="K29" i="10"/>
  <c r="K28" i="10"/>
  <c r="K27" i="10"/>
  <c r="K26" i="10"/>
  <c r="K25" i="10"/>
  <c r="K24" i="10"/>
  <c r="K23" i="10"/>
  <c r="K22" i="10"/>
  <c r="K21" i="10"/>
  <c r="K20" i="10"/>
  <c r="K19" i="10"/>
  <c r="K18" i="10"/>
  <c r="K17" i="10"/>
  <c r="K16" i="10"/>
  <c r="K15" i="10"/>
  <c r="K14" i="10"/>
  <c r="K13" i="10"/>
  <c r="K12" i="10"/>
  <c r="K11" i="10"/>
  <c r="K10" i="10"/>
  <c r="F9" i="10"/>
  <c r="I9" i="10"/>
  <c r="G5" i="38" s="1"/>
  <c r="D5" i="38" l="1"/>
  <c r="J60" i="10"/>
  <c r="J56" i="10"/>
  <c r="J52" i="10"/>
  <c r="J48" i="10"/>
  <c r="J44" i="10"/>
  <c r="J40" i="10"/>
  <c r="J36" i="10"/>
  <c r="J32" i="10"/>
  <c r="J28" i="10"/>
  <c r="J24" i="10"/>
  <c r="J20" i="10"/>
  <c r="J16" i="10"/>
  <c r="J12" i="10"/>
  <c r="J59" i="10"/>
  <c r="J55" i="10"/>
  <c r="J51" i="10"/>
  <c r="J47" i="10"/>
  <c r="J43" i="10"/>
  <c r="J39" i="10"/>
  <c r="J35" i="10"/>
  <c r="J31" i="10"/>
  <c r="J27" i="10"/>
  <c r="J23" i="10"/>
  <c r="J19" i="10"/>
  <c r="J15" i="10"/>
  <c r="J11" i="10"/>
  <c r="J58" i="10"/>
  <c r="J54" i="10"/>
  <c r="J50" i="10"/>
  <c r="J46" i="10"/>
  <c r="J42" i="10"/>
  <c r="J38" i="10"/>
  <c r="J34" i="10"/>
  <c r="J30" i="10"/>
  <c r="J26" i="10"/>
  <c r="J22" i="10"/>
  <c r="J18" i="10"/>
  <c r="J14" i="10"/>
  <c r="J10" i="10"/>
  <c r="J61" i="10"/>
  <c r="J57" i="10"/>
  <c r="J53" i="10"/>
  <c r="J49" i="10"/>
  <c r="J45" i="10"/>
  <c r="J41" i="10"/>
  <c r="J37" i="10"/>
  <c r="J33" i="10"/>
  <c r="J29" i="10"/>
  <c r="J25" i="10"/>
  <c r="J21" i="10"/>
  <c r="J17" i="10"/>
  <c r="J13" i="10"/>
  <c r="H9" i="11"/>
  <c r="G6" i="38" s="1"/>
  <c r="E9" i="11"/>
  <c r="D6" i="38" s="1"/>
  <c r="L21" i="33"/>
  <c r="M21" i="32"/>
  <c r="L23" i="33" l="1"/>
  <c r="M23" i="32"/>
  <c r="I10" i="11"/>
  <c r="I26" i="11"/>
  <c r="I18" i="11"/>
  <c r="I25" i="11"/>
  <c r="I17" i="11"/>
  <c r="I24" i="11"/>
  <c r="I16" i="11"/>
  <c r="I15" i="11"/>
  <c r="I22" i="11"/>
  <c r="I14" i="11"/>
  <c r="I21" i="11"/>
  <c r="I13" i="11"/>
  <c r="I28" i="11"/>
  <c r="I20" i="11"/>
  <c r="I12" i="11"/>
  <c r="I27" i="11"/>
  <c r="I19" i="11"/>
  <c r="I11" i="11"/>
  <c r="I23" i="11"/>
  <c r="B23" i="32"/>
  <c r="B22" i="32"/>
  <c r="C31" i="19" l="1"/>
  <c r="D31" i="19"/>
  <c r="C10" i="19"/>
  <c r="N31" i="19" l="1"/>
  <c r="M31" i="19"/>
  <c r="N32" i="19"/>
  <c r="M32" i="19"/>
  <c r="I11" i="19"/>
  <c r="J11" i="19"/>
  <c r="I12" i="19"/>
  <c r="J12" i="19"/>
  <c r="F23" i="32" l="1"/>
  <c r="G23" i="32"/>
  <c r="H23" i="32"/>
  <c r="I23" i="32"/>
  <c r="L23" i="32"/>
  <c r="E23" i="32" l="1"/>
  <c r="J23" i="32"/>
  <c r="D23" i="32"/>
  <c r="K23" i="32"/>
  <c r="B23" i="33"/>
  <c r="D10" i="37" l="1"/>
  <c r="C10" i="38" s="1"/>
  <c r="C10" i="37"/>
  <c r="B10" i="38" s="1"/>
  <c r="G10" i="37" l="1"/>
  <c r="H10" i="37"/>
  <c r="G28" i="19" l="1"/>
  <c r="F28" i="19"/>
  <c r="D28" i="19"/>
  <c r="C28" i="19"/>
  <c r="G10" i="19"/>
  <c r="F10" i="19"/>
  <c r="D10" i="19"/>
  <c r="M28" i="19" l="1"/>
  <c r="N28" i="19"/>
  <c r="N10" i="19"/>
  <c r="M10" i="19"/>
  <c r="I10" i="19"/>
  <c r="J28" i="19"/>
  <c r="J10" i="19"/>
  <c r="I28" i="19"/>
  <c r="M61" i="9" l="1"/>
  <c r="M60" i="9"/>
  <c r="M59" i="9"/>
  <c r="M58" i="9"/>
  <c r="M57" i="9"/>
  <c r="M56" i="9"/>
  <c r="M55" i="9"/>
  <c r="M54" i="9"/>
  <c r="M53" i="9"/>
  <c r="M52" i="9"/>
  <c r="M51" i="9"/>
  <c r="M50" i="9"/>
  <c r="M49" i="9"/>
  <c r="M48" i="9"/>
  <c r="M47" i="9"/>
  <c r="M46" i="9"/>
  <c r="M45" i="9"/>
  <c r="M44" i="9"/>
  <c r="M43" i="9"/>
  <c r="M42" i="9"/>
  <c r="M41" i="9"/>
  <c r="M40" i="9"/>
  <c r="M39" i="9"/>
  <c r="M38" i="9"/>
  <c r="M37" i="9"/>
  <c r="M36" i="9"/>
  <c r="M35" i="9"/>
  <c r="M34" i="9"/>
  <c r="M33" i="9"/>
  <c r="M32" i="9"/>
  <c r="M31" i="9"/>
  <c r="M30" i="9"/>
  <c r="M29" i="9"/>
  <c r="M28" i="9"/>
  <c r="M27" i="9"/>
  <c r="M26" i="9"/>
  <c r="M25" i="9"/>
  <c r="M24" i="9"/>
  <c r="M23" i="9"/>
  <c r="M22" i="9"/>
  <c r="M21" i="9"/>
  <c r="M20" i="9"/>
  <c r="M19" i="9"/>
  <c r="M18" i="9"/>
  <c r="M17" i="9"/>
  <c r="M16" i="9"/>
  <c r="M15" i="9"/>
  <c r="M14" i="9"/>
  <c r="M13" i="9"/>
  <c r="M12" i="9"/>
  <c r="M11" i="9"/>
  <c r="M10" i="9"/>
  <c r="G19" i="11" l="1"/>
  <c r="F19" i="11"/>
  <c r="D8" i="36" l="1"/>
  <c r="E8" i="36"/>
  <c r="H23" i="33"/>
  <c r="I23" i="33"/>
  <c r="D23" i="33"/>
  <c r="E23" i="33" l="1"/>
  <c r="G23" i="33"/>
  <c r="F23" i="33"/>
  <c r="K23" i="33"/>
  <c r="J23" i="33"/>
  <c r="F8" i="36"/>
  <c r="B5" i="37" l="1"/>
  <c r="B22" i="33"/>
  <c r="F14" i="36" l="1"/>
  <c r="E14" i="36"/>
  <c r="D14" i="36"/>
  <c r="D13" i="36" l="1"/>
  <c r="C23" i="11"/>
  <c r="D23" i="11"/>
  <c r="F23" i="11"/>
  <c r="G23" i="11"/>
  <c r="C19" i="11"/>
  <c r="D19" i="11"/>
  <c r="F14" i="11"/>
  <c r="G14" i="11"/>
  <c r="C14" i="11"/>
  <c r="D14" i="11"/>
  <c r="G10" i="11"/>
  <c r="F10" i="11"/>
  <c r="D10" i="11"/>
  <c r="C10" i="11"/>
  <c r="B23" i="19"/>
  <c r="B4" i="19"/>
  <c r="B4" i="9"/>
  <c r="B4" i="11"/>
  <c r="B4" i="10"/>
  <c r="J14" i="11" l="1"/>
  <c r="K14" i="11"/>
  <c r="J10" i="11"/>
  <c r="K10" i="11"/>
  <c r="J19" i="11"/>
  <c r="K19" i="11"/>
  <c r="J23" i="11"/>
  <c r="K23" i="11"/>
  <c r="G9" i="11"/>
  <c r="F6" i="38" s="1"/>
  <c r="D21" i="32"/>
  <c r="E21" i="32"/>
  <c r="F21" i="32"/>
  <c r="G21" i="32"/>
  <c r="H21" i="32"/>
  <c r="I21" i="32"/>
  <c r="J21" i="32"/>
  <c r="K21" i="32"/>
  <c r="L21" i="32"/>
  <c r="C21" i="32"/>
  <c r="D10" i="36" l="1"/>
  <c r="I10" i="36"/>
  <c r="E9" i="10"/>
  <c r="F9" i="11"/>
  <c r="E6" i="38" s="1"/>
  <c r="D9" i="11"/>
  <c r="C6" i="38" s="1"/>
  <c r="C9" i="11"/>
  <c r="B6" i="38" s="1"/>
  <c r="C5" i="38" l="1"/>
  <c r="K9" i="10"/>
  <c r="L9" i="10"/>
  <c r="K9" i="11"/>
  <c r="J9" i="11"/>
  <c r="E10" i="36"/>
  <c r="G10" i="36"/>
  <c r="H10" i="36"/>
  <c r="F10" i="36"/>
  <c r="F9" i="36"/>
  <c r="C27" i="19"/>
  <c r="B9" i="38" s="1"/>
  <c r="D27" i="19"/>
  <c r="C9" i="38" s="1"/>
  <c r="F27" i="19"/>
  <c r="E9" i="38" s="1"/>
  <c r="G27" i="19"/>
  <c r="F9" i="38" s="1"/>
  <c r="I29" i="19"/>
  <c r="J29" i="19"/>
  <c r="I30" i="19"/>
  <c r="J30" i="19"/>
  <c r="I32" i="19"/>
  <c r="J32" i="19"/>
  <c r="M27" i="19" l="1"/>
  <c r="N27" i="19"/>
  <c r="I13" i="36"/>
  <c r="H13" i="36"/>
  <c r="G13" i="36"/>
  <c r="E13" i="36"/>
  <c r="F13" i="36"/>
  <c r="I27" i="19"/>
  <c r="J27" i="19"/>
  <c r="L27" i="19" l="1"/>
  <c r="L11" i="9" l="1"/>
  <c r="L12" i="9"/>
  <c r="L13" i="9"/>
  <c r="L14" i="9"/>
  <c r="L15" i="9"/>
  <c r="L16" i="9"/>
  <c r="L17" i="9"/>
  <c r="L18" i="9"/>
  <c r="L19" i="9"/>
  <c r="L20" i="9"/>
  <c r="L21" i="9"/>
  <c r="L22" i="9"/>
  <c r="L23" i="9"/>
  <c r="L24" i="9"/>
  <c r="L25" i="9"/>
  <c r="L26" i="9"/>
  <c r="L27" i="9"/>
  <c r="L28" i="9"/>
  <c r="L29" i="9"/>
  <c r="L30" i="9"/>
  <c r="L31" i="9"/>
  <c r="L32" i="9"/>
  <c r="L33" i="9"/>
  <c r="L34" i="9"/>
  <c r="L35" i="9"/>
  <c r="L36" i="9"/>
  <c r="L37" i="9"/>
  <c r="L38" i="9"/>
  <c r="L39" i="9"/>
  <c r="L40" i="9"/>
  <c r="L41" i="9"/>
  <c r="L42" i="9"/>
  <c r="L43" i="9"/>
  <c r="L44" i="9"/>
  <c r="L45" i="9"/>
  <c r="L46" i="9"/>
  <c r="L47" i="9"/>
  <c r="L48" i="9"/>
  <c r="L49" i="9"/>
  <c r="L50" i="9"/>
  <c r="L51" i="9"/>
  <c r="L52" i="9"/>
  <c r="L53" i="9"/>
  <c r="L54" i="9"/>
  <c r="L55" i="9"/>
  <c r="L56" i="9"/>
  <c r="L57" i="9"/>
  <c r="L58" i="9"/>
  <c r="L59" i="9"/>
  <c r="L60" i="9"/>
  <c r="L61" i="9"/>
  <c r="L10" i="9"/>
  <c r="K21" i="33" l="1"/>
  <c r="J21" i="33"/>
  <c r="I21" i="33"/>
  <c r="H21" i="33"/>
  <c r="G21" i="33"/>
  <c r="F21" i="33"/>
  <c r="E21" i="33"/>
  <c r="D21" i="33"/>
  <c r="C21" i="33"/>
  <c r="Z317" i="32" l="1"/>
  <c r="J14" i="19" l="1"/>
  <c r="I14" i="19"/>
  <c r="D9" i="36" l="1"/>
  <c r="H9" i="10"/>
  <c r="F5" i="38" s="1"/>
  <c r="G9" i="10"/>
  <c r="E5" i="38" s="1"/>
  <c r="G9" i="36" l="1"/>
  <c r="H9" i="36"/>
  <c r="I9" i="36"/>
  <c r="C9" i="19"/>
  <c r="B8" i="38" s="1"/>
  <c r="E12" i="36" l="1"/>
  <c r="I9" i="9"/>
  <c r="F7" i="38" s="1"/>
  <c r="H9" i="9"/>
  <c r="E7" i="38" s="1"/>
  <c r="G9" i="9"/>
  <c r="D7" i="38" s="1"/>
  <c r="H11" i="36" l="1"/>
  <c r="I11" i="36"/>
  <c r="G11" i="36"/>
  <c r="K58" i="9"/>
  <c r="K50" i="9"/>
  <c r="K42" i="9"/>
  <c r="K34" i="9"/>
  <c r="K26" i="9"/>
  <c r="K18" i="9"/>
  <c r="K10" i="9"/>
  <c r="K28" i="9"/>
  <c r="F11" i="36"/>
  <c r="K57" i="9"/>
  <c r="K49" i="9"/>
  <c r="K41" i="9"/>
  <c r="K33" i="9"/>
  <c r="K25" i="9"/>
  <c r="K17" i="9"/>
  <c r="K60" i="9"/>
  <c r="K36" i="9"/>
  <c r="K56" i="9"/>
  <c r="K48" i="9"/>
  <c r="K40" i="9"/>
  <c r="K32" i="9"/>
  <c r="K24" i="9"/>
  <c r="K16" i="9"/>
  <c r="K20" i="9"/>
  <c r="K55" i="9"/>
  <c r="K47" i="9"/>
  <c r="K39" i="9"/>
  <c r="K31" i="9"/>
  <c r="K23" i="9"/>
  <c r="K15" i="9"/>
  <c r="K12" i="9"/>
  <c r="K54" i="9"/>
  <c r="K46" i="9"/>
  <c r="K38" i="9"/>
  <c r="K30" i="9"/>
  <c r="K22" i="9"/>
  <c r="K14" i="9"/>
  <c r="K52" i="9"/>
  <c r="K61" i="9"/>
  <c r="K53" i="9"/>
  <c r="K45" i="9"/>
  <c r="K37" i="9"/>
  <c r="K29" i="9"/>
  <c r="K21" i="9"/>
  <c r="K13" i="9"/>
  <c r="K59" i="9"/>
  <c r="K51" i="9"/>
  <c r="K43" i="9"/>
  <c r="K35" i="9"/>
  <c r="K27" i="9"/>
  <c r="K19" i="9"/>
  <c r="K11" i="9"/>
  <c r="K44" i="9"/>
  <c r="I9" i="11"/>
  <c r="K9" i="9" l="1"/>
  <c r="G9" i="19"/>
  <c r="F8" i="38" s="1"/>
  <c r="F9" i="19"/>
  <c r="E8" i="38" s="1"/>
  <c r="D9" i="19"/>
  <c r="C8" i="38" s="1"/>
  <c r="N9" i="19" l="1"/>
  <c r="M9" i="19"/>
  <c r="I12" i="36"/>
  <c r="H12" i="36"/>
  <c r="G12" i="36"/>
  <c r="D12" i="36"/>
  <c r="F12" i="36"/>
  <c r="J9" i="19"/>
  <c r="I9" i="19"/>
  <c r="L9" i="19" l="1"/>
  <c r="D9" i="10"/>
  <c r="B5" i="38" s="1"/>
  <c r="F9" i="9"/>
  <c r="C7" i="38" s="1"/>
  <c r="E9" i="9"/>
  <c r="B7" i="38" s="1"/>
  <c r="D11" i="36" l="1"/>
  <c r="L9" i="9"/>
  <c r="E11" i="36"/>
  <c r="M9" i="9"/>
  <c r="E9" i="36"/>
  <c r="J9" i="10" l="1"/>
</calcChain>
</file>

<file path=xl/sharedStrings.xml><?xml version="1.0" encoding="utf-8"?>
<sst xmlns="http://schemas.openxmlformats.org/spreadsheetml/2006/main" count="747" uniqueCount="370">
  <si>
    <t>Municipio</t>
  </si>
  <si>
    <t>San Salvador</t>
  </si>
  <si>
    <t>San Miguel</t>
  </si>
  <si>
    <t>Santa Ana</t>
  </si>
  <si>
    <t>Usulután</t>
  </si>
  <si>
    <t>Sonsonate</t>
  </si>
  <si>
    <t>La Unión</t>
  </si>
  <si>
    <t>Ahuachapán</t>
  </si>
  <si>
    <t>San Vicente</t>
  </si>
  <si>
    <t>Chalatenango</t>
  </si>
  <si>
    <t>La Libertad</t>
  </si>
  <si>
    <t>Cabañas</t>
  </si>
  <si>
    <t>La Paz</t>
  </si>
  <si>
    <t>Cuscatlán</t>
  </si>
  <si>
    <t>Morazán</t>
  </si>
  <si>
    <t>Departamento</t>
  </si>
  <si>
    <t>Variación</t>
  </si>
  <si>
    <t>n.d. (recargas, efectivo y no especificado)</t>
  </si>
  <si>
    <t>Remesas familiares totales</t>
  </si>
  <si>
    <t>Valor</t>
  </si>
  <si>
    <t>Porcentual</t>
  </si>
  <si>
    <t>Fuente: Banco Central de Reserva de El Salvador</t>
  </si>
  <si>
    <t>País de origen</t>
  </si>
  <si>
    <t>Resto de países</t>
  </si>
  <si>
    <t>No.</t>
  </si>
  <si>
    <t>Resto de municipios</t>
  </si>
  <si>
    <t>Zona geográfica</t>
  </si>
  <si>
    <t>Occidental</t>
  </si>
  <si>
    <t>Central</t>
  </si>
  <si>
    <t>Paracentral</t>
  </si>
  <si>
    <t>Oriental</t>
  </si>
  <si>
    <t>Contenido</t>
  </si>
  <si>
    <t>Enero</t>
  </si>
  <si>
    <t>Febrero</t>
  </si>
  <si>
    <t>Marzo</t>
  </si>
  <si>
    <t>Abril</t>
  </si>
  <si>
    <t>Mayo</t>
  </si>
  <si>
    <t>Junio</t>
  </si>
  <si>
    <t>Julio</t>
  </si>
  <si>
    <t>Agosto</t>
  </si>
  <si>
    <t>Septiembre</t>
  </si>
  <si>
    <t>Octubre</t>
  </si>
  <si>
    <t>Noviembre</t>
  </si>
  <si>
    <t>Diciembre</t>
  </si>
  <si>
    <t>Ingreso de remesas familiares por agente liquidador</t>
  </si>
  <si>
    <t>Agente liquidador</t>
  </si>
  <si>
    <t>Instituciones bancarias</t>
  </si>
  <si>
    <t>Otras empresas remesadoras</t>
  </si>
  <si>
    <t>Recargas de teléfono</t>
  </si>
  <si>
    <t>Efectivo o bolsillo</t>
  </si>
  <si>
    <t>Total de remesas familiares</t>
  </si>
  <si>
    <t>Remesa con abono a cuenta</t>
  </si>
  <si>
    <t>Remesa sin abono a cuenta</t>
  </si>
  <si>
    <t>Remesa promedio en US$</t>
  </si>
  <si>
    <t>Tipo de transferencia</t>
  </si>
  <si>
    <t>Recargas móviles</t>
  </si>
  <si>
    <t>Ingreso de remesas familiares por tipo de transferencia</t>
  </si>
  <si>
    <t>Glosario</t>
  </si>
  <si>
    <t>Remesas familiares:</t>
  </si>
  <si>
    <t xml:space="preserve">Agente: </t>
  </si>
  <si>
    <t>Empresa de Transferencia de Dinero (ETD):</t>
  </si>
  <si>
    <t>País de origen:</t>
  </si>
  <si>
    <t>Remesas en efectivo o bolsillo:</t>
  </si>
  <si>
    <t>Recargas móviles:</t>
  </si>
  <si>
    <t>Son fondos que los migrantes envían haciendo uso de los gestores de encomienda,salvadoreños residentes en el país que viajan hacia otros países a visitar a sus familiares y amigos y trasladado cuando visitan ellos mismos.</t>
  </si>
  <si>
    <t>Ingreso de remesas familiares por zona geográfica</t>
  </si>
  <si>
    <t xml:space="preserve">Ingreso de remesas familiares por principales 50 municipios </t>
  </si>
  <si>
    <t>Participación del valor 
en 2019</t>
  </si>
  <si>
    <t xml:space="preserve">Glosario </t>
  </si>
  <si>
    <t>n.d.</t>
  </si>
  <si>
    <t>TOTAL</t>
  </si>
  <si>
    <t>Nota: no incluye número de operaciones por recargas a celulares</t>
  </si>
  <si>
    <t>Meses</t>
  </si>
  <si>
    <t xml:space="preserve">2. Estadística mensual de ingresos de remesas familiares por número de operaciones </t>
  </si>
  <si>
    <t>1. Estadística mensual de ingresos de remesas familiares en dólares</t>
  </si>
  <si>
    <t>4. Recepción por zona geográfica y departamentos</t>
  </si>
  <si>
    <t>5. Principales 50 municipios receptores de remesas familiares</t>
  </si>
  <si>
    <t>3. Principales 50 países de origen de las remesas familiares</t>
  </si>
  <si>
    <t>Son transferencias corrientes efectuadas por emigrantes que trabajan en otra economía de las que se los considera residentes.  (A5.8) Las remesas representan ingresos de los hogares provenientes de economías extranjeras generados principalmente por la migración provisoria o permanente de personas a esas economías. (A5.1) Las remesas están integradas por partidas en efectivo y no en efectivo a través de canales formales, como los giros electrónicos, o informales, como dinero y bienes transportados de una economía a otra. Apéndice 5 del Manual de Balanza de Pagos y Posición de Inversión Internacional, Sexta Edición (MBP6)</t>
  </si>
  <si>
    <t>(Millones de dólares y tasa de crecimiento)</t>
  </si>
  <si>
    <t>(Millones de US$ y porcentajes)</t>
  </si>
  <si>
    <t>Monto en mill. de US$</t>
  </si>
  <si>
    <t>Número de operaciones en mill.</t>
  </si>
  <si>
    <t>(Millones de US$, número de operaciones y porcentajes)</t>
  </si>
  <si>
    <t>Ingresos mensuales e indicadores de remesas familiares</t>
  </si>
  <si>
    <t>Número de operaciones y tasa de crecimiento de remesas familiares</t>
  </si>
  <si>
    <t>(Millones de operaciones y porcentajes)</t>
  </si>
  <si>
    <t>Período</t>
  </si>
  <si>
    <t>6. Remesas familiares por agentes liquidadores y con y sin abono a cuenta</t>
  </si>
  <si>
    <t>Ingreso de remesas familiares por principales 50 países 
de origen y número de operaciones</t>
  </si>
  <si>
    <t>Corrientes</t>
  </si>
  <si>
    <t>Capital</t>
  </si>
  <si>
    <t>7. Remesas familiares corrientes y capital</t>
  </si>
  <si>
    <t>n.d. (efectivo, recargas, no especificado)</t>
  </si>
  <si>
    <t>MONTO</t>
  </si>
  <si>
    <t>OPEREACIONES</t>
  </si>
  <si>
    <t>3. País_origen</t>
  </si>
  <si>
    <t>4. Zona_geográfica_deptos</t>
  </si>
  <si>
    <t>5.Municipios</t>
  </si>
  <si>
    <t>6.Agentes</t>
  </si>
  <si>
    <t>6.Tipo transferencia</t>
  </si>
  <si>
    <t>7.Remesas corrientes y capital</t>
  </si>
  <si>
    <t>1.Monto</t>
  </si>
  <si>
    <r>
      <t>Sub-total remesa monetaria</t>
    </r>
    <r>
      <rPr>
        <b/>
        <vertAlign val="superscript"/>
        <sz val="14"/>
        <color theme="1"/>
        <rFont val="Calibri"/>
        <family val="2"/>
        <scheme val="minor"/>
      </rPr>
      <t>1</t>
    </r>
  </si>
  <si>
    <t>Nota: La remesa promedio global no incluye la remesa en efectivo debido a que no se dispone del número de operaciones</t>
  </si>
  <si>
    <r>
      <t>Sub-total remesa  monetaria</t>
    </r>
    <r>
      <rPr>
        <b/>
        <vertAlign val="superscript"/>
        <sz val="14"/>
        <color theme="1"/>
        <rFont val="Calibri"/>
        <family val="2"/>
        <scheme val="minor"/>
      </rPr>
      <t>1</t>
    </r>
  </si>
  <si>
    <t>1/ Ver glosario</t>
  </si>
  <si>
    <t>Remesas monetarias:</t>
  </si>
  <si>
    <t>Es el dinero que el país recibe bajo el concepto de remesas familiares y se transfiere a través de canales bancarios y financieros autorizados y por consiguiente forman parte de medios formales, se diferencian de las remesas en especie debido a que estas últimas se reciben bajo el concepto de bienes o servicios.</t>
  </si>
  <si>
    <t>Ingreso de remesas familiares corriente y de capital</t>
  </si>
  <si>
    <t>Tipo de remesa familiar</t>
  </si>
  <si>
    <t>1. Monto</t>
  </si>
  <si>
    <t>2. No. Operaciones</t>
  </si>
  <si>
    <t>3. País de origen</t>
  </si>
  <si>
    <t>4. Zona geográfica deptos</t>
  </si>
  <si>
    <t>5. Municipios</t>
  </si>
  <si>
    <t>7. Remesas corrientes y capital</t>
  </si>
  <si>
    <t>6. Tipo transferencia</t>
  </si>
  <si>
    <t>6. Agentes liquidadores</t>
  </si>
  <si>
    <t>MONTOS</t>
  </si>
  <si>
    <t>OPERACIONES</t>
  </si>
  <si>
    <t>Remesas de capital:</t>
  </si>
  <si>
    <t>Remesas corrientes:</t>
  </si>
  <si>
    <t>Las remesas como se definió anteriormente son un tipo de transferencias, en tal sentido el Manual de Balanza de Pagos Sexta Edición numeral 12.14 define las transferencias corrientes como todas aquellas que no son de capital.</t>
  </si>
  <si>
    <t>Las transferencias de capital son transferencias en las que se traspasa la propiedad de un activo (distinto del efectivo y las existencias) de una parte a otra; o que obliga a una o a ambas partes a adquirir o disponer de un activo (distinto del efectivo y las existencias); o en las que el acreedor condona una obligación. Estas transferencias son grandes e infrecuentes. (MBP6 12.13)</t>
  </si>
  <si>
    <t>Soyapango</t>
  </si>
  <si>
    <t>Ilobasco</t>
  </si>
  <si>
    <t>Metapán</t>
  </si>
  <si>
    <t>Sensuntepeque</t>
  </si>
  <si>
    <t>Santa Tecla</t>
  </si>
  <si>
    <t>Zacatecoluca</t>
  </si>
  <si>
    <t>Santa Rosa De Lima</t>
  </si>
  <si>
    <t>Apopa</t>
  </si>
  <si>
    <t>Nueva Concepción</t>
  </si>
  <si>
    <t>San Francisco Menéndez</t>
  </si>
  <si>
    <t>Colón</t>
  </si>
  <si>
    <t>Ilopango</t>
  </si>
  <si>
    <t>Mejicanos</t>
  </si>
  <si>
    <t>San Juan Opico</t>
  </si>
  <si>
    <t>Jiquilisco</t>
  </si>
  <si>
    <t>Cojutepeque</t>
  </si>
  <si>
    <t>Ciudad Barrios</t>
  </si>
  <si>
    <t>San Francisco Gotera</t>
  </si>
  <si>
    <t>Acajutla</t>
  </si>
  <si>
    <t>San Martín</t>
  </si>
  <si>
    <t>Aguilares</t>
  </si>
  <si>
    <t>Anamorós</t>
  </si>
  <si>
    <t>Conchagua</t>
  </si>
  <si>
    <t>Ciudad Arce</t>
  </si>
  <si>
    <t>Pasaquina</t>
  </si>
  <si>
    <t>Quezaltepeque</t>
  </si>
  <si>
    <t>Corinto</t>
  </si>
  <si>
    <t>San Alejo</t>
  </si>
  <si>
    <t>Chalchuapa</t>
  </si>
  <si>
    <t>Delgado</t>
  </si>
  <si>
    <t>El Tránsito</t>
  </si>
  <si>
    <t>San Pablo Tacachico</t>
  </si>
  <si>
    <t>San Marcos</t>
  </si>
  <si>
    <t>Santiago Nonualco</t>
  </si>
  <si>
    <t>Antiguo Cuscatlán</t>
  </si>
  <si>
    <t>Chirilagua</t>
  </si>
  <si>
    <t>Tonacatepeque</t>
  </si>
  <si>
    <t>Santiago De María</t>
  </si>
  <si>
    <t>Texistepeque</t>
  </si>
  <si>
    <t>SAN SALVADOR, 12 DE FEBRERO 2020</t>
  </si>
  <si>
    <t>Estados Unidos</t>
  </si>
  <si>
    <t>Canadá</t>
  </si>
  <si>
    <t>España</t>
  </si>
  <si>
    <t>Italia</t>
  </si>
  <si>
    <t>México</t>
  </si>
  <si>
    <t>Panamá</t>
  </si>
  <si>
    <t>Reino Unido</t>
  </si>
  <si>
    <t>Guatemala</t>
  </si>
  <si>
    <t>Australia</t>
  </si>
  <si>
    <t>Costa Rica</t>
  </si>
  <si>
    <t>Honduras</t>
  </si>
  <si>
    <t>Nicaragua</t>
  </si>
  <si>
    <t>Suecia</t>
  </si>
  <si>
    <t>Alemania</t>
  </si>
  <si>
    <t>Belice</t>
  </si>
  <si>
    <t>Emiratos Árabes Unidos</t>
  </si>
  <si>
    <t>Uruguay</t>
  </si>
  <si>
    <t>Francia</t>
  </si>
  <si>
    <t>Suiza</t>
  </si>
  <si>
    <t>Ecuador</t>
  </si>
  <si>
    <t>Bélgica</t>
  </si>
  <si>
    <t>República Dominicana</t>
  </si>
  <si>
    <t>Colombia</t>
  </si>
  <si>
    <t>Chile</t>
  </si>
  <si>
    <t>Puerto Rico</t>
  </si>
  <si>
    <t>Perú</t>
  </si>
  <si>
    <t>Irlanda</t>
  </si>
  <si>
    <t>Brasil</t>
  </si>
  <si>
    <t>Países Bajos</t>
  </si>
  <si>
    <t>República Checa</t>
  </si>
  <si>
    <t>Israel</t>
  </si>
  <si>
    <t>Catar</t>
  </si>
  <si>
    <t>China</t>
  </si>
  <si>
    <t>Austria</t>
  </si>
  <si>
    <t>Argentina</t>
  </si>
  <si>
    <t>Noruega</t>
  </si>
  <si>
    <t>Haití</t>
  </si>
  <si>
    <t>Taiwán</t>
  </si>
  <si>
    <t>Bolivia</t>
  </si>
  <si>
    <t>Filipinas</t>
  </si>
  <si>
    <t>Polonia</t>
  </si>
  <si>
    <t>Japón</t>
  </si>
  <si>
    <t>Paraguay</t>
  </si>
  <si>
    <t>Jordania</t>
  </si>
  <si>
    <t>Hong Kong</t>
  </si>
  <si>
    <t>Grecia</t>
  </si>
  <si>
    <t>Participación del valor en 2020</t>
  </si>
  <si>
    <t>Participación en 2020</t>
  </si>
  <si>
    <t>Participación del valor 
en 2020</t>
  </si>
  <si>
    <t>Remesas con abono a cuenta:</t>
  </si>
  <si>
    <t>Remesas sin abono a cuenta:</t>
  </si>
  <si>
    <t>Es la persona jurídica con domicilio en la República de El Salvador que establece una relación contractual con una o más Empresas de Transferencia de Dinero, que realizan operaciones de envío o recepción de dinero, sistemática o sustancialmente, por cualquier medio, a nivel nacional e internacional, según NRP-19.</t>
  </si>
  <si>
    <t>Persona jurídica nacional o extranjera que cumpliendo los requisitos de su país de origen presta el servicio de envío o recepción de dinero, sistemática o sustancialmente, por cualquier medio, sean propios o de terceros, según NRP-19.</t>
  </si>
  <si>
    <t>Son calificadas como remesas en especie y constituyen las recargas realizadas desde el exterior a teléfonos celulares de residentes en El Salvador.</t>
  </si>
  <si>
    <t>El país donde se encuentra el remitente de remesas familiares, según NRP-19.</t>
  </si>
  <si>
    <t xml:space="preserve">NRP-19: </t>
  </si>
  <si>
    <t>Normas Técnicas para el registro, obligaciones y funcionamiento de entidades que realizan operaciones de envío o recepción de dinero.</t>
  </si>
  <si>
    <t>Remesas abonadas a cuentas bancarias.</t>
  </si>
  <si>
    <t>Remesas cobradas en ventanillas dispuestas en diferentes puntos por los agentes y corresponsales.</t>
  </si>
  <si>
    <t>Islas Vírgenes De Los Estados Unidos</t>
  </si>
  <si>
    <t>Enero - Marzo</t>
  </si>
  <si>
    <t>SAN SALVADOR, 15 DE ABRIL 2020</t>
  </si>
  <si>
    <t>Islandia</t>
  </si>
  <si>
    <t>Ghana</t>
  </si>
  <si>
    <t>Portugal</t>
  </si>
  <si>
    <t>Jucuapa</t>
  </si>
  <si>
    <t>Tiempo</t>
  </si>
  <si>
    <t>Ene</t>
  </si>
  <si>
    <t>-</t>
  </si>
  <si>
    <t>Concatenar</t>
  </si>
  <si>
    <t>Feb</t>
  </si>
  <si>
    <t>Mar</t>
  </si>
  <si>
    <t>Abr</t>
  </si>
  <si>
    <t>May</t>
  </si>
  <si>
    <t>Jun</t>
  </si>
  <si>
    <t>Jul</t>
  </si>
  <si>
    <t>Ago</t>
  </si>
  <si>
    <t>Oct</t>
  </si>
  <si>
    <t>Sep</t>
  </si>
  <si>
    <t>Nov</t>
  </si>
  <si>
    <t>Dic</t>
  </si>
  <si>
    <t>Ene-2010</t>
  </si>
  <si>
    <t>Feb-2010</t>
  </si>
  <si>
    <t>Mar-2010</t>
  </si>
  <si>
    <t>Abr-2010</t>
  </si>
  <si>
    <t>May-2010</t>
  </si>
  <si>
    <t>Jun-2010</t>
  </si>
  <si>
    <t>Jul-2010</t>
  </si>
  <si>
    <t>Ago-2010</t>
  </si>
  <si>
    <t>Sep-2010</t>
  </si>
  <si>
    <t>Oct-2010</t>
  </si>
  <si>
    <t>Nov-2010</t>
  </si>
  <si>
    <t>Dic-2010</t>
  </si>
  <si>
    <t>Ene-2011</t>
  </si>
  <si>
    <t>Feb-2011</t>
  </si>
  <si>
    <t>Mar-2011</t>
  </si>
  <si>
    <t>Abr-2011</t>
  </si>
  <si>
    <t>May-2011</t>
  </si>
  <si>
    <t>Jun-2011</t>
  </si>
  <si>
    <t>Jul-2011</t>
  </si>
  <si>
    <t>Ago-2011</t>
  </si>
  <si>
    <t>Sep-2011</t>
  </si>
  <si>
    <t>Oct-2011</t>
  </si>
  <si>
    <t>Nov-2011</t>
  </si>
  <si>
    <t>Dic-2011</t>
  </si>
  <si>
    <t>Ene-2012</t>
  </si>
  <si>
    <t>Feb-2012</t>
  </si>
  <si>
    <t>Mar-2012</t>
  </si>
  <si>
    <t>Abr-2012</t>
  </si>
  <si>
    <t>May-2012</t>
  </si>
  <si>
    <t>Jun-2012</t>
  </si>
  <si>
    <t>Jul-2012</t>
  </si>
  <si>
    <t>Ago-2012</t>
  </si>
  <si>
    <t>Sep-2012</t>
  </si>
  <si>
    <t>Oct-2012</t>
  </si>
  <si>
    <t>Nov-2012</t>
  </si>
  <si>
    <t>Dic-2012</t>
  </si>
  <si>
    <t>Ene-2013</t>
  </si>
  <si>
    <t>Feb-2013</t>
  </si>
  <si>
    <t>Mar-2013</t>
  </si>
  <si>
    <t>Abr-2013</t>
  </si>
  <si>
    <t>May-2013</t>
  </si>
  <si>
    <t>Jun-2013</t>
  </si>
  <si>
    <t>Jul-2013</t>
  </si>
  <si>
    <t>Ago-2013</t>
  </si>
  <si>
    <t>Sep-2013</t>
  </si>
  <si>
    <t>Oct-2013</t>
  </si>
  <si>
    <t>Nov-2013</t>
  </si>
  <si>
    <t>Dic-2013</t>
  </si>
  <si>
    <t>Ene-2014</t>
  </si>
  <si>
    <t>Feb-2014</t>
  </si>
  <si>
    <t>Mar-2014</t>
  </si>
  <si>
    <t>Abr-2014</t>
  </si>
  <si>
    <t>May-2014</t>
  </si>
  <si>
    <t>Jun-2014</t>
  </si>
  <si>
    <t>Jul-2014</t>
  </si>
  <si>
    <t>Ago-2014</t>
  </si>
  <si>
    <t>Sep-2014</t>
  </si>
  <si>
    <t>Oct-2014</t>
  </si>
  <si>
    <t>Nov-2014</t>
  </si>
  <si>
    <t>Dic-2014</t>
  </si>
  <si>
    <t>Ene-2015</t>
  </si>
  <si>
    <t>Feb-2015</t>
  </si>
  <si>
    <t>Mar-2015</t>
  </si>
  <si>
    <t>Abr-2015</t>
  </si>
  <si>
    <t>May-2015</t>
  </si>
  <si>
    <t>Jun-2015</t>
  </si>
  <si>
    <t>Jul-2015</t>
  </si>
  <si>
    <t>Ago-2015</t>
  </si>
  <si>
    <t>Sep-2015</t>
  </si>
  <si>
    <t>Oct-2015</t>
  </si>
  <si>
    <t>Nov-2015</t>
  </si>
  <si>
    <t>Dic-2015</t>
  </si>
  <si>
    <t>Ene-2016</t>
  </si>
  <si>
    <t>Feb-2016</t>
  </si>
  <si>
    <t>Mar-2016</t>
  </si>
  <si>
    <t>Abr-2016</t>
  </si>
  <si>
    <t>May-2016</t>
  </si>
  <si>
    <t>Jun-2016</t>
  </si>
  <si>
    <t>Jul-2016</t>
  </si>
  <si>
    <t>Ago-2016</t>
  </si>
  <si>
    <t>Sep-2016</t>
  </si>
  <si>
    <t>Oct-2016</t>
  </si>
  <si>
    <t>Nov-2016</t>
  </si>
  <si>
    <t>Dic-2016</t>
  </si>
  <si>
    <t>Ene-2017</t>
  </si>
  <si>
    <t>Feb-2017</t>
  </si>
  <si>
    <t>Mar-2017</t>
  </si>
  <si>
    <t>Abr-2017</t>
  </si>
  <si>
    <t>May-2017</t>
  </si>
  <si>
    <t>Jun-2017</t>
  </si>
  <si>
    <t>Jul-2017</t>
  </si>
  <si>
    <t>Ago-2017</t>
  </si>
  <si>
    <t>Sep-2017</t>
  </si>
  <si>
    <t>Oct-2017</t>
  </si>
  <si>
    <t>Nov-2017</t>
  </si>
  <si>
    <t>Dic-2017</t>
  </si>
  <si>
    <t>Ene-2018</t>
  </si>
  <si>
    <t>Feb-2018</t>
  </si>
  <si>
    <t>Mar-2018</t>
  </si>
  <si>
    <t>Abr-2018</t>
  </si>
  <si>
    <t>May-2018</t>
  </si>
  <si>
    <t>Jun-2018</t>
  </si>
  <si>
    <t>Jul-2018</t>
  </si>
  <si>
    <t>Ago-2018</t>
  </si>
  <si>
    <t>Sep-2018</t>
  </si>
  <si>
    <t>Oct-2018</t>
  </si>
  <si>
    <t>Nov-2018</t>
  </si>
  <si>
    <t>Dic-2018</t>
  </si>
  <si>
    <t>Ene-2019</t>
  </si>
  <si>
    <t>Feb-2019</t>
  </si>
  <si>
    <t>Mar-2019</t>
  </si>
  <si>
    <t>Abr-2019</t>
  </si>
  <si>
    <t>May-2019</t>
  </si>
  <si>
    <t>Jun-2019</t>
  </si>
  <si>
    <t>Jul-2019</t>
  </si>
  <si>
    <t>Ago-2019</t>
  </si>
  <si>
    <t>Sep-2019</t>
  </si>
  <si>
    <t>Oct-2019</t>
  </si>
  <si>
    <t>Nov-2019</t>
  </si>
  <si>
    <t>Dic-2019</t>
  </si>
  <si>
    <t>Ene-2020</t>
  </si>
  <si>
    <t>Feb-2020</t>
  </si>
  <si>
    <t>Mar-2020</t>
  </si>
  <si>
    <t>Remesas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</si>
</sst>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44" formatCode="_-&quot;$&quot;* #,##0.00_-;\-&quot;$&quot;* #,##0.00_-;_-&quot;$&quot;* &quot;-&quot;??_-;_-@_-"/>
    <numFmt numFmtId="43" formatCode="_-* #,##0.00_-;\-* #,##0.00_-;_-* &quot;-&quot;??_-;_-@_-"/>
    <numFmt numFmtId="164" formatCode="_-* #,##0.0_-;\-* #,##0.0_-;_-* &quot;-&quot;??_-;_-@_-"/>
    <numFmt numFmtId="165" formatCode="0.0"/>
    <numFmt numFmtId="166" formatCode="0.0%"/>
    <numFmt numFmtId="167" formatCode="0.000000000000"/>
    <numFmt numFmtId="168" formatCode="_-* #,##0.000000_-;\-* #,##0.000000_-;_-* &quot;-&quot;??_-;_-@_-"/>
    <numFmt numFmtId="169" formatCode="_-* #,##0.000000000000000_-;\-* #,##0.000000000000000_-;_-* &quot;-&quot;??_-;_-@_-"/>
    <numFmt numFmtId="170" formatCode="0.0000000"/>
    <numFmt numFmtId="171" formatCode="General_)"/>
    <numFmt numFmtId="172" formatCode="0.000000"/>
    <numFmt numFmtId="173" formatCode="0.0000"/>
    <numFmt numFmtId="174" formatCode="0.0000000000000000000"/>
    <numFmt numFmtId="175" formatCode="#,##0.0;\-#,##0.0"/>
    <numFmt numFmtId="176" formatCode="#,##0.000;\-#,##0.000"/>
    <numFmt numFmtId="177" formatCode="_-* #,##0.00\ _¢_-;\-* #,##0.00\ _¢_-;_-* &quot;-&quot;??\ _¢_-;_-@_-"/>
    <numFmt numFmtId="178" formatCode="_-* #,##0.0\ _¢_-;\-* #,##0.0\ _¢_-;_-* &quot;-&quot;??\ _¢_-;_-@_-"/>
    <numFmt numFmtId="179" formatCode="#,##0.000000;\-#,##0.000000"/>
    <numFmt numFmtId="180" formatCode="#,##0.0000000000000000000"/>
    <numFmt numFmtId="181" formatCode="#,##0_ ;\-#,##0\ "/>
    <numFmt numFmtId="182" formatCode="_-* #,##0.0000000_-;\-* #,##0.0000000_-;_-* &quot;-&quot;??_-;_-@_-"/>
  </numFmts>
  <fonts count="34" x14ac:knownFonts="1">
    <font>
      <sz val="11"/>
      <color theme="1"/>
      <name val="Calibri"/>
      <family val="2"/>
      <scheme val="minor"/>
    </font>
    <font>
      <sz val="11"/>
      <color theme="1"/>
      <name val="Calibri"/>
      <family val="2"/>
      <scheme val="minor"/>
    </font>
    <font>
      <b/>
      <sz val="11"/>
      <color theme="1"/>
      <name val="Calibri"/>
      <family val="2"/>
      <scheme val="minor"/>
    </font>
    <font>
      <b/>
      <sz val="14"/>
      <color theme="1"/>
      <name val="Calibri"/>
      <family val="2"/>
      <scheme val="minor"/>
    </font>
    <font>
      <u/>
      <sz val="11"/>
      <color theme="10"/>
      <name val="Calibri"/>
      <family val="2"/>
      <scheme val="minor"/>
    </font>
    <font>
      <sz val="10"/>
      <name val="Arial"/>
      <family val="2"/>
    </font>
    <font>
      <sz val="12"/>
      <name val="Calibri"/>
      <family val="2"/>
      <scheme val="minor"/>
    </font>
    <font>
      <b/>
      <sz val="12"/>
      <color theme="1"/>
      <name val="Calibri"/>
      <family val="2"/>
      <scheme val="minor"/>
    </font>
    <font>
      <sz val="14"/>
      <color theme="1"/>
      <name val="Calibri"/>
      <family val="2"/>
      <scheme val="minor"/>
    </font>
    <font>
      <sz val="12"/>
      <color theme="1"/>
      <name val="Calibri"/>
      <family val="2"/>
      <scheme val="minor"/>
    </font>
    <font>
      <b/>
      <sz val="16"/>
      <color theme="1"/>
      <name val="Calibri"/>
      <family val="2"/>
      <scheme val="minor"/>
    </font>
    <font>
      <b/>
      <sz val="10"/>
      <color theme="1"/>
      <name val="Calibri"/>
      <family val="2"/>
      <scheme val="minor"/>
    </font>
    <font>
      <sz val="10"/>
      <name val="Calibri"/>
      <family val="2"/>
      <scheme val="minor"/>
    </font>
    <font>
      <b/>
      <sz val="11"/>
      <color rgb="FFFF0000"/>
      <name val="Calibri"/>
      <family val="2"/>
      <scheme val="minor"/>
    </font>
    <font>
      <sz val="10"/>
      <name val="Helv"/>
    </font>
    <font>
      <u/>
      <sz val="10"/>
      <color indexed="12"/>
      <name val="Arial"/>
      <family val="2"/>
    </font>
    <font>
      <sz val="14"/>
      <name val="Calibri"/>
      <family val="2"/>
      <scheme val="minor"/>
    </font>
    <font>
      <b/>
      <sz val="18"/>
      <color theme="1"/>
      <name val="Calibri"/>
      <family val="2"/>
      <scheme val="minor"/>
    </font>
    <font>
      <b/>
      <sz val="20"/>
      <color theme="1"/>
      <name val="Calibri"/>
      <family val="2"/>
      <scheme val="minor"/>
    </font>
    <font>
      <b/>
      <sz val="18"/>
      <name val="Calibri"/>
      <family val="2"/>
      <scheme val="minor"/>
    </font>
    <font>
      <u/>
      <sz val="14"/>
      <color theme="10"/>
      <name val="Calibri"/>
      <family val="2"/>
      <scheme val="minor"/>
    </font>
    <font>
      <b/>
      <sz val="14"/>
      <color rgb="FFFF0000"/>
      <name val="Calibri"/>
      <family val="2"/>
      <scheme val="minor"/>
    </font>
    <font>
      <b/>
      <sz val="16"/>
      <color rgb="FF2D3A59"/>
      <name val="Calibri"/>
      <family val="2"/>
      <scheme val="minor"/>
    </font>
    <font>
      <b/>
      <vertAlign val="superscript"/>
      <sz val="14"/>
      <color theme="1"/>
      <name val="Calibri"/>
      <family val="2"/>
      <scheme val="minor"/>
    </font>
    <font>
      <b/>
      <sz val="14"/>
      <name val="Calibri"/>
      <family val="2"/>
      <scheme val="minor"/>
    </font>
    <font>
      <sz val="11"/>
      <name val="Calibri"/>
      <family val="2"/>
      <scheme val="minor"/>
    </font>
    <font>
      <b/>
      <sz val="11"/>
      <name val="Calibri"/>
      <family val="2"/>
      <scheme val="minor"/>
    </font>
    <font>
      <b/>
      <sz val="10"/>
      <name val="Calibri"/>
      <family val="2"/>
      <scheme val="minor"/>
    </font>
    <font>
      <sz val="9"/>
      <color rgb="FF333333"/>
      <name val="Calibri"/>
      <family val="2"/>
      <scheme val="minor"/>
    </font>
    <font>
      <sz val="16"/>
      <name val="Calibri"/>
      <family val="2"/>
      <scheme val="minor"/>
    </font>
    <font>
      <sz val="16"/>
      <color theme="1"/>
      <name val="Calibri"/>
      <family val="2"/>
      <scheme val="minor"/>
    </font>
    <font>
      <sz val="10"/>
      <color theme="1"/>
      <name val="Arial Nova"/>
      <family val="2"/>
    </font>
    <font>
      <sz val="10"/>
      <name val="Arial Nova"/>
      <family val="2"/>
    </font>
    <font>
      <sz val="8"/>
      <name val="Calibri"/>
      <family val="2"/>
      <scheme val="minor"/>
    </font>
  </fonts>
  <fills count="9">
    <fill>
      <patternFill patternType="none"/>
    </fill>
    <fill>
      <patternFill patternType="gray125"/>
    </fill>
    <fill>
      <patternFill patternType="solid">
        <fgColor theme="0" tint="-0.14999847407452621"/>
        <bgColor indexed="64"/>
      </patternFill>
    </fill>
    <fill>
      <patternFill patternType="solid">
        <fgColor theme="4" tint="0.59999389629810485"/>
        <bgColor indexed="64"/>
      </patternFill>
    </fill>
    <fill>
      <patternFill patternType="solid">
        <fgColor theme="0"/>
        <bgColor indexed="64"/>
      </patternFill>
    </fill>
    <fill>
      <patternFill patternType="solid">
        <fgColor theme="0"/>
        <bgColor indexed="8"/>
      </patternFill>
    </fill>
    <fill>
      <patternFill patternType="solid">
        <fgColor rgb="FFFFFFFF"/>
        <bgColor indexed="64"/>
      </patternFill>
    </fill>
    <fill>
      <patternFill patternType="solid">
        <fgColor theme="0" tint="-0.34998626667073579"/>
        <bgColor indexed="64"/>
      </patternFill>
    </fill>
    <fill>
      <patternFill patternType="solid">
        <fgColor theme="4" tint="0.79998168889431442"/>
        <bgColor indexed="64"/>
      </patternFill>
    </fill>
  </fills>
  <borders count="3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
      <left style="thin">
        <color theme="0" tint="-0.499984740745262"/>
      </left>
      <right/>
      <top/>
      <bottom/>
      <diagonal/>
    </border>
    <border>
      <left style="thin">
        <color indexed="64"/>
      </left>
      <right/>
      <top style="thin">
        <color indexed="64"/>
      </top>
      <bottom style="thin">
        <color theme="0" tint="-0.499984740745262"/>
      </bottom>
      <diagonal/>
    </border>
    <border>
      <left style="thin">
        <color theme="0" tint="-0.499984740745262"/>
      </left>
      <right/>
      <top style="thin">
        <color indexed="64"/>
      </top>
      <bottom style="thin">
        <color theme="0" tint="-0.499984740745262"/>
      </bottom>
      <diagonal/>
    </border>
    <border>
      <left style="thin">
        <color theme="0" tint="-0.499984740745262"/>
      </left>
      <right/>
      <top/>
      <bottom style="thin">
        <color indexed="64"/>
      </bottom>
      <diagonal/>
    </border>
    <border>
      <left style="thin">
        <color indexed="64"/>
      </left>
      <right style="thin">
        <color theme="0" tint="-0.499984740745262"/>
      </right>
      <top style="thin">
        <color indexed="64"/>
      </top>
      <bottom style="thin">
        <color theme="0" tint="-0.499984740745262"/>
      </bottom>
      <diagonal/>
    </border>
    <border>
      <left style="thin">
        <color indexed="64"/>
      </left>
      <right style="thin">
        <color theme="0" tint="-0.499984740745262"/>
      </right>
      <top/>
      <bottom/>
      <diagonal/>
    </border>
    <border>
      <left style="thin">
        <color indexed="64"/>
      </left>
      <right style="thin">
        <color theme="0" tint="-0.499984740745262"/>
      </right>
      <top/>
      <bottom style="thin">
        <color indexed="64"/>
      </bottom>
      <diagonal/>
    </border>
    <border>
      <left style="thin">
        <color theme="0" tint="-0.499984740745262"/>
      </left>
      <right style="thin">
        <color indexed="64"/>
      </right>
      <top/>
      <bottom/>
      <diagonal/>
    </border>
    <border>
      <left style="thin">
        <color theme="0" tint="-0.499984740745262"/>
      </left>
      <right style="thin">
        <color indexed="64"/>
      </right>
      <top/>
      <bottom style="thin">
        <color indexed="64"/>
      </bottom>
      <diagonal/>
    </border>
    <border>
      <left style="thin">
        <color theme="0" tint="-0.499984740745262"/>
      </left>
      <right style="thin">
        <color indexed="64"/>
      </right>
      <top style="thin">
        <color indexed="64"/>
      </top>
      <bottom style="thin">
        <color theme="0" tint="-0.499984740745262"/>
      </bottom>
      <diagonal/>
    </border>
    <border>
      <left/>
      <right style="thin">
        <color indexed="64"/>
      </right>
      <top style="thin">
        <color indexed="64"/>
      </top>
      <bottom style="thin">
        <color theme="0" tint="-0.499984740745262"/>
      </bottom>
      <diagonal/>
    </border>
    <border>
      <left/>
      <right style="thin">
        <color theme="0" tint="-0.499984740745262"/>
      </right>
      <top style="thin">
        <color indexed="64"/>
      </top>
      <bottom style="thin">
        <color theme="0" tint="-0.499984740745262"/>
      </bottom>
      <diagonal/>
    </border>
    <border>
      <left/>
      <right style="thin">
        <color theme="0" tint="-0.499984740745262"/>
      </right>
      <top/>
      <bottom/>
      <diagonal/>
    </border>
    <border>
      <left/>
      <right style="thin">
        <color theme="0" tint="-0.499984740745262"/>
      </right>
      <top/>
      <bottom style="thin">
        <color indexed="64"/>
      </bottom>
      <diagonal/>
    </border>
    <border>
      <left style="thin">
        <color indexed="64"/>
      </left>
      <right style="thin">
        <color indexed="64"/>
      </right>
      <top style="thin">
        <color indexed="64"/>
      </top>
      <bottom style="thin">
        <color theme="0" tint="-0.499984740745262"/>
      </bottom>
      <diagonal/>
    </border>
    <border>
      <left style="thin">
        <color indexed="64"/>
      </left>
      <right style="thin">
        <color theme="0" tint="-0.34998626667073579"/>
      </right>
      <top style="thin">
        <color indexed="64"/>
      </top>
      <bottom style="thin">
        <color indexed="64"/>
      </bottom>
      <diagonal/>
    </border>
  </borders>
  <cellStyleXfs count="1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5"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171" fontId="14" fillId="0" borderId="0"/>
    <xf numFmtId="9" fontId="5" fillId="0" borderId="0" applyFont="0" applyFill="0" applyBorder="0" applyAlignment="0" applyProtection="0"/>
    <xf numFmtId="177" fontId="5" fillId="0" borderId="0" applyFont="0" applyFill="0" applyBorder="0" applyAlignment="0" applyProtection="0"/>
    <xf numFmtId="0" fontId="5" fillId="0" borderId="0"/>
    <xf numFmtId="0" fontId="15" fillId="0" borderId="0" applyNumberFormat="0" applyFill="0" applyBorder="0" applyAlignment="0" applyProtection="0">
      <alignment vertical="top"/>
      <protection locked="0"/>
    </xf>
    <xf numFmtId="44" fontId="1" fillId="0" borderId="0" applyFont="0" applyFill="0" applyBorder="0" applyAlignment="0" applyProtection="0"/>
  </cellStyleXfs>
  <cellXfs count="475">
    <xf numFmtId="0" fontId="0" fillId="0" borderId="0" xfId="0"/>
    <xf numFmtId="164" fontId="0" fillId="0" borderId="0" xfId="1" applyNumberFormat="1" applyFont="1"/>
    <xf numFmtId="43" fontId="0" fillId="0" borderId="0" xfId="0" applyNumberFormat="1"/>
    <xf numFmtId="164" fontId="0" fillId="0" borderId="0" xfId="0" applyNumberFormat="1"/>
    <xf numFmtId="0" fontId="3" fillId="0" borderId="0" xfId="0" applyFont="1" applyAlignment="1">
      <alignment horizontal="center"/>
    </xf>
    <xf numFmtId="0" fontId="0" fillId="0" borderId="0" xfId="0" applyAlignment="1">
      <alignment horizontal="center" vertical="center"/>
    </xf>
    <xf numFmtId="0" fontId="4" fillId="0" borderId="0" xfId="2"/>
    <xf numFmtId="0" fontId="3" fillId="0" borderId="0" xfId="0" applyFont="1" applyAlignment="1">
      <alignment horizontal="center"/>
    </xf>
    <xf numFmtId="0" fontId="1" fillId="0" borderId="0" xfId="4" applyBorder="1"/>
    <xf numFmtId="0" fontId="1" fillId="0" borderId="0" xfId="4"/>
    <xf numFmtId="0" fontId="8" fillId="0" borderId="0" xfId="4" applyFont="1" applyFill="1" applyBorder="1"/>
    <xf numFmtId="0" fontId="3" fillId="0" borderId="0" xfId="4" applyFont="1" applyFill="1" applyBorder="1"/>
    <xf numFmtId="0" fontId="3" fillId="0" borderId="0" xfId="0" applyFont="1" applyAlignment="1">
      <alignment horizontal="center"/>
    </xf>
    <xf numFmtId="0" fontId="9" fillId="0" borderId="0" xfId="0" applyFont="1"/>
    <xf numFmtId="0" fontId="9" fillId="0" borderId="0" xfId="0" applyFont="1" applyAlignment="1">
      <alignment vertical="top" wrapText="1"/>
    </xf>
    <xf numFmtId="0" fontId="9" fillId="0" borderId="0" xfId="0" applyFont="1" applyAlignment="1">
      <alignment vertical="top"/>
    </xf>
    <xf numFmtId="0" fontId="3" fillId="0" borderId="0" xfId="0" applyFont="1" applyAlignment="1">
      <alignment horizontal="left"/>
    </xf>
    <xf numFmtId="0" fontId="9" fillId="0" borderId="5" xfId="0" applyFont="1" applyBorder="1"/>
    <xf numFmtId="0" fontId="9" fillId="0" borderId="9" xfId="0" applyFont="1" applyBorder="1"/>
    <xf numFmtId="0" fontId="9" fillId="0" borderId="10" xfId="0" applyFont="1" applyBorder="1"/>
    <xf numFmtId="0" fontId="7" fillId="2" borderId="1" xfId="0" applyFont="1" applyFill="1" applyBorder="1" applyAlignment="1">
      <alignment horizontal="center" vertical="center"/>
    </xf>
    <xf numFmtId="0" fontId="7" fillId="2" borderId="2" xfId="0" applyFont="1" applyFill="1" applyBorder="1" applyAlignment="1">
      <alignment horizontal="center" vertical="center"/>
    </xf>
    <xf numFmtId="0" fontId="9" fillId="0" borderId="2" xfId="0" applyFont="1" applyBorder="1" applyAlignment="1">
      <alignment horizontal="center" vertical="center"/>
    </xf>
    <xf numFmtId="164" fontId="9" fillId="0" borderId="5" xfId="1" applyNumberFormat="1" applyFont="1" applyBorder="1"/>
    <xf numFmtId="164" fontId="9" fillId="0" borderId="9" xfId="1" applyNumberFormat="1" applyFont="1" applyFill="1" applyBorder="1"/>
    <xf numFmtId="164" fontId="9" fillId="0" borderId="2" xfId="1" applyNumberFormat="1" applyFont="1" applyFill="1" applyBorder="1"/>
    <xf numFmtId="164" fontId="9" fillId="0" borderId="6" xfId="1" applyNumberFormat="1" applyFont="1" applyBorder="1"/>
    <xf numFmtId="164" fontId="9" fillId="0" borderId="5" xfId="1" applyNumberFormat="1" applyFont="1" applyFill="1" applyBorder="1"/>
    <xf numFmtId="0" fontId="9" fillId="0" borderId="10" xfId="0" applyFont="1" applyBorder="1" applyAlignment="1">
      <alignment horizontal="center" vertical="center"/>
    </xf>
    <xf numFmtId="164" fontId="9" fillId="0" borderId="7" xfId="1" applyNumberFormat="1" applyFont="1" applyBorder="1"/>
    <xf numFmtId="164" fontId="9" fillId="0" borderId="8" xfId="1" applyNumberFormat="1" applyFont="1" applyBorder="1"/>
    <xf numFmtId="0" fontId="7" fillId="3" borderId="11" xfId="0" applyFont="1" applyFill="1" applyBorder="1" applyAlignment="1">
      <alignment horizontal="left" vertical="center"/>
    </xf>
    <xf numFmtId="164" fontId="9" fillId="0" borderId="0" xfId="1" applyNumberFormat="1" applyFont="1" applyBorder="1"/>
    <xf numFmtId="164" fontId="9" fillId="0" borderId="9" xfId="1" applyNumberFormat="1" applyFont="1" applyBorder="1"/>
    <xf numFmtId="164" fontId="9" fillId="0" borderId="10" xfId="1" applyNumberFormat="1" applyFont="1" applyBorder="1"/>
    <xf numFmtId="0" fontId="7" fillId="3" borderId="1" xfId="0" applyFont="1" applyFill="1" applyBorder="1" applyAlignment="1">
      <alignment horizontal="left" vertical="center"/>
    </xf>
    <xf numFmtId="164" fontId="7" fillId="3" borderId="12" xfId="1" applyNumberFormat="1" applyFont="1" applyFill="1" applyBorder="1" applyAlignment="1">
      <alignment horizontal="center" vertical="center"/>
    </xf>
    <xf numFmtId="0" fontId="9" fillId="0" borderId="5" xfId="0" applyFont="1" applyBorder="1" applyAlignment="1">
      <alignment horizontal="center" vertical="center"/>
    </xf>
    <xf numFmtId="0" fontId="9" fillId="0" borderId="7" xfId="0" applyFont="1" applyBorder="1" applyAlignment="1">
      <alignment horizontal="center" vertical="center"/>
    </xf>
    <xf numFmtId="0" fontId="2" fillId="0" borderId="0" xfId="0" applyFont="1" applyAlignment="1">
      <alignment horizontal="center"/>
    </xf>
    <xf numFmtId="0" fontId="9" fillId="0" borderId="9" xfId="0" applyFont="1" applyBorder="1" applyAlignment="1">
      <alignment horizontal="center" vertical="center"/>
    </xf>
    <xf numFmtId="0" fontId="11" fillId="0" borderId="0" xfId="0" applyFont="1" applyAlignment="1">
      <alignment horizontal="center"/>
    </xf>
    <xf numFmtId="0" fontId="11" fillId="0" borderId="0" xfId="0" applyFont="1"/>
    <xf numFmtId="164" fontId="9" fillId="0" borderId="9" xfId="1" applyNumberFormat="1" applyFont="1" applyBorder="1" applyAlignment="1">
      <alignment horizontal="right"/>
    </xf>
    <xf numFmtId="164" fontId="9" fillId="0" borderId="6" xfId="1" applyNumberFormat="1" applyFont="1" applyBorder="1" applyAlignment="1">
      <alignment horizontal="right"/>
    </xf>
    <xf numFmtId="164" fontId="6" fillId="0" borderId="6" xfId="1" applyNumberFormat="1" applyFont="1" applyBorder="1" applyAlignment="1">
      <alignment horizontal="right"/>
    </xf>
    <xf numFmtId="168" fontId="0" fillId="0" borderId="0" xfId="1" applyNumberFormat="1" applyFont="1"/>
    <xf numFmtId="164" fontId="9" fillId="0" borderId="8" xfId="1" applyNumberFormat="1" applyFont="1" applyBorder="1" applyAlignment="1">
      <alignment horizontal="right"/>
    </xf>
    <xf numFmtId="164" fontId="9" fillId="0" borderId="6" xfId="1" applyNumberFormat="1" applyFont="1" applyFill="1" applyBorder="1"/>
    <xf numFmtId="164" fontId="13" fillId="0" borderId="0" xfId="1" applyNumberFormat="1" applyFont="1" applyAlignment="1">
      <alignment horizontal="center"/>
    </xf>
    <xf numFmtId="0" fontId="2" fillId="0" borderId="0" xfId="0" applyFont="1" applyAlignment="1">
      <alignment horizontal="left"/>
    </xf>
    <xf numFmtId="0" fontId="11" fillId="0" borderId="0" xfId="0" applyFont="1" applyAlignment="1">
      <alignment horizontal="left"/>
    </xf>
    <xf numFmtId="43" fontId="6" fillId="0" borderId="8" xfId="1" applyFont="1" applyBorder="1"/>
    <xf numFmtId="0" fontId="7" fillId="2" borderId="1" xfId="0" applyFont="1" applyFill="1" applyBorder="1" applyAlignment="1">
      <alignment horizontal="center" vertical="center"/>
    </xf>
    <xf numFmtId="0" fontId="7" fillId="2" borderId="11" xfId="0" applyFont="1" applyFill="1" applyBorder="1" applyAlignment="1">
      <alignment horizontal="center" vertical="center"/>
    </xf>
    <xf numFmtId="0" fontId="7" fillId="2" borderId="13" xfId="0" applyFont="1" applyFill="1" applyBorder="1" applyAlignment="1">
      <alignment horizontal="center" vertical="center"/>
    </xf>
    <xf numFmtId="164" fontId="9" fillId="0" borderId="0" xfId="1" applyNumberFormat="1" applyFont="1" applyFill="1" applyBorder="1"/>
    <xf numFmtId="164" fontId="7" fillId="3" borderId="7" xfId="0" applyNumberFormat="1" applyFont="1" applyFill="1" applyBorder="1" applyAlignment="1">
      <alignment horizontal="center" vertical="center"/>
    </xf>
    <xf numFmtId="171" fontId="12" fillId="4" borderId="0" xfId="8" applyFont="1" applyFill="1"/>
    <xf numFmtId="171" fontId="12" fillId="7" borderId="0" xfId="8" applyFont="1" applyFill="1"/>
    <xf numFmtId="0" fontId="10" fillId="0" borderId="0" xfId="0" applyFont="1" applyAlignment="1">
      <alignment horizontal="left"/>
    </xf>
    <xf numFmtId="171" fontId="16" fillId="0" borderId="0" xfId="8" applyFont="1" applyFill="1" applyAlignment="1">
      <alignment horizontal="right"/>
    </xf>
    <xf numFmtId="171" fontId="16" fillId="0" borderId="0" xfId="8" applyFont="1"/>
    <xf numFmtId="173" fontId="16" fillId="0" borderId="0" xfId="8" applyNumberFormat="1" applyFont="1" applyFill="1"/>
    <xf numFmtId="171" fontId="16" fillId="0" borderId="0" xfId="8" applyFont="1" applyBorder="1"/>
    <xf numFmtId="171" fontId="16" fillId="4" borderId="0" xfId="8" applyFont="1" applyFill="1"/>
    <xf numFmtId="171" fontId="16" fillId="0" borderId="0" xfId="8" applyFont="1" applyFill="1"/>
    <xf numFmtId="0" fontId="2" fillId="0" borderId="0" xfId="0" applyFont="1"/>
    <xf numFmtId="164" fontId="9" fillId="0" borderId="2" xfId="0" applyNumberFormat="1" applyFont="1" applyBorder="1"/>
    <xf numFmtId="164" fontId="9" fillId="0" borderId="9" xfId="0" applyNumberFormat="1" applyFont="1" applyBorder="1"/>
    <xf numFmtId="164" fontId="9" fillId="0" borderId="10" xfId="0" applyNumberFormat="1" applyFont="1" applyBorder="1"/>
    <xf numFmtId="0" fontId="8" fillId="0" borderId="0" xfId="0" applyFont="1"/>
    <xf numFmtId="0" fontId="20" fillId="0" borderId="0" xfId="2" applyFont="1"/>
    <xf numFmtId="164" fontId="3" fillId="3" borderId="14" xfId="6" applyNumberFormat="1" applyFont="1" applyFill="1" applyBorder="1" applyAlignment="1">
      <alignment horizontal="center" vertical="center"/>
    </xf>
    <xf numFmtId="164" fontId="3" fillId="3" borderId="14" xfId="1" applyNumberFormat="1" applyFont="1" applyFill="1" applyBorder="1" applyAlignment="1">
      <alignment horizontal="center" vertical="center"/>
    </xf>
    <xf numFmtId="164" fontId="3" fillId="3" borderId="8" xfId="1" applyNumberFormat="1" applyFont="1" applyFill="1" applyBorder="1" applyAlignment="1">
      <alignment horizontal="center" vertical="center"/>
    </xf>
    <xf numFmtId="166" fontId="3" fillId="3" borderId="1" xfId="5" applyNumberFormat="1" applyFont="1" applyFill="1" applyBorder="1"/>
    <xf numFmtId="0" fontId="3" fillId="3" borderId="11" xfId="0" applyFont="1" applyFill="1" applyBorder="1"/>
    <xf numFmtId="164" fontId="3" fillId="3" borderId="14" xfId="1" applyNumberFormat="1" applyFont="1" applyFill="1" applyBorder="1"/>
    <xf numFmtId="164" fontId="3" fillId="3" borderId="8" xfId="1" applyNumberFormat="1" applyFont="1" applyFill="1" applyBorder="1"/>
    <xf numFmtId="0" fontId="3" fillId="2" borderId="13" xfId="4" applyFont="1" applyFill="1" applyBorder="1" applyAlignment="1">
      <alignment horizontal="center"/>
    </xf>
    <xf numFmtId="0" fontId="8" fillId="0" borderId="0" xfId="4" applyFont="1" applyBorder="1"/>
    <xf numFmtId="0" fontId="8" fillId="0" borderId="0" xfId="4" applyFont="1"/>
    <xf numFmtId="169" fontId="3" fillId="0" borderId="0" xfId="1" applyNumberFormat="1" applyFont="1" applyFill="1" applyBorder="1"/>
    <xf numFmtId="0" fontId="8" fillId="0" borderId="0" xfId="4" applyFont="1" applyFill="1"/>
    <xf numFmtId="0" fontId="21" fillId="0" borderId="0" xfId="4" applyFont="1" applyFill="1" applyBorder="1"/>
    <xf numFmtId="164" fontId="8" fillId="0" borderId="0" xfId="6" applyNumberFormat="1" applyFont="1" applyFill="1" applyBorder="1" applyAlignment="1">
      <alignment horizontal="center" vertical="center"/>
    </xf>
    <xf numFmtId="164" fontId="8" fillId="0" borderId="0" xfId="1" applyNumberFormat="1" applyFont="1" applyFill="1" applyBorder="1" applyAlignment="1">
      <alignment horizontal="center" vertical="center"/>
    </xf>
    <xf numFmtId="164" fontId="8" fillId="0" borderId="6" xfId="1" applyNumberFormat="1" applyFont="1" applyFill="1" applyBorder="1" applyAlignment="1">
      <alignment horizontal="center" vertical="center"/>
    </xf>
    <xf numFmtId="164" fontId="8" fillId="0" borderId="5" xfId="1" applyNumberFormat="1" applyFont="1" applyFill="1" applyBorder="1" applyAlignment="1">
      <alignment horizontal="right"/>
    </xf>
    <xf numFmtId="164" fontId="8" fillId="0" borderId="14" xfId="1" applyNumberFormat="1" applyFont="1" applyFill="1" applyBorder="1" applyAlignment="1">
      <alignment horizontal="center" vertical="center"/>
    </xf>
    <xf numFmtId="164" fontId="8" fillId="0" borderId="0" xfId="4" applyNumberFormat="1" applyFont="1"/>
    <xf numFmtId="167" fontId="8" fillId="0" borderId="0" xfId="4" applyNumberFormat="1" applyFont="1" applyFill="1"/>
    <xf numFmtId="0" fontId="8" fillId="0" borderId="3" xfId="0" applyFont="1" applyBorder="1"/>
    <xf numFmtId="166" fontId="8" fillId="0" borderId="9" xfId="7" applyNumberFormat="1" applyFont="1" applyFill="1" applyBorder="1"/>
    <xf numFmtId="0" fontId="8" fillId="0" borderId="5" xfId="0" applyFont="1" applyBorder="1"/>
    <xf numFmtId="164" fontId="8" fillId="0" borderId="5" xfId="1" applyNumberFormat="1" applyFont="1" applyBorder="1"/>
    <xf numFmtId="164" fontId="8" fillId="0" borderId="5" xfId="1" applyNumberFormat="1" applyFont="1" applyBorder="1" applyAlignment="1">
      <alignment horizontal="right"/>
    </xf>
    <xf numFmtId="0" fontId="8" fillId="0" borderId="7" xfId="0" applyFont="1" applyBorder="1"/>
    <xf numFmtId="164" fontId="8" fillId="0" borderId="7" xfId="1" applyNumberFormat="1" applyFont="1" applyBorder="1"/>
    <xf numFmtId="164" fontId="8" fillId="0" borderId="14" xfId="1" applyNumberFormat="1" applyFont="1" applyBorder="1"/>
    <xf numFmtId="164" fontId="8" fillId="0" borderId="14" xfId="1" applyNumberFormat="1" applyFont="1" applyBorder="1" applyAlignment="1">
      <alignment horizontal="right"/>
    </xf>
    <xf numFmtId="164" fontId="8" fillId="0" borderId="8" xfId="1" applyNumberFormat="1" applyFont="1" applyFill="1" applyBorder="1" applyAlignment="1">
      <alignment horizontal="center" vertical="center"/>
    </xf>
    <xf numFmtId="166" fontId="8" fillId="0" borderId="10" xfId="7" applyNumberFormat="1" applyFont="1" applyFill="1" applyBorder="1"/>
    <xf numFmtId="43" fontId="8" fillId="0" borderId="0" xfId="0" applyNumberFormat="1" applyFont="1"/>
    <xf numFmtId="166" fontId="8" fillId="0" borderId="6" xfId="7" applyNumberFormat="1" applyFont="1" applyBorder="1"/>
    <xf numFmtId="166" fontId="8" fillId="0" borderId="8" xfId="7" applyNumberFormat="1" applyFont="1" applyBorder="1"/>
    <xf numFmtId="0" fontId="3" fillId="2" borderId="11" xfId="0" applyFont="1" applyFill="1" applyBorder="1" applyAlignment="1">
      <alignment horizontal="center" vertical="center"/>
    </xf>
    <xf numFmtId="0" fontId="3" fillId="2" borderId="12" xfId="0" applyFont="1" applyFill="1" applyBorder="1" applyAlignment="1">
      <alignment horizontal="center" vertical="center"/>
    </xf>
    <xf numFmtId="0" fontId="3" fillId="2" borderId="13" xfId="4" applyFont="1" applyFill="1" applyBorder="1" applyAlignment="1">
      <alignment horizontal="center" vertical="center"/>
    </xf>
    <xf numFmtId="0" fontId="3" fillId="2" borderId="12" xfId="4" applyFont="1" applyFill="1" applyBorder="1" applyAlignment="1">
      <alignment horizontal="center" vertical="center"/>
    </xf>
    <xf numFmtId="166" fontId="3" fillId="3" borderId="1" xfId="5" applyNumberFormat="1" applyFont="1" applyFill="1" applyBorder="1" applyAlignment="1">
      <alignment horizontal="center" vertical="center"/>
    </xf>
    <xf numFmtId="166" fontId="8" fillId="0" borderId="2" xfId="5" applyNumberFormat="1" applyFont="1" applyFill="1" applyBorder="1" applyAlignment="1">
      <alignment horizontal="center" vertical="center"/>
    </xf>
    <xf numFmtId="166" fontId="8" fillId="0" borderId="9" xfId="5" applyNumberFormat="1" applyFont="1" applyFill="1" applyBorder="1" applyAlignment="1">
      <alignment horizontal="center" vertical="center"/>
    </xf>
    <xf numFmtId="166" fontId="8" fillId="0" borderId="10" xfId="5" applyNumberFormat="1" applyFont="1" applyFill="1" applyBorder="1" applyAlignment="1">
      <alignment horizontal="center" vertical="center"/>
    </xf>
    <xf numFmtId="164" fontId="8" fillId="0" borderId="5" xfId="1" applyNumberFormat="1" applyFont="1" applyBorder="1" applyAlignment="1">
      <alignment horizontal="center" vertical="center"/>
    </xf>
    <xf numFmtId="164" fontId="8" fillId="0" borderId="14" xfId="6" applyNumberFormat="1" applyFont="1" applyFill="1" applyBorder="1" applyAlignment="1">
      <alignment horizontal="center" vertical="center"/>
    </xf>
    <xf numFmtId="164" fontId="8" fillId="0" borderId="7" xfId="1" applyNumberFormat="1" applyFont="1" applyBorder="1" applyAlignment="1">
      <alignment horizontal="center" vertical="center"/>
    </xf>
    <xf numFmtId="166" fontId="8" fillId="0" borderId="8" xfId="7" applyNumberFormat="1" applyFont="1" applyBorder="1" applyAlignment="1">
      <alignment horizontal="center" vertical="center"/>
    </xf>
    <xf numFmtId="0" fontId="3" fillId="3" borderId="1" xfId="4" applyFont="1" applyFill="1" applyBorder="1" applyAlignment="1">
      <alignment horizontal="left" vertical="center"/>
    </xf>
    <xf numFmtId="0" fontId="8" fillId="0" borderId="2" xfId="4" applyFont="1" applyFill="1" applyBorder="1" applyAlignment="1">
      <alignment horizontal="left" vertical="center"/>
    </xf>
    <xf numFmtId="0" fontId="8" fillId="0" borderId="9" xfId="4" applyFont="1" applyFill="1" applyBorder="1" applyAlignment="1">
      <alignment horizontal="left" vertical="center"/>
    </xf>
    <xf numFmtId="0" fontId="8" fillId="0" borderId="10" xfId="4" applyFont="1" applyFill="1" applyBorder="1" applyAlignment="1">
      <alignment horizontal="left" vertical="center"/>
    </xf>
    <xf numFmtId="164" fontId="3" fillId="3" borderId="11" xfId="1" applyNumberFormat="1" applyFont="1" applyFill="1" applyBorder="1" applyAlignment="1">
      <alignment horizontal="center" vertical="center"/>
    </xf>
    <xf numFmtId="0" fontId="7" fillId="0" borderId="5" xfId="0" applyFont="1" applyBorder="1"/>
    <xf numFmtId="165" fontId="7" fillId="0" borderId="5" xfId="0" applyNumberFormat="1" applyFont="1" applyBorder="1"/>
    <xf numFmtId="164" fontId="7" fillId="0" borderId="9" xfId="1" applyNumberFormat="1" applyFont="1" applyBorder="1"/>
    <xf numFmtId="0" fontId="7" fillId="0" borderId="7" xfId="0" applyFont="1" applyBorder="1"/>
    <xf numFmtId="164" fontId="7" fillId="0" borderId="10" xfId="1" applyNumberFormat="1" applyFont="1" applyBorder="1"/>
    <xf numFmtId="0" fontId="16" fillId="0" borderId="0" xfId="2" applyFont="1"/>
    <xf numFmtId="0" fontId="16" fillId="0" borderId="0" xfId="0" applyFont="1"/>
    <xf numFmtId="164" fontId="8" fillId="0" borderId="0" xfId="1" applyNumberFormat="1" applyFont="1" applyFill="1" applyBorder="1" applyAlignment="1">
      <alignment horizontal="right" vertical="center"/>
    </xf>
    <xf numFmtId="164" fontId="8" fillId="0" borderId="6" xfId="1" applyNumberFormat="1" applyFont="1" applyFill="1" applyBorder="1" applyAlignment="1">
      <alignment horizontal="right" vertical="center"/>
    </xf>
    <xf numFmtId="165" fontId="7" fillId="0" borderId="0" xfId="0" applyNumberFormat="1" applyFont="1" applyBorder="1"/>
    <xf numFmtId="165" fontId="7" fillId="0" borderId="3" xfId="0" applyNumberFormat="1" applyFont="1" applyBorder="1"/>
    <xf numFmtId="165" fontId="7" fillId="0" borderId="15" xfId="0" applyNumberFormat="1" applyFont="1" applyBorder="1"/>
    <xf numFmtId="165" fontId="7" fillId="0" borderId="4" xfId="0" applyNumberFormat="1" applyFont="1" applyBorder="1"/>
    <xf numFmtId="165" fontId="7" fillId="0" borderId="6" xfId="0" applyNumberFormat="1" applyFont="1" applyBorder="1"/>
    <xf numFmtId="0" fontId="9" fillId="0" borderId="3" xfId="0" applyFont="1" applyBorder="1"/>
    <xf numFmtId="0" fontId="9" fillId="0" borderId="2" xfId="0" applyFont="1" applyBorder="1"/>
    <xf numFmtId="164" fontId="9" fillId="0" borderId="3" xfId="1" applyNumberFormat="1" applyFont="1" applyBorder="1"/>
    <xf numFmtId="164" fontId="9" fillId="0" borderId="3" xfId="1" applyNumberFormat="1" applyFont="1" applyFill="1" applyBorder="1"/>
    <xf numFmtId="164" fontId="9" fillId="0" borderId="4" xfId="1" applyNumberFormat="1" applyFont="1" applyFill="1" applyBorder="1"/>
    <xf numFmtId="164" fontId="9" fillId="0" borderId="15" xfId="1" applyNumberFormat="1" applyFont="1" applyFill="1" applyBorder="1"/>
    <xf numFmtId="164" fontId="9" fillId="0" borderId="10" xfId="1" applyNumberFormat="1" applyFont="1" applyBorder="1" applyAlignment="1">
      <alignment horizontal="right"/>
    </xf>
    <xf numFmtId="164" fontId="9" fillId="0" borderId="14" xfId="1" applyNumberFormat="1" applyFont="1" applyBorder="1" applyAlignment="1">
      <alignment horizontal="right"/>
    </xf>
    <xf numFmtId="165" fontId="9" fillId="0" borderId="0" xfId="1" applyNumberFormat="1" applyFont="1" applyBorder="1"/>
    <xf numFmtId="165" fontId="9" fillId="0" borderId="5" xfId="1" applyNumberFormat="1" applyFont="1" applyBorder="1"/>
    <xf numFmtId="165" fontId="9" fillId="0" borderId="6" xfId="1" applyNumberFormat="1" applyFont="1" applyBorder="1"/>
    <xf numFmtId="164" fontId="8" fillId="0" borderId="15" xfId="6" applyNumberFormat="1" applyFont="1" applyFill="1" applyBorder="1" applyAlignment="1">
      <alignment horizontal="center" vertical="center"/>
    </xf>
    <xf numFmtId="164" fontId="8" fillId="0" borderId="3" xfId="1" applyNumberFormat="1" applyFont="1" applyBorder="1" applyAlignment="1">
      <alignment horizontal="center" vertical="center"/>
    </xf>
    <xf numFmtId="166" fontId="8" fillId="0" borderId="4" xfId="7" applyNumberFormat="1" applyFont="1" applyBorder="1" applyAlignment="1">
      <alignment horizontal="center" vertical="center"/>
    </xf>
    <xf numFmtId="166" fontId="3" fillId="3" borderId="2" xfId="5" applyNumberFormat="1" applyFont="1" applyFill="1" applyBorder="1" applyAlignment="1">
      <alignment horizontal="center" vertical="center"/>
    </xf>
    <xf numFmtId="166" fontId="3" fillId="3" borderId="4" xfId="5" applyNumberFormat="1" applyFont="1" applyFill="1" applyBorder="1" applyAlignment="1">
      <alignment horizontal="center" vertical="center"/>
    </xf>
    <xf numFmtId="164" fontId="3" fillId="3" borderId="0" xfId="1" applyNumberFormat="1" applyFont="1" applyFill="1" applyBorder="1" applyAlignment="1">
      <alignment horizontal="center" vertical="center"/>
    </xf>
    <xf numFmtId="0" fontId="9" fillId="0" borderId="6" xfId="0" applyFont="1" applyBorder="1" applyAlignment="1"/>
    <xf numFmtId="0" fontId="9" fillId="0" borderId="8" xfId="0" applyFont="1" applyBorder="1" applyAlignment="1"/>
    <xf numFmtId="166" fontId="7" fillId="3" borderId="4" xfId="7" applyNumberFormat="1" applyFont="1" applyFill="1" applyBorder="1" applyAlignment="1">
      <alignment vertical="center"/>
    </xf>
    <xf numFmtId="166" fontId="9" fillId="0" borderId="2" xfId="7" applyNumberFormat="1" applyFont="1" applyBorder="1" applyAlignment="1"/>
    <xf numFmtId="166" fontId="9" fillId="0" borderId="9" xfId="7" applyNumberFormat="1" applyFont="1" applyBorder="1" applyAlignment="1"/>
    <xf numFmtId="166" fontId="9" fillId="0" borderId="6" xfId="7" applyNumberFormat="1" applyFont="1" applyBorder="1"/>
    <xf numFmtId="166" fontId="7" fillId="3" borderId="12" xfId="7" applyNumberFormat="1" applyFont="1" applyFill="1" applyBorder="1" applyAlignment="1">
      <alignment vertical="center"/>
    </xf>
    <xf numFmtId="166" fontId="9" fillId="0" borderId="6" xfId="7" applyNumberFormat="1" applyFont="1" applyBorder="1" applyAlignment="1"/>
    <xf numFmtId="166" fontId="7" fillId="0" borderId="6" xfId="7" applyNumberFormat="1" applyFont="1" applyBorder="1"/>
    <xf numFmtId="166" fontId="7" fillId="0" borderId="8" xfId="7" applyNumberFormat="1" applyFont="1" applyBorder="1"/>
    <xf numFmtId="166" fontId="7" fillId="3" borderId="1" xfId="7" applyNumberFormat="1" applyFont="1" applyFill="1" applyBorder="1" applyAlignment="1">
      <alignment vertical="center"/>
    </xf>
    <xf numFmtId="166" fontId="7" fillId="3" borderId="10" xfId="7" applyNumberFormat="1" applyFont="1" applyFill="1" applyBorder="1" applyAlignment="1">
      <alignment vertical="center"/>
    </xf>
    <xf numFmtId="166" fontId="7" fillId="0" borderId="6" xfId="7" applyNumberFormat="1" applyFont="1" applyBorder="1" applyAlignment="1">
      <alignment vertical="center"/>
    </xf>
    <xf numFmtId="166" fontId="9" fillId="0" borderId="6" xfId="7" applyNumberFormat="1" applyFont="1" applyBorder="1" applyAlignment="1">
      <alignment vertical="center"/>
    </xf>
    <xf numFmtId="166" fontId="7" fillId="0" borderId="8" xfId="7" applyNumberFormat="1" applyFont="1" applyBorder="1" applyAlignment="1">
      <alignment vertical="center"/>
    </xf>
    <xf numFmtId="166" fontId="9" fillId="0" borderId="2" xfId="7" applyNumberFormat="1" applyFont="1" applyFill="1" applyBorder="1"/>
    <xf numFmtId="166" fontId="9" fillId="0" borderId="9" xfId="7" applyNumberFormat="1" applyFont="1" applyFill="1" applyBorder="1"/>
    <xf numFmtId="166" fontId="9" fillId="0" borderId="10" xfId="7" applyNumberFormat="1" applyFont="1" applyFill="1" applyBorder="1"/>
    <xf numFmtId="166" fontId="9" fillId="0" borderId="4" xfId="7" applyNumberFormat="1" applyFont="1" applyBorder="1"/>
    <xf numFmtId="166" fontId="9" fillId="0" borderId="8" xfId="7" applyNumberFormat="1" applyFont="1" applyBorder="1"/>
    <xf numFmtId="166" fontId="8" fillId="0" borderId="6" xfId="7" applyNumberFormat="1" applyFont="1" applyBorder="1" applyAlignment="1">
      <alignment vertical="center"/>
    </xf>
    <xf numFmtId="166" fontId="8" fillId="0" borderId="8" xfId="7" applyNumberFormat="1" applyFont="1" applyBorder="1" applyAlignment="1">
      <alignment vertical="center"/>
    </xf>
    <xf numFmtId="43" fontId="0" fillId="0" borderId="0" xfId="1" applyFont="1"/>
    <xf numFmtId="164" fontId="3" fillId="8" borderId="13" xfId="6" applyNumberFormat="1" applyFont="1" applyFill="1" applyBorder="1" applyAlignment="1">
      <alignment horizontal="center" vertical="center"/>
    </xf>
    <xf numFmtId="164" fontId="3" fillId="8" borderId="12" xfId="6" applyNumberFormat="1" applyFont="1" applyFill="1" applyBorder="1" applyAlignment="1">
      <alignment horizontal="center" vertical="center"/>
    </xf>
    <xf numFmtId="164" fontId="3" fillId="8" borderId="13" xfId="1" applyNumberFormat="1" applyFont="1" applyFill="1" applyBorder="1" applyAlignment="1">
      <alignment horizontal="center" vertical="center"/>
    </xf>
    <xf numFmtId="166" fontId="3" fillId="8" borderId="1" xfId="5" applyNumberFormat="1" applyFont="1" applyFill="1" applyBorder="1" applyAlignment="1">
      <alignment horizontal="center" vertical="center"/>
    </xf>
    <xf numFmtId="166" fontId="3" fillId="8" borderId="12" xfId="5" applyNumberFormat="1" applyFont="1" applyFill="1" applyBorder="1" applyAlignment="1">
      <alignment horizontal="center" vertical="center"/>
    </xf>
    <xf numFmtId="0" fontId="9" fillId="0" borderId="0" xfId="4" applyFont="1"/>
    <xf numFmtId="0" fontId="1" fillId="0" borderId="0" xfId="4" applyFont="1"/>
    <xf numFmtId="0" fontId="1" fillId="0" borderId="0" xfId="4" applyFont="1" applyFill="1" applyBorder="1"/>
    <xf numFmtId="0" fontId="3" fillId="8" borderId="11" xfId="0" applyFont="1" applyFill="1" applyBorder="1"/>
    <xf numFmtId="164" fontId="3" fillId="8" borderId="11" xfId="1" applyNumberFormat="1" applyFont="1" applyFill="1" applyBorder="1"/>
    <xf numFmtId="164" fontId="3" fillId="8" borderId="13" xfId="1" applyNumberFormat="1" applyFont="1" applyFill="1" applyBorder="1"/>
    <xf numFmtId="164" fontId="3" fillId="8" borderId="12" xfId="1" applyNumberFormat="1" applyFont="1" applyFill="1" applyBorder="1"/>
    <xf numFmtId="166" fontId="3" fillId="8" borderId="1" xfId="5" applyNumberFormat="1" applyFont="1" applyFill="1" applyBorder="1"/>
    <xf numFmtId="164" fontId="3" fillId="8" borderId="11" xfId="1" applyNumberFormat="1" applyFont="1" applyFill="1" applyBorder="1" applyAlignment="1">
      <alignment horizontal="center" vertical="center"/>
    </xf>
    <xf numFmtId="166" fontId="3" fillId="0" borderId="0" xfId="0" applyNumberFormat="1" applyFont="1" applyAlignment="1">
      <alignment horizontal="center"/>
    </xf>
    <xf numFmtId="0" fontId="9" fillId="0" borderId="9" xfId="0" applyFont="1" applyBorder="1" applyAlignment="1"/>
    <xf numFmtId="0" fontId="9" fillId="0" borderId="10" xfId="0" applyFont="1" applyBorder="1" applyAlignment="1"/>
    <xf numFmtId="164" fontId="8" fillId="0" borderId="0" xfId="1" applyNumberFormat="1" applyFont="1" applyFill="1" applyBorder="1" applyAlignment="1">
      <alignment horizontal="center"/>
    </xf>
    <xf numFmtId="164" fontId="8" fillId="0" borderId="8" xfId="1" applyNumberFormat="1" applyFont="1" applyFill="1" applyBorder="1" applyAlignment="1">
      <alignment horizontal="center"/>
    </xf>
    <xf numFmtId="164" fontId="8" fillId="0" borderId="8" xfId="1" applyNumberFormat="1" applyFont="1" applyBorder="1" applyAlignment="1">
      <alignment horizontal="right"/>
    </xf>
    <xf numFmtId="0" fontId="22" fillId="0" borderId="0" xfId="0" applyFont="1" applyAlignment="1">
      <alignment vertical="center"/>
    </xf>
    <xf numFmtId="182" fontId="0" fillId="0" borderId="0" xfId="1" applyNumberFormat="1" applyFont="1"/>
    <xf numFmtId="182" fontId="0" fillId="0" borderId="0" xfId="1" applyNumberFormat="1" applyFont="1" applyFill="1"/>
    <xf numFmtId="165" fontId="7" fillId="0" borderId="14" xfId="1" applyNumberFormat="1" applyFont="1" applyFill="1" applyBorder="1"/>
    <xf numFmtId="165" fontId="7" fillId="0" borderId="7" xfId="1" applyNumberFormat="1" applyFont="1" applyFill="1" applyBorder="1"/>
    <xf numFmtId="165" fontId="7" fillId="0" borderId="8" xfId="1" applyNumberFormat="1" applyFont="1" applyFill="1" applyBorder="1"/>
    <xf numFmtId="166" fontId="3" fillId="3" borderId="12" xfId="5" applyNumberFormat="1" applyFont="1" applyFill="1" applyBorder="1" applyAlignment="1">
      <alignment horizontal="center" vertical="center"/>
    </xf>
    <xf numFmtId="0" fontId="2" fillId="0" borderId="0" xfId="0" applyFont="1" applyAlignment="1">
      <alignment horizontal="center"/>
    </xf>
    <xf numFmtId="0" fontId="3" fillId="0" borderId="0" xfId="0" applyFont="1" applyAlignment="1">
      <alignment horizontal="center"/>
    </xf>
    <xf numFmtId="0" fontId="9" fillId="0" borderId="0" xfId="0" applyFont="1" applyAlignment="1">
      <alignment horizontal="justify" vertical="center" wrapText="1"/>
    </xf>
    <xf numFmtId="0" fontId="7" fillId="2" borderId="1" xfId="0" applyFont="1" applyFill="1" applyBorder="1" applyAlignment="1">
      <alignment horizontal="center" vertical="center"/>
    </xf>
    <xf numFmtId="0" fontId="7" fillId="2" borderId="2" xfId="0" applyFont="1" applyFill="1" applyBorder="1" applyAlignment="1">
      <alignment horizontal="center" vertical="center"/>
    </xf>
    <xf numFmtId="0" fontId="10" fillId="0" borderId="0" xfId="0" applyFont="1" applyAlignment="1">
      <alignment horizontal="center" vertical="center"/>
    </xf>
    <xf numFmtId="171" fontId="12" fillId="0" borderId="0" xfId="8" applyFont="1"/>
    <xf numFmtId="171" fontId="16" fillId="0" borderId="0" xfId="8" applyFont="1" applyFill="1" applyBorder="1"/>
    <xf numFmtId="171" fontId="12" fillId="0" borderId="0" xfId="8" applyFont="1" applyFill="1"/>
    <xf numFmtId="173" fontId="16" fillId="0" borderId="0" xfId="8" applyNumberFormat="1" applyFont="1" applyFill="1" applyBorder="1"/>
    <xf numFmtId="174" fontId="16" fillId="0" borderId="0" xfId="8" applyNumberFormat="1" applyFont="1" applyFill="1"/>
    <xf numFmtId="174" fontId="16" fillId="4" borderId="0" xfId="8" applyNumberFormat="1" applyFont="1" applyFill="1"/>
    <xf numFmtId="174" fontId="12" fillId="4" borderId="0" xfId="8" applyNumberFormat="1" applyFont="1" applyFill="1"/>
    <xf numFmtId="171" fontId="12" fillId="4" borderId="0" xfId="8" applyFont="1" applyFill="1" applyBorder="1"/>
    <xf numFmtId="171" fontId="26" fillId="4" borderId="0" xfId="8" applyFont="1" applyFill="1" applyBorder="1" applyAlignment="1">
      <alignment horizontal="center"/>
    </xf>
    <xf numFmtId="171" fontId="26" fillId="5" borderId="0" xfId="8" applyFont="1" applyFill="1" applyBorder="1" applyAlignment="1">
      <alignment horizontal="center"/>
    </xf>
    <xf numFmtId="171" fontId="16" fillId="0" borderId="0" xfId="8" applyFont="1" applyFill="1" applyBorder="1" applyAlignment="1">
      <alignment horizontal="center"/>
    </xf>
    <xf numFmtId="171" fontId="12" fillId="0" borderId="0" xfId="8" applyFont="1" applyBorder="1"/>
    <xf numFmtId="171" fontId="24" fillId="2" borderId="31" xfId="8" applyFont="1" applyFill="1" applyBorder="1" applyAlignment="1">
      <alignment horizontal="center"/>
    </xf>
    <xf numFmtId="171" fontId="24" fillId="2" borderId="11" xfId="8" applyFont="1" applyFill="1" applyBorder="1" applyAlignment="1" applyProtection="1">
      <alignment horizontal="center"/>
    </xf>
    <xf numFmtId="171" fontId="24" fillId="2" borderId="1" xfId="8" applyFont="1" applyFill="1" applyBorder="1" applyAlignment="1" applyProtection="1">
      <alignment horizontal="center"/>
    </xf>
    <xf numFmtId="171" fontId="24" fillId="2" borderId="12" xfId="8" applyFont="1" applyFill="1" applyBorder="1" applyAlignment="1" applyProtection="1">
      <alignment horizontal="center"/>
    </xf>
    <xf numFmtId="171" fontId="26" fillId="4" borderId="0" xfId="8" applyFont="1" applyFill="1" applyBorder="1" applyAlignment="1" applyProtection="1">
      <alignment horizontal="center"/>
    </xf>
    <xf numFmtId="171" fontId="16" fillId="0" borderId="5" xfId="8" applyFont="1" applyBorder="1"/>
    <xf numFmtId="39" fontId="16" fillId="0" borderId="3" xfId="8" applyNumberFormat="1" applyFont="1" applyBorder="1" applyAlignment="1">
      <alignment horizontal="center"/>
    </xf>
    <xf numFmtId="39" fontId="16" fillId="0" borderId="3" xfId="8" applyNumberFormat="1" applyFont="1" applyFill="1" applyBorder="1"/>
    <xf numFmtId="39" fontId="16" fillId="0" borderId="2" xfId="8" applyNumberFormat="1" applyFont="1" applyFill="1" applyBorder="1"/>
    <xf numFmtId="39" fontId="16" fillId="0" borderId="4" xfId="8" applyNumberFormat="1" applyFont="1" applyFill="1" applyBorder="1"/>
    <xf numFmtId="175" fontId="16" fillId="0" borderId="15" xfId="8" applyNumberFormat="1" applyFont="1" applyFill="1" applyBorder="1"/>
    <xf numFmtId="175" fontId="16" fillId="0" borderId="2" xfId="8" applyNumberFormat="1" applyFont="1" applyFill="1" applyBorder="1"/>
    <xf numFmtId="39" fontId="25" fillId="4" borderId="0" xfId="8" applyNumberFormat="1" applyFont="1" applyFill="1" applyBorder="1"/>
    <xf numFmtId="171" fontId="16" fillId="0" borderId="5" xfId="8" applyFont="1" applyBorder="1" applyAlignment="1" applyProtection="1">
      <alignment horizontal="left"/>
    </xf>
    <xf numFmtId="175" fontId="16" fillId="0" borderId="5" xfId="8" applyNumberFormat="1" applyFont="1" applyBorder="1" applyAlignment="1" applyProtection="1"/>
    <xf numFmtId="175" fontId="16" fillId="0" borderId="5" xfId="8" applyNumberFormat="1" applyFont="1" applyFill="1" applyBorder="1" applyAlignment="1" applyProtection="1"/>
    <xf numFmtId="175" fontId="16" fillId="0" borderId="9" xfId="8" applyNumberFormat="1" applyFont="1" applyFill="1" applyBorder="1" applyAlignment="1" applyProtection="1"/>
    <xf numFmtId="175" fontId="16" fillId="0" borderId="6" xfId="8" applyNumberFormat="1" applyFont="1" applyFill="1" applyBorder="1" applyAlignment="1" applyProtection="1"/>
    <xf numFmtId="175" fontId="16" fillId="0" borderId="0" xfId="8" applyNumberFormat="1" applyFont="1" applyFill="1" applyBorder="1" applyAlignment="1" applyProtection="1"/>
    <xf numFmtId="166" fontId="12" fillId="4" borderId="0" xfId="9" applyNumberFormat="1" applyFont="1" applyFill="1" applyBorder="1" applyAlignment="1" applyProtection="1"/>
    <xf numFmtId="176" fontId="12" fillId="4" borderId="0" xfId="8" applyNumberFormat="1" applyFont="1" applyFill="1" applyBorder="1" applyAlignment="1" applyProtection="1"/>
    <xf numFmtId="175" fontId="12" fillId="4" borderId="0" xfId="8" applyNumberFormat="1" applyFont="1" applyFill="1" applyBorder="1" applyAlignment="1" applyProtection="1"/>
    <xf numFmtId="171" fontId="16" fillId="0" borderId="5" xfId="8" applyFont="1" applyFill="1" applyBorder="1" applyAlignment="1" applyProtection="1">
      <alignment horizontal="left"/>
    </xf>
    <xf numFmtId="39" fontId="16" fillId="0" borderId="5" xfId="8" applyNumberFormat="1" applyFont="1" applyFill="1" applyBorder="1" applyAlignment="1" applyProtection="1">
      <alignment horizontal="right"/>
    </xf>
    <xf numFmtId="39" fontId="16" fillId="0" borderId="5" xfId="8" applyNumberFormat="1" applyFont="1" applyBorder="1" applyAlignment="1" applyProtection="1"/>
    <xf numFmtId="39" fontId="16" fillId="0" borderId="9" xfId="8" applyNumberFormat="1" applyFont="1" applyBorder="1" applyAlignment="1" applyProtection="1"/>
    <xf numFmtId="39" fontId="16" fillId="0" borderId="6" xfId="8" applyNumberFormat="1" applyFont="1" applyBorder="1" applyAlignment="1" applyProtection="1"/>
    <xf numFmtId="175" fontId="16" fillId="0" borderId="0" xfId="8" applyNumberFormat="1" applyFont="1" applyBorder="1" applyAlignment="1" applyProtection="1"/>
    <xf numFmtId="175" fontId="16" fillId="0" borderId="9" xfId="8" applyNumberFormat="1" applyFont="1" applyBorder="1" applyAlignment="1" applyProtection="1"/>
    <xf numFmtId="39" fontId="12" fillId="4" borderId="0" xfId="8" applyNumberFormat="1" applyFont="1" applyFill="1" applyBorder="1" applyAlignment="1" applyProtection="1"/>
    <xf numFmtId="171" fontId="24" fillId="2" borderId="3" xfId="8" applyFont="1" applyFill="1" applyBorder="1" applyAlignment="1" applyProtection="1">
      <alignment horizontal="left"/>
    </xf>
    <xf numFmtId="179" fontId="27" fillId="4" borderId="0" xfId="8" applyNumberFormat="1" applyFont="1" applyFill="1" applyBorder="1" applyAlignment="1" applyProtection="1">
      <alignment horizontal="right"/>
    </xf>
    <xf numFmtId="171" fontId="24" fillId="3" borderId="11" xfId="8" applyFont="1" applyFill="1" applyBorder="1" applyAlignment="1" applyProtection="1">
      <alignment horizontal="left"/>
    </xf>
    <xf numFmtId="39" fontId="27" fillId="4" borderId="0" xfId="8" applyNumberFormat="1" applyFont="1" applyFill="1" applyBorder="1" applyAlignment="1" applyProtection="1">
      <alignment horizontal="right"/>
    </xf>
    <xf numFmtId="171" fontId="12" fillId="0" borderId="0" xfId="8" applyFont="1" applyFill="1" applyBorder="1"/>
    <xf numFmtId="39" fontId="27" fillId="0" borderId="0" xfId="8" applyNumberFormat="1" applyFont="1" applyFill="1" applyBorder="1" applyAlignment="1" applyProtection="1">
      <alignment horizontal="right"/>
    </xf>
    <xf numFmtId="0" fontId="28" fillId="0" borderId="0" xfId="0" applyFont="1"/>
    <xf numFmtId="165" fontId="16" fillId="6" borderId="0" xfId="8" applyNumberFormat="1" applyFont="1" applyFill="1" applyAlignment="1">
      <alignment horizontal="right"/>
    </xf>
    <xf numFmtId="2" fontId="16" fillId="6" borderId="0" xfId="8" applyNumberFormat="1" applyFont="1" applyFill="1" applyAlignment="1">
      <alignment horizontal="right"/>
    </xf>
    <xf numFmtId="165" fontId="16" fillId="0" borderId="0" xfId="8" applyNumberFormat="1" applyFont="1" applyFill="1"/>
    <xf numFmtId="180" fontId="16" fillId="0" borderId="0" xfId="8" applyNumberFormat="1" applyFont="1" applyFill="1" applyAlignment="1">
      <alignment horizontal="right"/>
    </xf>
    <xf numFmtId="171" fontId="16" fillId="0" borderId="0" xfId="8" quotePrefix="1" applyFont="1"/>
    <xf numFmtId="171" fontId="16" fillId="4" borderId="0" xfId="8" quotePrefix="1" applyFont="1" applyFill="1"/>
    <xf numFmtId="171" fontId="12" fillId="4" borderId="0" xfId="8" quotePrefix="1" applyFont="1" applyFill="1"/>
    <xf numFmtId="172" fontId="16" fillId="0" borderId="0" xfId="8" applyNumberFormat="1" applyFont="1" applyFill="1"/>
    <xf numFmtId="171" fontId="16" fillId="0" borderId="0" xfId="8" applyFont="1" applyAlignment="1">
      <alignment horizontal="right"/>
    </xf>
    <xf numFmtId="171" fontId="16" fillId="0" borderId="0" xfId="8" quotePrefix="1" applyFont="1" applyAlignment="1">
      <alignment horizontal="left"/>
    </xf>
    <xf numFmtId="171" fontId="16" fillId="4" borderId="0" xfId="8" quotePrefix="1" applyFont="1" applyFill="1" applyAlignment="1">
      <alignment horizontal="left"/>
    </xf>
    <xf numFmtId="171" fontId="12" fillId="4" borderId="0" xfId="8" quotePrefix="1" applyFont="1" applyFill="1" applyAlignment="1">
      <alignment horizontal="left"/>
    </xf>
    <xf numFmtId="165" fontId="12" fillId="0" borderId="0" xfId="8" applyNumberFormat="1" applyFont="1"/>
    <xf numFmtId="171" fontId="16" fillId="0" borderId="0" xfId="8" quotePrefix="1" applyFont="1" applyFill="1"/>
    <xf numFmtId="0" fontId="0" fillId="0" borderId="0" xfId="0" applyFont="1"/>
    <xf numFmtId="0" fontId="4" fillId="0" borderId="0" xfId="2" applyFont="1"/>
    <xf numFmtId="0" fontId="0" fillId="0" borderId="0" xfId="0" applyFont="1" applyAlignment="1">
      <alignment vertical="top" wrapText="1"/>
    </xf>
    <xf numFmtId="0" fontId="12" fillId="0" borderId="0" xfId="11" applyFont="1"/>
    <xf numFmtId="0" fontId="12" fillId="0" borderId="0" xfId="11" applyFont="1" applyAlignment="1">
      <alignment horizontal="center"/>
    </xf>
    <xf numFmtId="0" fontId="25" fillId="0" borderId="0" xfId="11" applyFont="1" applyFill="1" applyAlignment="1">
      <alignment horizontal="left"/>
    </xf>
    <xf numFmtId="0" fontId="25" fillId="0" borderId="0" xfId="11" applyFont="1" applyFill="1" applyAlignment="1">
      <alignment horizontal="center"/>
    </xf>
    <xf numFmtId="0" fontId="25" fillId="0" borderId="0" xfId="11" applyFont="1" applyAlignment="1">
      <alignment horizontal="center"/>
    </xf>
    <xf numFmtId="0" fontId="12" fillId="0" borderId="0" xfId="11" applyFont="1" applyFill="1" applyAlignment="1">
      <alignment horizontal="center"/>
    </xf>
    <xf numFmtId="171" fontId="24" fillId="2" borderId="30" xfId="11" applyNumberFormat="1" applyFont="1" applyFill="1" applyBorder="1" applyAlignment="1">
      <alignment horizontal="center"/>
    </xf>
    <xf numFmtId="171" fontId="24" fillId="2" borderId="17" xfId="11" applyNumberFormat="1" applyFont="1" applyFill="1" applyBorder="1" applyAlignment="1" applyProtection="1">
      <alignment horizontal="center"/>
    </xf>
    <xf numFmtId="171" fontId="24" fillId="2" borderId="20" xfId="11" applyNumberFormat="1" applyFont="1" applyFill="1" applyBorder="1" applyAlignment="1" applyProtection="1">
      <alignment horizontal="center"/>
    </xf>
    <xf numFmtId="171" fontId="24" fillId="2" borderId="18" xfId="11" applyNumberFormat="1" applyFont="1" applyFill="1" applyBorder="1" applyAlignment="1" applyProtection="1">
      <alignment horizontal="center"/>
    </xf>
    <xf numFmtId="171" fontId="24" fillId="2" borderId="30" xfId="11" applyNumberFormat="1" applyFont="1" applyFill="1" applyBorder="1" applyAlignment="1" applyProtection="1">
      <alignment horizontal="center"/>
    </xf>
    <xf numFmtId="171" fontId="24" fillId="2" borderId="27" xfId="11" applyNumberFormat="1" applyFont="1" applyFill="1" applyBorder="1" applyAlignment="1" applyProtection="1">
      <alignment horizontal="center"/>
    </xf>
    <xf numFmtId="171" fontId="24" fillId="2" borderId="25" xfId="11" applyNumberFormat="1" applyFont="1" applyFill="1" applyBorder="1" applyAlignment="1" applyProtection="1">
      <alignment horizontal="center"/>
    </xf>
    <xf numFmtId="171" fontId="24" fillId="2" borderId="26" xfId="11" applyNumberFormat="1" applyFont="1" applyFill="1" applyBorder="1" applyAlignment="1" applyProtection="1">
      <alignment horizontal="center"/>
    </xf>
    <xf numFmtId="171" fontId="24" fillId="2" borderId="1" xfId="11" applyNumberFormat="1" applyFont="1" applyFill="1" applyBorder="1" applyAlignment="1" applyProtection="1">
      <alignment horizontal="center"/>
    </xf>
    <xf numFmtId="171" fontId="16" fillId="0" borderId="9" xfId="11" applyNumberFormat="1" applyFont="1" applyBorder="1"/>
    <xf numFmtId="171" fontId="16" fillId="0" borderId="5" xfId="11" applyNumberFormat="1" applyFont="1" applyBorder="1" applyAlignment="1">
      <alignment horizontal="center"/>
    </xf>
    <xf numFmtId="171" fontId="16" fillId="0" borderId="21" xfId="11" applyNumberFormat="1" applyFont="1" applyBorder="1" applyAlignment="1">
      <alignment horizontal="center"/>
    </xf>
    <xf numFmtId="171" fontId="16" fillId="0" borderId="16" xfId="11" applyNumberFormat="1" applyFont="1" applyBorder="1" applyAlignment="1">
      <alignment horizontal="center"/>
    </xf>
    <xf numFmtId="171" fontId="16" fillId="0" borderId="9" xfId="11" applyNumberFormat="1" applyFont="1" applyBorder="1" applyAlignment="1">
      <alignment horizontal="center"/>
    </xf>
    <xf numFmtId="171" fontId="16" fillId="0" borderId="28" xfId="11" applyNumberFormat="1" applyFont="1" applyBorder="1" applyAlignment="1">
      <alignment horizontal="center"/>
    </xf>
    <xf numFmtId="171" fontId="16" fillId="0" borderId="23" xfId="11" applyNumberFormat="1" applyFont="1" applyBorder="1" applyAlignment="1">
      <alignment horizontal="center"/>
    </xf>
    <xf numFmtId="171" fontId="16" fillId="0" borderId="6" xfId="11" applyNumberFormat="1" applyFont="1" applyBorder="1" applyAlignment="1">
      <alignment horizontal="center"/>
    </xf>
    <xf numFmtId="0" fontId="16" fillId="0" borderId="2" xfId="11" applyFont="1" applyBorder="1" applyAlignment="1">
      <alignment horizontal="center"/>
    </xf>
    <xf numFmtId="171" fontId="16" fillId="0" borderId="9" xfId="11" applyNumberFormat="1" applyFont="1" applyBorder="1" applyAlignment="1" applyProtection="1">
      <alignment horizontal="left"/>
    </xf>
    <xf numFmtId="3" fontId="16" fillId="0" borderId="5" xfId="11" applyNumberFormat="1" applyFont="1" applyFill="1" applyBorder="1" applyAlignment="1" applyProtection="1">
      <alignment horizontal="center"/>
    </xf>
    <xf numFmtId="3" fontId="16" fillId="0" borderId="21" xfId="11" applyNumberFormat="1" applyFont="1" applyFill="1" applyBorder="1" applyAlignment="1" applyProtection="1">
      <alignment horizontal="center"/>
    </xf>
    <xf numFmtId="3" fontId="16" fillId="0" borderId="16" xfId="11" applyNumberFormat="1" applyFont="1" applyFill="1" applyBorder="1" applyAlignment="1" applyProtection="1">
      <alignment horizontal="center"/>
    </xf>
    <xf numFmtId="3" fontId="16" fillId="0" borderId="9" xfId="11" applyNumberFormat="1" applyFont="1" applyFill="1" applyBorder="1" applyAlignment="1" applyProtection="1">
      <alignment horizontal="center"/>
    </xf>
    <xf numFmtId="3" fontId="16" fillId="0" borderId="28" xfId="11" applyNumberFormat="1" applyFont="1" applyFill="1" applyBorder="1" applyAlignment="1" applyProtection="1">
      <alignment horizontal="center"/>
    </xf>
    <xf numFmtId="3" fontId="16" fillId="0" borderId="23" xfId="11" applyNumberFormat="1" applyFont="1" applyFill="1" applyBorder="1" applyAlignment="1" applyProtection="1">
      <alignment horizontal="center"/>
    </xf>
    <xf numFmtId="3" fontId="16" fillId="0" borderId="6" xfId="11" applyNumberFormat="1" applyFont="1" applyFill="1" applyBorder="1" applyAlignment="1" applyProtection="1">
      <alignment horizontal="center"/>
    </xf>
    <xf numFmtId="177" fontId="12" fillId="0" borderId="0" xfId="10" applyFont="1"/>
    <xf numFmtId="181" fontId="12" fillId="0" borderId="0" xfId="10" applyNumberFormat="1" applyFont="1"/>
    <xf numFmtId="171" fontId="16" fillId="0" borderId="9" xfId="11" applyNumberFormat="1" applyFont="1" applyFill="1" applyBorder="1" applyAlignment="1" applyProtection="1">
      <alignment horizontal="left"/>
    </xf>
    <xf numFmtId="170" fontId="12" fillId="0" borderId="0" xfId="11" applyNumberFormat="1" applyFont="1"/>
    <xf numFmtId="171" fontId="16" fillId="0" borderId="10" xfId="11" applyNumberFormat="1" applyFont="1" applyBorder="1"/>
    <xf numFmtId="171" fontId="16" fillId="0" borderId="7" xfId="11" applyNumberFormat="1" applyFont="1" applyBorder="1" applyAlignment="1">
      <alignment horizontal="center"/>
    </xf>
    <xf numFmtId="171" fontId="16" fillId="0" borderId="22" xfId="11" applyNumberFormat="1" applyFont="1" applyBorder="1" applyAlignment="1">
      <alignment horizontal="center"/>
    </xf>
    <xf numFmtId="171" fontId="16" fillId="0" borderId="19" xfId="11" applyNumberFormat="1" applyFont="1" applyBorder="1" applyAlignment="1">
      <alignment horizontal="center"/>
    </xf>
    <xf numFmtId="171" fontId="16" fillId="0" borderId="10" xfId="11" applyNumberFormat="1" applyFont="1" applyBorder="1" applyAlignment="1">
      <alignment horizontal="center"/>
    </xf>
    <xf numFmtId="171" fontId="16" fillId="0" borderId="29" xfId="11" applyNumberFormat="1" applyFont="1" applyBorder="1" applyAlignment="1">
      <alignment horizontal="center"/>
    </xf>
    <xf numFmtId="171" fontId="16" fillId="0" borderId="24" xfId="11" applyNumberFormat="1" applyFont="1" applyBorder="1" applyAlignment="1">
      <alignment horizontal="center"/>
    </xf>
    <xf numFmtId="171" fontId="16" fillId="0" borderId="8" xfId="11" applyNumberFormat="1" applyFont="1" applyBorder="1" applyAlignment="1">
      <alignment horizontal="center"/>
    </xf>
    <xf numFmtId="171" fontId="24" fillId="2" borderId="9" xfId="11" applyNumberFormat="1" applyFont="1" applyFill="1" applyBorder="1" applyAlignment="1" applyProtection="1">
      <alignment horizontal="left"/>
    </xf>
    <xf numFmtId="3" fontId="24" fillId="2" borderId="5" xfId="11" applyNumberFormat="1" applyFont="1" applyFill="1" applyBorder="1" applyAlignment="1" applyProtection="1">
      <alignment horizontal="center"/>
    </xf>
    <xf numFmtId="3" fontId="24" fillId="2" borderId="21" xfId="11" applyNumberFormat="1" applyFont="1" applyFill="1" applyBorder="1" applyAlignment="1" applyProtection="1">
      <alignment horizontal="center"/>
    </xf>
    <xf numFmtId="3" fontId="24" fillId="2" borderId="16" xfId="11" applyNumberFormat="1" applyFont="1" applyFill="1" applyBorder="1" applyAlignment="1" applyProtection="1">
      <alignment horizontal="center"/>
    </xf>
    <xf numFmtId="3" fontId="24" fillId="2" borderId="9" xfId="11" applyNumberFormat="1" applyFont="1" applyFill="1" applyBorder="1" applyAlignment="1" applyProtection="1">
      <alignment horizontal="center"/>
    </xf>
    <xf numFmtId="3" fontId="24" fillId="2" borderId="28" xfId="11" applyNumberFormat="1" applyFont="1" applyFill="1" applyBorder="1" applyAlignment="1" applyProtection="1">
      <alignment horizontal="center"/>
    </xf>
    <xf numFmtId="3" fontId="24" fillId="2" borderId="23" xfId="11" applyNumberFormat="1" applyFont="1" applyFill="1" applyBorder="1" applyAlignment="1" applyProtection="1">
      <alignment horizontal="center"/>
    </xf>
    <xf numFmtId="3" fontId="24" fillId="2" borderId="6" xfId="11" applyNumberFormat="1" applyFont="1" applyFill="1" applyBorder="1" applyAlignment="1" applyProtection="1">
      <alignment horizontal="center"/>
    </xf>
    <xf numFmtId="3" fontId="24" fillId="2" borderId="2" xfId="11" applyNumberFormat="1" applyFont="1" applyFill="1" applyBorder="1" applyAlignment="1" applyProtection="1">
      <alignment horizontal="center"/>
    </xf>
    <xf numFmtId="3" fontId="12" fillId="0" borderId="0" xfId="11" applyNumberFormat="1" applyFont="1"/>
    <xf numFmtId="171" fontId="24" fillId="3" borderId="1" xfId="11" applyNumberFormat="1" applyFont="1" applyFill="1" applyBorder="1" applyAlignment="1" applyProtection="1">
      <alignment horizontal="left"/>
    </xf>
    <xf numFmtId="3" fontId="24" fillId="3" borderId="1" xfId="11" applyNumberFormat="1" applyFont="1" applyFill="1" applyBorder="1" applyAlignment="1" applyProtection="1">
      <alignment horizontal="center"/>
    </xf>
    <xf numFmtId="171" fontId="24" fillId="3" borderId="10" xfId="11" applyNumberFormat="1" applyFont="1" applyFill="1" applyBorder="1" applyAlignment="1" applyProtection="1">
      <alignment horizontal="left"/>
    </xf>
    <xf numFmtId="3" fontId="24" fillId="3" borderId="7" xfId="11" applyNumberFormat="1" applyFont="1" applyFill="1" applyBorder="1" applyAlignment="1" applyProtection="1">
      <alignment horizontal="center"/>
    </xf>
    <xf numFmtId="166" fontId="24" fillId="3" borderId="7" xfId="7" applyNumberFormat="1" applyFont="1" applyFill="1" applyBorder="1" applyAlignment="1" applyProtection="1">
      <alignment horizontal="center"/>
    </xf>
    <xf numFmtId="166" fontId="24" fillId="3" borderId="10" xfId="7" applyNumberFormat="1" applyFont="1" applyFill="1" applyBorder="1" applyAlignment="1" applyProtection="1">
      <alignment horizontal="center"/>
    </xf>
    <xf numFmtId="171" fontId="24" fillId="0" borderId="0" xfId="11" applyNumberFormat="1" applyFont="1" applyFill="1" applyBorder="1" applyAlignment="1" applyProtection="1">
      <alignment horizontal="left"/>
    </xf>
    <xf numFmtId="3" fontId="24" fillId="0" borderId="0" xfId="11" applyNumberFormat="1" applyFont="1" applyFill="1" applyBorder="1" applyAlignment="1" applyProtection="1">
      <alignment horizontal="center"/>
    </xf>
    <xf numFmtId="0" fontId="12" fillId="0" borderId="0" xfId="11" applyFont="1" applyFill="1"/>
    <xf numFmtId="0" fontId="6" fillId="0" borderId="0" xfId="11" applyFont="1"/>
    <xf numFmtId="0" fontId="16" fillId="0" borderId="0" xfId="11" applyFont="1" applyAlignment="1">
      <alignment horizontal="center"/>
    </xf>
    <xf numFmtId="0" fontId="12" fillId="0" borderId="0" xfId="11" applyFont="1" applyBorder="1"/>
    <xf numFmtId="0" fontId="12" fillId="0" borderId="0" xfId="11" applyFont="1" applyBorder="1" applyAlignment="1">
      <alignment horizontal="center"/>
    </xf>
    <xf numFmtId="0" fontId="0" fillId="0" borderId="0" xfId="0" applyFont="1" applyAlignment="1">
      <alignment horizontal="center" vertical="center"/>
    </xf>
    <xf numFmtId="164" fontId="0" fillId="0" borderId="0" xfId="0" applyNumberFormat="1" applyFont="1"/>
    <xf numFmtId="168" fontId="0" fillId="0" borderId="0" xfId="0" applyNumberFormat="1" applyFont="1"/>
    <xf numFmtId="164" fontId="7" fillId="3" borderId="11" xfId="0" applyNumberFormat="1" applyFont="1" applyFill="1" applyBorder="1"/>
    <xf numFmtId="164" fontId="7" fillId="3" borderId="1" xfId="0" applyNumberFormat="1" applyFont="1" applyFill="1" applyBorder="1"/>
    <xf numFmtId="166" fontId="7" fillId="3" borderId="3" xfId="7" applyNumberFormat="1" applyFont="1" applyFill="1" applyBorder="1"/>
    <xf numFmtId="166" fontId="7" fillId="3" borderId="12" xfId="7" applyNumberFormat="1" applyFont="1" applyFill="1" applyBorder="1"/>
    <xf numFmtId="178" fontId="24" fillId="2" borderId="3" xfId="10" applyNumberFormat="1" applyFont="1" applyFill="1" applyBorder="1" applyAlignment="1" applyProtection="1"/>
    <xf numFmtId="178" fontId="24" fillId="2" borderId="1" xfId="10" applyNumberFormat="1" applyFont="1" applyFill="1" applyBorder="1" applyAlignment="1" applyProtection="1"/>
    <xf numFmtId="178" fontId="24" fillId="3" borderId="1" xfId="10" applyNumberFormat="1" applyFont="1" applyFill="1" applyBorder="1" applyAlignment="1" applyProtection="1"/>
    <xf numFmtId="178" fontId="24" fillId="3" borderId="11" xfId="10" applyNumberFormat="1" applyFont="1" applyFill="1" applyBorder="1" applyAlignment="1" applyProtection="1"/>
    <xf numFmtId="166" fontId="24" fillId="3" borderId="11" xfId="7" applyNumberFormat="1" applyFont="1" applyFill="1" applyBorder="1" applyAlignment="1" applyProtection="1"/>
    <xf numFmtId="166" fontId="24" fillId="3" borderId="1" xfId="7" applyNumberFormat="1" applyFont="1" applyFill="1" applyBorder="1" applyAlignment="1" applyProtection="1"/>
    <xf numFmtId="0" fontId="3" fillId="0" borderId="0" xfId="0" applyFont="1" applyAlignment="1">
      <alignment horizontal="center"/>
    </xf>
    <xf numFmtId="0" fontId="7" fillId="2" borderId="1" xfId="0" applyFont="1" applyFill="1" applyBorder="1" applyAlignment="1">
      <alignment horizontal="center" vertical="center"/>
    </xf>
    <xf numFmtId="0" fontId="7" fillId="2" borderId="11" xfId="0" applyFont="1" applyFill="1" applyBorder="1" applyAlignment="1">
      <alignment horizontal="center" vertical="center"/>
    </xf>
    <xf numFmtId="0" fontId="7" fillId="2" borderId="12" xfId="0" applyFont="1" applyFill="1" applyBorder="1" applyAlignment="1">
      <alignment horizontal="center" vertical="center"/>
    </xf>
    <xf numFmtId="0" fontId="7" fillId="2" borderId="2" xfId="0" applyFont="1" applyFill="1" applyBorder="1" applyAlignment="1">
      <alignment horizontal="center" vertical="center"/>
    </xf>
    <xf numFmtId="164" fontId="8" fillId="0" borderId="6" xfId="1" applyNumberFormat="1" applyFont="1" applyFill="1" applyBorder="1" applyAlignment="1">
      <alignment horizontal="center"/>
    </xf>
    <xf numFmtId="0" fontId="3" fillId="2" borderId="4" xfId="4" applyFont="1" applyFill="1" applyBorder="1" applyAlignment="1">
      <alignment horizontal="center" vertical="center"/>
    </xf>
    <xf numFmtId="0" fontId="3" fillId="2" borderId="11" xfId="4" applyFont="1" applyFill="1" applyBorder="1" applyAlignment="1">
      <alignment horizontal="center"/>
    </xf>
    <xf numFmtId="0" fontId="3" fillId="2" borderId="13" xfId="4" applyFont="1" applyFill="1" applyBorder="1" applyAlignment="1">
      <alignment horizontal="center"/>
    </xf>
    <xf numFmtId="0" fontId="3" fillId="2" borderId="12" xfId="4" applyFont="1" applyFill="1" applyBorder="1" applyAlignment="1">
      <alignment horizontal="center"/>
    </xf>
    <xf numFmtId="164" fontId="9" fillId="0" borderId="2" xfId="1" applyNumberFormat="1" applyFont="1" applyBorder="1"/>
    <xf numFmtId="164" fontId="7" fillId="3" borderId="11" xfId="0" applyNumberFormat="1" applyFont="1" applyFill="1" applyBorder="1" applyAlignment="1">
      <alignment horizontal="center" vertical="center"/>
    </xf>
    <xf numFmtId="164" fontId="7" fillId="3" borderId="12" xfId="0" applyNumberFormat="1" applyFont="1" applyFill="1" applyBorder="1" applyAlignment="1">
      <alignment horizontal="center" vertical="center"/>
    </xf>
    <xf numFmtId="164" fontId="7" fillId="3" borderId="1" xfId="0" applyNumberFormat="1" applyFont="1" applyFill="1" applyBorder="1" applyAlignment="1">
      <alignment horizontal="center" vertical="center"/>
    </xf>
    <xf numFmtId="165" fontId="7" fillId="0" borderId="2" xfId="0" applyNumberFormat="1" applyFont="1" applyBorder="1"/>
    <xf numFmtId="165" fontId="9" fillId="0" borderId="9" xfId="1" applyNumberFormat="1" applyFont="1" applyBorder="1"/>
    <xf numFmtId="165" fontId="7" fillId="0" borderId="9" xfId="0" applyNumberFormat="1" applyFont="1" applyBorder="1"/>
    <xf numFmtId="165" fontId="7" fillId="0" borderId="10" xfId="1" applyNumberFormat="1" applyFont="1" applyFill="1" applyBorder="1"/>
    <xf numFmtId="43" fontId="7" fillId="3" borderId="1" xfId="0" applyNumberFormat="1" applyFont="1" applyFill="1" applyBorder="1"/>
    <xf numFmtId="43" fontId="7" fillId="3" borderId="12" xfId="0" applyNumberFormat="1" applyFont="1" applyFill="1" applyBorder="1"/>
    <xf numFmtId="43" fontId="7" fillId="3" borderId="13" xfId="0" applyNumberFormat="1" applyFont="1" applyFill="1" applyBorder="1"/>
    <xf numFmtId="0" fontId="3" fillId="2" borderId="3" xfId="4" applyFont="1" applyFill="1" applyBorder="1" applyAlignment="1">
      <alignment vertical="center"/>
    </xf>
    <xf numFmtId="0" fontId="3" fillId="2" borderId="4" xfId="4" applyFont="1" applyFill="1" applyBorder="1" applyAlignment="1">
      <alignment vertical="center"/>
    </xf>
    <xf numFmtId="43" fontId="8" fillId="0" borderId="4" xfId="6" applyFont="1" applyFill="1" applyBorder="1" applyAlignment="1">
      <alignment horizontal="right"/>
    </xf>
    <xf numFmtId="164" fontId="8" fillId="0" borderId="6" xfId="6" applyNumberFormat="1" applyFont="1" applyFill="1" applyBorder="1" applyAlignment="1">
      <alignment horizontal="right"/>
    </xf>
    <xf numFmtId="0" fontId="8" fillId="0" borderId="6" xfId="0" applyFont="1" applyBorder="1" applyAlignment="1">
      <alignment horizontal="right"/>
    </xf>
    <xf numFmtId="164" fontId="3" fillId="3" borderId="8" xfId="6" applyNumberFormat="1" applyFont="1" applyFill="1" applyBorder="1" applyAlignment="1">
      <alignment horizontal="center" vertical="center"/>
    </xf>
    <xf numFmtId="164" fontId="8" fillId="0" borderId="6" xfId="6" applyNumberFormat="1" applyFont="1" applyFill="1" applyBorder="1" applyAlignment="1">
      <alignment horizontal="center" vertical="center"/>
    </xf>
    <xf numFmtId="164" fontId="8" fillId="0" borderId="8" xfId="6" applyNumberFormat="1" applyFont="1" applyFill="1" applyBorder="1" applyAlignment="1">
      <alignment horizontal="center" vertical="center"/>
    </xf>
    <xf numFmtId="164" fontId="8" fillId="0" borderId="8" xfId="1" applyNumberFormat="1" applyFont="1" applyBorder="1"/>
    <xf numFmtId="164" fontId="3" fillId="3" borderId="7" xfId="0" applyNumberFormat="1" applyFont="1" applyFill="1" applyBorder="1"/>
    <xf numFmtId="164" fontId="8" fillId="0" borderId="5" xfId="1" applyNumberFormat="1" applyFont="1" applyFill="1" applyBorder="1" applyAlignment="1">
      <alignment horizontal="center"/>
    </xf>
    <xf numFmtId="164" fontId="8" fillId="0" borderId="3" xfId="1" applyNumberFormat="1" applyFont="1" applyFill="1" applyBorder="1" applyAlignment="1">
      <alignment horizontal="right"/>
    </xf>
    <xf numFmtId="0" fontId="22" fillId="0" borderId="0" xfId="0" applyFont="1" applyAlignment="1" applyProtection="1">
      <alignment vertical="center"/>
      <protection locked="0"/>
    </xf>
    <xf numFmtId="0" fontId="9" fillId="0" borderId="0" xfId="0" applyFont="1" applyAlignment="1">
      <alignment horizontal="justify" vertical="center" wrapText="1"/>
    </xf>
    <xf numFmtId="0" fontId="10" fillId="0" borderId="0" xfId="0" applyFont="1" applyAlignment="1">
      <alignment horizontal="right" vertical="center" wrapText="1"/>
    </xf>
    <xf numFmtId="0" fontId="10" fillId="0" borderId="0" xfId="0" applyFont="1" applyAlignment="1">
      <alignment horizontal="right" vertical="center"/>
    </xf>
    <xf numFmtId="0" fontId="10" fillId="0" borderId="0" xfId="0" applyFont="1" applyFill="1" applyAlignment="1">
      <alignment horizontal="right" vertical="center" wrapText="1"/>
    </xf>
    <xf numFmtId="0" fontId="9" fillId="0" borderId="0" xfId="0" applyFont="1" applyAlignment="1">
      <alignment horizontal="right"/>
    </xf>
    <xf numFmtId="0" fontId="10" fillId="0" borderId="0" xfId="0" applyFont="1" applyFill="1" applyAlignment="1">
      <alignment horizontal="right" vertical="center"/>
    </xf>
    <xf numFmtId="0" fontId="7" fillId="0" borderId="0" xfId="0" applyFont="1" applyAlignment="1">
      <alignment horizontal="right"/>
    </xf>
    <xf numFmtId="0" fontId="10" fillId="0" borderId="0" xfId="0" applyFont="1" applyAlignment="1">
      <alignment horizontal="right" vertical="top" wrapText="1"/>
    </xf>
    <xf numFmtId="0" fontId="9" fillId="0" borderId="0" xfId="0" applyFont="1" applyAlignment="1">
      <alignment horizontal="left" vertical="center" wrapText="1"/>
    </xf>
    <xf numFmtId="0" fontId="3" fillId="2" borderId="13" xfId="4" applyFont="1" applyFill="1" applyBorder="1" applyAlignment="1">
      <alignment horizontal="center" vertical="center"/>
    </xf>
    <xf numFmtId="0" fontId="3" fillId="2" borderId="13" xfId="4" applyFont="1" applyFill="1" applyBorder="1" applyAlignment="1">
      <alignment horizontal="center"/>
    </xf>
    <xf numFmtId="164" fontId="7" fillId="3" borderId="13" xfId="0" applyNumberFormat="1" applyFont="1" applyFill="1" applyBorder="1" applyAlignment="1">
      <alignment horizontal="center" vertical="center"/>
    </xf>
    <xf numFmtId="0" fontId="3" fillId="2" borderId="0" xfId="4" applyFont="1" applyFill="1" applyBorder="1" applyAlignment="1">
      <alignment horizontal="center"/>
    </xf>
    <xf numFmtId="0" fontId="3" fillId="2" borderId="15" xfId="4" applyFont="1" applyFill="1" applyBorder="1" applyAlignment="1">
      <alignment horizontal="center"/>
    </xf>
    <xf numFmtId="0" fontId="3" fillId="2" borderId="4" xfId="4" applyFont="1" applyFill="1" applyBorder="1" applyAlignment="1">
      <alignment horizontal="center"/>
    </xf>
    <xf numFmtId="164" fontId="3" fillId="3" borderId="11" xfId="1" applyNumberFormat="1" applyFont="1" applyFill="1" applyBorder="1"/>
    <xf numFmtId="164" fontId="3" fillId="3" borderId="13" xfId="1" applyNumberFormat="1" applyFont="1" applyFill="1" applyBorder="1"/>
    <xf numFmtId="164" fontId="3" fillId="3" borderId="12" xfId="1" applyNumberFormat="1" applyFont="1" applyFill="1" applyBorder="1"/>
    <xf numFmtId="164" fontId="8" fillId="0" borderId="3" xfId="1" applyNumberFormat="1" applyFont="1" applyFill="1" applyBorder="1" applyAlignment="1">
      <alignment horizontal="center"/>
    </xf>
    <xf numFmtId="164" fontId="8" fillId="0" borderId="15" xfId="1" applyNumberFormat="1" applyFont="1" applyFill="1" applyBorder="1" applyAlignment="1">
      <alignment horizontal="center"/>
    </xf>
    <xf numFmtId="164" fontId="8" fillId="0" borderId="4" xfId="1" applyNumberFormat="1" applyFont="1" applyFill="1" applyBorder="1" applyAlignment="1">
      <alignment horizontal="center"/>
    </xf>
    <xf numFmtId="164" fontId="8" fillId="0" borderId="5" xfId="1" applyNumberFormat="1" applyFont="1" applyFill="1" applyBorder="1" applyAlignment="1">
      <alignment horizontal="center" vertical="center"/>
    </xf>
    <xf numFmtId="164" fontId="8" fillId="0" borderId="7" xfId="1" applyNumberFormat="1" applyFont="1" applyFill="1" applyBorder="1"/>
    <xf numFmtId="164" fontId="8" fillId="0" borderId="14" xfId="1" applyNumberFormat="1" applyFont="1" applyFill="1" applyBorder="1" applyAlignment="1">
      <alignment horizontal="center"/>
    </xf>
    <xf numFmtId="164" fontId="3" fillId="3" borderId="14" xfId="1" applyNumberFormat="1" applyFont="1" applyFill="1" applyBorder="1" applyAlignment="1">
      <alignment horizontal="right"/>
    </xf>
    <xf numFmtId="164" fontId="3" fillId="3" borderId="8" xfId="0" applyNumberFormat="1" applyFont="1" applyFill="1" applyBorder="1" applyAlignment="1">
      <alignment horizontal="right"/>
    </xf>
    <xf numFmtId="0" fontId="3" fillId="8" borderId="1" xfId="4" applyFont="1" applyFill="1" applyBorder="1" applyAlignment="1">
      <alignment horizontal="left" vertical="center"/>
    </xf>
    <xf numFmtId="0" fontId="3" fillId="2" borderId="13" xfId="4" applyFont="1" applyFill="1" applyBorder="1" applyAlignment="1">
      <alignment horizontal="center" vertical="center"/>
    </xf>
    <xf numFmtId="0" fontId="3" fillId="2" borderId="12" xfId="4" applyFont="1" applyFill="1" applyBorder="1" applyAlignment="1">
      <alignment horizontal="center" vertical="center"/>
    </xf>
    <xf numFmtId="0" fontId="22" fillId="0" borderId="0" xfId="0" applyFont="1" applyAlignment="1" applyProtection="1">
      <alignment horizontal="right" vertical="center"/>
      <protection locked="0"/>
    </xf>
    <xf numFmtId="0" fontId="22" fillId="0" borderId="0" xfId="0" applyFont="1" applyAlignment="1" applyProtection="1">
      <alignment horizontal="center" vertical="center"/>
      <protection locked="0"/>
    </xf>
    <xf numFmtId="0" fontId="3" fillId="0" borderId="0" xfId="0" applyFont="1" applyAlignment="1">
      <alignment horizontal="center"/>
    </xf>
    <xf numFmtId="0" fontId="18" fillId="0" borderId="0" xfId="0" applyFont="1" applyAlignment="1">
      <alignment horizontal="center"/>
    </xf>
    <xf numFmtId="0" fontId="2" fillId="0" borderId="0" xfId="0" applyFont="1" applyAlignment="1">
      <alignment horizontal="center"/>
    </xf>
    <xf numFmtId="0" fontId="9" fillId="0" borderId="0" xfId="0" applyFont="1" applyAlignment="1">
      <alignment horizontal="left" vertical="center" wrapText="1"/>
    </xf>
    <xf numFmtId="0" fontId="9" fillId="0" borderId="0" xfId="0" applyFont="1" applyFill="1" applyAlignment="1">
      <alignment horizontal="justify" vertical="center" wrapText="1"/>
    </xf>
    <xf numFmtId="0" fontId="9" fillId="0" borderId="0" xfId="0" applyFont="1" applyAlignment="1">
      <alignment horizontal="justify" vertical="center" wrapText="1"/>
    </xf>
    <xf numFmtId="0" fontId="9" fillId="0" borderId="0" xfId="0" applyFont="1" applyAlignment="1">
      <alignment vertical="center" wrapText="1"/>
    </xf>
    <xf numFmtId="171" fontId="29" fillId="0" borderId="0" xfId="8" applyFont="1" applyFill="1" applyBorder="1" applyAlignment="1">
      <alignment horizontal="center" vertical="center"/>
    </xf>
    <xf numFmtId="171" fontId="19" fillId="0" borderId="0" xfId="8" applyFont="1" applyFill="1" applyBorder="1" applyAlignment="1">
      <alignment horizontal="center" vertical="center"/>
    </xf>
    <xf numFmtId="0" fontId="30" fillId="0" borderId="0" xfId="0" applyFont="1" applyFill="1" applyAlignment="1">
      <alignment horizontal="center"/>
    </xf>
    <xf numFmtId="0" fontId="29" fillId="0" borderId="0" xfId="11" applyFont="1" applyFill="1" applyAlignment="1">
      <alignment horizontal="center" vertical="center"/>
    </xf>
    <xf numFmtId="0" fontId="19" fillId="0" borderId="0" xfId="11" applyFont="1" applyFill="1" applyAlignment="1">
      <alignment horizontal="center" vertical="center"/>
    </xf>
    <xf numFmtId="0" fontId="17" fillId="0" borderId="0" xfId="0" applyFont="1" applyAlignment="1">
      <alignment horizontal="center" wrapText="1"/>
    </xf>
    <xf numFmtId="0" fontId="17" fillId="0" borderId="0" xfId="0" applyFont="1" applyAlignment="1">
      <alignment horizontal="center"/>
    </xf>
    <xf numFmtId="0" fontId="30" fillId="0" borderId="0" xfId="0" applyFont="1" applyAlignment="1">
      <alignment horizontal="center"/>
    </xf>
    <xf numFmtId="0" fontId="7" fillId="2" borderId="1" xfId="0" applyFont="1" applyFill="1" applyBorder="1" applyAlignment="1">
      <alignment horizontal="center" vertical="center"/>
    </xf>
    <xf numFmtId="0" fontId="7" fillId="2" borderId="11" xfId="0" applyFont="1" applyFill="1" applyBorder="1" applyAlignment="1">
      <alignment horizontal="center" vertical="center"/>
    </xf>
    <xf numFmtId="0" fontId="7" fillId="2" borderId="13" xfId="0" applyFont="1" applyFill="1" applyBorder="1" applyAlignment="1">
      <alignment horizontal="center" vertical="center"/>
    </xf>
    <xf numFmtId="0" fontId="7" fillId="2" borderId="12" xfId="0" applyFont="1" applyFill="1" applyBorder="1" applyAlignment="1">
      <alignment horizontal="center" vertical="center"/>
    </xf>
    <xf numFmtId="0" fontId="7" fillId="2" borderId="2" xfId="0" applyFont="1" applyFill="1" applyBorder="1" applyAlignment="1">
      <alignment horizontal="center" vertical="center"/>
    </xf>
    <xf numFmtId="0" fontId="7" fillId="2" borderId="9" xfId="0" applyFont="1" applyFill="1" applyBorder="1" applyAlignment="1">
      <alignment horizontal="center" vertical="center"/>
    </xf>
    <xf numFmtId="0" fontId="7" fillId="2" borderId="10" xfId="0" applyFont="1" applyFill="1" applyBorder="1" applyAlignment="1">
      <alignment horizontal="center" vertical="center"/>
    </xf>
    <xf numFmtId="0" fontId="7" fillId="2" borderId="2" xfId="0" applyFont="1" applyFill="1" applyBorder="1" applyAlignment="1">
      <alignment horizontal="center" vertical="center" wrapText="1"/>
    </xf>
    <xf numFmtId="0" fontId="7" fillId="2" borderId="10" xfId="0" applyFont="1" applyFill="1" applyBorder="1" applyAlignment="1">
      <alignment horizontal="center" vertical="center" wrapText="1"/>
    </xf>
    <xf numFmtId="0" fontId="10" fillId="0" borderId="0" xfId="0" applyFont="1" applyAlignment="1">
      <alignment horizontal="center" vertical="center"/>
    </xf>
    <xf numFmtId="0" fontId="30" fillId="0" borderId="0" xfId="0" applyFont="1" applyFill="1" applyAlignment="1">
      <alignment horizontal="center" vertical="center"/>
    </xf>
    <xf numFmtId="0" fontId="7" fillId="2" borderId="1" xfId="0" applyFont="1" applyFill="1" applyBorder="1" applyAlignment="1">
      <alignment horizontal="center" vertical="center" wrapText="1"/>
    </xf>
    <xf numFmtId="0" fontId="10" fillId="0" borderId="0" xfId="0" applyFont="1" applyAlignment="1">
      <alignment horizontal="center"/>
    </xf>
    <xf numFmtId="0" fontId="7" fillId="3" borderId="11" xfId="0" applyFont="1" applyFill="1" applyBorder="1" applyAlignment="1">
      <alignment horizontal="left"/>
    </xf>
    <xf numFmtId="0" fontId="7" fillId="3" borderId="13" xfId="0" applyFont="1" applyFill="1" applyBorder="1" applyAlignment="1">
      <alignment horizontal="left"/>
    </xf>
    <xf numFmtId="0" fontId="17" fillId="0" borderId="0" xfId="4" applyFont="1" applyFill="1" applyBorder="1" applyAlignment="1">
      <alignment horizontal="center"/>
    </xf>
    <xf numFmtId="0" fontId="3" fillId="2" borderId="2" xfId="4" applyFont="1" applyFill="1" applyBorder="1" applyAlignment="1">
      <alignment horizontal="center" vertical="center"/>
    </xf>
    <xf numFmtId="0" fontId="3" fillId="2" borderId="10" xfId="4" applyFont="1" applyFill="1" applyBorder="1" applyAlignment="1">
      <alignment horizontal="center" vertical="center"/>
    </xf>
    <xf numFmtId="0" fontId="3" fillId="2" borderId="4" xfId="0" applyFont="1" applyFill="1" applyBorder="1" applyAlignment="1">
      <alignment horizontal="center" vertical="center" wrapText="1"/>
    </xf>
    <xf numFmtId="0" fontId="3" fillId="2" borderId="6" xfId="0" applyFont="1" applyFill="1" applyBorder="1" applyAlignment="1">
      <alignment horizontal="center" vertical="center"/>
    </xf>
    <xf numFmtId="0" fontId="3" fillId="2" borderId="11" xfId="4" applyFont="1" applyFill="1" applyBorder="1" applyAlignment="1">
      <alignment horizontal="center" vertical="center"/>
    </xf>
    <xf numFmtId="0" fontId="3" fillId="2" borderId="13" xfId="4" applyFont="1" applyFill="1" applyBorder="1" applyAlignment="1">
      <alignment horizontal="center" vertical="center"/>
    </xf>
    <xf numFmtId="0" fontId="3" fillId="2" borderId="12" xfId="4" applyFont="1" applyFill="1" applyBorder="1" applyAlignment="1">
      <alignment horizontal="center" vertical="center"/>
    </xf>
    <xf numFmtId="0" fontId="3" fillId="2" borderId="1" xfId="0" applyFont="1" applyFill="1" applyBorder="1" applyAlignment="1">
      <alignment horizontal="center" vertical="center"/>
    </xf>
    <xf numFmtId="0" fontId="30" fillId="0" borderId="0" xfId="4" applyFont="1" applyFill="1" applyBorder="1" applyAlignment="1">
      <alignment horizontal="center"/>
    </xf>
    <xf numFmtId="0" fontId="3" fillId="2" borderId="11" xfId="4" applyFont="1" applyFill="1" applyBorder="1" applyAlignment="1">
      <alignment horizontal="center"/>
    </xf>
    <xf numFmtId="0" fontId="3" fillId="2" borderId="13" xfId="4" applyFont="1" applyFill="1" applyBorder="1" applyAlignment="1">
      <alignment horizontal="center"/>
    </xf>
    <xf numFmtId="0" fontId="3" fillId="2" borderId="12" xfId="4" applyFont="1" applyFill="1" applyBorder="1" applyAlignment="1">
      <alignment horizontal="center"/>
    </xf>
    <xf numFmtId="0" fontId="3" fillId="2" borderId="2"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15" xfId="4" applyFont="1" applyFill="1" applyBorder="1" applyAlignment="1">
      <alignment horizontal="center"/>
    </xf>
    <xf numFmtId="0" fontId="3" fillId="2" borderId="2" xfId="0" applyFont="1" applyFill="1" applyBorder="1" applyAlignment="1">
      <alignment horizontal="center" vertical="center" wrapText="1"/>
    </xf>
    <xf numFmtId="0" fontId="3" fillId="2" borderId="10" xfId="0" applyFont="1" applyFill="1" applyBorder="1" applyAlignment="1">
      <alignment horizontal="center" vertical="center"/>
    </xf>
    <xf numFmtId="0" fontId="31" fillId="0" borderId="0" xfId="0" applyFont="1"/>
    <xf numFmtId="49" fontId="32" fillId="0" borderId="5" xfId="8" applyNumberFormat="1" applyFont="1" applyBorder="1" applyAlignment="1" applyProtection="1">
      <alignment horizontal="left"/>
    </xf>
    <xf numFmtId="171" fontId="32" fillId="0" borderId="5" xfId="8" applyFont="1" applyBorder="1" applyAlignment="1" applyProtection="1">
      <alignment horizontal="left"/>
    </xf>
    <xf numFmtId="171" fontId="32" fillId="0" borderId="5" xfId="8" applyFont="1" applyFill="1" applyBorder="1" applyAlignment="1" applyProtection="1">
      <alignment horizontal="left"/>
    </xf>
    <xf numFmtId="2" fontId="31" fillId="0" borderId="0" xfId="0" applyNumberFormat="1" applyFont="1"/>
  </cellXfs>
  <cellStyles count="14">
    <cellStyle name="Hipervínculo" xfId="2" builtinId="8"/>
    <cellStyle name="Hipervínculo 2" xfId="12" xr:uid="{00000000-0005-0000-0000-000001000000}"/>
    <cellStyle name="Millares" xfId="1" builtinId="3"/>
    <cellStyle name="Millares 2" xfId="6" xr:uid="{00000000-0005-0000-0000-000003000000}"/>
    <cellStyle name="Millares 3" xfId="10" xr:uid="{00000000-0005-0000-0000-000004000000}"/>
    <cellStyle name="Moneda 2" xfId="13" xr:uid="{24B0FB97-CAE8-489D-9A15-F9DE06D979E9}"/>
    <cellStyle name="Normal" xfId="0" builtinId="0"/>
    <cellStyle name="Normal 2" xfId="3" xr:uid="{00000000-0005-0000-0000-000006000000}"/>
    <cellStyle name="Normal 3" xfId="4" xr:uid="{00000000-0005-0000-0000-000007000000}"/>
    <cellStyle name="Normal 4" xfId="8" xr:uid="{00000000-0005-0000-0000-000008000000}"/>
    <cellStyle name="Normal 8" xfId="11" xr:uid="{00000000-0005-0000-0000-000009000000}"/>
    <cellStyle name="Porcentaje" xfId="7" builtinId="5"/>
    <cellStyle name="Porcentaje 2" xfId="5" xr:uid="{00000000-0005-0000-0000-00000B000000}"/>
    <cellStyle name="Porcentaje 3" xfId="9" xr:uid="{00000000-0005-0000-0000-00000C000000}"/>
  </cellStyles>
  <dxfs count="0"/>
  <tableStyles count="0" defaultTableStyle="TableStyleMedium2" defaultPivotStyle="PivotStyleLight16"/>
  <colors>
    <mruColors>
      <color rgb="FF0033CC"/>
      <color rgb="FF000099"/>
      <color rgb="FF66FFCC"/>
      <color rgb="FF1F1F1F"/>
      <color rgb="FF36363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07/relationships/hdphoto" Target="../media/hdphoto1.wdp"/><Relationship Id="rId1" Type="http://schemas.openxmlformats.org/officeDocument/2006/relationships/image" Target="../media/image1.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2" Type="http://schemas.openxmlformats.org/officeDocument/2006/relationships/image" Target="../media/image5.jpg"/><Relationship Id="rId1" Type="http://schemas.openxmlformats.org/officeDocument/2006/relationships/image" Target="../media/image4.jpeg"/></Relationships>
</file>

<file path=xl/drawings/_rels/drawing3.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7.png"/><Relationship Id="rId1" Type="http://schemas.openxmlformats.org/officeDocument/2006/relationships/image" Target="../media/image6.jpg"/><Relationship Id="rId4" Type="http://schemas.microsoft.com/office/2007/relationships/hdphoto" Target="../media/hdphoto1.wdp"/></Relationships>
</file>

<file path=xl/drawings/_rels/drawing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8.png"/><Relationship Id="rId1" Type="http://schemas.openxmlformats.org/officeDocument/2006/relationships/image" Target="../media/image6.jpg"/><Relationship Id="rId4" Type="http://schemas.microsoft.com/office/2007/relationships/hdphoto" Target="../media/hdphoto1.wdp"/></Relationships>
</file>

<file path=xl/drawings/_rels/drawing5.xml.rels><?xml version="1.0" encoding="UTF-8" standalone="yes"?>
<Relationships xmlns="http://schemas.openxmlformats.org/package/2006/relationships"><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1" Type="http://schemas.openxmlformats.org/officeDocument/2006/relationships/image" Target="../media/image10.png"/></Relationships>
</file>

<file path=xl/drawings/_rels/drawing8.xml.rels><?xml version="1.0" encoding="UTF-8" standalone="yes"?>
<Relationships xmlns="http://schemas.openxmlformats.org/package/2006/relationships"><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editAs="oneCell">
    <xdr:from>
      <xdr:col>0</xdr:col>
      <xdr:colOff>69850</xdr:colOff>
      <xdr:row>40</xdr:row>
      <xdr:rowOff>71082</xdr:rowOff>
    </xdr:from>
    <xdr:to>
      <xdr:col>4</xdr:col>
      <xdr:colOff>486165</xdr:colOff>
      <xdr:row>56</xdr:row>
      <xdr:rowOff>25162</xdr:rowOff>
    </xdr:to>
    <xdr:pic>
      <xdr:nvPicPr>
        <xdr:cNvPr id="3" name="Imagen 2">
          <a:extLst>
            <a:ext uri="{FF2B5EF4-FFF2-40B4-BE49-F238E27FC236}">
              <a16:creationId xmlns:a16="http://schemas.microsoft.com/office/drawing/2014/main" id="{0D0F975D-E4F0-4702-8545-AE0E39BEDF5A}"/>
            </a:ext>
          </a:extLst>
        </xdr:cNvPr>
        <xdr:cNvPicPr>
          <a:picLocks noChangeAspect="1"/>
        </xdr:cNvPicPr>
      </xdr:nvPicPr>
      <xdr:blipFill>
        <a:blip xmlns:r="http://schemas.openxmlformats.org/officeDocument/2006/relationships" r:embed="rId1">
          <a:alphaModFix amt="40000"/>
          <a:extLst>
            <a:ext uri="{BEBA8EAE-BF5A-486C-A8C5-ECC9F3942E4B}">
              <a14:imgProps xmlns:a14="http://schemas.microsoft.com/office/drawing/2010/main">
                <a14:imgLayer r:embed="rId2">
                  <a14:imgEffect>
                    <a14:artisticCrisscrossEtching/>
                  </a14:imgEffect>
                </a14:imgLayer>
              </a14:imgProps>
            </a:ext>
            <a:ext uri="{28A0092B-C50C-407E-A947-70E740481C1C}">
              <a14:useLocalDpi xmlns:a14="http://schemas.microsoft.com/office/drawing/2010/main" val="0"/>
            </a:ext>
          </a:extLst>
        </a:blip>
        <a:stretch>
          <a:fillRect/>
        </a:stretch>
      </xdr:blipFill>
      <xdr:spPr>
        <a:xfrm>
          <a:off x="69850" y="7548918"/>
          <a:ext cx="3799822" cy="2996393"/>
        </a:xfrm>
        <a:prstGeom prst="rect">
          <a:avLst/>
        </a:prstGeom>
      </xdr:spPr>
    </xdr:pic>
    <xdr:clientData/>
  </xdr:twoCellAnchor>
  <xdr:twoCellAnchor editAs="oneCell">
    <xdr:from>
      <xdr:col>0</xdr:col>
      <xdr:colOff>107072</xdr:colOff>
      <xdr:row>0</xdr:row>
      <xdr:rowOff>76199</xdr:rowOff>
    </xdr:from>
    <xdr:to>
      <xdr:col>8</xdr:col>
      <xdr:colOff>164366</xdr:colOff>
      <xdr:row>30</xdr:row>
      <xdr:rowOff>161924</xdr:rowOff>
    </xdr:to>
    <xdr:pic>
      <xdr:nvPicPr>
        <xdr:cNvPr id="18" name="Imagen 17">
          <a:extLst>
            <a:ext uri="{FF2B5EF4-FFF2-40B4-BE49-F238E27FC236}">
              <a16:creationId xmlns:a16="http://schemas.microsoft.com/office/drawing/2014/main" id="{3AC0621D-4ED6-40DF-BB60-0897D115A466}"/>
            </a:ext>
          </a:extLst>
        </xdr:cNvPr>
        <xdr:cNvPicPr>
          <a:picLocks noChangeAspect="1"/>
        </xdr:cNvPicPr>
      </xdr:nvPicPr>
      <xdr:blipFill>
        <a:blip xmlns:r="http://schemas.openxmlformats.org/officeDocument/2006/relationships" r:embed="rId3">
          <a:alphaModFix/>
        </a:blip>
        <a:stretch>
          <a:fillRect/>
        </a:stretch>
      </xdr:blipFill>
      <xdr:spPr>
        <a:xfrm>
          <a:off x="107072" y="76199"/>
          <a:ext cx="7201044" cy="5880100"/>
        </a:xfrm>
        <a:prstGeom prst="rect">
          <a:avLst/>
        </a:prstGeom>
      </xdr:spPr>
    </xdr:pic>
    <xdr:clientData/>
  </xdr:twoCellAnchor>
  <xdr:twoCellAnchor>
    <xdr:from>
      <xdr:col>4</xdr:col>
      <xdr:colOff>284341</xdr:colOff>
      <xdr:row>10</xdr:row>
      <xdr:rowOff>61987</xdr:rowOff>
    </xdr:from>
    <xdr:to>
      <xdr:col>7</xdr:col>
      <xdr:colOff>710833</xdr:colOff>
      <xdr:row>13</xdr:row>
      <xdr:rowOff>14360</xdr:rowOff>
    </xdr:to>
    <xdr:sp macro="" textlink="Hoja1!D16">
      <xdr:nvSpPr>
        <xdr:cNvPr id="23" name="Cuadro de texto 16">
          <a:extLst>
            <a:ext uri="{FF2B5EF4-FFF2-40B4-BE49-F238E27FC236}">
              <a16:creationId xmlns:a16="http://schemas.microsoft.com/office/drawing/2014/main" id="{254C3FD4-854F-4F74-8A38-440EBA569A12}"/>
            </a:ext>
          </a:extLst>
        </xdr:cNvPr>
        <xdr:cNvSpPr txBox="1"/>
      </xdr:nvSpPr>
      <xdr:spPr>
        <a:xfrm>
          <a:off x="3667848" y="1910121"/>
          <a:ext cx="2800634" cy="506814"/>
        </a:xfrm>
        <a:prstGeom prst="rect">
          <a:avLst/>
        </a:prstGeom>
        <a:solidFill>
          <a:srgbClr val="0033CC">
            <a:alpha val="0"/>
          </a:srgbClr>
        </a:solidFill>
        <a:ln w="6350">
          <a:noFill/>
        </a:ln>
        <a:effectLst/>
      </xdr:spPr>
      <xdr:style>
        <a:lnRef idx="0">
          <a:schemeClr val="accent1"/>
        </a:lnRef>
        <a:fillRef idx="0">
          <a:schemeClr val="accent1"/>
        </a:fillRef>
        <a:effectRef idx="0">
          <a:schemeClr val="accent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pPr algn="r">
            <a:lnSpc>
              <a:spcPct val="107000"/>
            </a:lnSpc>
            <a:spcAft>
              <a:spcPts val="800"/>
            </a:spcAft>
          </a:pPr>
          <a:fld id="{1826D6E4-A342-4B49-9AF0-D4819CC8834E}" type="TxLink">
            <a:rPr lang="en-US" sz="2800" b="0" i="0" u="none" strike="noStrike">
              <a:ln>
                <a:noFill/>
              </a:ln>
              <a:solidFill>
                <a:schemeClr val="bg1"/>
              </a:solidFill>
              <a:effectLst/>
              <a:latin typeface="Arial Narrow" panose="020B0606020202030204" pitchFamily="34" charset="0"/>
              <a:ea typeface="Calibri" panose="020F0502020204030204" pitchFamily="34" charset="0"/>
              <a:cs typeface="Calibri"/>
            </a:rPr>
            <a:pPr algn="r">
              <a:lnSpc>
                <a:spcPct val="107000"/>
              </a:lnSpc>
              <a:spcAft>
                <a:spcPts val="800"/>
              </a:spcAft>
            </a:pPr>
            <a:t>Enero - Marzo</a:t>
          </a:fld>
          <a:endParaRPr lang="es-MX" sz="2800">
            <a:solidFill>
              <a:schemeClr val="bg1"/>
            </a:solidFill>
            <a:effectLst/>
            <a:latin typeface="Arial Narrow" panose="020B0606020202030204" pitchFamily="34" charset="0"/>
            <a:ea typeface="Calibri" panose="020F0502020204030204" pitchFamily="34" charset="0"/>
            <a:cs typeface="Times New Roman" panose="02020603050405020304" pitchFamily="18" charset="0"/>
          </a:endParaRPr>
        </a:p>
      </xdr:txBody>
    </xdr:sp>
    <xdr:clientData/>
  </xdr:twoCellAnchor>
  <xdr:twoCellAnchor editAs="oneCell">
    <xdr:from>
      <xdr:col>5</xdr:col>
      <xdr:colOff>631208</xdr:colOff>
      <xdr:row>0</xdr:row>
      <xdr:rowOff>0</xdr:rowOff>
    </xdr:from>
    <xdr:to>
      <xdr:col>7</xdr:col>
      <xdr:colOff>721015</xdr:colOff>
      <xdr:row>5</xdr:row>
      <xdr:rowOff>142875</xdr:rowOff>
    </xdr:to>
    <xdr:pic>
      <xdr:nvPicPr>
        <xdr:cNvPr id="6" name="Picture 2" descr="http://bcr.intranet/imagenes/logo%20blanco%20BCR%20GOES.png">
          <a:extLst>
            <a:ext uri="{FF2B5EF4-FFF2-40B4-BE49-F238E27FC236}">
              <a16:creationId xmlns:a16="http://schemas.microsoft.com/office/drawing/2014/main" id="{B4CDED80-579B-4779-82AD-85A8A8CCD798}"/>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782402" y="0"/>
          <a:ext cx="1696262" cy="1066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0</xdr:row>
      <xdr:rowOff>0</xdr:rowOff>
    </xdr:from>
    <xdr:to>
      <xdr:col>5</xdr:col>
      <xdr:colOff>285749</xdr:colOff>
      <xdr:row>43</xdr:row>
      <xdr:rowOff>9525</xdr:rowOff>
    </xdr:to>
    <xdr:sp macro="" textlink="">
      <xdr:nvSpPr>
        <xdr:cNvPr id="13" name="Rectángulo 12">
          <a:extLst>
            <a:ext uri="{FF2B5EF4-FFF2-40B4-BE49-F238E27FC236}">
              <a16:creationId xmlns:a16="http://schemas.microsoft.com/office/drawing/2014/main" id="{00000000-0008-0000-0000-00000D000000}"/>
            </a:ext>
          </a:extLst>
        </xdr:cNvPr>
        <xdr:cNvSpPr/>
      </xdr:nvSpPr>
      <xdr:spPr>
        <a:xfrm>
          <a:off x="261938" y="0"/>
          <a:ext cx="4048124" cy="8320088"/>
        </a:xfrm>
        <a:prstGeom prst="rect">
          <a:avLst/>
        </a:prstGeom>
        <a:gradFill flip="none" rotWithShape="1">
          <a:gsLst>
            <a:gs pos="0">
              <a:srgbClr val="393C47">
                <a:shade val="30000"/>
                <a:satMod val="115000"/>
              </a:srgbClr>
            </a:gs>
            <a:gs pos="50000">
              <a:srgbClr val="393C47">
                <a:shade val="67500"/>
                <a:satMod val="115000"/>
              </a:srgbClr>
            </a:gs>
            <a:gs pos="100000">
              <a:srgbClr val="393C47">
                <a:shade val="100000"/>
                <a:satMod val="115000"/>
              </a:srgbClr>
            </a:gs>
          </a:gsLst>
          <a:lin ang="81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s-MX"/>
        </a:p>
      </xdr:txBody>
    </xdr:sp>
    <xdr:clientData/>
  </xdr:twoCellAnchor>
  <xdr:twoCellAnchor>
    <xdr:from>
      <xdr:col>0</xdr:col>
      <xdr:colOff>228599</xdr:colOff>
      <xdr:row>6</xdr:row>
      <xdr:rowOff>59532</xdr:rowOff>
    </xdr:from>
    <xdr:to>
      <xdr:col>5</xdr:col>
      <xdr:colOff>0</xdr:colOff>
      <xdr:row>10</xdr:row>
      <xdr:rowOff>72867</xdr:rowOff>
    </xdr:to>
    <xdr:sp macro="" textlink="">
      <xdr:nvSpPr>
        <xdr:cNvPr id="14" name="Cuadro de texto 15">
          <a:extLst>
            <a:ext uri="{FF2B5EF4-FFF2-40B4-BE49-F238E27FC236}">
              <a16:creationId xmlns:a16="http://schemas.microsoft.com/office/drawing/2014/main" id="{00000000-0008-0000-0000-00000E000000}"/>
            </a:ext>
          </a:extLst>
        </xdr:cNvPr>
        <xdr:cNvSpPr txBox="1"/>
      </xdr:nvSpPr>
      <xdr:spPr>
        <a:xfrm>
          <a:off x="228599" y="1202532"/>
          <a:ext cx="3795714" cy="775335"/>
        </a:xfrm>
        <a:prstGeom prst="rect">
          <a:avLst/>
        </a:prstGeom>
        <a:noFill/>
        <a:ln w="6350">
          <a:noFill/>
        </a:ln>
        <a:effectLst/>
      </xdr:spPr>
      <xdr:style>
        <a:lnRef idx="0">
          <a:schemeClr val="accent1"/>
        </a:lnRef>
        <a:fillRef idx="0">
          <a:schemeClr val="accent1"/>
        </a:fillRef>
        <a:effectRef idx="0">
          <a:schemeClr val="accent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algn="ctr">
            <a:lnSpc>
              <a:spcPct val="107000"/>
            </a:lnSpc>
            <a:spcAft>
              <a:spcPts val="800"/>
            </a:spcAft>
          </a:pPr>
          <a:r>
            <a:rPr lang="es-MX" sz="3000" b="1">
              <a:solidFill>
                <a:srgbClr val="BFBFBF"/>
              </a:solidFill>
              <a:effectLst/>
              <a:ea typeface="Calibri" panose="020F0502020204030204" pitchFamily="34" charset="0"/>
              <a:cs typeface="Times New Roman" panose="02020603050405020304" pitchFamily="18" charset="0"/>
            </a:rPr>
            <a:t>Informe estadístico</a:t>
          </a:r>
          <a:endParaRPr lang="es-MX" sz="3000">
            <a:effectLst/>
            <a:ea typeface="Calibri" panose="020F0502020204030204" pitchFamily="34" charset="0"/>
            <a:cs typeface="Times New Roman" panose="02020603050405020304" pitchFamily="18" charset="0"/>
          </a:endParaRPr>
        </a:p>
      </xdr:txBody>
    </xdr:sp>
    <xdr:clientData/>
  </xdr:twoCellAnchor>
  <xdr:twoCellAnchor>
    <xdr:from>
      <xdr:col>1</xdr:col>
      <xdr:colOff>207165</xdr:colOff>
      <xdr:row>8</xdr:row>
      <xdr:rowOff>154782</xdr:rowOff>
    </xdr:from>
    <xdr:to>
      <xdr:col>4</xdr:col>
      <xdr:colOff>902490</xdr:colOff>
      <xdr:row>11</xdr:row>
      <xdr:rowOff>95092</xdr:rowOff>
    </xdr:to>
    <xdr:sp macro="" textlink="">
      <xdr:nvSpPr>
        <xdr:cNvPr id="16" name="Cuadro de texto 14">
          <a:extLst>
            <a:ext uri="{FF2B5EF4-FFF2-40B4-BE49-F238E27FC236}">
              <a16:creationId xmlns:a16="http://schemas.microsoft.com/office/drawing/2014/main" id="{00000000-0008-0000-0000-000010000000}"/>
            </a:ext>
          </a:extLst>
        </xdr:cNvPr>
        <xdr:cNvSpPr txBox="1"/>
      </xdr:nvSpPr>
      <xdr:spPr>
        <a:xfrm>
          <a:off x="469103" y="1678782"/>
          <a:ext cx="3219450" cy="511810"/>
        </a:xfrm>
        <a:prstGeom prst="rect">
          <a:avLst/>
        </a:prstGeom>
        <a:noFill/>
        <a:ln w="6350">
          <a:noFill/>
        </a:ln>
        <a:effectLst/>
      </xdr:spPr>
      <xdr:style>
        <a:lnRef idx="0">
          <a:schemeClr val="accent1"/>
        </a:lnRef>
        <a:fillRef idx="0">
          <a:schemeClr val="accent1"/>
        </a:fillRef>
        <a:effectRef idx="0">
          <a:schemeClr val="accent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algn="ctr">
            <a:lnSpc>
              <a:spcPct val="107000"/>
            </a:lnSpc>
            <a:spcAft>
              <a:spcPts val="800"/>
            </a:spcAft>
          </a:pPr>
          <a:r>
            <a:rPr lang="es-MX" sz="2400" b="1">
              <a:solidFill>
                <a:srgbClr val="F2F2F2"/>
              </a:solidFill>
              <a:effectLst/>
              <a:ea typeface="Calibri" panose="020F0502020204030204" pitchFamily="34" charset="0"/>
              <a:cs typeface="Times New Roman" panose="02020603050405020304" pitchFamily="18" charset="0"/>
            </a:rPr>
            <a:t>de remesas familiares</a:t>
          </a:r>
          <a:endParaRPr lang="es-MX" sz="1200" b="1">
            <a:effectLst/>
            <a:ea typeface="Calibri" panose="020F0502020204030204" pitchFamily="34" charset="0"/>
            <a:cs typeface="Times New Roman" panose="02020603050405020304" pitchFamily="18" charset="0"/>
          </a:endParaRPr>
        </a:p>
      </xdr:txBody>
    </xdr:sp>
    <xdr:clientData/>
  </xdr:twoCellAnchor>
  <xdr:twoCellAnchor>
    <xdr:from>
      <xdr:col>1</xdr:col>
      <xdr:colOff>364330</xdr:colOff>
      <xdr:row>11</xdr:row>
      <xdr:rowOff>178598</xdr:rowOff>
    </xdr:from>
    <xdr:to>
      <xdr:col>4</xdr:col>
      <xdr:colOff>738186</xdr:colOff>
      <xdr:row>14</xdr:row>
      <xdr:rowOff>167327</xdr:rowOff>
    </xdr:to>
    <xdr:sp macro="" textlink="Hoja1!D16">
      <xdr:nvSpPr>
        <xdr:cNvPr id="17" name="Cuadro de texto 16">
          <a:extLst>
            <a:ext uri="{FF2B5EF4-FFF2-40B4-BE49-F238E27FC236}">
              <a16:creationId xmlns:a16="http://schemas.microsoft.com/office/drawing/2014/main" id="{00000000-0008-0000-0000-000011000000}"/>
            </a:ext>
          </a:extLst>
        </xdr:cNvPr>
        <xdr:cNvSpPr txBox="1"/>
      </xdr:nvSpPr>
      <xdr:spPr>
        <a:xfrm>
          <a:off x="626268" y="2274098"/>
          <a:ext cx="2897981" cy="560229"/>
        </a:xfrm>
        <a:prstGeom prst="rect">
          <a:avLst/>
        </a:prstGeom>
        <a:solidFill>
          <a:schemeClr val="bg1">
            <a:lumMod val="85000"/>
          </a:schemeClr>
        </a:solidFill>
        <a:ln w="6350">
          <a:noFill/>
        </a:ln>
        <a:effectLst/>
      </xdr:spPr>
      <xdr:style>
        <a:lnRef idx="0">
          <a:schemeClr val="accent1"/>
        </a:lnRef>
        <a:fillRef idx="0">
          <a:schemeClr val="accent1"/>
        </a:fillRef>
        <a:effectRef idx="0">
          <a:schemeClr val="accent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pPr algn="ctr">
            <a:lnSpc>
              <a:spcPct val="107000"/>
            </a:lnSpc>
            <a:spcAft>
              <a:spcPts val="800"/>
            </a:spcAft>
          </a:pPr>
          <a:fld id="{1826D6E4-A342-4B49-9AF0-D4819CC8834E}" type="TxLink">
            <a:rPr lang="en-US" sz="2200" b="0" i="0" u="none" strike="noStrike">
              <a:ln>
                <a:noFill/>
              </a:ln>
              <a:solidFill>
                <a:srgbClr val="000000"/>
              </a:solidFill>
              <a:effectLst/>
              <a:latin typeface="Calibri"/>
              <a:ea typeface="Calibri" panose="020F0502020204030204" pitchFamily="34" charset="0"/>
              <a:cs typeface="Calibri"/>
            </a:rPr>
            <a:pPr algn="ctr">
              <a:lnSpc>
                <a:spcPct val="107000"/>
              </a:lnSpc>
              <a:spcAft>
                <a:spcPts val="800"/>
              </a:spcAft>
            </a:pPr>
            <a:t>Enero - Marzo</a:t>
          </a:fld>
          <a:endParaRPr lang="es-MX" sz="2200">
            <a:effectLst/>
            <a:ea typeface="Calibri" panose="020F0502020204030204" pitchFamily="34" charset="0"/>
            <a:cs typeface="Times New Roman" panose="02020603050405020304" pitchFamily="18" charset="0"/>
          </a:endParaRPr>
        </a:p>
      </xdr:txBody>
    </xdr:sp>
    <xdr:clientData/>
  </xdr:twoCellAnchor>
  <xdr:twoCellAnchor editAs="oneCell">
    <xdr:from>
      <xdr:col>5</xdr:col>
      <xdr:colOff>369093</xdr:colOff>
      <xdr:row>0</xdr:row>
      <xdr:rowOff>47625</xdr:rowOff>
    </xdr:from>
    <xdr:to>
      <xdr:col>8</xdr:col>
      <xdr:colOff>619126</xdr:colOff>
      <xdr:row>8</xdr:row>
      <xdr:rowOff>83344</xdr:rowOff>
    </xdr:to>
    <xdr:pic>
      <xdr:nvPicPr>
        <xdr:cNvPr id="18" name="Imagen 17">
          <a:extLst>
            <a:ext uri="{FF2B5EF4-FFF2-40B4-BE49-F238E27FC236}">
              <a16:creationId xmlns:a16="http://schemas.microsoft.com/office/drawing/2014/main" id="{00000000-0008-0000-0000-000012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93406" y="47625"/>
          <a:ext cx="2274095" cy="1559719"/>
        </a:xfrm>
        <a:prstGeom prst="rect">
          <a:avLst/>
        </a:prstGeom>
        <a:gradFill flip="none" rotWithShape="1">
          <a:gsLst>
            <a:gs pos="0">
              <a:srgbClr val="393C47">
                <a:shade val="30000"/>
                <a:satMod val="115000"/>
              </a:srgbClr>
            </a:gs>
            <a:gs pos="50000">
              <a:srgbClr val="393C47">
                <a:shade val="67500"/>
                <a:satMod val="115000"/>
              </a:srgbClr>
            </a:gs>
            <a:gs pos="100000">
              <a:srgbClr val="393C47">
                <a:shade val="100000"/>
                <a:satMod val="115000"/>
              </a:srgbClr>
            </a:gs>
          </a:gsLst>
          <a:lin ang="8100000" scaled="1"/>
          <a:tileRect/>
        </a:gradFill>
        <a:ln>
          <a:noFill/>
        </a:ln>
      </xdr:spPr>
    </xdr:pic>
    <xdr:clientData/>
  </xdr:twoCellAnchor>
  <xdr:twoCellAnchor editAs="oneCell">
    <xdr:from>
      <xdr:col>0</xdr:col>
      <xdr:colOff>261931</xdr:colOff>
      <xdr:row>16</xdr:row>
      <xdr:rowOff>171450</xdr:rowOff>
    </xdr:from>
    <xdr:to>
      <xdr:col>8</xdr:col>
      <xdr:colOff>545303</xdr:colOff>
      <xdr:row>39</xdr:row>
      <xdr:rowOff>9525</xdr:rowOff>
    </xdr:to>
    <xdr:pic>
      <xdr:nvPicPr>
        <xdr:cNvPr id="6" name="Imagen 5">
          <a:extLst>
            <a:ext uri="{FF2B5EF4-FFF2-40B4-BE49-F238E27FC236}">
              <a16:creationId xmlns:a16="http://schemas.microsoft.com/office/drawing/2014/main" id="{00000000-0008-0000-0000-000006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9151" r="8867"/>
        <a:stretch/>
      </xdr:blipFill>
      <xdr:spPr>
        <a:xfrm flipH="1">
          <a:off x="261931" y="3219450"/>
          <a:ext cx="6331747" cy="4219575"/>
        </a:xfrm>
        <a:prstGeom prst="rect">
          <a:avLst/>
        </a:prstGeom>
        <a:effectLst>
          <a:outerShdw blurRad="50800" dist="38100" dir="5400000" algn="t" rotWithShape="0">
            <a:prstClr val="black">
              <a:alpha val="40000"/>
            </a:prst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133350</xdr:colOff>
      <xdr:row>0</xdr:row>
      <xdr:rowOff>133107</xdr:rowOff>
    </xdr:from>
    <xdr:to>
      <xdr:col>10</xdr:col>
      <xdr:colOff>113139</xdr:colOff>
      <xdr:row>7</xdr:row>
      <xdr:rowOff>145588</xdr:rowOff>
    </xdr:to>
    <xdr:grpSp>
      <xdr:nvGrpSpPr>
        <xdr:cNvPr id="12" name="Grupo 11">
          <a:extLst>
            <a:ext uri="{FF2B5EF4-FFF2-40B4-BE49-F238E27FC236}">
              <a16:creationId xmlns:a16="http://schemas.microsoft.com/office/drawing/2014/main" id="{3CD8B1CF-563F-400D-B239-DEE6FA9FF3C3}"/>
            </a:ext>
          </a:extLst>
        </xdr:cNvPr>
        <xdr:cNvGrpSpPr/>
      </xdr:nvGrpSpPr>
      <xdr:grpSpPr>
        <a:xfrm>
          <a:off x="133350" y="133107"/>
          <a:ext cx="7971264" cy="1393606"/>
          <a:chOff x="133350" y="133107"/>
          <a:chExt cx="7971264" cy="1393606"/>
        </a:xfrm>
      </xdr:grpSpPr>
      <xdr:pic>
        <xdr:nvPicPr>
          <xdr:cNvPr id="3" name="Imagen 2" descr="ppt___-07.jpg">
            <a:extLst>
              <a:ext uri="{FF2B5EF4-FFF2-40B4-BE49-F238E27FC236}">
                <a16:creationId xmlns:a16="http://schemas.microsoft.com/office/drawing/2014/main" id="{00000000-0008-0000-0200-000003000000}"/>
              </a:ext>
            </a:extLst>
          </xdr:cNvPr>
          <xdr:cNvPicPr>
            <a:picLocks noChangeAspect="1"/>
          </xdr:cNvPicPr>
        </xdr:nvPicPr>
        <xdr:blipFill rotWithShape="1">
          <a:blip xmlns:r="http://schemas.openxmlformats.org/officeDocument/2006/relationships" r:embed="rId1">
            <a:alphaModFix amt="45000"/>
            <a:extLst>
              <a:ext uri="{28A0092B-C50C-407E-A947-70E740481C1C}">
                <a14:useLocalDpi xmlns:a14="http://schemas.microsoft.com/office/drawing/2010/main" val="0"/>
              </a:ext>
            </a:extLst>
          </a:blip>
          <a:srcRect t="77246"/>
          <a:stretch/>
        </xdr:blipFill>
        <xdr:spPr>
          <a:xfrm rot="10800000">
            <a:off x="133350" y="133107"/>
            <a:ext cx="7971264" cy="1190867"/>
          </a:xfrm>
          <a:prstGeom prst="rect">
            <a:avLst/>
          </a:prstGeom>
        </xdr:spPr>
      </xdr:pic>
      <xdr:pic>
        <xdr:nvPicPr>
          <xdr:cNvPr id="10" name="Picture 2" descr="http://bcr.intranet/imagenes/logo%20bcr%20goes-03.png">
            <a:extLst>
              <a:ext uri="{FF2B5EF4-FFF2-40B4-BE49-F238E27FC236}">
                <a16:creationId xmlns:a16="http://schemas.microsoft.com/office/drawing/2014/main" id="{48225172-3640-4ED2-B724-3F5ABC414B9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067425" y="313085"/>
            <a:ext cx="1979738" cy="1213628"/>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xdr:colOff>
      <xdr:row>51</xdr:row>
      <xdr:rowOff>76199</xdr:rowOff>
    </xdr:from>
    <xdr:to>
      <xdr:col>10</xdr:col>
      <xdr:colOff>40079</xdr:colOff>
      <xdr:row>61</xdr:row>
      <xdr:rowOff>180975</xdr:rowOff>
    </xdr:to>
    <xdr:grpSp>
      <xdr:nvGrpSpPr>
        <xdr:cNvPr id="13" name="Grupo 12">
          <a:extLst>
            <a:ext uri="{FF2B5EF4-FFF2-40B4-BE49-F238E27FC236}">
              <a16:creationId xmlns:a16="http://schemas.microsoft.com/office/drawing/2014/main" id="{BC53F6AD-3926-4085-82AF-565A2240B09A}"/>
            </a:ext>
          </a:extLst>
        </xdr:cNvPr>
        <xdr:cNvGrpSpPr/>
      </xdr:nvGrpSpPr>
      <xdr:grpSpPr>
        <a:xfrm>
          <a:off x="1" y="9791699"/>
          <a:ext cx="8031553" cy="2009776"/>
          <a:chOff x="1" y="9791699"/>
          <a:chExt cx="8031553" cy="2009776"/>
        </a:xfrm>
      </xdr:grpSpPr>
      <xdr:pic>
        <xdr:nvPicPr>
          <xdr:cNvPr id="11" name="Imagen 4" descr="ppt___-07.jpg">
            <a:extLst>
              <a:ext uri="{FF2B5EF4-FFF2-40B4-BE49-F238E27FC236}">
                <a16:creationId xmlns:a16="http://schemas.microsoft.com/office/drawing/2014/main" id="{04837878-2DAF-4FBD-A710-8AD3692C665C}"/>
              </a:ext>
            </a:extLst>
          </xdr:cNvPr>
          <xdr:cNvPicPr>
            <a:picLocks noChangeAspect="1"/>
          </xdr:cNvPicPr>
        </xdr:nvPicPr>
        <xdr:blipFill rotWithShape="1">
          <a:blip xmlns:r="http://schemas.openxmlformats.org/officeDocument/2006/relationships" r:embed="rId1">
            <a:alphaModFix amt="45000"/>
            <a:extLst>
              <a:ext uri="{28A0092B-C50C-407E-A947-70E740481C1C}">
                <a14:useLocalDpi xmlns:a14="http://schemas.microsoft.com/office/drawing/2010/main" val="0"/>
              </a:ext>
            </a:extLst>
          </a:blip>
          <a:srcRect t="77246"/>
          <a:stretch/>
        </xdr:blipFill>
        <xdr:spPr>
          <a:xfrm>
            <a:off x="171449" y="10763249"/>
            <a:ext cx="7860105" cy="923925"/>
          </a:xfrm>
          <a:prstGeom prst="rect">
            <a:avLst/>
          </a:prstGeom>
        </xdr:spPr>
      </xdr:pic>
      <xdr:sp macro="" textlink="">
        <xdr:nvSpPr>
          <xdr:cNvPr id="2" name="Rectángulo 1">
            <a:extLst>
              <a:ext uri="{FF2B5EF4-FFF2-40B4-BE49-F238E27FC236}">
                <a16:creationId xmlns:a16="http://schemas.microsoft.com/office/drawing/2014/main" id="{A1A23B9C-020C-4641-AAEA-8387912BA8AA}"/>
              </a:ext>
            </a:extLst>
          </xdr:cNvPr>
          <xdr:cNvSpPr/>
        </xdr:nvSpPr>
        <xdr:spPr>
          <a:xfrm>
            <a:off x="1" y="10925175"/>
            <a:ext cx="2628900" cy="8763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pic>
        <xdr:nvPicPr>
          <xdr:cNvPr id="9" name="Imagen 8">
            <a:extLst>
              <a:ext uri="{FF2B5EF4-FFF2-40B4-BE49-F238E27FC236}">
                <a16:creationId xmlns:a16="http://schemas.microsoft.com/office/drawing/2014/main" id="{9EF2452B-F236-496B-8F12-1FF9F140EC07}"/>
              </a:ext>
            </a:extLst>
          </xdr:cNvPr>
          <xdr:cNvPicPr>
            <a:picLocks noChangeAspect="1"/>
          </xdr:cNvPicPr>
        </xdr:nvPicPr>
        <xdr:blipFill>
          <a:blip xmlns:r="http://schemas.openxmlformats.org/officeDocument/2006/relationships" r:embed="rId3">
            <a:alphaModFix amt="40000"/>
            <a:extLst>
              <a:ext uri="{BEBA8EAE-BF5A-486C-A8C5-ECC9F3942E4B}">
                <a14:imgProps xmlns:a14="http://schemas.microsoft.com/office/drawing/2010/main">
                  <a14:imgLayer r:embed="rId4">
                    <a14:imgEffect>
                      <a14:artisticCrisscrossEtching/>
                    </a14:imgEffect>
                  </a14:imgLayer>
                </a14:imgProps>
              </a:ext>
              <a:ext uri="{28A0092B-C50C-407E-A947-70E740481C1C}">
                <a14:useLocalDpi xmlns:a14="http://schemas.microsoft.com/office/drawing/2010/main" val="0"/>
              </a:ext>
            </a:extLst>
          </a:blip>
          <a:stretch>
            <a:fillRect/>
          </a:stretch>
        </xdr:blipFill>
        <xdr:spPr>
          <a:xfrm>
            <a:off x="47625" y="9791699"/>
            <a:ext cx="2446727" cy="1929395"/>
          </a:xfrm>
          <a:prstGeom prst="rect">
            <a:avLst/>
          </a:prstGeom>
        </xdr:spPr>
      </xdr:pic>
    </xdr:grp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19048</xdr:colOff>
      <xdr:row>0</xdr:row>
      <xdr:rowOff>0</xdr:rowOff>
    </xdr:from>
    <xdr:to>
      <xdr:col>16383</xdr:col>
      <xdr:colOff>66675</xdr:colOff>
      <xdr:row>6</xdr:row>
      <xdr:rowOff>169077</xdr:rowOff>
    </xdr:to>
    <xdr:grpSp>
      <xdr:nvGrpSpPr>
        <xdr:cNvPr id="26" name="Grupo 25">
          <a:extLst>
            <a:ext uri="{FF2B5EF4-FFF2-40B4-BE49-F238E27FC236}">
              <a16:creationId xmlns:a16="http://schemas.microsoft.com/office/drawing/2014/main" id="{505B8076-BA6C-453A-B58D-36694579B943}"/>
            </a:ext>
          </a:extLst>
        </xdr:cNvPr>
        <xdr:cNvGrpSpPr/>
      </xdr:nvGrpSpPr>
      <xdr:grpSpPr>
        <a:xfrm>
          <a:off x="19048" y="0"/>
          <a:ext cx="7458077" cy="1312077"/>
          <a:chOff x="19048" y="0"/>
          <a:chExt cx="7458077" cy="1312077"/>
        </a:xfrm>
      </xdr:grpSpPr>
      <xdr:pic>
        <xdr:nvPicPr>
          <xdr:cNvPr id="2" name="Imagen 1" descr="ppt___-07.jpg">
            <a:extLst>
              <a:ext uri="{FF2B5EF4-FFF2-40B4-BE49-F238E27FC236}">
                <a16:creationId xmlns:a16="http://schemas.microsoft.com/office/drawing/2014/main" id="{00000000-0008-0000-0300-000002000000}"/>
              </a:ext>
            </a:extLst>
          </xdr:cNvPr>
          <xdr:cNvPicPr>
            <a:picLocks noChangeAspect="1"/>
          </xdr:cNvPicPr>
        </xdr:nvPicPr>
        <xdr:blipFill rotWithShape="1">
          <a:blip xmlns:r="http://schemas.openxmlformats.org/officeDocument/2006/relationships" r:embed="rId1">
            <a:alphaModFix amt="50000"/>
            <a:extLst>
              <a:ext uri="{28A0092B-C50C-407E-A947-70E740481C1C}">
                <a14:useLocalDpi xmlns:a14="http://schemas.microsoft.com/office/drawing/2010/main" val="0"/>
              </a:ext>
            </a:extLst>
          </a:blip>
          <a:srcRect t="77246"/>
          <a:stretch/>
        </xdr:blipFill>
        <xdr:spPr>
          <a:xfrm rot="10800000">
            <a:off x="19048" y="0"/>
            <a:ext cx="7448551" cy="1057274"/>
          </a:xfrm>
          <a:prstGeom prst="rect">
            <a:avLst/>
          </a:prstGeom>
        </xdr:spPr>
      </xdr:pic>
      <xdr:pic>
        <xdr:nvPicPr>
          <xdr:cNvPr id="5" name="Picture 2" descr="http://bcr.intranet/imagenes/logo%20bcr%20goes-03.png">
            <a:extLst>
              <a:ext uri="{FF2B5EF4-FFF2-40B4-BE49-F238E27FC236}">
                <a16:creationId xmlns:a16="http://schemas.microsoft.com/office/drawing/2014/main" id="{B5E951FB-4597-41D6-8FBB-75034205C05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438774" y="57150"/>
            <a:ext cx="2038351" cy="1254927"/>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85726</xdr:colOff>
      <xdr:row>45</xdr:row>
      <xdr:rowOff>398785</xdr:rowOff>
    </xdr:from>
    <xdr:to>
      <xdr:col>16383</xdr:col>
      <xdr:colOff>180975</xdr:colOff>
      <xdr:row>69</xdr:row>
      <xdr:rowOff>47625</xdr:rowOff>
    </xdr:to>
    <xdr:grpSp>
      <xdr:nvGrpSpPr>
        <xdr:cNvPr id="28" name="Grupo 27">
          <a:extLst>
            <a:ext uri="{FF2B5EF4-FFF2-40B4-BE49-F238E27FC236}">
              <a16:creationId xmlns:a16="http://schemas.microsoft.com/office/drawing/2014/main" id="{AE0652F7-DB37-4855-8CBD-C9BADF29C032}"/>
            </a:ext>
          </a:extLst>
        </xdr:cNvPr>
        <xdr:cNvGrpSpPr/>
      </xdr:nvGrpSpPr>
      <xdr:grpSpPr>
        <a:xfrm>
          <a:off x="85726" y="19905985"/>
          <a:ext cx="7505699" cy="1563365"/>
          <a:chOff x="85726" y="20239360"/>
          <a:chExt cx="7505699" cy="1563365"/>
        </a:xfrm>
      </xdr:grpSpPr>
      <xdr:pic>
        <xdr:nvPicPr>
          <xdr:cNvPr id="6" name="Imagen 4" descr="ppt___-07.jpg">
            <a:extLst>
              <a:ext uri="{FF2B5EF4-FFF2-40B4-BE49-F238E27FC236}">
                <a16:creationId xmlns:a16="http://schemas.microsoft.com/office/drawing/2014/main" id="{00000000-0008-0000-0300-000006000000}"/>
              </a:ext>
            </a:extLst>
          </xdr:cNvPr>
          <xdr:cNvPicPr>
            <a:picLocks noChangeAspect="1"/>
          </xdr:cNvPicPr>
        </xdr:nvPicPr>
        <xdr:blipFill rotWithShape="1">
          <a:blip xmlns:r="http://schemas.openxmlformats.org/officeDocument/2006/relationships" r:embed="rId1">
            <a:alphaModFix amt="50000"/>
            <a:extLst>
              <a:ext uri="{28A0092B-C50C-407E-A947-70E740481C1C}">
                <a14:useLocalDpi xmlns:a14="http://schemas.microsoft.com/office/drawing/2010/main" val="0"/>
              </a:ext>
            </a:extLst>
          </a:blip>
          <a:srcRect t="77246"/>
          <a:stretch/>
        </xdr:blipFill>
        <xdr:spPr>
          <a:xfrm>
            <a:off x="190501" y="20802600"/>
            <a:ext cx="7400924" cy="869950"/>
          </a:xfrm>
          <a:prstGeom prst="rect">
            <a:avLst/>
          </a:prstGeom>
        </xdr:spPr>
      </xdr:pic>
      <xdr:sp macro="" textlink="">
        <xdr:nvSpPr>
          <xdr:cNvPr id="8" name="Rectángulo 7">
            <a:extLst>
              <a:ext uri="{FF2B5EF4-FFF2-40B4-BE49-F238E27FC236}">
                <a16:creationId xmlns:a16="http://schemas.microsoft.com/office/drawing/2014/main" id="{5455E609-7AF3-4F33-A198-37F5C24444BD}"/>
              </a:ext>
            </a:extLst>
          </xdr:cNvPr>
          <xdr:cNvSpPr/>
        </xdr:nvSpPr>
        <xdr:spPr>
          <a:xfrm>
            <a:off x="85726" y="20926425"/>
            <a:ext cx="2905124" cy="8763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pic>
        <xdr:nvPicPr>
          <xdr:cNvPr id="7" name="Imagen 6">
            <a:extLst>
              <a:ext uri="{FF2B5EF4-FFF2-40B4-BE49-F238E27FC236}">
                <a16:creationId xmlns:a16="http://schemas.microsoft.com/office/drawing/2014/main" id="{80F04A83-9E25-43C7-A3E6-C0C228D84E69}"/>
              </a:ext>
            </a:extLst>
          </xdr:cNvPr>
          <xdr:cNvPicPr>
            <a:picLocks noChangeAspect="1"/>
          </xdr:cNvPicPr>
        </xdr:nvPicPr>
        <xdr:blipFill>
          <a:blip xmlns:r="http://schemas.openxmlformats.org/officeDocument/2006/relationships" r:embed="rId3">
            <a:alphaModFix amt="40000"/>
            <a:extLst>
              <a:ext uri="{BEBA8EAE-BF5A-486C-A8C5-ECC9F3942E4B}">
                <a14:imgProps xmlns:a14="http://schemas.microsoft.com/office/drawing/2010/main">
                  <a14:imgLayer r:embed="rId4">
                    <a14:imgEffect>
                      <a14:artisticCrisscrossEtching/>
                    </a14:imgEffect>
                  </a14:imgLayer>
                </a14:imgProps>
              </a:ext>
              <a:ext uri="{28A0092B-C50C-407E-A947-70E740481C1C}">
                <a14:useLocalDpi xmlns:a14="http://schemas.microsoft.com/office/drawing/2010/main" val="0"/>
              </a:ext>
            </a:extLst>
          </a:blip>
          <a:stretch>
            <a:fillRect/>
          </a:stretch>
        </xdr:blipFill>
        <xdr:spPr>
          <a:xfrm>
            <a:off x="371475" y="20239360"/>
            <a:ext cx="2543175" cy="1468115"/>
          </a:xfrm>
          <a:prstGeom prst="rect">
            <a:avLst/>
          </a:prstGeom>
        </xdr:spPr>
      </xdr:pic>
    </xdr:grpSp>
    <xdr:clientData/>
  </xdr:twoCellAnchor>
  <xdr:twoCellAnchor>
    <xdr:from>
      <xdr:col>1</xdr:col>
      <xdr:colOff>0</xdr:colOff>
      <xdr:row>20</xdr:row>
      <xdr:rowOff>657225</xdr:rowOff>
    </xdr:from>
    <xdr:to>
      <xdr:col>16383</xdr:col>
      <xdr:colOff>266699</xdr:colOff>
      <xdr:row>24</xdr:row>
      <xdr:rowOff>163190</xdr:rowOff>
    </xdr:to>
    <xdr:grpSp>
      <xdr:nvGrpSpPr>
        <xdr:cNvPr id="25" name="Grupo 24">
          <a:extLst>
            <a:ext uri="{FF2B5EF4-FFF2-40B4-BE49-F238E27FC236}">
              <a16:creationId xmlns:a16="http://schemas.microsoft.com/office/drawing/2014/main" id="{764EC6CD-84CC-44EC-9651-2EBD9055EDD5}"/>
            </a:ext>
          </a:extLst>
        </xdr:cNvPr>
        <xdr:cNvGrpSpPr/>
      </xdr:nvGrpSpPr>
      <xdr:grpSpPr>
        <a:xfrm>
          <a:off x="171450" y="9277350"/>
          <a:ext cx="7505699" cy="1144265"/>
          <a:chOff x="171450" y="9277350"/>
          <a:chExt cx="7505699" cy="1477640"/>
        </a:xfrm>
      </xdr:grpSpPr>
      <xdr:pic>
        <xdr:nvPicPr>
          <xdr:cNvPr id="10" name="Imagen 4" descr="ppt___-07.jpg">
            <a:extLst>
              <a:ext uri="{FF2B5EF4-FFF2-40B4-BE49-F238E27FC236}">
                <a16:creationId xmlns:a16="http://schemas.microsoft.com/office/drawing/2014/main" id="{F24AA7E9-EEF9-446A-9975-CDF0C9083895}"/>
              </a:ext>
            </a:extLst>
          </xdr:cNvPr>
          <xdr:cNvPicPr>
            <a:picLocks noChangeAspect="1"/>
          </xdr:cNvPicPr>
        </xdr:nvPicPr>
        <xdr:blipFill rotWithShape="1">
          <a:blip xmlns:r="http://schemas.openxmlformats.org/officeDocument/2006/relationships" r:embed="rId1">
            <a:alphaModFix amt="50000"/>
            <a:extLst>
              <a:ext uri="{28A0092B-C50C-407E-A947-70E740481C1C}">
                <a14:useLocalDpi xmlns:a14="http://schemas.microsoft.com/office/drawing/2010/main" val="0"/>
              </a:ext>
            </a:extLst>
          </a:blip>
          <a:srcRect t="77246"/>
          <a:stretch/>
        </xdr:blipFill>
        <xdr:spPr>
          <a:xfrm>
            <a:off x="276225" y="9869165"/>
            <a:ext cx="7400924" cy="869950"/>
          </a:xfrm>
          <a:prstGeom prst="rect">
            <a:avLst/>
          </a:prstGeom>
        </xdr:spPr>
      </xdr:pic>
      <xdr:sp macro="" textlink="">
        <xdr:nvSpPr>
          <xdr:cNvPr id="11" name="Rectángulo 10">
            <a:extLst>
              <a:ext uri="{FF2B5EF4-FFF2-40B4-BE49-F238E27FC236}">
                <a16:creationId xmlns:a16="http://schemas.microsoft.com/office/drawing/2014/main" id="{2809696E-6234-4CFE-8384-F5B4C19FF335}"/>
              </a:ext>
            </a:extLst>
          </xdr:cNvPr>
          <xdr:cNvSpPr/>
        </xdr:nvSpPr>
        <xdr:spPr>
          <a:xfrm>
            <a:off x="171450" y="9878690"/>
            <a:ext cx="2905124" cy="8763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pic>
        <xdr:nvPicPr>
          <xdr:cNvPr id="12" name="Imagen 11">
            <a:extLst>
              <a:ext uri="{FF2B5EF4-FFF2-40B4-BE49-F238E27FC236}">
                <a16:creationId xmlns:a16="http://schemas.microsoft.com/office/drawing/2014/main" id="{5DDE724C-F554-4113-BA8D-B2A036F06C9A}"/>
              </a:ext>
            </a:extLst>
          </xdr:cNvPr>
          <xdr:cNvPicPr>
            <a:picLocks noChangeAspect="1"/>
          </xdr:cNvPicPr>
        </xdr:nvPicPr>
        <xdr:blipFill>
          <a:blip xmlns:r="http://schemas.openxmlformats.org/officeDocument/2006/relationships" r:embed="rId3">
            <a:alphaModFix amt="40000"/>
            <a:extLst>
              <a:ext uri="{BEBA8EAE-BF5A-486C-A8C5-ECC9F3942E4B}">
                <a14:imgProps xmlns:a14="http://schemas.microsoft.com/office/drawing/2010/main">
                  <a14:imgLayer r:embed="rId4">
                    <a14:imgEffect>
                      <a14:artisticCrisscrossEtching/>
                    </a14:imgEffect>
                  </a14:imgLayer>
                </a14:imgProps>
              </a:ext>
              <a:ext uri="{28A0092B-C50C-407E-A947-70E740481C1C}">
                <a14:useLocalDpi xmlns:a14="http://schemas.microsoft.com/office/drawing/2010/main" val="0"/>
              </a:ext>
            </a:extLst>
          </a:blip>
          <a:stretch>
            <a:fillRect/>
          </a:stretch>
        </xdr:blipFill>
        <xdr:spPr>
          <a:xfrm>
            <a:off x="457199" y="9277350"/>
            <a:ext cx="2543175" cy="1468115"/>
          </a:xfrm>
          <a:prstGeom prst="rect">
            <a:avLst/>
          </a:prstGeom>
        </xdr:spPr>
      </xdr:pic>
    </xdr:grpSp>
    <xdr:clientData/>
  </xdr:twoCellAnchor>
  <xdr:twoCellAnchor>
    <xdr:from>
      <xdr:col>0</xdr:col>
      <xdr:colOff>0</xdr:colOff>
      <xdr:row>25</xdr:row>
      <xdr:rowOff>95250</xdr:rowOff>
    </xdr:from>
    <xdr:to>
      <xdr:col>16383</xdr:col>
      <xdr:colOff>47628</xdr:colOff>
      <xdr:row>30</xdr:row>
      <xdr:rowOff>190500</xdr:rowOff>
    </xdr:to>
    <xdr:grpSp>
      <xdr:nvGrpSpPr>
        <xdr:cNvPr id="27" name="Grupo 26">
          <a:extLst>
            <a:ext uri="{FF2B5EF4-FFF2-40B4-BE49-F238E27FC236}">
              <a16:creationId xmlns:a16="http://schemas.microsoft.com/office/drawing/2014/main" id="{63F18E82-BBB9-4E2E-9315-6306A5D3CF7D}"/>
            </a:ext>
          </a:extLst>
        </xdr:cNvPr>
        <xdr:cNvGrpSpPr/>
      </xdr:nvGrpSpPr>
      <xdr:grpSpPr>
        <a:xfrm>
          <a:off x="0" y="10601325"/>
          <a:ext cx="7458078" cy="1333500"/>
          <a:chOff x="0" y="10934700"/>
          <a:chExt cx="7458078" cy="1333500"/>
        </a:xfrm>
      </xdr:grpSpPr>
      <xdr:pic>
        <xdr:nvPicPr>
          <xdr:cNvPr id="18" name="Imagen 17" descr="ppt___-07.jpg">
            <a:extLst>
              <a:ext uri="{FF2B5EF4-FFF2-40B4-BE49-F238E27FC236}">
                <a16:creationId xmlns:a16="http://schemas.microsoft.com/office/drawing/2014/main" id="{37FF7BCD-8B98-4470-9D97-F3AEB086FBFA}"/>
              </a:ext>
            </a:extLst>
          </xdr:cNvPr>
          <xdr:cNvPicPr>
            <a:picLocks noChangeAspect="1"/>
          </xdr:cNvPicPr>
        </xdr:nvPicPr>
        <xdr:blipFill rotWithShape="1">
          <a:blip xmlns:r="http://schemas.openxmlformats.org/officeDocument/2006/relationships" r:embed="rId1">
            <a:alphaModFix amt="50000"/>
            <a:extLst>
              <a:ext uri="{28A0092B-C50C-407E-A947-70E740481C1C}">
                <a14:useLocalDpi xmlns:a14="http://schemas.microsoft.com/office/drawing/2010/main" val="0"/>
              </a:ext>
            </a:extLst>
          </a:blip>
          <a:srcRect t="77246"/>
          <a:stretch/>
        </xdr:blipFill>
        <xdr:spPr>
          <a:xfrm rot="10800000">
            <a:off x="0" y="10934700"/>
            <a:ext cx="7448551" cy="1057274"/>
          </a:xfrm>
          <a:prstGeom prst="rect">
            <a:avLst/>
          </a:prstGeom>
        </xdr:spPr>
      </xdr:pic>
      <xdr:pic>
        <xdr:nvPicPr>
          <xdr:cNvPr id="19" name="Picture 2" descr="http://bcr.intranet/imagenes/logo%20bcr%20goes-03.png">
            <a:extLst>
              <a:ext uri="{FF2B5EF4-FFF2-40B4-BE49-F238E27FC236}">
                <a16:creationId xmlns:a16="http://schemas.microsoft.com/office/drawing/2014/main" id="{CD705C00-C79D-4793-849D-4258CB8B03A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384930" y="10991850"/>
            <a:ext cx="2073148" cy="127635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199841</xdr:colOff>
      <xdr:row>0</xdr:row>
      <xdr:rowOff>19051</xdr:rowOff>
    </xdr:from>
    <xdr:to>
      <xdr:col>12</xdr:col>
      <xdr:colOff>857249</xdr:colOff>
      <xdr:row>4</xdr:row>
      <xdr:rowOff>0</xdr:rowOff>
    </xdr:to>
    <xdr:pic>
      <xdr:nvPicPr>
        <xdr:cNvPr id="3" name="Picture 2" descr="http://bcr.intranet/imagenes/logo%20bcr%20goes-03.png">
          <a:extLst>
            <a:ext uri="{FF2B5EF4-FFF2-40B4-BE49-F238E27FC236}">
              <a16:creationId xmlns:a16="http://schemas.microsoft.com/office/drawing/2014/main" id="{3A8CBD69-2347-4509-880F-0615008B7DF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010841" y="19051"/>
          <a:ext cx="1600383" cy="981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236479</xdr:colOff>
      <xdr:row>0</xdr:row>
      <xdr:rowOff>38101</xdr:rowOff>
    </xdr:from>
    <xdr:to>
      <xdr:col>11</xdr:col>
      <xdr:colOff>855787</xdr:colOff>
      <xdr:row>3</xdr:row>
      <xdr:rowOff>257175</xdr:rowOff>
    </xdr:to>
    <xdr:pic>
      <xdr:nvPicPr>
        <xdr:cNvPr id="3" name="Picture 2" descr="http://bcr.intranet/imagenes/logo%20bcr%20goes-03.png">
          <a:extLst>
            <a:ext uri="{FF2B5EF4-FFF2-40B4-BE49-F238E27FC236}">
              <a16:creationId xmlns:a16="http://schemas.microsoft.com/office/drawing/2014/main" id="{D1A6A64C-4BFB-425C-BB20-6EBF9BF9015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609329" y="38101"/>
          <a:ext cx="1600383" cy="981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9</xdr:col>
      <xdr:colOff>597924</xdr:colOff>
      <xdr:row>0</xdr:row>
      <xdr:rowOff>95251</xdr:rowOff>
    </xdr:from>
    <xdr:to>
      <xdr:col>11</xdr:col>
      <xdr:colOff>781049</xdr:colOff>
      <xdr:row>3</xdr:row>
      <xdr:rowOff>142876</xdr:rowOff>
    </xdr:to>
    <xdr:pic>
      <xdr:nvPicPr>
        <xdr:cNvPr id="4" name="Picture 2" descr="http://bcr.intranet/imagenes/logo%20bcr%20goes-03.png">
          <a:extLst>
            <a:ext uri="{FF2B5EF4-FFF2-40B4-BE49-F238E27FC236}">
              <a16:creationId xmlns:a16="http://schemas.microsoft.com/office/drawing/2014/main" id="{DC9A92B4-8151-4143-B829-97CB7676986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808349" y="95251"/>
          <a:ext cx="1802375" cy="1104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8</xdr:col>
      <xdr:colOff>657225</xdr:colOff>
      <xdr:row>0</xdr:row>
      <xdr:rowOff>0</xdr:rowOff>
    </xdr:from>
    <xdr:to>
      <xdr:col>10</xdr:col>
      <xdr:colOff>770063</xdr:colOff>
      <xdr:row>4</xdr:row>
      <xdr:rowOff>164637</xdr:rowOff>
    </xdr:to>
    <xdr:pic>
      <xdr:nvPicPr>
        <xdr:cNvPr id="4" name="Picture 2" descr="http://bcr.intranet/imagenes/logo%20bcr%20goes-03.png">
          <a:extLst>
            <a:ext uri="{FF2B5EF4-FFF2-40B4-BE49-F238E27FC236}">
              <a16:creationId xmlns:a16="http://schemas.microsoft.com/office/drawing/2014/main" id="{1957F6B3-A777-43B5-852A-3CB8B67D9A6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143875" y="0"/>
          <a:ext cx="1884488" cy="11552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10</xdr:col>
      <xdr:colOff>496762</xdr:colOff>
      <xdr:row>0</xdr:row>
      <xdr:rowOff>57150</xdr:rowOff>
    </xdr:from>
    <xdr:to>
      <xdr:col>12</xdr:col>
      <xdr:colOff>771525</xdr:colOff>
      <xdr:row>4</xdr:row>
      <xdr:rowOff>136062</xdr:rowOff>
    </xdr:to>
    <xdr:pic>
      <xdr:nvPicPr>
        <xdr:cNvPr id="4" name="Picture 2" descr="http://bcr.intranet/imagenes/logo%20bcr%20goes-03.png">
          <a:extLst>
            <a:ext uri="{FF2B5EF4-FFF2-40B4-BE49-F238E27FC236}">
              <a16:creationId xmlns:a16="http://schemas.microsoft.com/office/drawing/2014/main" id="{690FBCC8-BEA2-45BC-9961-FE2589AA62B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716837" y="57150"/>
          <a:ext cx="1884488" cy="11552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11</xdr:col>
      <xdr:colOff>824295</xdr:colOff>
      <xdr:row>17</xdr:row>
      <xdr:rowOff>74084</xdr:rowOff>
    </xdr:from>
    <xdr:to>
      <xdr:col>13</xdr:col>
      <xdr:colOff>826153</xdr:colOff>
      <xdr:row>22</xdr:row>
      <xdr:rowOff>84666</xdr:rowOff>
    </xdr:to>
    <xdr:pic>
      <xdr:nvPicPr>
        <xdr:cNvPr id="5" name="Picture 2" descr="http://bcr.intranet/imagenes/logo%20bcr%20goes-03.png">
          <a:extLst>
            <a:ext uri="{FF2B5EF4-FFF2-40B4-BE49-F238E27FC236}">
              <a16:creationId xmlns:a16="http://schemas.microsoft.com/office/drawing/2014/main" id="{72E2FB14-B5B0-4EBF-80C2-EC7A8B38114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12795" y="4942417"/>
          <a:ext cx="1864525" cy="11429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889001</xdr:colOff>
      <xdr:row>0</xdr:row>
      <xdr:rowOff>105834</xdr:rowOff>
    </xdr:from>
    <xdr:to>
      <xdr:col>14</xdr:col>
      <xdr:colOff>64156</xdr:colOff>
      <xdr:row>4</xdr:row>
      <xdr:rowOff>192154</xdr:rowOff>
    </xdr:to>
    <xdr:pic>
      <xdr:nvPicPr>
        <xdr:cNvPr id="7" name="Picture 2" descr="http://bcr.intranet/imagenes/logo%20bcr%20goes-03.png">
          <a:extLst>
            <a:ext uri="{FF2B5EF4-FFF2-40B4-BE49-F238E27FC236}">
              <a16:creationId xmlns:a16="http://schemas.microsoft.com/office/drawing/2014/main" id="{D73A1465-8044-4D72-A7BB-E1B6B9E880B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77501" y="105834"/>
          <a:ext cx="1884488" cy="11552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6</xdr:col>
      <xdr:colOff>276225</xdr:colOff>
      <xdr:row>1</xdr:row>
      <xdr:rowOff>152401</xdr:rowOff>
    </xdr:from>
    <xdr:to>
      <xdr:col>7</xdr:col>
      <xdr:colOff>866775</xdr:colOff>
      <xdr:row>5</xdr:row>
      <xdr:rowOff>137543</xdr:rowOff>
    </xdr:to>
    <xdr:pic>
      <xdr:nvPicPr>
        <xdr:cNvPr id="3" name="Picture 2" descr="http://bcr.intranet/imagenes/logo%20bcr%20goes-03.png">
          <a:extLst>
            <a:ext uri="{FF2B5EF4-FFF2-40B4-BE49-F238E27FC236}">
              <a16:creationId xmlns:a16="http://schemas.microsoft.com/office/drawing/2014/main" id="{52BB1F08-1215-4FF3-8FD8-DEC964192D8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96200" y="342901"/>
          <a:ext cx="1638300" cy="10043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PUBLICO\Eduardo%20-%20Reportes\Informes%20de%20Comercio%202006\DATOS\MACROS\MIMPORTA.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COMERCIO%20EXTERIOR\COMEX%20MENSUAL\INFORMES%20MENSUALES%20DE%20COMERCIO\2013\2013DICBALCOM.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orte"/>
      <sheetName val="Gráfico"/>
      <sheetName val="Datos"/>
      <sheetName val="Parámetros"/>
      <sheetName val="Diálogo1"/>
      <sheetName val="Macro1"/>
      <sheetName val="Módulo1"/>
    </sheetNames>
    <sheetDataSet>
      <sheetData sheetId="0" refreshError="1"/>
      <sheetData sheetId="1" refreshError="1"/>
      <sheetData sheetId="2"/>
      <sheetData sheetId="3" refreshError="1"/>
      <sheetData sheetId="4" refreshError="1"/>
      <sheetData sheetId="5">
        <row r="1">
          <cell r="A1" t="str">
            <v>Exportacion_Por_Importancia (a)</v>
          </cell>
          <cell r="B1" t="str">
            <v>Activar_Dialogo_Importaciones</v>
          </cell>
        </row>
        <row r="2">
          <cell r="B2" t="b">
            <v>1</v>
          </cell>
        </row>
        <row r="3">
          <cell r="B3" t="b">
            <v>1</v>
          </cell>
        </row>
        <row r="4">
          <cell r="B4" t="b">
            <v>1</v>
          </cell>
        </row>
        <row r="5">
          <cell r="B5" t="b">
            <v>0</v>
          </cell>
        </row>
      </sheetData>
      <sheetData sheetId="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rtada"/>
      <sheetName val="indice"/>
      <sheetName val="C_11-VALOR-2009"/>
      <sheetName val="C_11-VALOR-2008"/>
      <sheetName val="C_5-VALOR-2008"/>
      <sheetName val="graficas 1"/>
      <sheetName val="C_7 2009"/>
      <sheetName val="C_7 2010"/>
      <sheetName val="C_5-ACTUALIZAR WEB 2010 - 2012"/>
      <sheetName val="graficas 2"/>
      <sheetName val="C_1 2013"/>
      <sheetName val="CUADRO A EXP - ACUMULADAS A USA"/>
      <sheetName val="CUADRO B EXP MENSUAL- USA"/>
      <sheetName val="CUADRO C CANT EMPRESAS_TOTAL"/>
      <sheetName val="CUADRO D CANT EMPRESAS_USA"/>
      <sheetName val="C_2 2013"/>
      <sheetName val="C_3-Acum 2013"/>
      <sheetName val="C_3-A-VALOR-ACTUAL"/>
      <sheetName val="C_3-A-PESO-ACTUAL"/>
      <sheetName val="C_3-A-VALOR-ANTERIOR"/>
      <sheetName val="C_3-A-PESO-ANTERIOR"/>
      <sheetName val="C_4 2013"/>
      <sheetName val="C_5-VALOR-AÑOACTUAL"/>
      <sheetName val="C_5-PESO-AÑOACTUAL"/>
      <sheetName val="EXPOR AZUCAR"/>
      <sheetName val="C_5-VALOR-AÑOANTERIOR"/>
      <sheetName val="C_5-PESO-AÑOANTERIOR"/>
      <sheetName val="C_6 2013"/>
      <sheetName val="C_6 2010"/>
      <sheetName val="C_7 2011"/>
      <sheetName val="C_7 2013"/>
      <sheetName val="C_5-VALOR-2009"/>
      <sheetName val="C_5-PESO-2009"/>
      <sheetName val="C_8 2006"/>
      <sheetName val="C_7 2008"/>
      <sheetName val="C_8 2013 CON MAQUILA"/>
      <sheetName val="C_9 2010"/>
      <sheetName val="C_8 2013 SIN MAQUILA"/>
      <sheetName val="C_10 2013"/>
      <sheetName val="C_11-ACTUALIZAR WEB"/>
      <sheetName val="C_11-VALOR-AÑOACTUAL"/>
      <sheetName val="C_11-PESO-AÑOACTUAL"/>
      <sheetName val="C_11-VALOR-2010"/>
      <sheetName val="C_11-PESO-2010"/>
      <sheetName val="C_11-VALOR-AÑOANTERIOR"/>
      <sheetName val="C_11-PESO-AÑOANTERIOR"/>
      <sheetName val="C_11-PESO-2009"/>
      <sheetName val="C_11-A 2013 CON MAQUILA"/>
      <sheetName val="C_11-A 2013 SIN MAQUILA"/>
      <sheetName val="C_12 2013"/>
      <sheetName val="C_12-A EXP-2013"/>
      <sheetName val="C_12-A IMP-2013"/>
      <sheetName val="C_13 2013"/>
      <sheetName val="Hoja1"/>
      <sheetName val="Hoja2"/>
      <sheetName val="Hoja3"/>
      <sheetName val="Hoja4"/>
      <sheetName val="Hoja5"/>
      <sheetName val="Hoja6"/>
      <sheetName val="Hoja7"/>
      <sheetName val="Hoja8"/>
      <sheetName val="Hoja9"/>
      <sheetName val="Hoja10"/>
      <sheetName val="Hoja11"/>
      <sheetName val="Hoja12"/>
      <sheetName val="Hoja13"/>
      <sheetName val="Hoja15"/>
      <sheetName val="C_1-A AÑO-ACTUAL"/>
      <sheetName val="C_1-B AÑO-ACTUAL"/>
      <sheetName val="C_1-C AÑO-ACTU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10">
          <cell r="N10">
            <v>5491.0935608599993</v>
          </cell>
        </row>
      </sheetData>
      <sheetData sheetId="23">
        <row r="9">
          <cell r="N9">
            <v>2897.4592847399999</v>
          </cell>
        </row>
      </sheetData>
      <sheetData sheetId="24"/>
      <sheetData sheetId="25">
        <row r="10">
          <cell r="N10">
            <v>5339.0883933100013</v>
          </cell>
        </row>
      </sheetData>
      <sheetData sheetId="26">
        <row r="10">
          <cell r="N10">
            <v>2838.8036475600006</v>
          </cell>
        </row>
      </sheetData>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ow r="3">
          <cell r="Y3">
            <v>1</v>
          </cell>
          <cell r="Z3" t="str">
            <v>MES</v>
          </cell>
          <cell r="AB3">
            <v>1</v>
          </cell>
          <cell r="AC3" t="str">
            <v>AÑOS</v>
          </cell>
        </row>
        <row r="4">
          <cell r="T4" t="str">
            <v>ENERO</v>
          </cell>
          <cell r="U4" t="str">
            <v>DICIEMBRE</v>
          </cell>
          <cell r="Y4">
            <v>2</v>
          </cell>
          <cell r="Z4" t="str">
            <v>ENERO</v>
          </cell>
          <cell r="AB4">
            <v>2</v>
          </cell>
          <cell r="AC4">
            <v>2000</v>
          </cell>
        </row>
        <row r="5">
          <cell r="T5" t="str">
            <v>ENE</v>
          </cell>
          <cell r="U5" t="str">
            <v>DIC</v>
          </cell>
          <cell r="Y5">
            <v>3</v>
          </cell>
          <cell r="Z5" t="str">
            <v>FEBRERO</v>
          </cell>
          <cell r="AB5">
            <v>3</v>
          </cell>
          <cell r="AC5">
            <v>2001</v>
          </cell>
        </row>
        <row r="6">
          <cell r="T6" t="str">
            <v>ENERO - DICIEMBRE DE 2013</v>
          </cell>
          <cell r="Y6">
            <v>4</v>
          </cell>
          <cell r="Z6" t="str">
            <v>MARZO</v>
          </cell>
          <cell r="AB6">
            <v>4</v>
          </cell>
          <cell r="AC6">
            <v>2002</v>
          </cell>
        </row>
        <row r="7">
          <cell r="T7" t="str">
            <v>ene.</v>
          </cell>
          <cell r="U7" t="str">
            <v>dic.</v>
          </cell>
          <cell r="Y7">
            <v>5</v>
          </cell>
          <cell r="Z7" t="str">
            <v>ABRIL</v>
          </cell>
          <cell r="AB7">
            <v>5</v>
          </cell>
          <cell r="AC7">
            <v>2003</v>
          </cell>
        </row>
        <row r="8">
          <cell r="T8" t="str">
            <v/>
          </cell>
          <cell r="Y8">
            <v>6</v>
          </cell>
          <cell r="Z8" t="str">
            <v>MAYO</v>
          </cell>
          <cell r="AB8">
            <v>6</v>
          </cell>
          <cell r="AC8">
            <v>2004</v>
          </cell>
        </row>
        <row r="9">
          <cell r="Y9">
            <v>7</v>
          </cell>
          <cell r="Z9" t="str">
            <v>JUNIO</v>
          </cell>
          <cell r="AB9">
            <v>7</v>
          </cell>
          <cell r="AC9">
            <v>2005</v>
          </cell>
        </row>
        <row r="10">
          <cell r="Y10">
            <v>8</v>
          </cell>
          <cell r="Z10" t="str">
            <v>JULIO</v>
          </cell>
          <cell r="AB10">
            <v>8</v>
          </cell>
          <cell r="AC10">
            <v>2006</v>
          </cell>
        </row>
        <row r="11">
          <cell r="Y11">
            <v>9</v>
          </cell>
          <cell r="Z11" t="str">
            <v>AGOSTO</v>
          </cell>
          <cell r="AB11">
            <v>9</v>
          </cell>
          <cell r="AC11">
            <v>2007</v>
          </cell>
        </row>
        <row r="12">
          <cell r="Y12">
            <v>10</v>
          </cell>
          <cell r="Z12" t="str">
            <v>SEPTIEMBRE</v>
          </cell>
          <cell r="AB12">
            <v>10</v>
          </cell>
          <cell r="AC12">
            <v>2008</v>
          </cell>
        </row>
        <row r="13">
          <cell r="U13">
            <v>13</v>
          </cell>
          <cell r="Y13">
            <v>11</v>
          </cell>
          <cell r="Z13" t="str">
            <v>OCTUBRE</v>
          </cell>
          <cell r="AB13">
            <v>11</v>
          </cell>
          <cell r="AC13">
            <v>2009</v>
          </cell>
        </row>
        <row r="14">
          <cell r="Y14">
            <v>12</v>
          </cell>
          <cell r="Z14" t="str">
            <v>NOVIEMBRE</v>
          </cell>
          <cell r="AB14">
            <v>12</v>
          </cell>
          <cell r="AC14">
            <v>2010</v>
          </cell>
        </row>
        <row r="15">
          <cell r="Y15">
            <v>13</v>
          </cell>
          <cell r="Z15" t="str">
            <v>DICIEMBRE</v>
          </cell>
          <cell r="AB15">
            <v>13</v>
          </cell>
          <cell r="AC15">
            <v>2011</v>
          </cell>
        </row>
        <row r="16">
          <cell r="AB16">
            <v>14</v>
          </cell>
          <cell r="AC16">
            <v>2012</v>
          </cell>
        </row>
        <row r="17">
          <cell r="AB17">
            <v>15</v>
          </cell>
          <cell r="AC17">
            <v>2013</v>
          </cell>
        </row>
        <row r="18">
          <cell r="AB18">
            <v>16</v>
          </cell>
          <cell r="AC18">
            <v>2014</v>
          </cell>
        </row>
        <row r="19">
          <cell r="AB19">
            <v>17</v>
          </cell>
          <cell r="AC19">
            <v>2015</v>
          </cell>
        </row>
        <row r="20">
          <cell r="AB20">
            <v>18</v>
          </cell>
          <cell r="AC20">
            <v>2016</v>
          </cell>
        </row>
        <row r="21">
          <cell r="AB21">
            <v>19</v>
          </cell>
          <cell r="AC21">
            <v>2017</v>
          </cell>
        </row>
        <row r="22">
          <cell r="AB22">
            <v>20</v>
          </cell>
          <cell r="AC22">
            <v>2018</v>
          </cell>
        </row>
        <row r="23">
          <cell r="AB23">
            <v>21</v>
          </cell>
          <cell r="AC23">
            <v>2019</v>
          </cell>
        </row>
        <row r="24">
          <cell r="AB24">
            <v>22</v>
          </cell>
          <cell r="AC24">
            <v>2020</v>
          </cell>
        </row>
      </sheetData>
      <sheetData sheetId="67"/>
      <sheetData sheetId="68"/>
      <sheetData sheetId="69"/>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20FDB0-F529-43A2-980E-7AEC443A4DE7}">
  <dimension ref="A1:I61"/>
  <sheetViews>
    <sheetView showGridLines="0" showRowColHeaders="0" topLeftCell="A10" zoomScale="67" zoomScaleNormal="67" workbookViewId="0">
      <selection activeCell="E57" sqref="E57"/>
    </sheetView>
  </sheetViews>
  <sheetFormatPr baseColWidth="10" defaultColWidth="0" defaultRowHeight="15" zeroHeight="1" x14ac:dyDescent="0.25"/>
  <cols>
    <col min="1" max="1" width="16.28515625" customWidth="1"/>
    <col min="2" max="6" width="11.42578125" customWidth="1"/>
    <col min="7" max="7" width="12.5703125" customWidth="1"/>
    <col min="8" max="8" width="21.28515625" customWidth="1"/>
    <col min="9" max="9" width="3.7109375" customWidth="1"/>
    <col min="10" max="16384" width="11.42578125" hidden="1"/>
  </cols>
  <sheetData>
    <row r="1" x14ac:dyDescent="0.25"/>
    <row r="2" x14ac:dyDescent="0.25"/>
    <row r="3" x14ac:dyDescent="0.25"/>
    <row r="4" x14ac:dyDescent="0.25"/>
    <row r="5" x14ac:dyDescent="0.25"/>
    <row r="6" x14ac:dyDescent="0.25"/>
    <row r="7" x14ac:dyDescent="0.25"/>
    <row r="8" x14ac:dyDescent="0.25"/>
    <row r="9" x14ac:dyDescent="0.25"/>
    <row r="10" x14ac:dyDescent="0.25"/>
    <row r="11" x14ac:dyDescent="0.25"/>
    <row r="12" x14ac:dyDescent="0.25"/>
    <row r="13" x14ac:dyDescent="0.25"/>
    <row r="14" x14ac:dyDescent="0.25"/>
    <row r="15" x14ac:dyDescent="0.25"/>
    <row r="16" x14ac:dyDescent="0.25"/>
    <row r="17" spans="9:9" x14ac:dyDescent="0.25"/>
    <row r="18" spans="9:9" x14ac:dyDescent="0.25"/>
    <row r="19" spans="9:9" x14ac:dyDescent="0.25"/>
    <row r="20" spans="9:9" x14ac:dyDescent="0.25"/>
    <row r="21" spans="9:9" x14ac:dyDescent="0.25"/>
    <row r="22" spans="9:9" x14ac:dyDescent="0.25"/>
    <row r="23" spans="9:9" x14ac:dyDescent="0.25"/>
    <row r="24" spans="9:9" x14ac:dyDescent="0.25"/>
    <row r="25" spans="9:9" x14ac:dyDescent="0.25"/>
    <row r="26" spans="9:9" x14ac:dyDescent="0.25"/>
    <row r="27" spans="9:9" x14ac:dyDescent="0.25"/>
    <row r="28" spans="9:9" x14ac:dyDescent="0.25"/>
    <row r="29" spans="9:9" ht="21" x14ac:dyDescent="0.25">
      <c r="I29" s="390"/>
    </row>
    <row r="30" spans="9:9" x14ac:dyDescent="0.25"/>
    <row r="31" spans="9:9" x14ac:dyDescent="0.25"/>
    <row r="32" spans="9:9" x14ac:dyDescent="0.25"/>
    <row r="33" x14ac:dyDescent="0.25"/>
    <row r="34" x14ac:dyDescent="0.25"/>
    <row r="35" x14ac:dyDescent="0.25"/>
    <row r="36" x14ac:dyDescent="0.25"/>
    <row r="37" x14ac:dyDescent="0.25"/>
    <row r="38" x14ac:dyDescent="0.25"/>
    <row r="39" x14ac:dyDescent="0.25"/>
    <row r="40" x14ac:dyDescent="0.25"/>
    <row r="41" x14ac:dyDescent="0.25"/>
    <row r="42" x14ac:dyDescent="0.25"/>
    <row r="43" x14ac:dyDescent="0.25"/>
    <row r="44" x14ac:dyDescent="0.25"/>
    <row r="45" x14ac:dyDescent="0.25"/>
    <row r="46" x14ac:dyDescent="0.25"/>
    <row r="47" x14ac:dyDescent="0.25"/>
    <row r="48" x14ac:dyDescent="0.25"/>
    <row r="49" spans="5:8" x14ac:dyDescent="0.25"/>
    <row r="50" spans="5:8" x14ac:dyDescent="0.25"/>
    <row r="51" spans="5:8" x14ac:dyDescent="0.25"/>
    <row r="52" spans="5:8" x14ac:dyDescent="0.25"/>
    <row r="53" spans="5:8" x14ac:dyDescent="0.25"/>
    <row r="54" spans="5:8" x14ac:dyDescent="0.25"/>
    <row r="55" spans="5:8" x14ac:dyDescent="0.25"/>
    <row r="56" spans="5:8" ht="21" x14ac:dyDescent="0.25">
      <c r="E56" s="420" t="s">
        <v>226</v>
      </c>
      <c r="F56" s="420"/>
      <c r="G56" s="420"/>
      <c r="H56" s="420"/>
    </row>
    <row r="57" spans="5:8" x14ac:dyDescent="0.25"/>
    <row r="58" spans="5:8" hidden="1" x14ac:dyDescent="0.25"/>
    <row r="59" spans="5:8" hidden="1" x14ac:dyDescent="0.25"/>
    <row r="60" spans="5:8" hidden="1" x14ac:dyDescent="0.25"/>
    <row r="61" spans="5:8" hidden="1" x14ac:dyDescent="0.25"/>
  </sheetData>
  <sheetProtection sheet="1" objects="1" scenarios="1"/>
  <mergeCells count="1">
    <mergeCell ref="E56:H56"/>
  </mergeCells>
  <pageMargins left="0.7" right="0.7" top="0.75" bottom="0.75" header="0.3" footer="0.3"/>
  <pageSetup scale="81"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J58"/>
  <sheetViews>
    <sheetView showGridLines="0" topLeftCell="A7" zoomScale="80" zoomScaleNormal="80" zoomScaleSheetLayoutView="80" workbookViewId="0">
      <selection activeCell="B46" sqref="B46:E46"/>
    </sheetView>
  </sheetViews>
  <sheetFormatPr baseColWidth="10" defaultColWidth="0" defaultRowHeight="15" zeroHeight="1" x14ac:dyDescent="0.25"/>
  <cols>
    <col min="1" max="1" width="4" customWidth="1"/>
    <col min="2" max="2" width="12.5703125" customWidth="1"/>
    <col min="3" max="3" width="11.42578125" customWidth="1"/>
    <col min="4" max="4" width="13.85546875" customWidth="1"/>
    <col min="5" max="5" width="18.5703125" customWidth="1"/>
    <col min="6" max="6" width="8.7109375" customWidth="1"/>
    <col min="7" max="7" width="10.7109375" customWidth="1"/>
    <col min="8" max="8" width="10.85546875" customWidth="1"/>
    <col min="9" max="9" width="9.42578125" customWidth="1"/>
    <col min="10" max="10" width="1.140625" customWidth="1"/>
    <col min="11" max="16384" width="11.42578125" hidden="1"/>
  </cols>
  <sheetData>
    <row r="1" x14ac:dyDescent="0.25"/>
    <row r="2" x14ac:dyDescent="0.25"/>
    <row r="3" x14ac:dyDescent="0.25"/>
    <row r="4" x14ac:dyDescent="0.25"/>
    <row r="5" x14ac:dyDescent="0.25"/>
    <row r="6" x14ac:dyDescent="0.25"/>
    <row r="7" x14ac:dyDescent="0.25"/>
    <row r="8" x14ac:dyDescent="0.25"/>
    <row r="9" x14ac:dyDescent="0.25"/>
    <row r="10" x14ac:dyDescent="0.25"/>
    <row r="11" x14ac:dyDescent="0.25"/>
    <row r="12" x14ac:dyDescent="0.25"/>
    <row r="13" x14ac:dyDescent="0.25"/>
    <row r="14" x14ac:dyDescent="0.25"/>
    <row r="15" x14ac:dyDescent="0.25"/>
    <row r="16" x14ac:dyDescent="0.25"/>
    <row r="17" x14ac:dyDescent="0.25"/>
    <row r="18" x14ac:dyDescent="0.25"/>
    <row r="19" x14ac:dyDescent="0.25"/>
    <row r="20" x14ac:dyDescent="0.25"/>
    <row r="21" x14ac:dyDescent="0.25"/>
    <row r="22" x14ac:dyDescent="0.25"/>
    <row r="23" x14ac:dyDescent="0.25"/>
    <row r="24" x14ac:dyDescent="0.25"/>
    <row r="25" x14ac:dyDescent="0.25"/>
    <row r="26" x14ac:dyDescent="0.25"/>
    <row r="27" x14ac:dyDescent="0.25"/>
    <row r="28" x14ac:dyDescent="0.25"/>
    <row r="29" x14ac:dyDescent="0.25"/>
    <row r="30" x14ac:dyDescent="0.25"/>
    <row r="31" x14ac:dyDescent="0.25"/>
    <row r="32" x14ac:dyDescent="0.25"/>
    <row r="33" spans="2:6" x14ac:dyDescent="0.25"/>
    <row r="34" spans="2:6" x14ac:dyDescent="0.25"/>
    <row r="35" spans="2:6" x14ac:dyDescent="0.25"/>
    <row r="36" spans="2:6" x14ac:dyDescent="0.25"/>
    <row r="37" spans="2:6" x14ac:dyDescent="0.25"/>
    <row r="38" spans="2:6" x14ac:dyDescent="0.25"/>
    <row r="39" spans="2:6" x14ac:dyDescent="0.25"/>
    <row r="40" spans="2:6" x14ac:dyDescent="0.25"/>
    <row r="41" spans="2:6" ht="20.100000000000001" customHeight="1" x14ac:dyDescent="0.25">
      <c r="F41" s="198"/>
    </row>
    <row r="42" spans="2:6" ht="20.100000000000001" customHeight="1" x14ac:dyDescent="0.25"/>
    <row r="43" spans="2:6" x14ac:dyDescent="0.25"/>
    <row r="44" spans="2:6" x14ac:dyDescent="0.25"/>
    <row r="45" spans="2:6" x14ac:dyDescent="0.25"/>
    <row r="46" spans="2:6" ht="21" x14ac:dyDescent="0.25">
      <c r="B46" s="421" t="s">
        <v>164</v>
      </c>
      <c r="C46" s="421"/>
      <c r="D46" s="421"/>
      <c r="E46" s="421"/>
    </row>
    <row r="47" spans="2:6" ht="9.75" customHeight="1" x14ac:dyDescent="0.25"/>
    <row r="48" spans="2:6" x14ac:dyDescent="0.25"/>
    <row r="49" x14ac:dyDescent="0.25"/>
    <row r="50" x14ac:dyDescent="0.25"/>
    <row r="51" hidden="1" x14ac:dyDescent="0.25"/>
    <row r="52" hidden="1" x14ac:dyDescent="0.25"/>
    <row r="53" hidden="1" x14ac:dyDescent="0.25"/>
    <row r="54" hidden="1" x14ac:dyDescent="0.25"/>
    <row r="55" hidden="1" x14ac:dyDescent="0.25"/>
    <row r="56" hidden="1" x14ac:dyDescent="0.25"/>
    <row r="57" hidden="1" x14ac:dyDescent="0.25"/>
    <row r="58" hidden="1" x14ac:dyDescent="0.25"/>
  </sheetData>
  <mergeCells count="1">
    <mergeCell ref="B46:E46"/>
  </mergeCells>
  <printOptions horizontalCentered="1" verticalCentered="1"/>
  <pageMargins left="0" right="0" top="0.39370078740157483" bottom="0.15748031496062992" header="0.31496062992125984" footer="0.31496062992125984"/>
  <pageSetup fitToWidth="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2"/>
  <dimension ref="A1:XFC64"/>
  <sheetViews>
    <sheetView showGridLines="0" zoomScaleNormal="100" workbookViewId="0">
      <selection activeCell="B8" sqref="B8:H8"/>
    </sheetView>
  </sheetViews>
  <sheetFormatPr baseColWidth="10" defaultColWidth="0" defaultRowHeight="15" zeroHeight="1" x14ac:dyDescent="0.25"/>
  <cols>
    <col min="1" max="1" width="7.42578125" style="274" customWidth="1"/>
    <col min="2" max="5" width="11.42578125" style="274" customWidth="1"/>
    <col min="6" max="6" width="13.7109375" style="274" customWidth="1"/>
    <col min="7" max="7" width="14.85546875" style="274" customWidth="1"/>
    <col min="8" max="8" width="10.85546875" style="274" customWidth="1"/>
    <col min="9" max="9" width="15.140625" style="274" customWidth="1"/>
    <col min="10" max="10" width="12.140625" style="274" customWidth="1"/>
    <col min="11" max="11" width="1.85546875" style="274" customWidth="1"/>
    <col min="12" max="16383" width="11.42578125" style="274" hidden="1"/>
    <col min="16384" max="16384" width="0.140625" style="274" hidden="1" customWidth="1"/>
  </cols>
  <sheetData>
    <row r="1" spans="2:8" x14ac:dyDescent="0.25"/>
    <row r="2" spans="2:8" x14ac:dyDescent="0.25"/>
    <row r="3" spans="2:8" ht="18.75" x14ac:dyDescent="0.3">
      <c r="B3" s="422"/>
      <c r="C3" s="422"/>
      <c r="D3" s="422"/>
      <c r="E3" s="422"/>
      <c r="F3" s="422"/>
      <c r="G3" s="422"/>
      <c r="H3" s="422"/>
    </row>
    <row r="4" spans="2:8" x14ac:dyDescent="0.25"/>
    <row r="5" spans="2:8" x14ac:dyDescent="0.25"/>
    <row r="6" spans="2:8" x14ac:dyDescent="0.25"/>
    <row r="7" spans="2:8" x14ac:dyDescent="0.25"/>
    <row r="8" spans="2:8" ht="26.25" x14ac:dyDescent="0.4">
      <c r="B8" s="423" t="s">
        <v>31</v>
      </c>
      <c r="C8" s="423"/>
      <c r="D8" s="423"/>
      <c r="E8" s="423"/>
      <c r="F8" s="423"/>
      <c r="G8" s="423"/>
      <c r="H8" s="423"/>
    </row>
    <row r="9" spans="2:8" ht="15" customHeight="1" x14ac:dyDescent="0.35">
      <c r="B9" s="60"/>
      <c r="C9" s="60"/>
      <c r="D9" s="60"/>
      <c r="E9" s="60"/>
      <c r="F9" s="60"/>
      <c r="G9" s="60"/>
      <c r="H9" s="60"/>
    </row>
    <row r="10" spans="2:8" ht="15" customHeight="1" x14ac:dyDescent="0.25"/>
    <row r="11" spans="2:8" ht="15" customHeight="1" x14ac:dyDescent="0.25"/>
    <row r="12" spans="2:8" ht="15" customHeight="1" x14ac:dyDescent="0.3">
      <c r="B12" s="129" t="s">
        <v>68</v>
      </c>
    </row>
    <row r="13" spans="2:8" ht="15" customHeight="1" x14ac:dyDescent="0.3">
      <c r="B13" s="129"/>
      <c r="C13" s="275"/>
    </row>
    <row r="14" spans="2:8" ht="15" customHeight="1" x14ac:dyDescent="0.3">
      <c r="B14" s="130"/>
      <c r="C14" s="275"/>
    </row>
    <row r="15" spans="2:8" ht="15" customHeight="1" x14ac:dyDescent="0.3">
      <c r="B15" s="129" t="s">
        <v>74</v>
      </c>
    </row>
    <row r="16" spans="2:8" ht="15" customHeight="1" x14ac:dyDescent="0.3">
      <c r="B16" s="129"/>
      <c r="C16" s="275"/>
    </row>
    <row r="17" spans="2:3" ht="15" customHeight="1" x14ac:dyDescent="0.3">
      <c r="B17" s="129"/>
      <c r="C17" s="275"/>
    </row>
    <row r="18" spans="2:3" ht="15" customHeight="1" x14ac:dyDescent="0.3">
      <c r="B18" s="129" t="s">
        <v>73</v>
      </c>
    </row>
    <row r="19" spans="2:3" ht="15" customHeight="1" x14ac:dyDescent="0.3">
      <c r="B19" s="129"/>
      <c r="C19" s="275"/>
    </row>
    <row r="20" spans="2:3" ht="15" customHeight="1" x14ac:dyDescent="0.3">
      <c r="B20" s="129"/>
      <c r="C20" s="275"/>
    </row>
    <row r="21" spans="2:3" ht="15" customHeight="1" x14ac:dyDescent="0.3">
      <c r="B21" s="129" t="s">
        <v>77</v>
      </c>
    </row>
    <row r="22" spans="2:3" ht="15" customHeight="1" x14ac:dyDescent="0.3">
      <c r="B22" s="129"/>
      <c r="C22" s="275"/>
    </row>
    <row r="23" spans="2:3" ht="15" customHeight="1" x14ac:dyDescent="0.3">
      <c r="B23" s="129"/>
      <c r="C23" s="275"/>
    </row>
    <row r="24" spans="2:3" ht="15" customHeight="1" x14ac:dyDescent="0.3">
      <c r="B24" s="129" t="s">
        <v>75</v>
      </c>
    </row>
    <row r="25" spans="2:3" ht="15" customHeight="1" x14ac:dyDescent="0.3">
      <c r="B25" s="129"/>
      <c r="C25" s="275"/>
    </row>
    <row r="26" spans="2:3" ht="15" customHeight="1" x14ac:dyDescent="0.3">
      <c r="B26" s="129"/>
      <c r="C26" s="275"/>
    </row>
    <row r="27" spans="2:3" ht="15" customHeight="1" x14ac:dyDescent="0.3">
      <c r="B27" s="129" t="s">
        <v>76</v>
      </c>
      <c r="C27" s="275"/>
    </row>
    <row r="28" spans="2:3" ht="15" customHeight="1" x14ac:dyDescent="0.3">
      <c r="B28" s="129"/>
      <c r="C28" s="275"/>
    </row>
    <row r="29" spans="2:3" ht="15" customHeight="1" x14ac:dyDescent="0.3">
      <c r="B29" s="129"/>
      <c r="C29" s="275"/>
    </row>
    <row r="30" spans="2:3" ht="15" customHeight="1" x14ac:dyDescent="0.3">
      <c r="B30" s="129" t="s">
        <v>88</v>
      </c>
      <c r="C30" s="275"/>
    </row>
    <row r="31" spans="2:3" ht="15" customHeight="1" x14ac:dyDescent="0.3">
      <c r="B31" s="129"/>
      <c r="C31" s="275"/>
    </row>
    <row r="32" spans="2:3" ht="15" customHeight="1" x14ac:dyDescent="0.25">
      <c r="C32" s="275"/>
    </row>
    <row r="33" spans="2:3" ht="15" customHeight="1" x14ac:dyDescent="0.3">
      <c r="B33" s="129" t="s">
        <v>92</v>
      </c>
      <c r="C33" s="275"/>
    </row>
    <row r="34" spans="2:3" ht="15" customHeight="1" x14ac:dyDescent="0.3">
      <c r="B34" s="129"/>
      <c r="C34" s="275"/>
    </row>
    <row r="35" spans="2:3" ht="15" customHeight="1" x14ac:dyDescent="0.3">
      <c r="B35" s="129"/>
      <c r="C35" s="275"/>
    </row>
    <row r="36" spans="2:3" ht="15" customHeight="1" x14ac:dyDescent="0.3">
      <c r="B36" s="129"/>
      <c r="C36" s="275"/>
    </row>
    <row r="37" spans="2:3" ht="15" customHeight="1" x14ac:dyDescent="0.3">
      <c r="B37" s="130"/>
      <c r="C37" s="275"/>
    </row>
    <row r="38" spans="2:3" ht="15" customHeight="1" x14ac:dyDescent="0.3">
      <c r="B38" s="130"/>
      <c r="C38" s="275"/>
    </row>
    <row r="39" spans="2:3" ht="15" customHeight="1" x14ac:dyDescent="0.25">
      <c r="C39" s="275"/>
    </row>
    <row r="40" spans="2:3" ht="15" customHeight="1" x14ac:dyDescent="0.3">
      <c r="B40" s="130"/>
    </row>
    <row r="41" spans="2:3" ht="15" customHeight="1" x14ac:dyDescent="0.3">
      <c r="B41" s="130"/>
    </row>
    <row r="42" spans="2:3" ht="15" customHeight="1" x14ac:dyDescent="0.25">
      <c r="C42" s="275"/>
    </row>
    <row r="43" spans="2:3" ht="15" customHeight="1" x14ac:dyDescent="0.25"/>
    <row r="44" spans="2:3" ht="15" customHeight="1" x14ac:dyDescent="0.25"/>
    <row r="45" spans="2:3" ht="15" customHeight="1" x14ac:dyDescent="0.25"/>
    <row r="46" spans="2:3" ht="15" hidden="1" customHeight="1" x14ac:dyDescent="0.25"/>
    <row r="47" spans="2:3" ht="15" customHeight="1" x14ac:dyDescent="0.25"/>
    <row r="48" spans="2:3" ht="15" customHeight="1" x14ac:dyDescent="0.25"/>
    <row r="49" spans="2:2" ht="15" customHeight="1" x14ac:dyDescent="0.25"/>
    <row r="50" spans="2:2" ht="15" customHeight="1" x14ac:dyDescent="0.25"/>
    <row r="51" spans="2:2" ht="15" customHeight="1" x14ac:dyDescent="0.25"/>
    <row r="52" spans="2:2" ht="15" customHeight="1" x14ac:dyDescent="0.25"/>
    <row r="53" spans="2:2" ht="15" customHeight="1" x14ac:dyDescent="0.25">
      <c r="B53" s="67"/>
    </row>
    <row r="54" spans="2:2" ht="15" customHeight="1" x14ac:dyDescent="0.25">
      <c r="B54" s="67"/>
    </row>
    <row r="55" spans="2:2" ht="15" customHeight="1" x14ac:dyDescent="0.25">
      <c r="B55" s="67"/>
    </row>
    <row r="56" spans="2:2" ht="15" customHeight="1" x14ac:dyDescent="0.25"/>
    <row r="57" spans="2:2" ht="15" customHeight="1" x14ac:dyDescent="0.25"/>
    <row r="58" spans="2:2" ht="15" customHeight="1" x14ac:dyDescent="0.25"/>
    <row r="59" spans="2:2" ht="15" customHeight="1" x14ac:dyDescent="0.25"/>
    <row r="60" spans="2:2" x14ac:dyDescent="0.25"/>
    <row r="61" spans="2:2" x14ac:dyDescent="0.25"/>
    <row r="62" spans="2:2" x14ac:dyDescent="0.25"/>
    <row r="63" spans="2:2" hidden="1" x14ac:dyDescent="0.25"/>
    <row r="64" spans="2:2" hidden="1" x14ac:dyDescent="0.25"/>
  </sheetData>
  <mergeCells count="2">
    <mergeCell ref="B3:H3"/>
    <mergeCell ref="B8:H8"/>
  </mergeCells>
  <hyperlinks>
    <hyperlink ref="B12" location="Glosario!A1" display="Glosario " xr:uid="{00000000-0004-0000-0200-000000000000}"/>
    <hyperlink ref="B15" location="'1. Monto'!A1" display="1. Estadística mensual de ingresos de remesas familiares en dólares" xr:uid="{00000000-0004-0000-0200-000001000000}"/>
    <hyperlink ref="B18" location="'2. No._operaciones'!A1" display="2. Estadística mensual de ingresos de remesas familiares por número de operaciones " xr:uid="{00000000-0004-0000-0200-000002000000}"/>
    <hyperlink ref="B21" location="'3. País_origen'!A1" display="3. Principales 50 países de origen de las remesas familiares" xr:uid="{00000000-0004-0000-0200-000003000000}"/>
    <hyperlink ref="B24" location="'4. Zona_geográfica_deptos.'!A1" display="4. Recepción por zona geográfica y departamentos" xr:uid="{00000000-0004-0000-0200-000004000000}"/>
    <hyperlink ref="B27" location="'5. Municipios'!A1" display="5. Principales 50 municipios receptores de remesas familiares" xr:uid="{00000000-0004-0000-0200-000005000000}"/>
    <hyperlink ref="B30" location="'6. Agentes_y_tipo_transferencia'!A1" display="6. Remesas familiares por agentes liquidadores y con y sin abono a cuenta" xr:uid="{00000000-0004-0000-0200-000006000000}"/>
    <hyperlink ref="B33" location="'7.Remesas corrientes y capital'!A1" display="7. Remesas familiares corrientes y capital" xr:uid="{00000000-0004-0000-0200-000007000000}"/>
  </hyperlinks>
  <pageMargins left="7.874015748031496E-2" right="0" top="0.11811023622047245" bottom="0.11811023622047245" header="0" footer="0"/>
  <pageSetup scale="85"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C5:I16"/>
  <sheetViews>
    <sheetView workbookViewId="0">
      <selection activeCell="D15" sqref="D15"/>
    </sheetView>
  </sheetViews>
  <sheetFormatPr baseColWidth="10" defaultRowHeight="15" x14ac:dyDescent="0.25"/>
  <cols>
    <col min="3" max="3" width="29.5703125" customWidth="1"/>
    <col min="4" max="4" width="21.5703125" bestFit="1" customWidth="1"/>
  </cols>
  <sheetData>
    <row r="5" spans="3:9" x14ac:dyDescent="0.25">
      <c r="C5" t="s">
        <v>87</v>
      </c>
      <c r="D5" t="s">
        <v>225</v>
      </c>
    </row>
    <row r="6" spans="3:9" hidden="1" x14ac:dyDescent="0.25">
      <c r="D6" s="424" t="s">
        <v>94</v>
      </c>
      <c r="E6" s="424"/>
      <c r="F6" s="424"/>
      <c r="G6" s="424" t="s">
        <v>95</v>
      </c>
      <c r="H6" s="424"/>
      <c r="I6" s="424"/>
    </row>
    <row r="7" spans="3:9" hidden="1" x14ac:dyDescent="0.25">
      <c r="D7" s="39">
        <v>2017</v>
      </c>
      <c r="E7" s="39">
        <v>2018</v>
      </c>
      <c r="F7" s="39">
        <v>2019</v>
      </c>
      <c r="G7" s="39">
        <v>2017</v>
      </c>
      <c r="H7" s="39">
        <v>2018</v>
      </c>
      <c r="I7" s="39">
        <v>2019</v>
      </c>
    </row>
    <row r="8" spans="3:9" hidden="1" x14ac:dyDescent="0.25">
      <c r="C8" t="s">
        <v>102</v>
      </c>
      <c r="D8" s="177">
        <f>'1. Monto'!J22</f>
        <v>1163.5623870065879</v>
      </c>
      <c r="E8" s="177">
        <f>'1. Monto'!K22</f>
        <v>1225.1521126352336</v>
      </c>
      <c r="F8" s="177">
        <f>'1. Monto'!L22</f>
        <v>1295.048520550155</v>
      </c>
      <c r="G8" s="177"/>
      <c r="H8" s="177"/>
      <c r="I8" s="177"/>
    </row>
    <row r="9" spans="3:9" hidden="1" x14ac:dyDescent="0.25">
      <c r="C9" t="s">
        <v>96</v>
      </c>
      <c r="D9" s="177" t="e">
        <f>'3. País_origen'!#REF!</f>
        <v>#REF!</v>
      </c>
      <c r="E9" s="177">
        <f>'3. País_origen'!D9</f>
        <v>1225.1521126351249</v>
      </c>
      <c r="F9" s="177">
        <f>'3. País_origen'!E9</f>
        <v>1295.0485205501466</v>
      </c>
      <c r="G9" s="177" t="e">
        <f>'3. País_origen'!#REF!</f>
        <v>#REF!</v>
      </c>
      <c r="H9" s="177">
        <f>'3. País_origen'!G9</f>
        <v>5.6146619999999974</v>
      </c>
      <c r="I9" s="177">
        <f>'3. País_origen'!H9</f>
        <v>5.7577969999999992</v>
      </c>
    </row>
    <row r="10" spans="3:9" hidden="1" x14ac:dyDescent="0.25">
      <c r="C10" t="s">
        <v>97</v>
      </c>
      <c r="D10" s="177" t="e">
        <f>'4. Zona_geográfica_deptos.'!#REF!</f>
        <v>#REF!</v>
      </c>
      <c r="E10" s="177">
        <f>'4. Zona_geográfica_deptos.'!C9</f>
        <v>1225.1521126352466</v>
      </c>
      <c r="F10" s="177">
        <f>'4. Zona_geográfica_deptos.'!D9</f>
        <v>1295.0485205501732</v>
      </c>
      <c r="G10" s="177" t="e">
        <f>'4. Zona_geográfica_deptos.'!#REF!</f>
        <v>#REF!</v>
      </c>
      <c r="H10" s="177">
        <f>'4. Zona_geográfica_deptos.'!F9</f>
        <v>5.614662</v>
      </c>
      <c r="I10" s="177">
        <f>'4. Zona_geográfica_deptos.'!G9</f>
        <v>5.7577970000000001</v>
      </c>
    </row>
    <row r="11" spans="3:9" hidden="1" x14ac:dyDescent="0.25">
      <c r="C11" t="s">
        <v>98</v>
      </c>
      <c r="D11" s="177">
        <f>'5. Municipios'!E9</f>
        <v>1225.1521126352468</v>
      </c>
      <c r="E11" s="177">
        <f>'5. Municipios'!F9</f>
        <v>1295.0485205501723</v>
      </c>
      <c r="F11" s="177">
        <f>'5. Municipios'!G9</f>
        <v>1313.4511215423206</v>
      </c>
      <c r="G11" s="177">
        <f>'5. Municipios'!H9</f>
        <v>5.614662</v>
      </c>
      <c r="H11" s="177">
        <f>'5. Municipios'!I9</f>
        <v>5.7577970000000001</v>
      </c>
      <c r="I11" s="177">
        <f>'5. Municipios'!J9</f>
        <v>5.7269689999999986</v>
      </c>
    </row>
    <row r="12" spans="3:9" hidden="1" x14ac:dyDescent="0.25">
      <c r="C12" t="s">
        <v>99</v>
      </c>
      <c r="D12" s="177" t="e">
        <f>'6. Agentes_y_tipo_transferencia'!#REF!</f>
        <v>#REF!</v>
      </c>
      <c r="E12" s="177">
        <f>'6. Agentes_y_tipo_transferencia'!C9</f>
        <v>1225.1521126352357</v>
      </c>
      <c r="F12" s="177">
        <f>'6. Agentes_y_tipo_transferencia'!D9</f>
        <v>1295.0485205501552</v>
      </c>
      <c r="G12" s="177" t="e">
        <f>'6. Agentes_y_tipo_transferencia'!#REF!</f>
        <v>#REF!</v>
      </c>
      <c r="H12" s="177">
        <f>'6. Agentes_y_tipo_transferencia'!F9</f>
        <v>5.6146619999999992</v>
      </c>
      <c r="I12" s="177">
        <f>'6. Agentes_y_tipo_transferencia'!G9</f>
        <v>5.7577969999999992</v>
      </c>
    </row>
    <row r="13" spans="3:9" hidden="1" x14ac:dyDescent="0.25">
      <c r="C13" t="s">
        <v>100</v>
      </c>
      <c r="D13" s="177" t="e">
        <f>'6. Agentes_y_tipo_transferencia'!#REF!</f>
        <v>#REF!</v>
      </c>
      <c r="E13" s="177">
        <f>'6. Agentes_y_tipo_transferencia'!C27</f>
        <v>1225.1521126352211</v>
      </c>
      <c r="F13" s="177">
        <f>'6. Agentes_y_tipo_transferencia'!D27</f>
        <v>1295.0485205501477</v>
      </c>
      <c r="G13" s="177" t="e">
        <f>'6. Agentes_y_tipo_transferencia'!#REF!</f>
        <v>#REF!</v>
      </c>
      <c r="H13" s="177">
        <f>'6. Agentes_y_tipo_transferencia'!F27</f>
        <v>5.6146619999999992</v>
      </c>
      <c r="I13" s="177">
        <f>'6. Agentes_y_tipo_transferencia'!G27</f>
        <v>5.7577970000000001</v>
      </c>
    </row>
    <row r="14" spans="3:9" hidden="1" x14ac:dyDescent="0.25">
      <c r="C14" t="s">
        <v>101</v>
      </c>
      <c r="D14" s="177" t="e">
        <f>'7.Remesas corrientes y capital'!#REF!</f>
        <v>#REF!</v>
      </c>
      <c r="E14" s="177">
        <f>'7.Remesas corrientes y capital'!C10</f>
        <v>1225.1521126352359</v>
      </c>
      <c r="F14" s="177">
        <f>'7.Remesas corrientes y capital'!D10</f>
        <v>1295.048520550155</v>
      </c>
      <c r="G14" s="177"/>
      <c r="H14" s="177"/>
      <c r="I14" s="177"/>
    </row>
    <row r="15" spans="3:9" x14ac:dyDescent="0.25">
      <c r="D15" s="177"/>
      <c r="E15" s="177"/>
      <c r="F15" s="177"/>
      <c r="G15" s="177"/>
      <c r="H15" s="177"/>
      <c r="I15" s="177"/>
    </row>
    <row r="16" spans="3:9" x14ac:dyDescent="0.25">
      <c r="D16" t="str">
        <f>D5</f>
        <v>Enero - Marzo</v>
      </c>
    </row>
  </sheetData>
  <mergeCells count="2">
    <mergeCell ref="D6:F6"/>
    <mergeCell ref="G6:I6"/>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12"/>
  <sheetViews>
    <sheetView workbookViewId="0">
      <selection activeCell="G4" sqref="G4"/>
    </sheetView>
  </sheetViews>
  <sheetFormatPr baseColWidth="10" defaultRowHeight="15" x14ac:dyDescent="0.25"/>
  <cols>
    <col min="1" max="1" width="29.7109375" customWidth="1"/>
    <col min="2" max="4" width="14.5703125" bestFit="1" customWidth="1"/>
    <col min="5" max="5" width="18.42578125" bestFit="1" customWidth="1"/>
    <col min="6" max="7" width="17.28515625" bestFit="1" customWidth="1"/>
    <col min="9" max="9" width="11.85546875" bestFit="1" customWidth="1"/>
  </cols>
  <sheetData>
    <row r="1" spans="1:12" s="67" customFormat="1" x14ac:dyDescent="0.25">
      <c r="B1" s="424" t="s">
        <v>119</v>
      </c>
      <c r="C1" s="424"/>
      <c r="D1" s="424"/>
      <c r="E1" s="424" t="s">
        <v>120</v>
      </c>
      <c r="F1" s="424"/>
      <c r="G1" s="424"/>
    </row>
    <row r="2" spans="1:12" s="67" customFormat="1" x14ac:dyDescent="0.25">
      <c r="B2" s="67">
        <v>2018</v>
      </c>
      <c r="C2" s="67">
        <v>2019</v>
      </c>
      <c r="D2" s="67">
        <v>2020</v>
      </c>
      <c r="E2" s="67">
        <v>2018</v>
      </c>
      <c r="F2" s="67">
        <v>2019</v>
      </c>
      <c r="G2" s="67">
        <v>2020</v>
      </c>
    </row>
    <row r="3" spans="1:12" x14ac:dyDescent="0.25">
      <c r="A3" t="s">
        <v>111</v>
      </c>
      <c r="B3" s="199">
        <f>'1. Monto'!K22</f>
        <v>1225.1521126352336</v>
      </c>
      <c r="C3" s="199">
        <f>'1. Monto'!L22</f>
        <v>1295.048520550155</v>
      </c>
      <c r="D3" s="199">
        <f>'1. Monto'!M22</f>
        <v>1313.4511215423029</v>
      </c>
      <c r="E3" s="199"/>
      <c r="F3" s="199"/>
      <c r="G3" s="199"/>
    </row>
    <row r="4" spans="1:12" x14ac:dyDescent="0.25">
      <c r="A4" t="s">
        <v>112</v>
      </c>
      <c r="B4" s="199"/>
      <c r="C4" s="199"/>
      <c r="D4" s="199"/>
      <c r="E4" s="199">
        <f>'2. No._operaciones'!J22/1000000</f>
        <v>4.4579959999999996</v>
      </c>
      <c r="F4" s="199">
        <f>'2. No._operaciones'!K22/1000000</f>
        <v>4.7469830000000002</v>
      </c>
      <c r="G4" s="199">
        <f>'2. No._operaciones'!L22/1000000</f>
        <v>4.879912</v>
      </c>
      <c r="J4" s="2"/>
      <c r="K4" s="2"/>
      <c r="L4" s="2"/>
    </row>
    <row r="5" spans="1:12" x14ac:dyDescent="0.25">
      <c r="A5" t="s">
        <v>113</v>
      </c>
      <c r="B5" s="199">
        <f>'3. País_origen'!D9</f>
        <v>1225.1521126351249</v>
      </c>
      <c r="C5" s="199">
        <f>'3. País_origen'!E9</f>
        <v>1295.0485205501466</v>
      </c>
      <c r="D5" s="199">
        <f>'3. País_origen'!F9</f>
        <v>1313.4511215422181</v>
      </c>
      <c r="E5" s="199">
        <f>'3. País_origen'!G9</f>
        <v>5.6146619999999974</v>
      </c>
      <c r="F5" s="199">
        <f>'3. País_origen'!H9</f>
        <v>5.7577969999999992</v>
      </c>
      <c r="G5" s="199">
        <f>'3. País_origen'!I9</f>
        <v>5.7269690000000013</v>
      </c>
    </row>
    <row r="6" spans="1:12" x14ac:dyDescent="0.25">
      <c r="A6" t="s">
        <v>114</v>
      </c>
      <c r="B6" s="199">
        <f>'4. Zona_geográfica_deptos.'!C9</f>
        <v>1225.1521126352466</v>
      </c>
      <c r="C6" s="199">
        <f>'4. Zona_geográfica_deptos.'!D9</f>
        <v>1295.0485205501732</v>
      </c>
      <c r="D6" s="199">
        <f>'4. Zona_geográfica_deptos.'!E9</f>
        <v>1313.4511215423206</v>
      </c>
      <c r="E6" s="199">
        <f>'4. Zona_geográfica_deptos.'!F9</f>
        <v>5.614662</v>
      </c>
      <c r="F6" s="199">
        <f>'4. Zona_geográfica_deptos.'!G9</f>
        <v>5.7577970000000001</v>
      </c>
      <c r="G6" s="199">
        <f>'4. Zona_geográfica_deptos.'!H9</f>
        <v>5.7269690000000004</v>
      </c>
    </row>
    <row r="7" spans="1:12" x14ac:dyDescent="0.25">
      <c r="A7" t="s">
        <v>115</v>
      </c>
      <c r="B7" s="199">
        <f>'5. Municipios'!E9</f>
        <v>1225.1521126352468</v>
      </c>
      <c r="C7" s="199">
        <f>'5. Municipios'!F9</f>
        <v>1295.0485205501723</v>
      </c>
      <c r="D7" s="199">
        <f>'5. Municipios'!G9</f>
        <v>1313.4511215423206</v>
      </c>
      <c r="E7" s="199">
        <f>'5. Municipios'!H9</f>
        <v>5.614662</v>
      </c>
      <c r="F7" s="199">
        <f>'5. Municipios'!I9</f>
        <v>5.7577970000000001</v>
      </c>
      <c r="G7" s="200">
        <f>'5. Municipios'!J9</f>
        <v>5.7269689999999986</v>
      </c>
      <c r="H7" s="2"/>
      <c r="I7" s="2"/>
    </row>
    <row r="8" spans="1:12" x14ac:dyDescent="0.25">
      <c r="A8" t="s">
        <v>118</v>
      </c>
      <c r="B8" s="199">
        <f>'6. Agentes_y_tipo_transferencia'!C9</f>
        <v>1225.1521126352357</v>
      </c>
      <c r="C8" s="199">
        <f>'6. Agentes_y_tipo_transferencia'!D9</f>
        <v>1295.0485205501552</v>
      </c>
      <c r="D8" s="199">
        <f>'6. Agentes_y_tipo_transferencia'!E9</f>
        <v>1313.4511215423026</v>
      </c>
      <c r="E8" s="199">
        <f>'6. Agentes_y_tipo_transferencia'!F9</f>
        <v>5.6146619999999992</v>
      </c>
      <c r="F8" s="199">
        <f>'6. Agentes_y_tipo_transferencia'!G9</f>
        <v>5.7577969999999992</v>
      </c>
      <c r="G8" s="199">
        <f>'6. Agentes_y_tipo_transferencia'!H9</f>
        <v>5.7269690000000004</v>
      </c>
      <c r="H8" s="199"/>
      <c r="I8" s="199"/>
    </row>
    <row r="9" spans="1:12" x14ac:dyDescent="0.25">
      <c r="A9" t="s">
        <v>117</v>
      </c>
      <c r="B9" s="199">
        <f>'6. Agentes_y_tipo_transferencia'!C27</f>
        <v>1225.1521126352211</v>
      </c>
      <c r="C9" s="199">
        <f>'6. Agentes_y_tipo_transferencia'!D27</f>
        <v>1295.0485205501477</v>
      </c>
      <c r="D9" s="199">
        <f>'6. Agentes_y_tipo_transferencia'!E27</f>
        <v>1313.4511215422958</v>
      </c>
      <c r="E9" s="199">
        <f>'6. Agentes_y_tipo_transferencia'!F27</f>
        <v>5.6146619999999992</v>
      </c>
      <c r="F9" s="199">
        <f>'6. Agentes_y_tipo_transferencia'!G27</f>
        <v>5.7577970000000001</v>
      </c>
      <c r="G9" s="199">
        <f>'6. Agentes_y_tipo_transferencia'!H27</f>
        <v>5.7269690000000004</v>
      </c>
    </row>
    <row r="10" spans="1:12" x14ac:dyDescent="0.25">
      <c r="A10" t="s">
        <v>116</v>
      </c>
      <c r="B10" s="199">
        <f>'7.Remesas corrientes y capital'!C10</f>
        <v>1225.1521126352359</v>
      </c>
      <c r="C10" s="199">
        <f>'7.Remesas corrientes y capital'!D10</f>
        <v>1295.048520550155</v>
      </c>
      <c r="D10" s="199">
        <f>'7.Remesas corrientes y capital'!E10</f>
        <v>1313.4511215423029</v>
      </c>
      <c r="E10" s="199"/>
      <c r="F10" s="199"/>
      <c r="G10" s="199"/>
    </row>
    <row r="11" spans="1:12" x14ac:dyDescent="0.25">
      <c r="B11" s="177"/>
      <c r="C11" s="177"/>
      <c r="D11" s="177"/>
      <c r="E11" s="177"/>
      <c r="F11" s="177"/>
      <c r="G11" s="177"/>
    </row>
    <row r="12" spans="1:12" x14ac:dyDescent="0.25">
      <c r="D12" s="2"/>
    </row>
  </sheetData>
  <mergeCells count="2">
    <mergeCell ref="B1:D1"/>
    <mergeCell ref="E1:G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XFC74"/>
  <sheetViews>
    <sheetView showGridLines="0" zoomScaleNormal="100" workbookViewId="0">
      <selection activeCell="A7" sqref="A7:H7"/>
    </sheetView>
  </sheetViews>
  <sheetFormatPr baseColWidth="10" defaultColWidth="0" defaultRowHeight="15" zeroHeight="1" x14ac:dyDescent="0.25"/>
  <cols>
    <col min="1" max="1" width="2.5703125" style="274" customWidth="1"/>
    <col min="2" max="2" width="24.85546875" style="274" customWidth="1"/>
    <col min="3" max="5" width="11.42578125" style="274" customWidth="1"/>
    <col min="6" max="6" width="40.42578125" style="274" customWidth="1"/>
    <col min="7" max="7" width="9" style="274" customWidth="1"/>
    <col min="8" max="8" width="5.42578125" style="274" hidden="1" customWidth="1"/>
    <col min="9" max="16383" width="11.42578125" style="274" hidden="1"/>
    <col min="16384" max="16384" width="4.5703125" style="274" customWidth="1"/>
  </cols>
  <sheetData>
    <row r="1" spans="1:9" x14ac:dyDescent="0.25"/>
    <row r="2" spans="1:9" x14ac:dyDescent="0.25"/>
    <row r="3" spans="1:9" x14ac:dyDescent="0.25"/>
    <row r="4" spans="1:9" x14ac:dyDescent="0.25"/>
    <row r="5" spans="1:9" x14ac:dyDescent="0.25"/>
    <row r="6" spans="1:9" x14ac:dyDescent="0.25"/>
    <row r="7" spans="1:9" ht="26.25" x14ac:dyDescent="0.4">
      <c r="A7" s="423" t="s">
        <v>57</v>
      </c>
      <c r="B7" s="423"/>
      <c r="C7" s="423"/>
      <c r="D7" s="423"/>
      <c r="E7" s="423"/>
      <c r="F7" s="423"/>
      <c r="G7" s="423"/>
      <c r="H7" s="423"/>
    </row>
    <row r="8" spans="1:9" x14ac:dyDescent="0.25"/>
    <row r="9" spans="1:9" ht="151.5" customHeight="1" x14ac:dyDescent="0.25">
      <c r="B9" s="394" t="s">
        <v>58</v>
      </c>
      <c r="C9" s="426" t="s">
        <v>78</v>
      </c>
      <c r="D9" s="426"/>
      <c r="E9" s="426"/>
      <c r="F9" s="426"/>
      <c r="G9" s="426"/>
      <c r="H9" s="276"/>
      <c r="I9" s="276"/>
    </row>
    <row r="10" spans="1:9" ht="20.100000000000001" customHeight="1" x14ac:dyDescent="0.25">
      <c r="B10" s="395"/>
      <c r="C10" s="14"/>
      <c r="D10" s="14"/>
      <c r="E10" s="14"/>
      <c r="F10" s="14"/>
      <c r="G10" s="14"/>
      <c r="H10" s="276"/>
      <c r="I10" s="276"/>
    </row>
    <row r="11" spans="1:9" ht="37.5" customHeight="1" x14ac:dyDescent="0.25">
      <c r="B11" s="396" t="s">
        <v>61</v>
      </c>
      <c r="C11" s="428" t="s">
        <v>219</v>
      </c>
      <c r="D11" s="428"/>
      <c r="E11" s="428"/>
      <c r="F11" s="428"/>
      <c r="G11" s="428"/>
      <c r="H11" s="276"/>
      <c r="I11" s="276"/>
    </row>
    <row r="12" spans="1:9" ht="20.100000000000001" customHeight="1" x14ac:dyDescent="0.25">
      <c r="B12" s="395"/>
      <c r="C12" s="14"/>
      <c r="D12" s="14"/>
      <c r="E12" s="14"/>
      <c r="F12" s="14"/>
      <c r="G12" s="14"/>
      <c r="H12" s="276"/>
      <c r="I12" s="276"/>
    </row>
    <row r="13" spans="1:9" ht="69.75" customHeight="1" x14ac:dyDescent="0.25">
      <c r="B13" s="392" t="s">
        <v>62</v>
      </c>
      <c r="C13" s="427" t="s">
        <v>64</v>
      </c>
      <c r="D13" s="427"/>
      <c r="E13" s="427"/>
      <c r="F13" s="427"/>
      <c r="G13" s="427"/>
      <c r="H13" s="276"/>
      <c r="I13" s="276"/>
    </row>
    <row r="14" spans="1:9" ht="19.5" customHeight="1" x14ac:dyDescent="0.25">
      <c r="B14" s="392"/>
      <c r="C14" s="207"/>
      <c r="D14" s="207"/>
      <c r="E14" s="207"/>
      <c r="F14" s="207"/>
      <c r="G14" s="207"/>
      <c r="H14" s="276"/>
      <c r="I14" s="276"/>
    </row>
    <row r="15" spans="1:9" ht="69.75" customHeight="1" x14ac:dyDescent="0.25">
      <c r="B15" s="392" t="s">
        <v>107</v>
      </c>
      <c r="C15" s="427" t="s">
        <v>108</v>
      </c>
      <c r="D15" s="427"/>
      <c r="E15" s="427"/>
      <c r="F15" s="427"/>
      <c r="G15" s="427"/>
      <c r="H15" s="276"/>
      <c r="I15" s="276"/>
    </row>
    <row r="16" spans="1:9" ht="20.100000000000001" customHeight="1" x14ac:dyDescent="0.25">
      <c r="B16" s="397"/>
      <c r="C16" s="14"/>
      <c r="D16" s="14"/>
      <c r="E16" s="14"/>
      <c r="F16" s="14"/>
      <c r="G16" s="14"/>
      <c r="H16" s="276"/>
      <c r="I16" s="276"/>
    </row>
    <row r="17" spans="2:9" ht="37.5" customHeight="1" x14ac:dyDescent="0.25">
      <c r="B17" s="393" t="s">
        <v>63</v>
      </c>
      <c r="C17" s="428" t="s">
        <v>218</v>
      </c>
      <c r="D17" s="428"/>
      <c r="E17" s="428"/>
      <c r="F17" s="428"/>
      <c r="G17" s="428"/>
      <c r="H17" s="276"/>
      <c r="I17" s="276"/>
    </row>
    <row r="18" spans="2:9" ht="20.100000000000001" customHeight="1" x14ac:dyDescent="0.25">
      <c r="B18" s="397"/>
      <c r="C18" s="14"/>
      <c r="D18" s="14"/>
      <c r="E18" s="14"/>
      <c r="F18" s="14"/>
      <c r="G18" s="14"/>
      <c r="H18" s="276"/>
      <c r="I18" s="276"/>
    </row>
    <row r="19" spans="2:9" ht="64.5" customHeight="1" x14ac:dyDescent="0.25">
      <c r="B19" s="398" t="s">
        <v>60</v>
      </c>
      <c r="C19" s="427" t="s">
        <v>217</v>
      </c>
      <c r="D19" s="427"/>
      <c r="E19" s="427"/>
      <c r="F19" s="427"/>
      <c r="G19" s="427"/>
      <c r="H19" s="276"/>
      <c r="I19" s="276"/>
    </row>
    <row r="20" spans="2:9" ht="20.100000000000001" customHeight="1" x14ac:dyDescent="0.25">
      <c r="B20" s="395"/>
      <c r="C20" s="15"/>
      <c r="D20" s="15"/>
      <c r="E20" s="15"/>
      <c r="F20" s="15"/>
      <c r="G20" s="15"/>
    </row>
    <row r="21" spans="2:9" ht="70.5" customHeight="1" x14ac:dyDescent="0.25">
      <c r="B21" s="393" t="s">
        <v>59</v>
      </c>
      <c r="C21" s="427" t="s">
        <v>216</v>
      </c>
      <c r="D21" s="427"/>
      <c r="E21" s="427"/>
      <c r="F21" s="427"/>
      <c r="G21" s="427"/>
    </row>
    <row r="22" spans="2:9" ht="19.5" customHeight="1" x14ac:dyDescent="0.25">
      <c r="B22" s="393"/>
      <c r="C22" s="207"/>
      <c r="D22" s="207"/>
      <c r="E22" s="207"/>
      <c r="F22" s="207"/>
      <c r="G22" s="207"/>
    </row>
    <row r="23" spans="2:9" ht="19.5" customHeight="1" x14ac:dyDescent="0.25">
      <c r="B23" s="393"/>
      <c r="C23" s="391"/>
      <c r="D23" s="391"/>
      <c r="E23" s="391"/>
      <c r="F23" s="391"/>
      <c r="G23" s="391"/>
    </row>
    <row r="24" spans="2:9" ht="19.5" customHeight="1" x14ac:dyDescent="0.25">
      <c r="B24" s="393"/>
      <c r="C24" s="391"/>
      <c r="D24" s="391"/>
      <c r="E24" s="391"/>
      <c r="F24" s="391"/>
      <c r="G24" s="391"/>
    </row>
    <row r="25" spans="2:9" ht="19.5" customHeight="1" x14ac:dyDescent="0.25">
      <c r="B25" s="393"/>
      <c r="C25" s="391"/>
      <c r="D25" s="391"/>
      <c r="E25" s="391"/>
      <c r="F25" s="391"/>
      <c r="G25" s="391"/>
    </row>
    <row r="26" spans="2:9" ht="19.5" customHeight="1" x14ac:dyDescent="0.25">
      <c r="B26" s="393"/>
      <c r="C26" s="391"/>
      <c r="D26" s="391"/>
      <c r="E26" s="391"/>
      <c r="F26" s="391"/>
      <c r="G26" s="391"/>
    </row>
    <row r="27" spans="2:9" ht="19.5" customHeight="1" x14ac:dyDescent="0.25">
      <c r="B27" s="393"/>
      <c r="C27" s="391"/>
      <c r="D27" s="391"/>
      <c r="E27" s="391"/>
      <c r="F27" s="391"/>
      <c r="G27" s="391"/>
    </row>
    <row r="28" spans="2:9" ht="19.5" customHeight="1" x14ac:dyDescent="0.25">
      <c r="B28" s="393"/>
      <c r="C28" s="391"/>
      <c r="D28" s="391"/>
      <c r="E28" s="391"/>
      <c r="F28" s="391"/>
      <c r="G28" s="391"/>
    </row>
    <row r="29" spans="2:9" ht="19.5" customHeight="1" x14ac:dyDescent="0.25">
      <c r="B29" s="393"/>
      <c r="C29" s="391"/>
      <c r="D29" s="391"/>
      <c r="E29" s="391"/>
      <c r="F29" s="391"/>
      <c r="G29" s="391"/>
    </row>
    <row r="30" spans="2:9" ht="19.5" customHeight="1" x14ac:dyDescent="0.25">
      <c r="B30" s="393"/>
      <c r="C30" s="391"/>
      <c r="D30" s="391"/>
      <c r="E30" s="391"/>
      <c r="F30" s="391"/>
      <c r="G30" s="391"/>
    </row>
    <row r="31" spans="2:9" ht="57" customHeight="1" x14ac:dyDescent="0.25">
      <c r="B31" s="393" t="s">
        <v>122</v>
      </c>
      <c r="C31" s="426" t="s">
        <v>123</v>
      </c>
      <c r="D31" s="426"/>
      <c r="E31" s="426"/>
      <c r="F31" s="426"/>
      <c r="G31" s="426"/>
    </row>
    <row r="32" spans="2:9" ht="19.5" customHeight="1" x14ac:dyDescent="0.25">
      <c r="B32" s="393"/>
      <c r="C32" s="207"/>
      <c r="D32" s="207"/>
      <c r="E32" s="207"/>
      <c r="F32" s="207"/>
      <c r="G32" s="207"/>
    </row>
    <row r="33" spans="2:7" ht="92.25" customHeight="1" x14ac:dyDescent="0.25">
      <c r="B33" s="393" t="s">
        <v>121</v>
      </c>
      <c r="C33" s="426" t="s">
        <v>124</v>
      </c>
      <c r="D33" s="426"/>
      <c r="E33" s="426"/>
      <c r="F33" s="426"/>
      <c r="G33" s="426"/>
    </row>
    <row r="34" spans="2:7" ht="30" customHeight="1" x14ac:dyDescent="0.25">
      <c r="B34" s="210"/>
      <c r="C34" s="207"/>
      <c r="D34" s="207"/>
      <c r="E34" s="207"/>
      <c r="F34" s="207"/>
      <c r="G34" s="207"/>
    </row>
    <row r="35" spans="2:7" ht="36.75" customHeight="1" x14ac:dyDescent="0.25">
      <c r="B35" s="392" t="s">
        <v>214</v>
      </c>
      <c r="C35" s="425" t="s">
        <v>222</v>
      </c>
      <c r="D35" s="425"/>
      <c r="E35" s="425"/>
      <c r="F35" s="425"/>
      <c r="G35" s="425"/>
    </row>
    <row r="36" spans="2:7" ht="30.75" customHeight="1" x14ac:dyDescent="0.25">
      <c r="B36" s="393"/>
      <c r="C36" s="391"/>
      <c r="D36" s="391"/>
      <c r="E36" s="391"/>
      <c r="F36" s="391"/>
      <c r="G36" s="391"/>
    </row>
    <row r="37" spans="2:7" ht="36.75" customHeight="1" x14ac:dyDescent="0.25">
      <c r="B37" s="392" t="s">
        <v>215</v>
      </c>
      <c r="C37" s="425" t="s">
        <v>223</v>
      </c>
      <c r="D37" s="425"/>
      <c r="E37" s="425"/>
      <c r="F37" s="425"/>
      <c r="G37" s="425"/>
    </row>
    <row r="38" spans="2:7" ht="30.75" customHeight="1" x14ac:dyDescent="0.25">
      <c r="B38" s="392"/>
      <c r="C38" s="399"/>
      <c r="D38" s="399"/>
      <c r="E38" s="399"/>
      <c r="F38" s="399"/>
      <c r="G38" s="399"/>
    </row>
    <row r="39" spans="2:7" ht="36.75" customHeight="1" x14ac:dyDescent="0.25">
      <c r="B39" s="392" t="s">
        <v>220</v>
      </c>
      <c r="C39" s="425" t="s">
        <v>221</v>
      </c>
      <c r="D39" s="425"/>
      <c r="E39" s="425"/>
      <c r="F39" s="425"/>
      <c r="G39" s="425"/>
    </row>
    <row r="40" spans="2:7" ht="21" customHeight="1" x14ac:dyDescent="0.25"/>
    <row r="41" spans="2:7" ht="36.75" customHeight="1" x14ac:dyDescent="0.25"/>
    <row r="42" spans="2:7" ht="45.75" customHeight="1" x14ac:dyDescent="0.25">
      <c r="B42" s="392"/>
      <c r="C42" s="399"/>
      <c r="D42" s="399"/>
      <c r="E42" s="399"/>
      <c r="F42" s="399"/>
      <c r="G42" s="399"/>
    </row>
    <row r="43" spans="2:7" ht="45.75" customHeight="1" x14ac:dyDescent="0.25">
      <c r="B43" s="392"/>
      <c r="C43" s="399"/>
      <c r="D43" s="399"/>
      <c r="E43" s="399"/>
      <c r="F43" s="399"/>
      <c r="G43" s="399"/>
    </row>
    <row r="44" spans="2:7" ht="45.75" customHeight="1" x14ac:dyDescent="0.25">
      <c r="B44" s="392"/>
      <c r="C44" s="399"/>
      <c r="D44" s="399"/>
      <c r="E44" s="399"/>
      <c r="F44" s="399"/>
      <c r="G44" s="399"/>
    </row>
    <row r="45" spans="2:7" ht="45.75" customHeight="1" x14ac:dyDescent="0.25">
      <c r="B45" s="392"/>
      <c r="C45" s="399"/>
      <c r="D45" s="399"/>
      <c r="E45" s="399"/>
      <c r="F45" s="399"/>
      <c r="G45" s="399"/>
    </row>
    <row r="46" spans="2:7" ht="45.75" customHeight="1" x14ac:dyDescent="0.25">
      <c r="B46" s="392"/>
      <c r="C46" s="399"/>
      <c r="D46" s="399"/>
      <c r="E46" s="399"/>
      <c r="F46" s="399"/>
      <c r="G46" s="399"/>
    </row>
    <row r="47" spans="2:7" x14ac:dyDescent="0.25"/>
    <row r="48" spans="2:7" x14ac:dyDescent="0.25"/>
    <row r="49" x14ac:dyDescent="0.25"/>
    <row r="50" x14ac:dyDescent="0.25"/>
    <row r="51" x14ac:dyDescent="0.25"/>
    <row r="52" hidden="1" x14ac:dyDescent="0.25"/>
    <row r="53" hidden="1" x14ac:dyDescent="0.25"/>
    <row r="54" hidden="1" x14ac:dyDescent="0.25"/>
    <row r="55" hidden="1" x14ac:dyDescent="0.25"/>
    <row r="56" x14ac:dyDescent="0.25"/>
    <row r="57" hidden="1" x14ac:dyDescent="0.25"/>
    <row r="58" hidden="1" x14ac:dyDescent="0.25"/>
    <row r="59" hidden="1" x14ac:dyDescent="0.25"/>
    <row r="60" hidden="1" x14ac:dyDescent="0.25"/>
    <row r="61" hidden="1" x14ac:dyDescent="0.25"/>
    <row r="62" hidden="1" x14ac:dyDescent="0.25"/>
    <row r="63" hidden="1" x14ac:dyDescent="0.25"/>
    <row r="64" hidden="1" x14ac:dyDescent="0.25"/>
    <row r="65" hidden="1" x14ac:dyDescent="0.25"/>
    <row r="66" hidden="1" x14ac:dyDescent="0.25"/>
    <row r="67" hidden="1" x14ac:dyDescent="0.25"/>
    <row r="68" hidden="1" x14ac:dyDescent="0.25"/>
    <row r="69" x14ac:dyDescent="0.25"/>
    <row r="70" x14ac:dyDescent="0.25"/>
    <row r="71" x14ac:dyDescent="0.25"/>
    <row r="72" x14ac:dyDescent="0.25"/>
    <row r="73" x14ac:dyDescent="0.25"/>
    <row r="74" x14ac:dyDescent="0.25"/>
  </sheetData>
  <mergeCells count="13">
    <mergeCell ref="A7:H7"/>
    <mergeCell ref="C21:G21"/>
    <mergeCell ref="C11:G11"/>
    <mergeCell ref="C13:G13"/>
    <mergeCell ref="C17:G17"/>
    <mergeCell ref="C9:G9"/>
    <mergeCell ref="C19:G19"/>
    <mergeCell ref="C15:G15"/>
    <mergeCell ref="C35:G35"/>
    <mergeCell ref="C37:G37"/>
    <mergeCell ref="C39:G39"/>
    <mergeCell ref="C31:G31"/>
    <mergeCell ref="C33:G33"/>
  </mergeCells>
  <pageMargins left="7.874015748031496E-2" right="0.11811023622047245" top="0.19685039370078741" bottom="0.15748031496062992" header="0.11811023622047245" footer="0.11811023622047245"/>
  <pageSetup scale="89" orientation="portrait" r:id="rId1"/>
  <rowBreaks count="1" manualBreakCount="1">
    <brk id="25" max="16383"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79998168889431442"/>
  </sheetPr>
  <dimension ref="A1:BJ364"/>
  <sheetViews>
    <sheetView showGridLines="0" topLeftCell="A4" zoomScaleNormal="100" workbookViewId="0">
      <selection activeCell="M8" sqref="M8:M10"/>
    </sheetView>
  </sheetViews>
  <sheetFormatPr baseColWidth="10" defaultColWidth="0" defaultRowHeight="18.75" zeroHeight="1" x14ac:dyDescent="0.3"/>
  <cols>
    <col min="1" max="1" width="1.5703125" style="211" customWidth="1"/>
    <col min="2" max="2" width="48.28515625" style="62" customWidth="1"/>
    <col min="3" max="7" width="14.140625" style="62" customWidth="1"/>
    <col min="8" max="10" width="14.140625" style="64" customWidth="1"/>
    <col min="11" max="11" width="14.140625" style="62" customWidth="1"/>
    <col min="12" max="13" width="14.140625" style="65" customWidth="1"/>
    <col min="14" max="14" width="2.85546875" style="58" customWidth="1"/>
    <col min="15" max="26" width="13.7109375" style="58" hidden="1" customWidth="1"/>
    <col min="27" max="43" width="0" style="211" hidden="1" customWidth="1"/>
    <col min="44" max="44" width="13.7109375" style="211" hidden="1" customWidth="1"/>
    <col min="45" max="62" width="0" style="211" hidden="1" customWidth="1"/>
    <col min="63" max="16384" width="11.42578125" style="211" hidden="1"/>
  </cols>
  <sheetData>
    <row r="1" spans="1:26" ht="15" customHeight="1" x14ac:dyDescent="0.3">
      <c r="B1" s="66"/>
      <c r="C1" s="66"/>
      <c r="D1" s="66"/>
      <c r="E1" s="66"/>
      <c r="F1" s="66"/>
      <c r="G1" s="66"/>
      <c r="H1" s="214"/>
      <c r="I1" s="214"/>
      <c r="J1" s="214"/>
      <c r="K1" s="215"/>
      <c r="L1" s="216"/>
      <c r="M1" s="216"/>
      <c r="N1" s="217"/>
      <c r="O1" s="217"/>
      <c r="P1" s="217"/>
      <c r="Q1" s="217"/>
      <c r="R1" s="217"/>
      <c r="S1" s="217"/>
      <c r="T1" s="217"/>
      <c r="U1" s="217"/>
      <c r="V1" s="217"/>
      <c r="W1" s="217"/>
      <c r="X1" s="217"/>
      <c r="Y1" s="217"/>
      <c r="Z1" s="217"/>
    </row>
    <row r="2" spans="1:26" ht="21.75" customHeight="1" x14ac:dyDescent="0.2">
      <c r="B2" s="430" t="s">
        <v>84</v>
      </c>
      <c r="C2" s="430"/>
      <c r="D2" s="430"/>
      <c r="E2" s="430"/>
      <c r="F2" s="430"/>
      <c r="G2" s="430"/>
      <c r="H2" s="430"/>
      <c r="I2" s="430"/>
      <c r="J2" s="430"/>
      <c r="K2" s="430"/>
      <c r="L2" s="430"/>
      <c r="M2" s="430"/>
      <c r="N2" s="218"/>
      <c r="O2" s="218"/>
      <c r="P2" s="218"/>
      <c r="Q2" s="218"/>
      <c r="R2" s="218"/>
      <c r="S2" s="218"/>
      <c r="T2" s="218"/>
      <c r="U2" s="218"/>
      <c r="V2" s="218"/>
      <c r="W2" s="218"/>
      <c r="X2" s="218"/>
      <c r="Y2" s="218"/>
      <c r="Z2" s="218"/>
    </row>
    <row r="3" spans="1:26" ht="23.25" customHeight="1" x14ac:dyDescent="0.25">
      <c r="B3" s="429" t="s">
        <v>79</v>
      </c>
      <c r="C3" s="429"/>
      <c r="D3" s="429"/>
      <c r="E3" s="429"/>
      <c r="F3" s="429"/>
      <c r="G3" s="429"/>
      <c r="H3" s="429"/>
      <c r="I3" s="429"/>
      <c r="J3" s="429"/>
      <c r="K3" s="429"/>
      <c r="L3" s="429"/>
      <c r="M3" s="429"/>
      <c r="N3" s="219"/>
      <c r="O3" s="219"/>
      <c r="P3" s="219"/>
      <c r="Q3" s="219"/>
      <c r="R3" s="219"/>
      <c r="S3" s="219"/>
      <c r="T3" s="219"/>
      <c r="U3" s="219"/>
      <c r="V3" s="219"/>
      <c r="W3" s="219"/>
      <c r="X3" s="219"/>
      <c r="Y3" s="219"/>
      <c r="Z3" s="219"/>
    </row>
    <row r="4" spans="1:26" x14ac:dyDescent="0.3">
      <c r="N4" s="220"/>
      <c r="O4" s="220"/>
      <c r="P4" s="220"/>
      <c r="Q4" s="220"/>
      <c r="R4" s="220"/>
      <c r="S4" s="220"/>
      <c r="T4" s="220"/>
      <c r="U4" s="220"/>
      <c r="V4" s="220"/>
      <c r="W4" s="220"/>
      <c r="X4" s="220"/>
      <c r="Y4" s="220"/>
      <c r="Z4" s="220"/>
    </row>
    <row r="5" spans="1:26" x14ac:dyDescent="0.3">
      <c r="B5" s="221"/>
      <c r="C5" s="221"/>
      <c r="D5" s="221"/>
      <c r="E5" s="221"/>
      <c r="F5" s="221"/>
      <c r="G5" s="221"/>
      <c r="H5" s="221"/>
      <c r="I5" s="221"/>
      <c r="J5" s="221"/>
      <c r="K5" s="221"/>
      <c r="L5" s="221"/>
      <c r="M5" s="221"/>
      <c r="N5" s="218"/>
      <c r="O5" s="218"/>
      <c r="P5" s="218"/>
      <c r="Q5" s="218"/>
      <c r="R5" s="218"/>
      <c r="S5" s="218"/>
      <c r="T5" s="218"/>
      <c r="U5" s="218"/>
      <c r="V5" s="218"/>
      <c r="W5" s="218"/>
      <c r="X5" s="218"/>
      <c r="Y5" s="218"/>
      <c r="Z5" s="218"/>
    </row>
    <row r="6" spans="1:26" ht="22.5" customHeight="1" x14ac:dyDescent="0.3">
      <c r="A6" s="222"/>
      <c r="B6" s="223" t="s">
        <v>72</v>
      </c>
      <c r="C6" s="224">
        <v>2010</v>
      </c>
      <c r="D6" s="224">
        <v>2011</v>
      </c>
      <c r="E6" s="224">
        <v>2012</v>
      </c>
      <c r="F6" s="224">
        <v>2013</v>
      </c>
      <c r="G6" s="225">
        <v>2014</v>
      </c>
      <c r="H6" s="226">
        <v>2015</v>
      </c>
      <c r="I6" s="226">
        <v>2016</v>
      </c>
      <c r="J6" s="226">
        <v>2017</v>
      </c>
      <c r="K6" s="226">
        <v>2018</v>
      </c>
      <c r="L6" s="226">
        <v>2019</v>
      </c>
      <c r="M6" s="226">
        <v>2020</v>
      </c>
      <c r="O6" s="227"/>
      <c r="P6" s="227"/>
      <c r="Q6" s="227"/>
      <c r="R6" s="227"/>
      <c r="S6" s="227"/>
      <c r="T6" s="227"/>
      <c r="U6" s="227"/>
      <c r="V6" s="227"/>
      <c r="W6" s="227"/>
      <c r="X6" s="227"/>
      <c r="Y6" s="227"/>
      <c r="Z6" s="227"/>
    </row>
    <row r="7" spans="1:26" ht="18" customHeight="1" x14ac:dyDescent="0.3">
      <c r="A7" s="222"/>
      <c r="B7" s="228"/>
      <c r="C7" s="229"/>
      <c r="D7" s="230"/>
      <c r="E7" s="230"/>
      <c r="F7" s="230"/>
      <c r="G7" s="231"/>
      <c r="H7" s="232"/>
      <c r="I7" s="232"/>
      <c r="J7" s="232"/>
      <c r="K7" s="233"/>
      <c r="L7" s="234"/>
      <c r="M7" s="234"/>
      <c r="N7" s="235"/>
      <c r="P7" s="235"/>
      <c r="Q7" s="235"/>
      <c r="R7" s="235"/>
      <c r="S7" s="235"/>
      <c r="T7" s="235"/>
      <c r="U7" s="235"/>
      <c r="V7" s="235"/>
      <c r="W7" s="235"/>
      <c r="X7" s="235"/>
      <c r="Y7" s="235"/>
      <c r="Z7" s="235"/>
    </row>
    <row r="8" spans="1:26" ht="18" customHeight="1" x14ac:dyDescent="0.3">
      <c r="A8" s="222"/>
      <c r="B8" s="236" t="s">
        <v>32</v>
      </c>
      <c r="C8" s="237">
        <v>229.56451294999999</v>
      </c>
      <c r="D8" s="237">
        <v>248.36833314379973</v>
      </c>
      <c r="E8" s="238">
        <v>268.36326383956742</v>
      </c>
      <c r="F8" s="238">
        <v>279.49995491153214</v>
      </c>
      <c r="G8" s="239">
        <v>282.16757878185842</v>
      </c>
      <c r="H8" s="240">
        <v>293.90532348135793</v>
      </c>
      <c r="I8" s="240">
        <v>303.86035840032804</v>
      </c>
      <c r="J8" s="240">
        <v>340.06938192041457</v>
      </c>
      <c r="K8" s="241">
        <v>379.81278847409237</v>
      </c>
      <c r="L8" s="239">
        <v>398.01012226085311</v>
      </c>
      <c r="M8" s="239">
        <v>424.4164480209796</v>
      </c>
      <c r="N8" s="242"/>
      <c r="P8" s="243"/>
      <c r="Q8" s="243"/>
      <c r="R8" s="243"/>
      <c r="S8" s="243"/>
      <c r="T8" s="243"/>
      <c r="U8" s="243"/>
      <c r="V8" s="243"/>
      <c r="W8" s="243"/>
      <c r="X8" s="243"/>
      <c r="Y8" s="243"/>
      <c r="Z8" s="243"/>
    </row>
    <row r="9" spans="1:26" ht="18" customHeight="1" x14ac:dyDescent="0.3">
      <c r="A9" s="222"/>
      <c r="B9" s="236" t="s">
        <v>33</v>
      </c>
      <c r="C9" s="237">
        <v>264.71592891999995</v>
      </c>
      <c r="D9" s="237">
        <v>279.59990889414468</v>
      </c>
      <c r="E9" s="238">
        <v>316.69023125946904</v>
      </c>
      <c r="F9" s="238">
        <v>300.1351406064357</v>
      </c>
      <c r="G9" s="239">
        <v>310.9278055539823</v>
      </c>
      <c r="H9" s="240">
        <v>315.04286959744906</v>
      </c>
      <c r="I9" s="240">
        <v>350.77629948581404</v>
      </c>
      <c r="J9" s="240">
        <v>375.94257844495263</v>
      </c>
      <c r="K9" s="241">
        <v>394.83213746520516</v>
      </c>
      <c r="L9" s="239">
        <v>404.90491793145031</v>
      </c>
      <c r="M9" s="239">
        <v>449.4593899010668</v>
      </c>
      <c r="N9" s="242"/>
      <c r="O9" s="243"/>
      <c r="P9" s="243"/>
      <c r="Q9" s="243"/>
      <c r="R9" s="243"/>
      <c r="S9" s="243"/>
      <c r="T9" s="243"/>
      <c r="U9" s="243"/>
      <c r="V9" s="243"/>
      <c r="W9" s="243"/>
      <c r="X9" s="243"/>
      <c r="Y9" s="243"/>
      <c r="Z9" s="243"/>
    </row>
    <row r="10" spans="1:26" ht="18" customHeight="1" x14ac:dyDescent="0.3">
      <c r="A10" s="222"/>
      <c r="B10" s="236" t="s">
        <v>34</v>
      </c>
      <c r="C10" s="237">
        <v>338.86231870000006</v>
      </c>
      <c r="D10" s="237">
        <v>332.05207157243899</v>
      </c>
      <c r="E10" s="238">
        <v>362.55239947695418</v>
      </c>
      <c r="F10" s="238">
        <v>336.79960114380327</v>
      </c>
      <c r="G10" s="239">
        <v>374.83140489460192</v>
      </c>
      <c r="H10" s="240">
        <v>371.87681163031937</v>
      </c>
      <c r="I10" s="240">
        <v>383.8374205312478</v>
      </c>
      <c r="J10" s="240">
        <v>447.5504266412205</v>
      </c>
      <c r="K10" s="241">
        <v>450.50718669593601</v>
      </c>
      <c r="L10" s="239">
        <v>492.13348035785162</v>
      </c>
      <c r="M10" s="239">
        <v>439.57528362025641</v>
      </c>
      <c r="N10" s="242"/>
      <c r="O10" s="243"/>
      <c r="P10" s="243"/>
      <c r="Q10" s="243"/>
      <c r="R10" s="243"/>
      <c r="S10" s="243"/>
      <c r="T10" s="243"/>
      <c r="U10" s="243"/>
      <c r="V10" s="243"/>
      <c r="W10" s="243"/>
      <c r="X10" s="243"/>
      <c r="Y10" s="243"/>
      <c r="Z10" s="243"/>
    </row>
    <row r="11" spans="1:26" ht="18" customHeight="1" x14ac:dyDescent="0.3">
      <c r="A11" s="222"/>
      <c r="B11" s="236" t="s">
        <v>35</v>
      </c>
      <c r="C11" s="237">
        <v>298.1066065</v>
      </c>
      <c r="D11" s="237">
        <v>307.58419598800901</v>
      </c>
      <c r="E11" s="238">
        <v>333.17998653338378</v>
      </c>
      <c r="F11" s="238">
        <v>355.34257918847538</v>
      </c>
      <c r="G11" s="239">
        <v>353.76216615584082</v>
      </c>
      <c r="H11" s="240">
        <v>353.22094852671825</v>
      </c>
      <c r="I11" s="240">
        <v>381.26219502922152</v>
      </c>
      <c r="J11" s="240">
        <v>402.90966257625604</v>
      </c>
      <c r="K11" s="241">
        <v>484.8669316918407</v>
      </c>
      <c r="L11" s="239">
        <v>478.95848628386381</v>
      </c>
      <c r="M11" s="239"/>
      <c r="N11" s="242"/>
      <c r="O11" s="244"/>
      <c r="P11" s="244"/>
      <c r="Q11" s="244"/>
      <c r="R11" s="244"/>
      <c r="S11" s="244"/>
      <c r="T11" s="244"/>
      <c r="U11" s="244"/>
      <c r="V11" s="244"/>
      <c r="W11" s="244"/>
      <c r="X11" s="244"/>
      <c r="Y11" s="244"/>
      <c r="Z11" s="244"/>
    </row>
    <row r="12" spans="1:26" ht="18" customHeight="1" x14ac:dyDescent="0.3">
      <c r="A12" s="222"/>
      <c r="B12" s="245" t="s">
        <v>36</v>
      </c>
      <c r="C12" s="237">
        <v>321.31602879000002</v>
      </c>
      <c r="D12" s="237">
        <v>336.9529027265578</v>
      </c>
      <c r="E12" s="238">
        <v>349.28783401778571</v>
      </c>
      <c r="F12" s="238">
        <v>358.23366856317199</v>
      </c>
      <c r="G12" s="239">
        <v>384.06680258823002</v>
      </c>
      <c r="H12" s="240">
        <v>384.81000885392803</v>
      </c>
      <c r="I12" s="240">
        <v>409.05549238331167</v>
      </c>
      <c r="J12" s="240">
        <v>455.35142000855006</v>
      </c>
      <c r="K12" s="241">
        <v>486.5514720431853</v>
      </c>
      <c r="L12" s="239">
        <v>505.54599281902438</v>
      </c>
      <c r="M12" s="239"/>
      <c r="N12" s="242"/>
      <c r="O12" s="244"/>
      <c r="P12" s="244"/>
      <c r="Q12" s="244"/>
      <c r="R12" s="244"/>
      <c r="S12" s="244"/>
      <c r="T12" s="244"/>
      <c r="U12" s="244"/>
      <c r="V12" s="244"/>
      <c r="W12" s="244"/>
      <c r="X12" s="244"/>
      <c r="Y12" s="244"/>
      <c r="Z12" s="244"/>
    </row>
    <row r="13" spans="1:26" ht="18" customHeight="1" x14ac:dyDescent="0.3">
      <c r="A13" s="222"/>
      <c r="B13" s="236" t="s">
        <v>37</v>
      </c>
      <c r="C13" s="237">
        <v>296.18721442999998</v>
      </c>
      <c r="D13" s="237">
        <v>298.18224289489103</v>
      </c>
      <c r="E13" s="238">
        <v>319.19694065371004</v>
      </c>
      <c r="F13" s="238">
        <v>318.98473366265057</v>
      </c>
      <c r="G13" s="239">
        <v>353.15405409796455</v>
      </c>
      <c r="H13" s="240">
        <v>361.90665501529969</v>
      </c>
      <c r="I13" s="240">
        <v>376.80981041796451</v>
      </c>
      <c r="J13" s="240">
        <v>410.00702098068848</v>
      </c>
      <c r="K13" s="241">
        <v>454.65671989710103</v>
      </c>
      <c r="L13" s="239">
        <v>462.94058612573934</v>
      </c>
      <c r="M13" s="239"/>
      <c r="N13" s="242"/>
      <c r="O13" s="244"/>
      <c r="P13" s="244"/>
      <c r="Q13" s="244"/>
      <c r="R13" s="244"/>
      <c r="S13" s="244"/>
      <c r="T13" s="244"/>
      <c r="U13" s="244"/>
      <c r="V13" s="244"/>
      <c r="W13" s="244"/>
      <c r="X13" s="244"/>
      <c r="Y13" s="244"/>
      <c r="Z13" s="244"/>
    </row>
    <row r="14" spans="1:26" ht="18" customHeight="1" x14ac:dyDescent="0.3">
      <c r="A14" s="222"/>
      <c r="B14" s="236" t="s">
        <v>38</v>
      </c>
      <c r="C14" s="237">
        <v>289.16833701000007</v>
      </c>
      <c r="D14" s="237">
        <v>299.91112915230605</v>
      </c>
      <c r="E14" s="238">
        <v>331.06074987060038</v>
      </c>
      <c r="F14" s="238">
        <v>331.45572200820021</v>
      </c>
      <c r="G14" s="239">
        <v>349.83144020557523</v>
      </c>
      <c r="H14" s="240">
        <v>354.31818094094007</v>
      </c>
      <c r="I14" s="240">
        <v>371.14678379726149</v>
      </c>
      <c r="J14" s="240">
        <v>415.93423419254947</v>
      </c>
      <c r="K14" s="241">
        <v>457.43120288464917</v>
      </c>
      <c r="L14" s="239">
        <v>484.7233532968412</v>
      </c>
      <c r="M14" s="239"/>
      <c r="N14" s="242"/>
      <c r="O14" s="235"/>
      <c r="P14" s="244"/>
      <c r="Q14" s="244"/>
      <c r="R14" s="244"/>
      <c r="S14" s="244"/>
      <c r="T14" s="244"/>
      <c r="U14" s="244"/>
      <c r="V14" s="244"/>
      <c r="W14" s="244"/>
      <c r="X14" s="244"/>
      <c r="Y14" s="244"/>
      <c r="Z14" s="244"/>
    </row>
    <row r="15" spans="1:26" ht="18" customHeight="1" x14ac:dyDescent="0.3">
      <c r="A15" s="222"/>
      <c r="B15" s="236" t="s">
        <v>39</v>
      </c>
      <c r="C15" s="237">
        <v>289.06815234999999</v>
      </c>
      <c r="D15" s="237">
        <v>302.5764909999516</v>
      </c>
      <c r="E15" s="238">
        <v>313.46912138582479</v>
      </c>
      <c r="F15" s="238">
        <v>323.0494914631613</v>
      </c>
      <c r="G15" s="239">
        <v>339.5428421572567</v>
      </c>
      <c r="H15" s="240">
        <v>355.56702832017595</v>
      </c>
      <c r="I15" s="240">
        <v>377.65524520219532</v>
      </c>
      <c r="J15" s="240">
        <v>407.78939109316701</v>
      </c>
      <c r="K15" s="241">
        <v>445.13081035406617</v>
      </c>
      <c r="L15" s="239">
        <v>471.07603074911464</v>
      </c>
      <c r="M15" s="239"/>
      <c r="N15" s="242"/>
      <c r="O15" s="243"/>
      <c r="P15" s="244"/>
      <c r="Q15" s="244"/>
      <c r="R15" s="244"/>
      <c r="S15" s="244"/>
      <c r="T15" s="244"/>
      <c r="U15" s="244"/>
      <c r="V15" s="244"/>
      <c r="W15" s="244"/>
      <c r="X15" s="244"/>
      <c r="Y15" s="244"/>
      <c r="Z15" s="244"/>
    </row>
    <row r="16" spans="1:26" ht="18" customHeight="1" x14ac:dyDescent="0.3">
      <c r="A16" s="222"/>
      <c r="B16" s="236" t="s">
        <v>40</v>
      </c>
      <c r="C16" s="237">
        <v>262.84062969999997</v>
      </c>
      <c r="D16" s="237">
        <v>286.68714862093964</v>
      </c>
      <c r="E16" s="238">
        <v>304.93198815200662</v>
      </c>
      <c r="F16" s="238">
        <v>315.50685037670542</v>
      </c>
      <c r="G16" s="239">
        <v>331.49877470398235</v>
      </c>
      <c r="H16" s="240">
        <v>345.89787125437766</v>
      </c>
      <c r="I16" s="240">
        <v>360.623335129407</v>
      </c>
      <c r="J16" s="240">
        <v>401.78243016263281</v>
      </c>
      <c r="K16" s="241">
        <v>429.29244983254227</v>
      </c>
      <c r="L16" s="239">
        <v>458.623131063524</v>
      </c>
      <c r="M16" s="239"/>
      <c r="N16" s="242"/>
      <c r="O16" s="244"/>
      <c r="P16" s="244"/>
      <c r="Q16" s="244"/>
      <c r="R16" s="244"/>
      <c r="S16" s="244"/>
      <c r="T16" s="244"/>
      <c r="U16" s="244"/>
      <c r="V16" s="244"/>
      <c r="W16" s="244"/>
      <c r="X16" s="244"/>
      <c r="Y16" s="244"/>
      <c r="Z16" s="244"/>
    </row>
    <row r="17" spans="1:26" ht="18" customHeight="1" x14ac:dyDescent="0.3">
      <c r="A17" s="222"/>
      <c r="B17" s="236" t="s">
        <v>41</v>
      </c>
      <c r="C17" s="237">
        <v>272.16733773000004</v>
      </c>
      <c r="D17" s="237">
        <v>299.85262815321335</v>
      </c>
      <c r="E17" s="238">
        <v>320.2820118269691</v>
      </c>
      <c r="F17" s="238">
        <v>332.85674438181042</v>
      </c>
      <c r="G17" s="239">
        <v>340.77581422079652</v>
      </c>
      <c r="H17" s="240">
        <v>362.71402491983309</v>
      </c>
      <c r="I17" s="240">
        <v>387.78836476512714</v>
      </c>
      <c r="J17" s="240">
        <v>425.11630735486551</v>
      </c>
      <c r="K17" s="241">
        <v>457.95341171817984</v>
      </c>
      <c r="L17" s="239">
        <v>482.88866511838654</v>
      </c>
      <c r="M17" s="239"/>
      <c r="N17" s="242"/>
      <c r="O17" s="244"/>
      <c r="P17" s="244"/>
      <c r="Q17" s="244"/>
      <c r="R17" s="244"/>
      <c r="S17" s="244"/>
      <c r="T17" s="244"/>
      <c r="U17" s="244"/>
      <c r="V17" s="244"/>
      <c r="W17" s="244"/>
      <c r="X17" s="244"/>
      <c r="Y17" s="244"/>
      <c r="Z17" s="244"/>
    </row>
    <row r="18" spans="1:26" ht="18" customHeight="1" x14ac:dyDescent="0.3">
      <c r="A18" s="222"/>
      <c r="B18" s="236" t="s">
        <v>42</v>
      </c>
      <c r="C18" s="238">
        <v>265.02107773</v>
      </c>
      <c r="D18" s="237">
        <v>281.32802741712942</v>
      </c>
      <c r="E18" s="238">
        <v>292.47361556716646</v>
      </c>
      <c r="F18" s="238">
        <v>307.29596088660952</v>
      </c>
      <c r="G18" s="239">
        <v>316.32294983050156</v>
      </c>
      <c r="H18" s="240">
        <v>336.33767140899238</v>
      </c>
      <c r="I18" s="240">
        <v>371.85213581527091</v>
      </c>
      <c r="J18" s="240">
        <v>403.56440889193641</v>
      </c>
      <c r="K18" s="241">
        <v>424.01611565184749</v>
      </c>
      <c r="L18" s="239">
        <v>457.85350121075976</v>
      </c>
      <c r="M18" s="239"/>
      <c r="N18" s="242"/>
      <c r="O18" s="244"/>
      <c r="P18" s="244"/>
      <c r="Q18" s="244"/>
      <c r="R18" s="244"/>
      <c r="S18" s="244"/>
      <c r="T18" s="244"/>
      <c r="U18" s="244"/>
      <c r="V18" s="244"/>
      <c r="W18" s="244"/>
      <c r="X18" s="244"/>
      <c r="Y18" s="244"/>
      <c r="Z18" s="244"/>
    </row>
    <row r="19" spans="1:26" ht="18" customHeight="1" x14ac:dyDescent="0.3">
      <c r="A19" s="222"/>
      <c r="B19" s="236" t="s">
        <v>43</v>
      </c>
      <c r="C19" s="238">
        <v>328.26047421999994</v>
      </c>
      <c r="D19" s="237">
        <v>354.385530058092</v>
      </c>
      <c r="E19" s="238">
        <v>375.13583393514665</v>
      </c>
      <c r="F19" s="238">
        <v>385.02902314843374</v>
      </c>
      <c r="G19" s="239">
        <v>402.28875944999993</v>
      </c>
      <c r="H19" s="240">
        <v>420.963323970658</v>
      </c>
      <c r="I19" s="240">
        <v>469.17170957958967</v>
      </c>
      <c r="J19" s="240">
        <v>499.35207917661893</v>
      </c>
      <c r="K19" s="241">
        <v>525.72958563342729</v>
      </c>
      <c r="L19" s="239">
        <v>551.30538778619166</v>
      </c>
      <c r="M19" s="239"/>
      <c r="N19" s="242"/>
      <c r="O19" s="244"/>
      <c r="P19" s="244"/>
      <c r="Q19" s="244"/>
      <c r="R19" s="244"/>
      <c r="S19" s="244"/>
      <c r="T19" s="244"/>
      <c r="U19" s="244"/>
      <c r="V19" s="244"/>
      <c r="W19" s="244"/>
      <c r="X19" s="244"/>
      <c r="Y19" s="244"/>
      <c r="Z19" s="244"/>
    </row>
    <row r="20" spans="1:26" ht="18" customHeight="1" x14ac:dyDescent="0.3">
      <c r="A20" s="222"/>
      <c r="B20" s="228"/>
      <c r="C20" s="246"/>
      <c r="D20" s="247"/>
      <c r="E20" s="247"/>
      <c r="F20" s="247"/>
      <c r="G20" s="248"/>
      <c r="H20" s="249"/>
      <c r="I20" s="249"/>
      <c r="J20" s="249"/>
      <c r="K20" s="250"/>
      <c r="L20" s="251"/>
      <c r="M20" s="251"/>
      <c r="N20" s="252"/>
      <c r="O20" s="252"/>
      <c r="P20" s="252"/>
      <c r="Q20" s="252"/>
      <c r="R20" s="252"/>
      <c r="S20" s="252"/>
      <c r="T20" s="252"/>
      <c r="U20" s="252"/>
      <c r="V20" s="252"/>
      <c r="W20" s="252"/>
      <c r="X20" s="252"/>
      <c r="Y20" s="252"/>
      <c r="Z20" s="252"/>
    </row>
    <row r="21" spans="1:26" ht="18" customHeight="1" x14ac:dyDescent="0.3">
      <c r="A21" s="222"/>
      <c r="B21" s="253" t="s">
        <v>70</v>
      </c>
      <c r="C21" s="351">
        <f>SUM(C8:C19)</f>
        <v>3455.2786190299998</v>
      </c>
      <c r="D21" s="351">
        <f t="shared" ref="D21:L21" si="0">SUM(D8:D19)</f>
        <v>3627.4806096214729</v>
      </c>
      <c r="E21" s="351">
        <f t="shared" si="0"/>
        <v>3886.6239765185842</v>
      </c>
      <c r="F21" s="351">
        <f t="shared" si="0"/>
        <v>3944.1894703409898</v>
      </c>
      <c r="G21" s="351">
        <f t="shared" si="0"/>
        <v>4139.1703926405908</v>
      </c>
      <c r="H21" s="351">
        <f t="shared" si="0"/>
        <v>4256.5607179200497</v>
      </c>
      <c r="I21" s="351">
        <f t="shared" si="0"/>
        <v>4543.839150536739</v>
      </c>
      <c r="J21" s="351">
        <f t="shared" si="0"/>
        <v>4985.3693414438521</v>
      </c>
      <c r="K21" s="351">
        <f t="shared" si="0"/>
        <v>5390.7808123420727</v>
      </c>
      <c r="L21" s="352">
        <f t="shared" si="0"/>
        <v>5648.9636550035993</v>
      </c>
      <c r="M21" s="352">
        <f t="shared" ref="M21" si="1">SUM(M8:M19)</f>
        <v>1313.4511215423029</v>
      </c>
      <c r="N21" s="254"/>
      <c r="O21" s="254"/>
      <c r="P21" s="254"/>
      <c r="Q21" s="254"/>
      <c r="R21" s="254"/>
      <c r="S21" s="254"/>
      <c r="T21" s="254"/>
      <c r="U21" s="254"/>
      <c r="V21" s="254"/>
      <c r="W21" s="254"/>
      <c r="X21" s="254"/>
      <c r="Y21" s="254"/>
      <c r="Z21" s="254"/>
    </row>
    <row r="22" spans="1:26" ht="18" customHeight="1" x14ac:dyDescent="0.3">
      <c r="A22" s="222"/>
      <c r="B22" s="255" t="str">
        <f>CONCATENATE("Acumulado " &amp; " " &amp; Hoja1!D5)</f>
        <v>Acumulado  Enero - Marzo</v>
      </c>
      <c r="C22" s="353">
        <f t="shared" ref="C22:L22" si="2">+SUM(C8:C10)</f>
        <v>833.14276057000006</v>
      </c>
      <c r="D22" s="353">
        <f t="shared" si="2"/>
        <v>860.02031361038337</v>
      </c>
      <c r="E22" s="353">
        <f t="shared" si="2"/>
        <v>947.60589457599065</v>
      </c>
      <c r="F22" s="353">
        <f t="shared" si="2"/>
        <v>916.43469666177111</v>
      </c>
      <c r="G22" s="353">
        <f t="shared" si="2"/>
        <v>967.92678923044264</v>
      </c>
      <c r="H22" s="353">
        <f t="shared" si="2"/>
        <v>980.82500470912635</v>
      </c>
      <c r="I22" s="353">
        <f t="shared" si="2"/>
        <v>1038.4740784173898</v>
      </c>
      <c r="J22" s="353">
        <f t="shared" si="2"/>
        <v>1163.5623870065879</v>
      </c>
      <c r="K22" s="353">
        <f t="shared" si="2"/>
        <v>1225.1521126352336</v>
      </c>
      <c r="L22" s="353">
        <f t="shared" si="2"/>
        <v>1295.048520550155</v>
      </c>
      <c r="M22" s="353">
        <f>+SUM(M8:M10)</f>
        <v>1313.4511215423029</v>
      </c>
      <c r="N22" s="256"/>
      <c r="O22" s="256"/>
      <c r="P22" s="256"/>
      <c r="Q22" s="256"/>
      <c r="R22" s="256"/>
      <c r="S22" s="256"/>
      <c r="T22" s="256"/>
      <c r="U22" s="256"/>
      <c r="V22" s="256"/>
      <c r="W22" s="256"/>
      <c r="X22" s="256"/>
      <c r="Y22" s="256"/>
      <c r="Z22" s="256"/>
    </row>
    <row r="23" spans="1:26" s="213" customFormat="1" ht="18" customHeight="1" x14ac:dyDescent="0.3">
      <c r="A23" s="257"/>
      <c r="B23" s="255" t="str">
        <f>CONCATENATE("Tasa de crecimiento " &amp; " " &amp; Hoja1!D5)</f>
        <v>Tasa de crecimiento  Enero - Marzo</v>
      </c>
      <c r="C23" s="354"/>
      <c r="D23" s="355">
        <f>D22/C22-1</f>
        <v>3.2260441202171419E-2</v>
      </c>
      <c r="E23" s="355">
        <f t="shared" ref="E23:M23" si="3">E22/D22-1</f>
        <v>0.10184129325727342</v>
      </c>
      <c r="F23" s="355">
        <f t="shared" si="3"/>
        <v>-3.2894685536086876E-2</v>
      </c>
      <c r="G23" s="355">
        <f t="shared" si="3"/>
        <v>5.6187410577358099E-2</v>
      </c>
      <c r="H23" s="355">
        <f t="shared" si="3"/>
        <v>1.3325610595960935E-2</v>
      </c>
      <c r="I23" s="355">
        <f t="shared" si="3"/>
        <v>5.8776105249641164E-2</v>
      </c>
      <c r="J23" s="355">
        <f t="shared" si="3"/>
        <v>0.12045395372779044</v>
      </c>
      <c r="K23" s="355">
        <f t="shared" si="3"/>
        <v>5.293203554567727E-2</v>
      </c>
      <c r="L23" s="356">
        <f t="shared" si="3"/>
        <v>5.7051207922727443E-2</v>
      </c>
      <c r="M23" s="356">
        <f t="shared" si="3"/>
        <v>1.4209970283067141E-2</v>
      </c>
      <c r="N23" s="258"/>
      <c r="O23" s="258"/>
      <c r="P23" s="258"/>
      <c r="Q23" s="258"/>
      <c r="R23" s="258"/>
      <c r="S23" s="258"/>
      <c r="T23" s="258"/>
      <c r="U23" s="258"/>
      <c r="V23" s="258"/>
      <c r="W23" s="258"/>
      <c r="X23" s="258"/>
      <c r="Y23" s="258"/>
      <c r="Z23" s="258"/>
    </row>
    <row r="24" spans="1:26" x14ac:dyDescent="0.3">
      <c r="A24" s="222"/>
      <c r="B24" s="259"/>
      <c r="C24" s="260"/>
      <c r="D24" s="261"/>
      <c r="E24" s="260"/>
      <c r="F24" s="260"/>
      <c r="G24" s="260"/>
    </row>
    <row r="25" spans="1:26" s="213" customFormat="1" ht="12.75" hidden="1" customHeight="1" x14ac:dyDescent="0.3">
      <c r="A25" s="257"/>
      <c r="B25" s="61"/>
      <c r="C25" s="262"/>
      <c r="D25" s="66"/>
      <c r="E25" s="66"/>
      <c r="F25" s="262"/>
      <c r="G25" s="262"/>
      <c r="H25" s="212"/>
      <c r="I25" s="212"/>
      <c r="J25" s="212"/>
      <c r="K25" s="66"/>
      <c r="L25" s="65"/>
      <c r="M25" s="65"/>
      <c r="N25" s="58"/>
      <c r="O25" s="58"/>
      <c r="P25" s="58"/>
      <c r="Q25" s="58"/>
      <c r="R25" s="58"/>
      <c r="S25" s="58"/>
      <c r="T25" s="58"/>
      <c r="U25" s="58"/>
      <c r="V25" s="58"/>
      <c r="W25" s="58"/>
      <c r="X25" s="58"/>
      <c r="Y25" s="58"/>
      <c r="Z25" s="58"/>
    </row>
    <row r="26" spans="1:26" ht="12.75" hidden="1" customHeight="1" x14ac:dyDescent="0.3">
      <c r="A26" s="222"/>
      <c r="B26" s="61"/>
      <c r="C26" s="63"/>
      <c r="F26" s="63"/>
      <c r="G26" s="63"/>
    </row>
    <row r="27" spans="1:26" ht="12.6" hidden="1" customHeight="1" x14ac:dyDescent="0.3">
      <c r="A27" s="222"/>
      <c r="C27" s="66"/>
      <c r="D27" s="63"/>
      <c r="E27" s="63"/>
      <c r="F27" s="66"/>
    </row>
    <row r="28" spans="1:26" ht="12.6" hidden="1" customHeight="1" x14ac:dyDescent="0.3">
      <c r="A28" s="222"/>
      <c r="D28" s="262"/>
      <c r="E28" s="262"/>
    </row>
    <row r="29" spans="1:26" ht="12.6" hidden="1" customHeight="1" x14ac:dyDescent="0.3">
      <c r="A29" s="222"/>
      <c r="D29" s="66"/>
      <c r="E29" s="66"/>
    </row>
    <row r="30" spans="1:26" ht="12.6" hidden="1" customHeight="1" x14ac:dyDescent="0.3">
      <c r="A30" s="222"/>
      <c r="B30" s="263"/>
    </row>
    <row r="31" spans="1:26" ht="14.25" hidden="1" customHeight="1" x14ac:dyDescent="0.3">
      <c r="A31" s="222"/>
      <c r="K31" s="264"/>
      <c r="L31" s="265"/>
      <c r="M31" s="265"/>
      <c r="N31" s="266"/>
      <c r="O31" s="266"/>
      <c r="P31" s="266"/>
      <c r="Q31" s="266"/>
      <c r="R31" s="266"/>
      <c r="S31" s="266"/>
      <c r="T31" s="266"/>
      <c r="U31" s="266"/>
      <c r="V31" s="266"/>
      <c r="W31" s="266"/>
      <c r="X31" s="266"/>
      <c r="Y31" s="266"/>
      <c r="Z31" s="266"/>
    </row>
    <row r="32" spans="1:26" ht="13.5" hidden="1" customHeight="1" x14ac:dyDescent="0.3">
      <c r="A32" s="222"/>
    </row>
    <row r="33" spans="1:26" ht="21.75" hidden="1" customHeight="1" x14ac:dyDescent="0.3">
      <c r="A33" s="222"/>
    </row>
    <row r="34" spans="1:26" ht="12.6" hidden="1" customHeight="1" x14ac:dyDescent="0.3">
      <c r="A34" s="222"/>
    </row>
    <row r="35" spans="1:26" ht="12.6" hidden="1" customHeight="1" x14ac:dyDescent="0.3">
      <c r="A35" s="222"/>
      <c r="B35" s="66"/>
    </row>
    <row r="36" spans="1:26" ht="12.6" hidden="1" customHeight="1" x14ac:dyDescent="0.3">
      <c r="A36" s="222"/>
      <c r="C36" s="66"/>
    </row>
    <row r="37" spans="1:26" ht="12.6" hidden="1" customHeight="1" x14ac:dyDescent="0.3">
      <c r="A37" s="222"/>
    </row>
    <row r="38" spans="1:26" ht="12.6" hidden="1" customHeight="1" x14ac:dyDescent="0.3">
      <c r="A38" s="222"/>
    </row>
    <row r="39" spans="1:26" ht="12.6" hidden="1" customHeight="1" x14ac:dyDescent="0.3">
      <c r="A39" s="222"/>
    </row>
    <row r="40" spans="1:26" ht="12.6" hidden="1" customHeight="1" x14ac:dyDescent="0.3">
      <c r="A40" s="222"/>
      <c r="C40" s="267"/>
      <c r="D40" s="267"/>
    </row>
    <row r="41" spans="1:26" ht="12.6" hidden="1" customHeight="1" x14ac:dyDescent="0.3">
      <c r="A41" s="222"/>
    </row>
    <row r="42" spans="1:26" ht="12.6" hidden="1" customHeight="1" x14ac:dyDescent="0.3">
      <c r="A42" s="222"/>
    </row>
    <row r="43" spans="1:26" ht="12.6" hidden="1" customHeight="1" x14ac:dyDescent="0.3">
      <c r="A43" s="222"/>
      <c r="K43" s="264"/>
      <c r="L43" s="265"/>
      <c r="M43" s="265"/>
      <c r="N43" s="266"/>
      <c r="O43" s="266"/>
      <c r="P43" s="266"/>
      <c r="Q43" s="266"/>
      <c r="R43" s="266"/>
      <c r="S43" s="266"/>
      <c r="T43" s="266"/>
      <c r="U43" s="266"/>
      <c r="V43" s="266"/>
      <c r="W43" s="266"/>
      <c r="X43" s="266"/>
      <c r="Y43" s="266"/>
      <c r="Z43" s="266"/>
    </row>
    <row r="44" spans="1:26" ht="12.6" hidden="1" customHeight="1" x14ac:dyDescent="0.3">
      <c r="A44" s="222"/>
    </row>
    <row r="45" spans="1:26" ht="12.6" hidden="1" customHeight="1" x14ac:dyDescent="0.3">
      <c r="A45" s="222"/>
    </row>
    <row r="46" spans="1:26" ht="12.6" hidden="1" customHeight="1" x14ac:dyDescent="0.3">
      <c r="A46" s="222"/>
    </row>
    <row r="47" spans="1:26" ht="12.6" hidden="1" customHeight="1" x14ac:dyDescent="0.3">
      <c r="A47" s="222"/>
    </row>
    <row r="48" spans="1:26" ht="12.6" hidden="1" customHeight="1" x14ac:dyDescent="0.3">
      <c r="A48" s="222"/>
    </row>
    <row r="49" spans="1:26" ht="12.6" hidden="1" customHeight="1" x14ac:dyDescent="0.3">
      <c r="A49" s="222"/>
    </row>
    <row r="50" spans="1:26" ht="12.6" hidden="1" customHeight="1" x14ac:dyDescent="0.3">
      <c r="A50" s="222"/>
    </row>
    <row r="51" spans="1:26" ht="12.6" hidden="1" customHeight="1" x14ac:dyDescent="0.3">
      <c r="A51" s="222"/>
    </row>
    <row r="52" spans="1:26" ht="12.6" hidden="1" customHeight="1" x14ac:dyDescent="0.3">
      <c r="A52" s="222"/>
    </row>
    <row r="53" spans="1:26" ht="12.6" hidden="1" customHeight="1" x14ac:dyDescent="0.3">
      <c r="A53" s="222"/>
    </row>
    <row r="54" spans="1:26" ht="12.6" hidden="1" customHeight="1" x14ac:dyDescent="0.3">
      <c r="A54" s="222"/>
    </row>
    <row r="55" spans="1:26" ht="12.6" hidden="1" customHeight="1" x14ac:dyDescent="0.3">
      <c r="A55" s="222"/>
      <c r="K55" s="264"/>
      <c r="L55" s="265"/>
      <c r="M55" s="265"/>
      <c r="N55" s="266"/>
      <c r="O55" s="266"/>
      <c r="P55" s="266"/>
      <c r="Q55" s="266"/>
      <c r="R55" s="266"/>
      <c r="S55" s="266"/>
      <c r="T55" s="266"/>
      <c r="U55" s="266"/>
      <c r="V55" s="266"/>
      <c r="W55" s="266"/>
      <c r="X55" s="266"/>
      <c r="Y55" s="266"/>
      <c r="Z55" s="266"/>
    </row>
    <row r="56" spans="1:26" ht="12.6" hidden="1" customHeight="1" x14ac:dyDescent="0.3">
      <c r="A56" s="222"/>
    </row>
    <row r="57" spans="1:26" ht="12.6" hidden="1" customHeight="1" x14ac:dyDescent="0.3">
      <c r="A57" s="222"/>
    </row>
    <row r="58" spans="1:26" ht="12.6" hidden="1" customHeight="1" x14ac:dyDescent="0.3">
      <c r="A58" s="222"/>
    </row>
    <row r="59" spans="1:26" ht="12.6" hidden="1" customHeight="1" x14ac:dyDescent="0.3">
      <c r="A59" s="222"/>
    </row>
    <row r="60" spans="1:26" ht="12.6" hidden="1" customHeight="1" x14ac:dyDescent="0.3">
      <c r="A60" s="222"/>
    </row>
    <row r="61" spans="1:26" ht="12.6" hidden="1" customHeight="1" x14ac:dyDescent="0.3">
      <c r="A61" s="222"/>
    </row>
    <row r="62" spans="1:26" ht="12.6" hidden="1" customHeight="1" x14ac:dyDescent="0.3">
      <c r="A62" s="222"/>
    </row>
    <row r="63" spans="1:26" hidden="1" x14ac:dyDescent="0.3">
      <c r="A63" s="222"/>
    </row>
    <row r="64" spans="1:26" hidden="1" x14ac:dyDescent="0.3">
      <c r="A64" s="222"/>
    </row>
    <row r="65" spans="1:26" hidden="1" x14ac:dyDescent="0.3">
      <c r="A65" s="222"/>
    </row>
    <row r="66" spans="1:26" hidden="1" x14ac:dyDescent="0.3">
      <c r="A66" s="222"/>
    </row>
    <row r="67" spans="1:26" hidden="1" x14ac:dyDescent="0.3">
      <c r="A67" s="222"/>
    </row>
    <row r="68" spans="1:26" hidden="1" x14ac:dyDescent="0.3">
      <c r="A68" s="222"/>
    </row>
    <row r="69" spans="1:26" hidden="1" x14ac:dyDescent="0.3">
      <c r="A69" s="222"/>
    </row>
    <row r="70" spans="1:26" hidden="1" x14ac:dyDescent="0.3">
      <c r="A70" s="222"/>
    </row>
    <row r="71" spans="1:26" hidden="1" x14ac:dyDescent="0.3">
      <c r="A71" s="222"/>
    </row>
    <row r="72" spans="1:26" hidden="1" x14ac:dyDescent="0.3">
      <c r="A72" s="222"/>
    </row>
    <row r="73" spans="1:26" hidden="1" x14ac:dyDescent="0.3">
      <c r="A73" s="222"/>
    </row>
    <row r="74" spans="1:26" hidden="1" x14ac:dyDescent="0.3">
      <c r="A74" s="222"/>
    </row>
    <row r="75" spans="1:26" hidden="1" x14ac:dyDescent="0.3">
      <c r="A75" s="222"/>
    </row>
    <row r="76" spans="1:26" hidden="1" x14ac:dyDescent="0.3">
      <c r="A76" s="222"/>
    </row>
    <row r="77" spans="1:26" hidden="1" x14ac:dyDescent="0.3">
      <c r="A77" s="222"/>
    </row>
    <row r="78" spans="1:26" hidden="1" x14ac:dyDescent="0.3">
      <c r="A78" s="222"/>
      <c r="K78" s="264"/>
      <c r="L78" s="265"/>
      <c r="M78" s="265"/>
      <c r="N78" s="266"/>
      <c r="O78" s="266"/>
      <c r="P78" s="266"/>
      <c r="Q78" s="266"/>
      <c r="R78" s="266"/>
      <c r="S78" s="266"/>
      <c r="T78" s="266"/>
      <c r="U78" s="266"/>
      <c r="V78" s="266"/>
      <c r="W78" s="266"/>
      <c r="X78" s="266"/>
      <c r="Y78" s="266"/>
      <c r="Z78" s="266"/>
    </row>
    <row r="79" spans="1:26" hidden="1" x14ac:dyDescent="0.3">
      <c r="A79" s="222"/>
      <c r="B79" s="268"/>
      <c r="K79" s="264"/>
      <c r="L79" s="265"/>
      <c r="M79" s="265"/>
      <c r="N79" s="266"/>
      <c r="O79" s="266"/>
      <c r="P79" s="266"/>
      <c r="Q79" s="266"/>
      <c r="R79" s="266"/>
      <c r="S79" s="266"/>
      <c r="T79" s="266"/>
      <c r="U79" s="266"/>
      <c r="V79" s="266"/>
      <c r="W79" s="266"/>
      <c r="X79" s="266"/>
      <c r="Y79" s="266"/>
      <c r="Z79" s="266"/>
    </row>
    <row r="80" spans="1:26" hidden="1" x14ac:dyDescent="0.3">
      <c r="A80" s="222"/>
    </row>
    <row r="81" spans="1:26" hidden="1" x14ac:dyDescent="0.3">
      <c r="A81" s="222"/>
    </row>
    <row r="82" spans="1:26" hidden="1" x14ac:dyDescent="0.3">
      <c r="A82" s="222"/>
    </row>
    <row r="83" spans="1:26" hidden="1" x14ac:dyDescent="0.3">
      <c r="A83" s="222"/>
    </row>
    <row r="84" spans="1:26" hidden="1" x14ac:dyDescent="0.3">
      <c r="A84" s="222"/>
    </row>
    <row r="85" spans="1:26" hidden="1" x14ac:dyDescent="0.3">
      <c r="A85" s="222"/>
    </row>
    <row r="86" spans="1:26" hidden="1" x14ac:dyDescent="0.3">
      <c r="A86" s="222"/>
    </row>
    <row r="87" spans="1:26" hidden="1" x14ac:dyDescent="0.3">
      <c r="A87" s="222"/>
    </row>
    <row r="88" spans="1:26" hidden="1" x14ac:dyDescent="0.3">
      <c r="A88" s="222"/>
    </row>
    <row r="89" spans="1:26" hidden="1" x14ac:dyDescent="0.3">
      <c r="A89" s="222"/>
    </row>
    <row r="90" spans="1:26" hidden="1" x14ac:dyDescent="0.3">
      <c r="A90" s="222"/>
      <c r="K90" s="264"/>
      <c r="L90" s="265"/>
      <c r="M90" s="265"/>
      <c r="N90" s="266"/>
      <c r="O90" s="266"/>
      <c r="P90" s="266"/>
      <c r="Q90" s="266"/>
      <c r="R90" s="266"/>
      <c r="S90" s="266"/>
      <c r="T90" s="266"/>
      <c r="U90" s="266"/>
      <c r="V90" s="266"/>
      <c r="W90" s="266"/>
      <c r="X90" s="266"/>
      <c r="Y90" s="266"/>
      <c r="Z90" s="266"/>
    </row>
    <row r="91" spans="1:26" hidden="1" x14ac:dyDescent="0.3">
      <c r="A91" s="222"/>
      <c r="K91" s="269"/>
      <c r="L91" s="270"/>
      <c r="M91" s="270"/>
      <c r="N91" s="271"/>
      <c r="O91" s="271"/>
      <c r="P91" s="271"/>
      <c r="Q91" s="271"/>
      <c r="R91" s="271"/>
      <c r="S91" s="271"/>
      <c r="T91" s="271"/>
      <c r="U91" s="271"/>
      <c r="V91" s="271"/>
      <c r="W91" s="271"/>
      <c r="X91" s="271"/>
      <c r="Y91" s="271"/>
      <c r="Z91" s="271"/>
    </row>
    <row r="92" spans="1:26" hidden="1" x14ac:dyDescent="0.3">
      <c r="A92" s="222"/>
    </row>
    <row r="93" spans="1:26" hidden="1" x14ac:dyDescent="0.3">
      <c r="A93" s="222"/>
    </row>
    <row r="94" spans="1:26" hidden="1" x14ac:dyDescent="0.3">
      <c r="A94" s="222"/>
    </row>
    <row r="95" spans="1:26" hidden="1" x14ac:dyDescent="0.3">
      <c r="A95" s="222"/>
    </row>
    <row r="96" spans="1:26" hidden="1" x14ac:dyDescent="0.3">
      <c r="A96" s="222"/>
    </row>
    <row r="97" spans="1:43" hidden="1" x14ac:dyDescent="0.3">
      <c r="A97" s="222"/>
    </row>
    <row r="98" spans="1:43" hidden="1" x14ac:dyDescent="0.3">
      <c r="A98" s="222"/>
    </row>
    <row r="99" spans="1:43" hidden="1" x14ac:dyDescent="0.3">
      <c r="A99" s="222"/>
    </row>
    <row r="100" spans="1:43" hidden="1" x14ac:dyDescent="0.3">
      <c r="A100" s="222"/>
    </row>
    <row r="101" spans="1:43" hidden="1" x14ac:dyDescent="0.3">
      <c r="A101" s="222"/>
    </row>
    <row r="102" spans="1:43" hidden="1" x14ac:dyDescent="0.3">
      <c r="A102" s="222"/>
      <c r="K102" s="264"/>
      <c r="L102" s="265"/>
      <c r="M102" s="265"/>
      <c r="N102" s="266"/>
      <c r="O102" s="266"/>
      <c r="P102" s="266"/>
      <c r="Q102" s="266"/>
      <c r="R102" s="266"/>
      <c r="S102" s="266"/>
      <c r="T102" s="266"/>
      <c r="U102" s="266"/>
      <c r="V102" s="266"/>
      <c r="W102" s="266"/>
      <c r="X102" s="266"/>
      <c r="Y102" s="266"/>
      <c r="Z102" s="266"/>
    </row>
    <row r="103" spans="1:43" hidden="1" x14ac:dyDescent="0.3">
      <c r="A103" s="222"/>
      <c r="K103" s="264"/>
      <c r="L103" s="265"/>
      <c r="M103" s="265"/>
      <c r="N103" s="266"/>
      <c r="O103" s="266"/>
      <c r="P103" s="266"/>
      <c r="Q103" s="266"/>
      <c r="R103" s="266"/>
      <c r="S103" s="266"/>
      <c r="T103" s="266"/>
      <c r="U103" s="266"/>
      <c r="V103" s="266"/>
      <c r="W103" s="266"/>
      <c r="X103" s="266"/>
      <c r="Y103" s="266"/>
      <c r="Z103" s="266"/>
    </row>
    <row r="104" spans="1:43" hidden="1" x14ac:dyDescent="0.3">
      <c r="A104" s="222"/>
    </row>
    <row r="105" spans="1:43" hidden="1" x14ac:dyDescent="0.3">
      <c r="A105" s="222"/>
      <c r="AQ105" s="272"/>
    </row>
    <row r="106" spans="1:43" hidden="1" x14ac:dyDescent="0.3">
      <c r="A106" s="222"/>
      <c r="AQ106" s="272"/>
    </row>
    <row r="107" spans="1:43" hidden="1" x14ac:dyDescent="0.3">
      <c r="A107" s="222"/>
      <c r="AQ107" s="272"/>
    </row>
    <row r="108" spans="1:43" hidden="1" x14ac:dyDescent="0.3">
      <c r="A108" s="222"/>
    </row>
    <row r="109" spans="1:43" hidden="1" x14ac:dyDescent="0.3">
      <c r="A109" s="222"/>
    </row>
    <row r="110" spans="1:43" hidden="1" x14ac:dyDescent="0.3">
      <c r="A110" s="222"/>
    </row>
    <row r="111" spans="1:43" hidden="1" x14ac:dyDescent="0.3">
      <c r="A111" s="222"/>
    </row>
    <row r="112" spans="1:43" hidden="1" x14ac:dyDescent="0.3">
      <c r="A112" s="222"/>
    </row>
    <row r="113" spans="1:26" hidden="1" x14ac:dyDescent="0.3">
      <c r="A113" s="222"/>
    </row>
    <row r="114" spans="1:26" hidden="1" x14ac:dyDescent="0.3">
      <c r="A114" s="222"/>
      <c r="K114" s="264"/>
      <c r="L114" s="265"/>
      <c r="M114" s="265"/>
      <c r="N114" s="266"/>
      <c r="O114" s="266"/>
      <c r="P114" s="266"/>
      <c r="Q114" s="266"/>
      <c r="R114" s="266"/>
      <c r="S114" s="266"/>
      <c r="T114" s="266"/>
      <c r="U114" s="266"/>
      <c r="V114" s="266"/>
      <c r="W114" s="266"/>
      <c r="X114" s="266"/>
      <c r="Y114" s="266"/>
      <c r="Z114" s="266"/>
    </row>
    <row r="115" spans="1:26" hidden="1" x14ac:dyDescent="0.3">
      <c r="A115" s="222"/>
      <c r="K115" s="264"/>
      <c r="L115" s="265"/>
      <c r="M115" s="265"/>
      <c r="N115" s="266"/>
      <c r="O115" s="266"/>
      <c r="P115" s="266"/>
      <c r="Q115" s="266"/>
      <c r="R115" s="266"/>
      <c r="S115" s="266"/>
      <c r="T115" s="266"/>
      <c r="U115" s="266"/>
      <c r="V115" s="266"/>
      <c r="W115" s="266"/>
      <c r="X115" s="266"/>
      <c r="Y115" s="266"/>
      <c r="Z115" s="266"/>
    </row>
    <row r="116" spans="1:26" hidden="1" x14ac:dyDescent="0.3">
      <c r="A116" s="222"/>
    </row>
    <row r="117" spans="1:26" hidden="1" x14ac:dyDescent="0.3">
      <c r="A117" s="222"/>
    </row>
    <row r="118" spans="1:26" hidden="1" x14ac:dyDescent="0.3">
      <c r="A118" s="222"/>
    </row>
    <row r="119" spans="1:26" hidden="1" x14ac:dyDescent="0.3">
      <c r="A119" s="222"/>
    </row>
    <row r="120" spans="1:26" hidden="1" x14ac:dyDescent="0.3">
      <c r="A120" s="222"/>
    </row>
    <row r="121" spans="1:26" hidden="1" x14ac:dyDescent="0.3">
      <c r="A121" s="222"/>
    </row>
    <row r="122" spans="1:26" hidden="1" x14ac:dyDescent="0.3">
      <c r="A122" s="222"/>
    </row>
    <row r="123" spans="1:26" hidden="1" x14ac:dyDescent="0.3">
      <c r="A123" s="222"/>
    </row>
    <row r="124" spans="1:26" hidden="1" x14ac:dyDescent="0.3">
      <c r="A124" s="222"/>
    </row>
    <row r="125" spans="1:26" hidden="1" x14ac:dyDescent="0.3">
      <c r="A125" s="222"/>
    </row>
    <row r="126" spans="1:26" hidden="1" x14ac:dyDescent="0.3">
      <c r="A126" s="222"/>
      <c r="K126" s="264"/>
      <c r="L126" s="265"/>
      <c r="M126" s="265"/>
      <c r="N126" s="266"/>
      <c r="O126" s="266"/>
      <c r="P126" s="266"/>
      <c r="Q126" s="266"/>
      <c r="R126" s="266"/>
      <c r="S126" s="266"/>
      <c r="T126" s="266"/>
      <c r="U126" s="266"/>
      <c r="V126" s="266"/>
      <c r="W126" s="266"/>
      <c r="X126" s="266"/>
      <c r="Y126" s="266"/>
      <c r="Z126" s="266"/>
    </row>
    <row r="127" spans="1:26" hidden="1" x14ac:dyDescent="0.3">
      <c r="A127" s="222"/>
      <c r="K127" s="264"/>
      <c r="L127" s="265"/>
      <c r="M127" s="265"/>
      <c r="N127" s="266"/>
      <c r="O127" s="266"/>
      <c r="P127" s="266"/>
      <c r="Q127" s="266"/>
      <c r="R127" s="266"/>
      <c r="S127" s="266"/>
      <c r="T127" s="266"/>
      <c r="U127" s="266"/>
      <c r="V127" s="266"/>
      <c r="W127" s="266"/>
      <c r="X127" s="266"/>
      <c r="Y127" s="266"/>
      <c r="Z127" s="266"/>
    </row>
    <row r="128" spans="1:26" hidden="1" x14ac:dyDescent="0.3">
      <c r="A128" s="222"/>
    </row>
    <row r="129" spans="1:26" hidden="1" x14ac:dyDescent="0.3">
      <c r="A129" s="222"/>
    </row>
    <row r="130" spans="1:26" hidden="1" x14ac:dyDescent="0.3">
      <c r="A130" s="222"/>
    </row>
    <row r="131" spans="1:26" hidden="1" x14ac:dyDescent="0.3">
      <c r="A131" s="222"/>
    </row>
    <row r="132" spans="1:26" hidden="1" x14ac:dyDescent="0.3">
      <c r="A132" s="222"/>
    </row>
    <row r="133" spans="1:26" hidden="1" x14ac:dyDescent="0.3">
      <c r="A133" s="222"/>
    </row>
    <row r="134" spans="1:26" hidden="1" x14ac:dyDescent="0.3">
      <c r="A134" s="222"/>
    </row>
    <row r="135" spans="1:26" hidden="1" x14ac:dyDescent="0.3">
      <c r="A135" s="222"/>
    </row>
    <row r="136" spans="1:26" hidden="1" x14ac:dyDescent="0.3">
      <c r="A136" s="222"/>
    </row>
    <row r="137" spans="1:26" hidden="1" x14ac:dyDescent="0.3">
      <c r="A137" s="222"/>
    </row>
    <row r="138" spans="1:26" hidden="1" x14ac:dyDescent="0.3">
      <c r="A138" s="222"/>
      <c r="K138" s="264"/>
      <c r="L138" s="265"/>
      <c r="M138" s="265"/>
      <c r="N138" s="266"/>
      <c r="O138" s="266"/>
      <c r="P138" s="266"/>
      <c r="Q138" s="266"/>
      <c r="R138" s="266"/>
      <c r="S138" s="266"/>
      <c r="T138" s="266"/>
      <c r="U138" s="266"/>
      <c r="V138" s="266"/>
      <c r="W138" s="266"/>
      <c r="X138" s="266"/>
      <c r="Y138" s="266"/>
      <c r="Z138" s="266"/>
    </row>
    <row r="139" spans="1:26" hidden="1" x14ac:dyDescent="0.3">
      <c r="A139" s="222"/>
    </row>
    <row r="140" spans="1:26" hidden="1" x14ac:dyDescent="0.3">
      <c r="A140" s="222"/>
    </row>
    <row r="141" spans="1:26" hidden="1" x14ac:dyDescent="0.3">
      <c r="A141" s="222"/>
    </row>
    <row r="142" spans="1:26" hidden="1" x14ac:dyDescent="0.3">
      <c r="A142" s="222"/>
    </row>
    <row r="143" spans="1:26" hidden="1" x14ac:dyDescent="0.3">
      <c r="A143" s="222"/>
    </row>
    <row r="144" spans="1:26" hidden="1" x14ac:dyDescent="0.3">
      <c r="A144" s="222"/>
    </row>
    <row r="145" spans="1:26" hidden="1" x14ac:dyDescent="0.3">
      <c r="A145" s="222"/>
    </row>
    <row r="146" spans="1:26" hidden="1" x14ac:dyDescent="0.3">
      <c r="A146" s="222"/>
    </row>
    <row r="147" spans="1:26" hidden="1" x14ac:dyDescent="0.3">
      <c r="A147" s="222"/>
    </row>
    <row r="148" spans="1:26" hidden="1" x14ac:dyDescent="0.3">
      <c r="A148" s="222"/>
    </row>
    <row r="149" spans="1:26" hidden="1" x14ac:dyDescent="0.3">
      <c r="A149" s="222"/>
    </row>
    <row r="150" spans="1:26" hidden="1" x14ac:dyDescent="0.3">
      <c r="A150" s="222"/>
      <c r="K150" s="264"/>
      <c r="L150" s="265"/>
      <c r="M150" s="265"/>
      <c r="N150" s="266"/>
      <c r="O150" s="266"/>
      <c r="P150" s="266"/>
      <c r="Q150" s="266"/>
      <c r="R150" s="266"/>
      <c r="S150" s="266"/>
      <c r="T150" s="266"/>
      <c r="U150" s="266"/>
      <c r="V150" s="266"/>
      <c r="W150" s="266"/>
      <c r="X150" s="266"/>
      <c r="Y150" s="266"/>
      <c r="Z150" s="266"/>
    </row>
    <row r="151" spans="1:26" hidden="1" x14ac:dyDescent="0.3">
      <c r="A151" s="222"/>
      <c r="K151" s="66"/>
    </row>
    <row r="152" spans="1:26" hidden="1" x14ac:dyDescent="0.3">
      <c r="A152" s="222"/>
      <c r="K152" s="66"/>
    </row>
    <row r="153" spans="1:26" hidden="1" x14ac:dyDescent="0.3">
      <c r="A153" s="222"/>
      <c r="K153" s="66"/>
    </row>
    <row r="154" spans="1:26" hidden="1" x14ac:dyDescent="0.3">
      <c r="A154" s="222"/>
      <c r="K154" s="66"/>
    </row>
    <row r="155" spans="1:26" hidden="1" x14ac:dyDescent="0.3">
      <c r="A155" s="222"/>
      <c r="K155" s="66"/>
    </row>
    <row r="156" spans="1:26" hidden="1" x14ac:dyDescent="0.3">
      <c r="A156" s="222"/>
      <c r="K156" s="66"/>
    </row>
    <row r="157" spans="1:26" hidden="1" x14ac:dyDescent="0.3">
      <c r="A157" s="222"/>
      <c r="K157" s="66"/>
    </row>
    <row r="158" spans="1:26" hidden="1" x14ac:dyDescent="0.3">
      <c r="A158" s="222"/>
      <c r="K158" s="66"/>
    </row>
    <row r="159" spans="1:26" hidden="1" x14ac:dyDescent="0.3">
      <c r="A159" s="222"/>
      <c r="K159" s="66"/>
    </row>
    <row r="160" spans="1:26" hidden="1" x14ac:dyDescent="0.3">
      <c r="A160" s="222"/>
      <c r="K160" s="66"/>
    </row>
    <row r="161" spans="1:26" hidden="1" x14ac:dyDescent="0.3">
      <c r="A161" s="222"/>
      <c r="K161" s="66"/>
    </row>
    <row r="162" spans="1:26" hidden="1" x14ac:dyDescent="0.3">
      <c r="A162" s="222"/>
      <c r="K162" s="273"/>
      <c r="L162" s="265"/>
      <c r="M162" s="265"/>
      <c r="N162" s="266"/>
      <c r="O162" s="266"/>
      <c r="P162" s="266"/>
      <c r="Q162" s="266"/>
      <c r="R162" s="266"/>
      <c r="S162" s="266"/>
      <c r="T162" s="266"/>
      <c r="U162" s="266"/>
      <c r="V162" s="266"/>
      <c r="W162" s="266"/>
      <c r="X162" s="266"/>
      <c r="Y162" s="266"/>
      <c r="Z162" s="266"/>
    </row>
    <row r="163" spans="1:26" hidden="1" x14ac:dyDescent="0.3">
      <c r="A163" s="222"/>
      <c r="K163" s="66"/>
    </row>
    <row r="164" spans="1:26" hidden="1" x14ac:dyDescent="0.3">
      <c r="A164" s="222"/>
      <c r="K164" s="66"/>
    </row>
    <row r="165" spans="1:26" hidden="1" x14ac:dyDescent="0.3">
      <c r="A165" s="222"/>
      <c r="K165" s="66"/>
    </row>
    <row r="166" spans="1:26" hidden="1" x14ac:dyDescent="0.3">
      <c r="A166" s="222"/>
      <c r="K166" s="66"/>
    </row>
    <row r="167" spans="1:26" hidden="1" x14ac:dyDescent="0.3">
      <c r="A167" s="222"/>
      <c r="K167" s="66"/>
    </row>
    <row r="168" spans="1:26" hidden="1" x14ac:dyDescent="0.3">
      <c r="A168" s="222"/>
      <c r="K168" s="66"/>
    </row>
    <row r="169" spans="1:26" hidden="1" x14ac:dyDescent="0.3">
      <c r="A169" s="222"/>
      <c r="K169" s="66"/>
    </row>
    <row r="170" spans="1:26" hidden="1" x14ac:dyDescent="0.3">
      <c r="A170" s="222"/>
      <c r="K170" s="66"/>
    </row>
    <row r="171" spans="1:26" hidden="1" x14ac:dyDescent="0.3">
      <c r="A171" s="222"/>
      <c r="K171" s="66"/>
    </row>
    <row r="172" spans="1:26" hidden="1" x14ac:dyDescent="0.3">
      <c r="A172" s="222"/>
      <c r="K172" s="66"/>
    </row>
    <row r="173" spans="1:26" hidden="1" x14ac:dyDescent="0.3">
      <c r="A173" s="222"/>
      <c r="K173" s="66"/>
    </row>
    <row r="174" spans="1:26" hidden="1" x14ac:dyDescent="0.3">
      <c r="A174" s="222"/>
      <c r="K174" s="273"/>
      <c r="L174" s="265"/>
      <c r="M174" s="265"/>
      <c r="N174" s="266"/>
      <c r="O174" s="266"/>
      <c r="P174" s="266"/>
      <c r="Q174" s="266"/>
      <c r="R174" s="266"/>
      <c r="S174" s="266"/>
      <c r="T174" s="266"/>
      <c r="U174" s="266"/>
      <c r="V174" s="266"/>
      <c r="W174" s="266"/>
      <c r="X174" s="266"/>
      <c r="Y174" s="266"/>
      <c r="Z174" s="266"/>
    </row>
    <row r="175" spans="1:26" hidden="1" x14ac:dyDescent="0.3">
      <c r="A175" s="222"/>
      <c r="K175" s="264"/>
      <c r="L175" s="265"/>
      <c r="M175" s="265"/>
      <c r="N175" s="266"/>
      <c r="O175" s="266"/>
      <c r="P175" s="266"/>
      <c r="Q175" s="266"/>
      <c r="R175" s="266"/>
      <c r="S175" s="266"/>
      <c r="T175" s="266"/>
      <c r="U175" s="266"/>
      <c r="V175" s="266"/>
      <c r="W175" s="266"/>
      <c r="X175" s="266"/>
      <c r="Y175" s="266"/>
      <c r="Z175" s="266"/>
    </row>
    <row r="176" spans="1:26" hidden="1" x14ac:dyDescent="0.3">
      <c r="A176" s="222"/>
    </row>
    <row r="177" spans="1:26" hidden="1" x14ac:dyDescent="0.3">
      <c r="A177" s="222"/>
    </row>
    <row r="178" spans="1:26" hidden="1" x14ac:dyDescent="0.3">
      <c r="A178" s="222"/>
    </row>
    <row r="179" spans="1:26" hidden="1" x14ac:dyDescent="0.3">
      <c r="A179" s="222"/>
    </row>
    <row r="180" spans="1:26" hidden="1" x14ac:dyDescent="0.3">
      <c r="A180" s="222"/>
    </row>
    <row r="181" spans="1:26" hidden="1" x14ac:dyDescent="0.3">
      <c r="A181" s="222"/>
    </row>
    <row r="182" spans="1:26" hidden="1" x14ac:dyDescent="0.3">
      <c r="A182" s="222"/>
    </row>
    <row r="183" spans="1:26" hidden="1" x14ac:dyDescent="0.3">
      <c r="A183" s="222"/>
    </row>
    <row r="184" spans="1:26" hidden="1" x14ac:dyDescent="0.3"/>
    <row r="185" spans="1:26" hidden="1" x14ac:dyDescent="0.3"/>
    <row r="186" spans="1:26" hidden="1" x14ac:dyDescent="0.3">
      <c r="K186" s="264"/>
      <c r="L186" s="265"/>
      <c r="M186" s="265"/>
      <c r="N186" s="266"/>
      <c r="O186" s="266"/>
      <c r="P186" s="266"/>
      <c r="Q186" s="266"/>
      <c r="R186" s="266"/>
      <c r="S186" s="266"/>
      <c r="T186" s="266"/>
      <c r="U186" s="266"/>
      <c r="V186" s="266"/>
      <c r="W186" s="266"/>
      <c r="X186" s="266"/>
      <c r="Y186" s="266"/>
      <c r="Z186" s="266"/>
    </row>
    <row r="187" spans="1:26" hidden="1" x14ac:dyDescent="0.3">
      <c r="K187" s="264"/>
      <c r="L187" s="265"/>
      <c r="M187" s="265"/>
      <c r="N187" s="266"/>
      <c r="O187" s="266"/>
      <c r="P187" s="266"/>
      <c r="Q187" s="266"/>
      <c r="R187" s="266"/>
      <c r="S187" s="266"/>
      <c r="T187" s="266"/>
      <c r="U187" s="266"/>
      <c r="V187" s="266"/>
      <c r="W187" s="266"/>
      <c r="X187" s="266"/>
      <c r="Y187" s="266"/>
      <c r="Z187" s="266"/>
    </row>
    <row r="188" spans="1:26" hidden="1" x14ac:dyDescent="0.3"/>
    <row r="189" spans="1:26" hidden="1" x14ac:dyDescent="0.3"/>
    <row r="190" spans="1:26" hidden="1" x14ac:dyDescent="0.3"/>
    <row r="191" spans="1:26" hidden="1" x14ac:dyDescent="0.3"/>
    <row r="192" spans="1:26" hidden="1" x14ac:dyDescent="0.3"/>
    <row r="193" spans="11:26" hidden="1" x14ac:dyDescent="0.3"/>
    <row r="194" spans="11:26" hidden="1" x14ac:dyDescent="0.3"/>
    <row r="195" spans="11:26" hidden="1" x14ac:dyDescent="0.3"/>
    <row r="196" spans="11:26" hidden="1" x14ac:dyDescent="0.3"/>
    <row r="197" spans="11:26" hidden="1" x14ac:dyDescent="0.3"/>
    <row r="198" spans="11:26" hidden="1" x14ac:dyDescent="0.3"/>
    <row r="199" spans="11:26" hidden="1" x14ac:dyDescent="0.3">
      <c r="K199" s="273"/>
      <c r="L199" s="265"/>
      <c r="M199" s="265"/>
      <c r="N199" s="266"/>
      <c r="O199" s="266"/>
      <c r="P199" s="266"/>
      <c r="Q199" s="266"/>
      <c r="R199" s="266"/>
      <c r="S199" s="266"/>
      <c r="T199" s="266"/>
      <c r="U199" s="266"/>
      <c r="V199" s="266"/>
      <c r="W199" s="266"/>
      <c r="X199" s="266"/>
      <c r="Y199" s="266"/>
      <c r="Z199" s="266"/>
    </row>
    <row r="200" spans="11:26" hidden="1" x14ac:dyDescent="0.3">
      <c r="K200" s="66"/>
    </row>
    <row r="201" spans="11:26" hidden="1" x14ac:dyDescent="0.3">
      <c r="K201" s="66"/>
    </row>
    <row r="202" spans="11:26" hidden="1" x14ac:dyDescent="0.3">
      <c r="K202" s="66"/>
    </row>
    <row r="203" spans="11:26" hidden="1" x14ac:dyDescent="0.3">
      <c r="K203" s="66"/>
    </row>
    <row r="204" spans="11:26" hidden="1" x14ac:dyDescent="0.3">
      <c r="K204" s="66"/>
    </row>
    <row r="205" spans="11:26" hidden="1" x14ac:dyDescent="0.3">
      <c r="K205" s="66"/>
    </row>
    <row r="206" spans="11:26" hidden="1" x14ac:dyDescent="0.3">
      <c r="K206" s="66"/>
    </row>
    <row r="207" spans="11:26" hidden="1" x14ac:dyDescent="0.3">
      <c r="K207" s="66"/>
    </row>
    <row r="208" spans="11:26" hidden="1" x14ac:dyDescent="0.3">
      <c r="K208" s="66"/>
    </row>
    <row r="209" spans="11:26" hidden="1" x14ac:dyDescent="0.3">
      <c r="K209" s="66"/>
    </row>
    <row r="210" spans="11:26" hidden="1" x14ac:dyDescent="0.3">
      <c r="K210" s="66"/>
    </row>
    <row r="211" spans="11:26" hidden="1" x14ac:dyDescent="0.3">
      <c r="K211" s="273"/>
      <c r="L211" s="265"/>
      <c r="M211" s="265"/>
      <c r="N211" s="266"/>
      <c r="O211" s="266"/>
      <c r="P211" s="266"/>
      <c r="Q211" s="266"/>
      <c r="R211" s="266"/>
      <c r="S211" s="266"/>
      <c r="T211" s="266"/>
      <c r="U211" s="266"/>
      <c r="V211" s="266"/>
      <c r="W211" s="266"/>
      <c r="X211" s="266"/>
      <c r="Y211" s="266"/>
      <c r="Z211" s="266"/>
    </row>
    <row r="212" spans="11:26" hidden="1" x14ac:dyDescent="0.3">
      <c r="K212" s="66"/>
    </row>
    <row r="213" spans="11:26" hidden="1" x14ac:dyDescent="0.3">
      <c r="K213" s="66"/>
    </row>
    <row r="214" spans="11:26" hidden="1" x14ac:dyDescent="0.3">
      <c r="K214" s="66"/>
    </row>
    <row r="215" spans="11:26" hidden="1" x14ac:dyDescent="0.3">
      <c r="K215" s="66"/>
    </row>
    <row r="216" spans="11:26" hidden="1" x14ac:dyDescent="0.3">
      <c r="K216" s="66"/>
    </row>
    <row r="217" spans="11:26" hidden="1" x14ac:dyDescent="0.3">
      <c r="K217" s="66"/>
    </row>
    <row r="218" spans="11:26" hidden="1" x14ac:dyDescent="0.3">
      <c r="K218" s="66"/>
    </row>
    <row r="219" spans="11:26" hidden="1" x14ac:dyDescent="0.3">
      <c r="K219" s="66"/>
    </row>
    <row r="220" spans="11:26" hidden="1" x14ac:dyDescent="0.3">
      <c r="K220" s="66"/>
    </row>
    <row r="221" spans="11:26" hidden="1" x14ac:dyDescent="0.3">
      <c r="K221" s="66"/>
    </row>
    <row r="222" spans="11:26" hidden="1" x14ac:dyDescent="0.3">
      <c r="K222" s="66"/>
    </row>
    <row r="223" spans="11:26" hidden="1" x14ac:dyDescent="0.3">
      <c r="K223" s="273"/>
      <c r="L223" s="265"/>
      <c r="M223" s="265"/>
      <c r="N223" s="266"/>
      <c r="O223" s="266"/>
      <c r="P223" s="266"/>
      <c r="Q223" s="266"/>
      <c r="R223" s="266"/>
      <c r="S223" s="266"/>
      <c r="T223" s="266"/>
      <c r="U223" s="266"/>
      <c r="V223" s="266"/>
      <c r="W223" s="266"/>
      <c r="X223" s="266"/>
      <c r="Y223" s="266"/>
      <c r="Z223" s="266"/>
    </row>
    <row r="224" spans="11:26" hidden="1" x14ac:dyDescent="0.3">
      <c r="K224" s="66"/>
    </row>
    <row r="225" spans="11:26" hidden="1" x14ac:dyDescent="0.3">
      <c r="K225" s="66"/>
    </row>
    <row r="226" spans="11:26" hidden="1" x14ac:dyDescent="0.3">
      <c r="K226" s="66"/>
    </row>
    <row r="227" spans="11:26" hidden="1" x14ac:dyDescent="0.3">
      <c r="K227" s="66"/>
    </row>
    <row r="228" spans="11:26" hidden="1" x14ac:dyDescent="0.3">
      <c r="K228" s="66"/>
    </row>
    <row r="229" spans="11:26" hidden="1" x14ac:dyDescent="0.3">
      <c r="K229" s="66"/>
    </row>
    <row r="230" spans="11:26" hidden="1" x14ac:dyDescent="0.3">
      <c r="K230" s="66"/>
    </row>
    <row r="231" spans="11:26" hidden="1" x14ac:dyDescent="0.3">
      <c r="K231" s="66"/>
    </row>
    <row r="232" spans="11:26" hidden="1" x14ac:dyDescent="0.3">
      <c r="K232" s="66"/>
    </row>
    <row r="233" spans="11:26" hidden="1" x14ac:dyDescent="0.3">
      <c r="K233" s="66"/>
    </row>
    <row r="234" spans="11:26" hidden="1" x14ac:dyDescent="0.3">
      <c r="K234" s="66"/>
    </row>
    <row r="235" spans="11:26" hidden="1" x14ac:dyDescent="0.3">
      <c r="K235" s="273"/>
      <c r="L235" s="265"/>
      <c r="M235" s="265"/>
      <c r="N235" s="266"/>
      <c r="O235" s="266"/>
      <c r="P235" s="266"/>
      <c r="Q235" s="266"/>
      <c r="R235" s="266"/>
      <c r="S235" s="266"/>
      <c r="T235" s="266"/>
      <c r="U235" s="266"/>
      <c r="V235" s="266"/>
      <c r="W235" s="266"/>
      <c r="X235" s="266"/>
      <c r="Y235" s="266"/>
      <c r="Z235" s="266"/>
    </row>
    <row r="236" spans="11:26" hidden="1" x14ac:dyDescent="0.3">
      <c r="K236" s="66"/>
    </row>
    <row r="237" spans="11:26" hidden="1" x14ac:dyDescent="0.3">
      <c r="K237" s="66"/>
    </row>
    <row r="238" spans="11:26" hidden="1" x14ac:dyDescent="0.3">
      <c r="K238" s="66"/>
    </row>
    <row r="239" spans="11:26" hidden="1" x14ac:dyDescent="0.3">
      <c r="K239" s="66"/>
    </row>
    <row r="240" spans="11:26" hidden="1" x14ac:dyDescent="0.3">
      <c r="K240" s="66"/>
    </row>
    <row r="241" spans="11:11" hidden="1" x14ac:dyDescent="0.3">
      <c r="K241" s="66"/>
    </row>
    <row r="242" spans="11:11" hidden="1" x14ac:dyDescent="0.3">
      <c r="K242" s="66"/>
    </row>
    <row r="243" spans="11:11" hidden="1" x14ac:dyDescent="0.3">
      <c r="K243" s="66"/>
    </row>
    <row r="244" spans="11:11" hidden="1" x14ac:dyDescent="0.3">
      <c r="K244" s="66"/>
    </row>
    <row r="245" spans="11:11" hidden="1" x14ac:dyDescent="0.3">
      <c r="K245" s="66"/>
    </row>
    <row r="246" spans="11:11" hidden="1" x14ac:dyDescent="0.3">
      <c r="K246" s="66"/>
    </row>
    <row r="247" spans="11:11" hidden="1" x14ac:dyDescent="0.3">
      <c r="K247" s="66"/>
    </row>
    <row r="248" spans="11:11" hidden="1" x14ac:dyDescent="0.3">
      <c r="K248" s="66"/>
    </row>
    <row r="249" spans="11:11" hidden="1" x14ac:dyDescent="0.3">
      <c r="K249" s="66"/>
    </row>
    <row r="250" spans="11:11" hidden="1" x14ac:dyDescent="0.3"/>
    <row r="251" spans="11:11" hidden="1" x14ac:dyDescent="0.3"/>
    <row r="252" spans="11:11" hidden="1" x14ac:dyDescent="0.3"/>
    <row r="253" spans="11:11" hidden="1" x14ac:dyDescent="0.3"/>
    <row r="254" spans="11:11" hidden="1" x14ac:dyDescent="0.3"/>
    <row r="255" spans="11:11" hidden="1" x14ac:dyDescent="0.3"/>
    <row r="256" spans="11:11" hidden="1" x14ac:dyDescent="0.3"/>
    <row r="257" spans="11:11" hidden="1" x14ac:dyDescent="0.3"/>
    <row r="258" spans="11:11" hidden="1" x14ac:dyDescent="0.3"/>
    <row r="259" spans="11:11" ht="12.75" hidden="1" customHeight="1" x14ac:dyDescent="0.3">
      <c r="K259" s="66"/>
    </row>
    <row r="260" spans="11:11" hidden="1" x14ac:dyDescent="0.3">
      <c r="K260" s="66"/>
    </row>
    <row r="261" spans="11:11" hidden="1" x14ac:dyDescent="0.3">
      <c r="K261" s="66"/>
    </row>
    <row r="262" spans="11:11" hidden="1" x14ac:dyDescent="0.3"/>
    <row r="263" spans="11:11" hidden="1" x14ac:dyDescent="0.3"/>
    <row r="264" spans="11:11" hidden="1" x14ac:dyDescent="0.3"/>
    <row r="265" spans="11:11" hidden="1" x14ac:dyDescent="0.3"/>
    <row r="266" spans="11:11" hidden="1" x14ac:dyDescent="0.3"/>
    <row r="267" spans="11:11" hidden="1" x14ac:dyDescent="0.3"/>
    <row r="268" spans="11:11" hidden="1" x14ac:dyDescent="0.3"/>
    <row r="269" spans="11:11" hidden="1" x14ac:dyDescent="0.3"/>
    <row r="270" spans="11:11" hidden="1" x14ac:dyDescent="0.3"/>
    <row r="271" spans="11:11" hidden="1" x14ac:dyDescent="0.3"/>
    <row r="272" spans="11:11" hidden="1" x14ac:dyDescent="0.3"/>
    <row r="273" hidden="1" x14ac:dyDescent="0.3"/>
    <row r="274" hidden="1" x14ac:dyDescent="0.3"/>
    <row r="275" hidden="1" x14ac:dyDescent="0.3"/>
    <row r="276" hidden="1" x14ac:dyDescent="0.3"/>
    <row r="277" hidden="1" x14ac:dyDescent="0.3"/>
    <row r="278" hidden="1" x14ac:dyDescent="0.3"/>
    <row r="279" hidden="1" x14ac:dyDescent="0.3"/>
    <row r="280" hidden="1" x14ac:dyDescent="0.3"/>
    <row r="281" hidden="1" x14ac:dyDescent="0.3"/>
    <row r="282" hidden="1" x14ac:dyDescent="0.3"/>
    <row r="283" hidden="1" x14ac:dyDescent="0.3"/>
    <row r="284" hidden="1" x14ac:dyDescent="0.3"/>
    <row r="285" hidden="1" x14ac:dyDescent="0.3"/>
    <row r="286" hidden="1" x14ac:dyDescent="0.3"/>
    <row r="287" hidden="1" x14ac:dyDescent="0.3"/>
    <row r="288" hidden="1" x14ac:dyDescent="0.3"/>
    <row r="289" hidden="1" x14ac:dyDescent="0.3"/>
    <row r="290" hidden="1" x14ac:dyDescent="0.3"/>
    <row r="291" hidden="1" x14ac:dyDescent="0.3"/>
    <row r="292" hidden="1" x14ac:dyDescent="0.3"/>
    <row r="293" hidden="1" x14ac:dyDescent="0.3"/>
    <row r="294" hidden="1" x14ac:dyDescent="0.3"/>
    <row r="295" hidden="1" x14ac:dyDescent="0.3"/>
    <row r="296" hidden="1" x14ac:dyDescent="0.3"/>
    <row r="297" hidden="1" x14ac:dyDescent="0.3"/>
    <row r="298" hidden="1" x14ac:dyDescent="0.3"/>
    <row r="299" hidden="1" x14ac:dyDescent="0.3"/>
    <row r="300" hidden="1" x14ac:dyDescent="0.3"/>
    <row r="301" hidden="1" x14ac:dyDescent="0.3"/>
    <row r="302" hidden="1" x14ac:dyDescent="0.3"/>
    <row r="303" hidden="1" x14ac:dyDescent="0.3"/>
    <row r="304" hidden="1" x14ac:dyDescent="0.3"/>
    <row r="305" spans="26:26" hidden="1" x14ac:dyDescent="0.3"/>
    <row r="306" spans="26:26" hidden="1" x14ac:dyDescent="0.3"/>
    <row r="307" spans="26:26" hidden="1" x14ac:dyDescent="0.3"/>
    <row r="308" spans="26:26" hidden="1" x14ac:dyDescent="0.3"/>
    <row r="309" spans="26:26" hidden="1" x14ac:dyDescent="0.3"/>
    <row r="310" spans="26:26" hidden="1" x14ac:dyDescent="0.3"/>
    <row r="311" spans="26:26" hidden="1" x14ac:dyDescent="0.3"/>
    <row r="312" spans="26:26" hidden="1" x14ac:dyDescent="0.3"/>
    <row r="313" spans="26:26" hidden="1" x14ac:dyDescent="0.3"/>
    <row r="314" spans="26:26" hidden="1" x14ac:dyDescent="0.3"/>
    <row r="315" spans="26:26" hidden="1" x14ac:dyDescent="0.3"/>
    <row r="316" spans="26:26" hidden="1" x14ac:dyDescent="0.3">
      <c r="Z316" s="59">
        <v>5468.7226019783229</v>
      </c>
    </row>
    <row r="317" spans="26:26" hidden="1" x14ac:dyDescent="0.3">
      <c r="Z317" s="58" t="b">
        <f>Z316=K21</f>
        <v>0</v>
      </c>
    </row>
    <row r="318" spans="26:26" hidden="1" x14ac:dyDescent="0.3"/>
    <row r="319" spans="26:26" hidden="1" x14ac:dyDescent="0.3"/>
    <row r="320" spans="26:26" hidden="1" x14ac:dyDescent="0.3"/>
    <row r="321" hidden="1" x14ac:dyDescent="0.3"/>
    <row r="322" hidden="1" x14ac:dyDescent="0.3"/>
    <row r="323" hidden="1" x14ac:dyDescent="0.3"/>
    <row r="324" hidden="1" x14ac:dyDescent="0.3"/>
    <row r="325" hidden="1" x14ac:dyDescent="0.3"/>
    <row r="326" hidden="1" x14ac:dyDescent="0.3"/>
    <row r="327" hidden="1" x14ac:dyDescent="0.3"/>
    <row r="328" hidden="1" x14ac:dyDescent="0.3"/>
    <row r="329" hidden="1" x14ac:dyDescent="0.3"/>
    <row r="330" hidden="1" x14ac:dyDescent="0.3"/>
    <row r="331" hidden="1" x14ac:dyDescent="0.3"/>
    <row r="332" hidden="1" x14ac:dyDescent="0.3"/>
    <row r="333" hidden="1" x14ac:dyDescent="0.3"/>
    <row r="334" hidden="1" x14ac:dyDescent="0.3"/>
    <row r="335" hidden="1" x14ac:dyDescent="0.3"/>
    <row r="336" hidden="1" x14ac:dyDescent="0.3"/>
    <row r="337" hidden="1" x14ac:dyDescent="0.3"/>
    <row r="338" hidden="1" x14ac:dyDescent="0.3"/>
    <row r="339" hidden="1" x14ac:dyDescent="0.3"/>
    <row r="340" hidden="1" x14ac:dyDescent="0.3"/>
    <row r="341" hidden="1" x14ac:dyDescent="0.3"/>
    <row r="342" hidden="1" x14ac:dyDescent="0.3"/>
    <row r="343" hidden="1" x14ac:dyDescent="0.3"/>
    <row r="344" hidden="1" x14ac:dyDescent="0.3"/>
    <row r="345" hidden="1" x14ac:dyDescent="0.3"/>
    <row r="346" hidden="1" x14ac:dyDescent="0.3"/>
    <row r="347" hidden="1" x14ac:dyDescent="0.3"/>
    <row r="348" hidden="1" x14ac:dyDescent="0.3"/>
    <row r="349" hidden="1" x14ac:dyDescent="0.3"/>
    <row r="350" hidden="1" x14ac:dyDescent="0.3"/>
    <row r="351" hidden="1" x14ac:dyDescent="0.3"/>
    <row r="352" hidden="1" x14ac:dyDescent="0.3"/>
    <row r="353" hidden="1" x14ac:dyDescent="0.3"/>
    <row r="354" hidden="1" x14ac:dyDescent="0.3"/>
    <row r="355" hidden="1" x14ac:dyDescent="0.3"/>
    <row r="356" hidden="1" x14ac:dyDescent="0.3"/>
    <row r="357" hidden="1" x14ac:dyDescent="0.3"/>
    <row r="358" hidden="1" x14ac:dyDescent="0.3"/>
    <row r="359" hidden="1" x14ac:dyDescent="0.3"/>
    <row r="360" hidden="1" x14ac:dyDescent="0.3"/>
    <row r="361" hidden="1" x14ac:dyDescent="0.3"/>
    <row r="362" hidden="1" x14ac:dyDescent="0.3"/>
    <row r="363" x14ac:dyDescent="0.3"/>
    <row r="364" x14ac:dyDescent="0.3"/>
  </sheetData>
  <mergeCells count="2">
    <mergeCell ref="B3:M3"/>
    <mergeCell ref="B2:M2"/>
  </mergeCells>
  <printOptions horizontalCentered="1" verticalCentered="1"/>
  <pageMargins left="0.39370078740157483" right="0.19685039370078741" top="0.19685039370078741" bottom="0.15748031496062992" header="0" footer="8.1889763779527556"/>
  <pageSetup scale="60" orientation="landscape"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79998168889431442"/>
  </sheetPr>
  <dimension ref="A1:O51"/>
  <sheetViews>
    <sheetView showGridLines="0" zoomScaleNormal="100" workbookViewId="0">
      <selection activeCell="B6" sqref="B6"/>
    </sheetView>
  </sheetViews>
  <sheetFormatPr baseColWidth="10" defaultColWidth="0" defaultRowHeight="12.75" customHeight="1" zeroHeight="1" x14ac:dyDescent="0.2"/>
  <cols>
    <col min="1" max="1" width="1" style="277" customWidth="1"/>
    <col min="2" max="2" width="51.85546875" style="277" customWidth="1"/>
    <col min="3" max="12" width="14.7109375" style="278" customWidth="1"/>
    <col min="13" max="13" width="2.28515625" style="277" customWidth="1"/>
    <col min="14" max="14" width="15.5703125" style="277" hidden="1" customWidth="1"/>
    <col min="15" max="15" width="12.7109375" style="277" hidden="1" customWidth="1"/>
    <col min="16" max="16384" width="11.42578125" style="277" hidden="1"/>
  </cols>
  <sheetData>
    <row r="1" spans="2:14" ht="12.75" customHeight="1" x14ac:dyDescent="0.2"/>
    <row r="2" spans="2:14" ht="20.25" customHeight="1" x14ac:dyDescent="0.2">
      <c r="B2" s="433" t="s">
        <v>85</v>
      </c>
      <c r="C2" s="433"/>
      <c r="D2" s="433"/>
      <c r="E2" s="433"/>
      <c r="F2" s="433"/>
      <c r="G2" s="433"/>
      <c r="H2" s="433"/>
      <c r="I2" s="433"/>
      <c r="J2" s="433"/>
      <c r="K2" s="433"/>
      <c r="L2" s="433"/>
    </row>
    <row r="3" spans="2:14" ht="27" customHeight="1" x14ac:dyDescent="0.2">
      <c r="B3" s="432" t="s">
        <v>86</v>
      </c>
      <c r="C3" s="432"/>
      <c r="D3" s="432"/>
      <c r="E3" s="432"/>
      <c r="F3" s="432"/>
      <c r="G3" s="432"/>
      <c r="H3" s="432"/>
      <c r="I3" s="432"/>
      <c r="J3" s="432"/>
      <c r="K3" s="432"/>
      <c r="L3" s="432"/>
    </row>
    <row r="4" spans="2:14" ht="21" customHeight="1" x14ac:dyDescent="0.35">
      <c r="B4" s="431"/>
      <c r="C4" s="431"/>
      <c r="D4" s="431"/>
      <c r="E4" s="431"/>
      <c r="F4" s="431"/>
      <c r="G4" s="431"/>
      <c r="H4" s="431"/>
      <c r="I4" s="431"/>
      <c r="J4" s="431"/>
      <c r="K4" s="431"/>
      <c r="L4" s="431"/>
    </row>
    <row r="5" spans="2:14" ht="15" x14ac:dyDescent="0.25">
      <c r="B5" s="279"/>
      <c r="C5" s="280"/>
      <c r="D5" s="280"/>
      <c r="E5" s="280"/>
      <c r="F5" s="280"/>
      <c r="G5" s="280"/>
      <c r="H5" s="281"/>
      <c r="I5" s="282"/>
    </row>
    <row r="6" spans="2:14" ht="18.75" customHeight="1" x14ac:dyDescent="0.3">
      <c r="B6" s="283" t="s">
        <v>72</v>
      </c>
      <c r="C6" s="284">
        <v>2011</v>
      </c>
      <c r="D6" s="284">
        <v>2012</v>
      </c>
      <c r="E6" s="285">
        <v>2013</v>
      </c>
      <c r="F6" s="286">
        <v>2014</v>
      </c>
      <c r="G6" s="287">
        <v>2015</v>
      </c>
      <c r="H6" s="288">
        <v>2016</v>
      </c>
      <c r="I6" s="289">
        <v>2017</v>
      </c>
      <c r="J6" s="290">
        <v>2018</v>
      </c>
      <c r="K6" s="291">
        <v>2019</v>
      </c>
      <c r="L6" s="291">
        <v>2020</v>
      </c>
    </row>
    <row r="7" spans="2:14" ht="4.5" customHeight="1" x14ac:dyDescent="0.3">
      <c r="B7" s="292"/>
      <c r="C7" s="293"/>
      <c r="D7" s="293"/>
      <c r="E7" s="294"/>
      <c r="F7" s="295"/>
      <c r="G7" s="296"/>
      <c r="H7" s="297"/>
      <c r="I7" s="298"/>
      <c r="J7" s="299"/>
      <c r="K7" s="300"/>
      <c r="L7" s="300"/>
    </row>
    <row r="8" spans="2:14" ht="20.25" customHeight="1" x14ac:dyDescent="0.3">
      <c r="B8" s="301" t="s">
        <v>32</v>
      </c>
      <c r="C8" s="302">
        <v>901990</v>
      </c>
      <c r="D8" s="302">
        <v>988621</v>
      </c>
      <c r="E8" s="303">
        <v>1132639.04</v>
      </c>
      <c r="F8" s="304">
        <v>987036</v>
      </c>
      <c r="G8" s="305">
        <v>1175566</v>
      </c>
      <c r="H8" s="306">
        <v>1226703</v>
      </c>
      <c r="I8" s="307">
        <v>1353736</v>
      </c>
      <c r="J8" s="308">
        <v>1409303</v>
      </c>
      <c r="K8" s="305">
        <v>1478551</v>
      </c>
      <c r="L8" s="305">
        <v>1549292</v>
      </c>
      <c r="N8" s="309"/>
    </row>
    <row r="9" spans="2:14" ht="20.25" customHeight="1" x14ac:dyDescent="0.3">
      <c r="B9" s="301" t="s">
        <v>33</v>
      </c>
      <c r="C9" s="302">
        <v>963207</v>
      </c>
      <c r="D9" s="302">
        <v>1082623</v>
      </c>
      <c r="E9" s="303">
        <v>1095671</v>
      </c>
      <c r="F9" s="304">
        <v>1154900</v>
      </c>
      <c r="G9" s="305">
        <v>1221736</v>
      </c>
      <c r="H9" s="306">
        <v>1395587</v>
      </c>
      <c r="I9" s="307">
        <v>1399949</v>
      </c>
      <c r="J9" s="308">
        <v>1446304</v>
      </c>
      <c r="K9" s="308">
        <v>1508200</v>
      </c>
      <c r="L9" s="308">
        <v>1652800</v>
      </c>
      <c r="N9" s="309"/>
    </row>
    <row r="10" spans="2:14" ht="20.25" customHeight="1" x14ac:dyDescent="0.3">
      <c r="B10" s="301" t="s">
        <v>34</v>
      </c>
      <c r="C10" s="302">
        <v>1095640</v>
      </c>
      <c r="D10" s="302">
        <v>1198013</v>
      </c>
      <c r="E10" s="303">
        <v>1184058</v>
      </c>
      <c r="F10" s="304">
        <v>1338900</v>
      </c>
      <c r="G10" s="305">
        <v>1411197</v>
      </c>
      <c r="H10" s="306">
        <v>1491736</v>
      </c>
      <c r="I10" s="307">
        <v>1599116</v>
      </c>
      <c r="J10" s="308">
        <v>1602388.9999999998</v>
      </c>
      <c r="K10" s="308">
        <v>1760231.9999999995</v>
      </c>
      <c r="L10" s="308">
        <v>1677820</v>
      </c>
      <c r="N10" s="309"/>
    </row>
    <row r="11" spans="2:14" ht="20.25" customHeight="1" x14ac:dyDescent="0.3">
      <c r="B11" s="301" t="s">
        <v>35</v>
      </c>
      <c r="C11" s="302">
        <v>1051910</v>
      </c>
      <c r="D11" s="302">
        <v>1138974</v>
      </c>
      <c r="E11" s="303">
        <v>1263011</v>
      </c>
      <c r="F11" s="304">
        <v>1295212</v>
      </c>
      <c r="G11" s="305">
        <v>1346627</v>
      </c>
      <c r="H11" s="306">
        <v>1482653</v>
      </c>
      <c r="I11" s="307">
        <v>1529344</v>
      </c>
      <c r="J11" s="308">
        <v>1703507.9999999998</v>
      </c>
      <c r="K11" s="308">
        <v>1723210</v>
      </c>
      <c r="L11" s="308"/>
      <c r="N11" s="310"/>
    </row>
    <row r="12" spans="2:14" ht="20.25" customHeight="1" x14ac:dyDescent="0.3">
      <c r="B12" s="311" t="s">
        <v>36</v>
      </c>
      <c r="C12" s="302">
        <v>1195085</v>
      </c>
      <c r="D12" s="302">
        <v>1239574</v>
      </c>
      <c r="E12" s="303">
        <v>1326300</v>
      </c>
      <c r="F12" s="304">
        <v>1441157</v>
      </c>
      <c r="G12" s="305">
        <v>1508529</v>
      </c>
      <c r="H12" s="306">
        <v>1637804</v>
      </c>
      <c r="I12" s="307">
        <v>1752203</v>
      </c>
      <c r="J12" s="308">
        <v>1780472.9999999998</v>
      </c>
      <c r="K12" s="308">
        <v>1866352.0000000002</v>
      </c>
      <c r="L12" s="308"/>
      <c r="N12" s="310"/>
    </row>
    <row r="13" spans="2:14" ht="20.25" customHeight="1" x14ac:dyDescent="0.3">
      <c r="B13" s="301" t="s">
        <v>37</v>
      </c>
      <c r="C13" s="302">
        <v>1058439</v>
      </c>
      <c r="D13" s="302">
        <v>1153351</v>
      </c>
      <c r="E13" s="303">
        <v>1205283</v>
      </c>
      <c r="F13" s="304">
        <v>1328883</v>
      </c>
      <c r="G13" s="305">
        <v>1426903</v>
      </c>
      <c r="H13" s="306">
        <v>1490844</v>
      </c>
      <c r="I13" s="307">
        <v>1585548</v>
      </c>
      <c r="J13" s="308">
        <v>1673347.0000000002</v>
      </c>
      <c r="K13" s="308">
        <v>1714832.9999999998</v>
      </c>
      <c r="L13" s="308"/>
      <c r="N13" s="310"/>
    </row>
    <row r="14" spans="2:14" ht="20.25" customHeight="1" x14ac:dyDescent="0.3">
      <c r="B14" s="301" t="s">
        <v>38</v>
      </c>
      <c r="C14" s="302">
        <v>1094397</v>
      </c>
      <c r="D14" s="302">
        <v>1177572</v>
      </c>
      <c r="E14" s="303">
        <v>1254344</v>
      </c>
      <c r="F14" s="304">
        <v>1343577</v>
      </c>
      <c r="G14" s="305">
        <v>1405623</v>
      </c>
      <c r="H14" s="306">
        <v>1496017</v>
      </c>
      <c r="I14" s="307">
        <v>1611307</v>
      </c>
      <c r="J14" s="308">
        <v>1693560.9999999998</v>
      </c>
      <c r="K14" s="308">
        <v>1771827</v>
      </c>
      <c r="L14" s="308"/>
      <c r="N14" s="310"/>
    </row>
    <row r="15" spans="2:14" ht="20.25" customHeight="1" x14ac:dyDescent="0.3">
      <c r="B15" s="301" t="s">
        <v>39</v>
      </c>
      <c r="C15" s="302">
        <v>1113156</v>
      </c>
      <c r="D15" s="302">
        <v>1144405</v>
      </c>
      <c r="E15" s="303">
        <v>1237529</v>
      </c>
      <c r="F15" s="304">
        <v>1339658</v>
      </c>
      <c r="G15" s="305">
        <v>1426547</v>
      </c>
      <c r="H15" s="306">
        <v>1532118</v>
      </c>
      <c r="I15" s="307">
        <v>1626682</v>
      </c>
      <c r="J15" s="308">
        <v>1668574</v>
      </c>
      <c r="K15" s="308">
        <v>1749886.9999999998</v>
      </c>
      <c r="L15" s="308"/>
      <c r="N15" s="310"/>
    </row>
    <row r="16" spans="2:14" ht="20.25" customHeight="1" x14ac:dyDescent="0.3">
      <c r="B16" s="301" t="s">
        <v>40</v>
      </c>
      <c r="C16" s="302">
        <v>1058699</v>
      </c>
      <c r="D16" s="302">
        <v>1114196</v>
      </c>
      <c r="E16" s="303">
        <v>1227017</v>
      </c>
      <c r="F16" s="304">
        <v>1346661</v>
      </c>
      <c r="G16" s="305">
        <v>1401538</v>
      </c>
      <c r="H16" s="306">
        <v>1482499</v>
      </c>
      <c r="I16" s="307">
        <v>1561675</v>
      </c>
      <c r="J16" s="308">
        <v>1627447</v>
      </c>
      <c r="K16" s="308">
        <v>1726203</v>
      </c>
      <c r="L16" s="308"/>
    </row>
    <row r="17" spans="2:14" ht="20.25" customHeight="1" x14ac:dyDescent="0.3">
      <c r="B17" s="301" t="s">
        <v>41</v>
      </c>
      <c r="C17" s="302">
        <v>1136461</v>
      </c>
      <c r="D17" s="302">
        <v>1219589</v>
      </c>
      <c r="E17" s="303">
        <v>1290138</v>
      </c>
      <c r="F17" s="304">
        <v>1382683</v>
      </c>
      <c r="G17" s="305">
        <v>1475930</v>
      </c>
      <c r="H17" s="306">
        <v>1598292</v>
      </c>
      <c r="I17" s="307">
        <v>1665763</v>
      </c>
      <c r="J17" s="308">
        <v>1751252</v>
      </c>
      <c r="K17" s="308">
        <v>1813643</v>
      </c>
      <c r="L17" s="308"/>
    </row>
    <row r="18" spans="2:14" ht="20.25" customHeight="1" x14ac:dyDescent="0.3">
      <c r="B18" s="301" t="s">
        <v>42</v>
      </c>
      <c r="C18" s="302">
        <v>1034822</v>
      </c>
      <c r="D18" s="302">
        <v>1100290</v>
      </c>
      <c r="E18" s="303">
        <v>1210168</v>
      </c>
      <c r="F18" s="304">
        <v>1277790</v>
      </c>
      <c r="G18" s="305">
        <v>1370972</v>
      </c>
      <c r="H18" s="306">
        <v>1482301</v>
      </c>
      <c r="I18" s="307">
        <v>1554344</v>
      </c>
      <c r="J18" s="308">
        <v>1608269.0000000005</v>
      </c>
      <c r="K18" s="308">
        <v>1721109.9999999998</v>
      </c>
      <c r="L18" s="308"/>
    </row>
    <row r="19" spans="2:14" ht="20.25" customHeight="1" x14ac:dyDescent="0.3">
      <c r="B19" s="301" t="s">
        <v>43</v>
      </c>
      <c r="C19" s="302">
        <v>1278581</v>
      </c>
      <c r="D19" s="302">
        <v>1363416</v>
      </c>
      <c r="E19" s="303">
        <v>1433816</v>
      </c>
      <c r="F19" s="304">
        <v>1538148</v>
      </c>
      <c r="G19" s="305">
        <v>1626672</v>
      </c>
      <c r="H19" s="306">
        <v>1820595</v>
      </c>
      <c r="I19" s="307">
        <v>1868958</v>
      </c>
      <c r="J19" s="308">
        <v>1948901</v>
      </c>
      <c r="K19" s="308">
        <v>2022271.9999999995</v>
      </c>
      <c r="L19" s="308"/>
      <c r="M19" s="309"/>
      <c r="N19" s="312"/>
    </row>
    <row r="20" spans="2:14" ht="20.25" customHeight="1" x14ac:dyDescent="0.3">
      <c r="B20" s="313"/>
      <c r="C20" s="314"/>
      <c r="D20" s="314"/>
      <c r="E20" s="315"/>
      <c r="F20" s="316"/>
      <c r="G20" s="317"/>
      <c r="H20" s="318"/>
      <c r="I20" s="319"/>
      <c r="J20" s="320"/>
      <c r="K20" s="308"/>
      <c r="L20" s="308"/>
      <c r="M20" s="309"/>
    </row>
    <row r="21" spans="2:14" ht="20.25" customHeight="1" x14ac:dyDescent="0.3">
      <c r="B21" s="321" t="s">
        <v>70</v>
      </c>
      <c r="C21" s="322">
        <f>SUM(C8:C19)</f>
        <v>12982387</v>
      </c>
      <c r="D21" s="322">
        <f t="shared" ref="D21:K21" si="0">SUM(D8:D19)</f>
        <v>13920624</v>
      </c>
      <c r="E21" s="323">
        <f t="shared" si="0"/>
        <v>14859974.039999999</v>
      </c>
      <c r="F21" s="324">
        <f t="shared" si="0"/>
        <v>15774605</v>
      </c>
      <c r="G21" s="325">
        <f t="shared" si="0"/>
        <v>16797840</v>
      </c>
      <c r="H21" s="326">
        <f t="shared" si="0"/>
        <v>18137149</v>
      </c>
      <c r="I21" s="327">
        <f t="shared" si="0"/>
        <v>19108625</v>
      </c>
      <c r="J21" s="328">
        <f t="shared" si="0"/>
        <v>19913328</v>
      </c>
      <c r="K21" s="329">
        <f t="shared" si="0"/>
        <v>20856320</v>
      </c>
      <c r="L21" s="329">
        <f t="shared" ref="L21" si="1">SUM(L8:L19)</f>
        <v>4879912</v>
      </c>
      <c r="N21" s="330"/>
    </row>
    <row r="22" spans="2:14" ht="20.25" customHeight="1" x14ac:dyDescent="0.3">
      <c r="B22" s="331" t="str">
        <f>'1. Monto'!B22</f>
        <v>Acumulado  Enero - Marzo</v>
      </c>
      <c r="C22" s="332">
        <f t="shared" ref="C22:K22" si="2">SUM(C8:C10)</f>
        <v>2960837</v>
      </c>
      <c r="D22" s="332">
        <f t="shared" si="2"/>
        <v>3269257</v>
      </c>
      <c r="E22" s="332">
        <f t="shared" si="2"/>
        <v>3412368.04</v>
      </c>
      <c r="F22" s="332">
        <f t="shared" si="2"/>
        <v>3480836</v>
      </c>
      <c r="G22" s="332">
        <f t="shared" si="2"/>
        <v>3808499</v>
      </c>
      <c r="H22" s="332">
        <f t="shared" si="2"/>
        <v>4114026</v>
      </c>
      <c r="I22" s="332">
        <f t="shared" si="2"/>
        <v>4352801</v>
      </c>
      <c r="J22" s="332">
        <f t="shared" si="2"/>
        <v>4457996</v>
      </c>
      <c r="K22" s="332">
        <f t="shared" si="2"/>
        <v>4746983</v>
      </c>
      <c r="L22" s="332">
        <f>SUM(L8:L10)</f>
        <v>4879912</v>
      </c>
      <c r="M22" s="309"/>
    </row>
    <row r="23" spans="2:14" ht="20.25" customHeight="1" x14ac:dyDescent="0.3">
      <c r="B23" s="333" t="str">
        <f>'1. Monto'!B23</f>
        <v>Tasa de crecimiento  Enero - Marzo</v>
      </c>
      <c r="C23" s="334"/>
      <c r="D23" s="335">
        <f>D22/C22-1</f>
        <v>0.10416649075920081</v>
      </c>
      <c r="E23" s="335">
        <f t="shared" ref="E23:L23" si="3">E22/D22-1</f>
        <v>4.3774790418740439E-2</v>
      </c>
      <c r="F23" s="335">
        <f t="shared" si="3"/>
        <v>2.0064646954084164E-2</v>
      </c>
      <c r="G23" s="335">
        <f t="shared" si="3"/>
        <v>9.4133420821894465E-2</v>
      </c>
      <c r="H23" s="335">
        <f t="shared" si="3"/>
        <v>8.0222418333311785E-2</v>
      </c>
      <c r="I23" s="335">
        <f t="shared" si="3"/>
        <v>5.803925400568688E-2</v>
      </c>
      <c r="J23" s="335">
        <f t="shared" si="3"/>
        <v>2.4167197167984433E-2</v>
      </c>
      <c r="K23" s="336">
        <f t="shared" si="3"/>
        <v>6.4824418864440458E-2</v>
      </c>
      <c r="L23" s="336">
        <f t="shared" si="3"/>
        <v>2.8002838855753165E-2</v>
      </c>
    </row>
    <row r="24" spans="2:14" s="339" customFormat="1" ht="18.75" x14ac:dyDescent="0.3">
      <c r="B24" s="337"/>
      <c r="C24" s="338"/>
      <c r="D24" s="338"/>
      <c r="E24" s="338"/>
      <c r="F24" s="338"/>
      <c r="G24" s="338"/>
      <c r="H24" s="338"/>
      <c r="I24" s="338"/>
      <c r="J24" s="338"/>
      <c r="K24" s="338"/>
      <c r="L24" s="338"/>
    </row>
    <row r="25" spans="2:14" ht="18.75" x14ac:dyDescent="0.3">
      <c r="B25" s="340" t="s">
        <v>71</v>
      </c>
      <c r="C25" s="341"/>
      <c r="D25" s="341"/>
      <c r="E25" s="341"/>
      <c r="F25" s="341"/>
      <c r="G25" s="341"/>
      <c r="H25" s="341"/>
      <c r="I25" s="341"/>
      <c r="J25" s="341"/>
      <c r="K25" s="341"/>
      <c r="L25" s="341"/>
    </row>
    <row r="26" spans="2:14" ht="18.75" x14ac:dyDescent="0.3">
      <c r="B26" s="340" t="s">
        <v>21</v>
      </c>
      <c r="C26" s="341"/>
      <c r="D26" s="341"/>
      <c r="E26" s="341"/>
      <c r="F26" s="341"/>
      <c r="G26" s="341"/>
      <c r="H26" s="341"/>
      <c r="I26" s="341"/>
      <c r="J26" s="341"/>
      <c r="K26" s="341"/>
      <c r="L26" s="341"/>
    </row>
    <row r="27" spans="2:14" hidden="1" x14ac:dyDescent="0.2">
      <c r="B27" s="342"/>
      <c r="C27" s="343"/>
      <c r="D27" s="343"/>
      <c r="E27" s="343"/>
      <c r="F27" s="343"/>
      <c r="G27" s="343"/>
    </row>
    <row r="28" spans="2:14" hidden="1" x14ac:dyDescent="0.2"/>
    <row r="29" spans="2:14" ht="12.75" hidden="1" customHeight="1" x14ac:dyDescent="0.2"/>
    <row r="30" spans="2:14" ht="12.75" hidden="1" customHeight="1" x14ac:dyDescent="0.2"/>
    <row r="31" spans="2:14" ht="12.75" hidden="1" customHeight="1" x14ac:dyDescent="0.2"/>
    <row r="32" spans="2:14" ht="12.75" hidden="1" customHeight="1" x14ac:dyDescent="0.2"/>
    <row r="33" ht="12.75" hidden="1" customHeight="1" x14ac:dyDescent="0.2"/>
    <row r="34" ht="12.75" hidden="1" customHeight="1" x14ac:dyDescent="0.2"/>
    <row r="35" ht="12.75" hidden="1" customHeight="1" x14ac:dyDescent="0.2"/>
    <row r="36" ht="12.75" hidden="1" customHeight="1" x14ac:dyDescent="0.2"/>
    <row r="37" ht="12.75" hidden="1" customHeight="1" x14ac:dyDescent="0.2"/>
    <row r="38" ht="12.75" hidden="1" customHeight="1" x14ac:dyDescent="0.2"/>
    <row r="39" ht="12.75" hidden="1" customHeight="1" x14ac:dyDescent="0.2"/>
    <row r="40" ht="12.75" hidden="1" customHeight="1" x14ac:dyDescent="0.2"/>
    <row r="41" ht="12.75" hidden="1" customHeight="1" x14ac:dyDescent="0.2"/>
    <row r="42" ht="12.75" hidden="1" customHeight="1" x14ac:dyDescent="0.2"/>
    <row r="43" ht="12.75" hidden="1" customHeight="1" x14ac:dyDescent="0.2"/>
    <row r="44" ht="12.75" hidden="1" customHeight="1" x14ac:dyDescent="0.2"/>
    <row r="45" ht="12.75" hidden="1" customHeight="1" x14ac:dyDescent="0.2"/>
    <row r="46" ht="12.75" hidden="1" customHeight="1" x14ac:dyDescent="0.2"/>
    <row r="47" ht="12.75" hidden="1" customHeight="1" x14ac:dyDescent="0.2"/>
    <row r="48" ht="12.75" hidden="1" customHeight="1" x14ac:dyDescent="0.2"/>
    <row r="49" ht="12.75" hidden="1" customHeight="1" x14ac:dyDescent="0.2"/>
    <row r="50" ht="12.75" hidden="1" customHeight="1" x14ac:dyDescent="0.2"/>
    <row r="51" ht="12.75" customHeight="1" x14ac:dyDescent="0.2"/>
  </sheetData>
  <mergeCells count="3">
    <mergeCell ref="B4:L4"/>
    <mergeCell ref="B3:L3"/>
    <mergeCell ref="B2:L2"/>
  </mergeCells>
  <pageMargins left="0.19685039370078741" right="0.15748031496062992" top="0.55118110236220474" bottom="0.39370078740157483" header="0.31496062992125984" footer="0.31496062992125984"/>
  <pageSetup scale="67"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8">
    <tabColor theme="4" tint="0.59999389629810485"/>
  </sheetPr>
  <dimension ref="A1:AH71"/>
  <sheetViews>
    <sheetView showGridLines="0" topLeftCell="A4" zoomScaleNormal="100" workbookViewId="0">
      <selection activeCell="F10" sqref="F10"/>
    </sheetView>
  </sheetViews>
  <sheetFormatPr baseColWidth="10" defaultColWidth="0" defaultRowHeight="15" zeroHeight="1" x14ac:dyDescent="0.25"/>
  <cols>
    <col min="1" max="1" width="0.5703125" style="274" customWidth="1"/>
    <col min="2" max="2" width="5" style="344" customWidth="1"/>
    <col min="3" max="3" width="41.140625" style="274" customWidth="1"/>
    <col min="4" max="6" width="10.140625" style="274" customWidth="1"/>
    <col min="7" max="9" width="10.85546875" style="274" customWidth="1"/>
    <col min="10" max="10" width="13.5703125" style="274" customWidth="1"/>
    <col min="11" max="11" width="10.7109375" style="274" customWidth="1"/>
    <col min="12" max="12" width="11.7109375" style="274" customWidth="1"/>
    <col min="13" max="13" width="1.85546875" style="274" customWidth="1"/>
    <col min="14" max="15" width="11.42578125" style="274" hidden="1" customWidth="1"/>
    <col min="16" max="16" width="11.85546875" style="274" hidden="1" customWidth="1"/>
    <col min="17" max="28" width="11.42578125" style="274" hidden="1" customWidth="1"/>
    <col min="29" max="34" width="0" style="274" hidden="1" customWidth="1"/>
    <col min="35" max="16384" width="11.42578125" style="274" hidden="1"/>
  </cols>
  <sheetData>
    <row r="1" spans="2:12" ht="15.75" customHeight="1" x14ac:dyDescent="0.25"/>
    <row r="2" spans="2:12" ht="46.5" customHeight="1" x14ac:dyDescent="0.35">
      <c r="B2" s="434" t="s">
        <v>89</v>
      </c>
      <c r="C2" s="435"/>
      <c r="D2" s="435"/>
      <c r="E2" s="435"/>
      <c r="F2" s="435"/>
      <c r="G2" s="435"/>
      <c r="H2" s="435"/>
      <c r="I2" s="435"/>
      <c r="J2" s="435"/>
      <c r="K2" s="435"/>
      <c r="L2" s="435"/>
    </row>
    <row r="3" spans="2:12" ht="21" x14ac:dyDescent="0.35">
      <c r="B3" s="436" t="s">
        <v>80</v>
      </c>
      <c r="C3" s="436"/>
      <c r="D3" s="436"/>
      <c r="E3" s="436"/>
      <c r="F3" s="436"/>
      <c r="G3" s="436"/>
      <c r="H3" s="436"/>
      <c r="I3" s="436"/>
      <c r="J3" s="436"/>
      <c r="K3" s="436"/>
      <c r="L3" s="436"/>
    </row>
    <row r="4" spans="2:12" ht="21" x14ac:dyDescent="0.35">
      <c r="B4" s="431" t="str">
        <f>Hoja1!D5</f>
        <v>Enero - Marzo</v>
      </c>
      <c r="C4" s="431"/>
      <c r="D4" s="431"/>
      <c r="E4" s="431"/>
      <c r="F4" s="431"/>
      <c r="G4" s="431"/>
      <c r="H4" s="431"/>
      <c r="I4" s="431"/>
      <c r="J4" s="431"/>
      <c r="K4" s="431"/>
      <c r="L4" s="431"/>
    </row>
    <row r="5" spans="2:12" ht="18" customHeight="1" x14ac:dyDescent="0.3">
      <c r="B5" s="422"/>
      <c r="C5" s="422"/>
      <c r="D5" s="422"/>
      <c r="E5" s="422"/>
      <c r="F5" s="422"/>
      <c r="G5" s="422"/>
      <c r="H5" s="422"/>
      <c r="I5" s="422"/>
      <c r="J5" s="422"/>
      <c r="K5" s="422"/>
      <c r="L5" s="422"/>
    </row>
    <row r="6" spans="2:12" ht="19.5" customHeight="1" x14ac:dyDescent="0.3">
      <c r="C6" s="206"/>
      <c r="D6" s="49"/>
      <c r="E6" s="206"/>
      <c r="F6" s="357"/>
      <c r="G6" s="205"/>
      <c r="H6" s="206"/>
      <c r="I6" s="357"/>
      <c r="J6" s="192"/>
      <c r="K6" s="206"/>
      <c r="L6" s="206"/>
    </row>
    <row r="7" spans="2:12" ht="17.25" customHeight="1" x14ac:dyDescent="0.25">
      <c r="B7" s="441" t="s">
        <v>24</v>
      </c>
      <c r="C7" s="437" t="s">
        <v>22</v>
      </c>
      <c r="D7" s="438" t="s">
        <v>81</v>
      </c>
      <c r="E7" s="439"/>
      <c r="F7" s="440"/>
      <c r="G7" s="438" t="s">
        <v>82</v>
      </c>
      <c r="H7" s="439"/>
      <c r="I7" s="440"/>
      <c r="J7" s="444" t="s">
        <v>211</v>
      </c>
      <c r="K7" s="437" t="s">
        <v>16</v>
      </c>
      <c r="L7" s="437"/>
    </row>
    <row r="8" spans="2:12" ht="27" customHeight="1" x14ac:dyDescent="0.25">
      <c r="B8" s="442"/>
      <c r="C8" s="441"/>
      <c r="D8" s="208">
        <v>2018</v>
      </c>
      <c r="E8" s="208">
        <v>2019</v>
      </c>
      <c r="F8" s="358">
        <v>2020</v>
      </c>
      <c r="G8" s="208">
        <v>2018</v>
      </c>
      <c r="H8" s="208">
        <v>2019</v>
      </c>
      <c r="I8" s="358">
        <v>2020</v>
      </c>
      <c r="J8" s="445"/>
      <c r="K8" s="209" t="s">
        <v>19</v>
      </c>
      <c r="L8" s="209" t="s">
        <v>20</v>
      </c>
    </row>
    <row r="9" spans="2:12" ht="21.75" customHeight="1" x14ac:dyDescent="0.25">
      <c r="B9" s="443"/>
      <c r="C9" s="35" t="s">
        <v>18</v>
      </c>
      <c r="D9" s="36">
        <f t="shared" ref="D9:J9" si="0">SUM(D10:D62)</f>
        <v>1225.1521126351249</v>
      </c>
      <c r="E9" s="36">
        <f>SUM(E10:E62)</f>
        <v>1295.0485205501466</v>
      </c>
      <c r="F9" s="36">
        <f>SUM(F10:F62)</f>
        <v>1313.4511215422181</v>
      </c>
      <c r="G9" s="36">
        <f t="shared" si="0"/>
        <v>5.6146619999999974</v>
      </c>
      <c r="H9" s="36">
        <f t="shared" si="0"/>
        <v>5.7577969999999992</v>
      </c>
      <c r="I9" s="36">
        <f t="shared" ref="I9" si="1">SUM(I10:I62)</f>
        <v>5.7269690000000013</v>
      </c>
      <c r="J9" s="157">
        <f t="shared" si="0"/>
        <v>1.0000000000000004</v>
      </c>
      <c r="K9" s="36">
        <f>F9-E9</f>
        <v>18.402600992071484</v>
      </c>
      <c r="L9" s="161">
        <f>IFERROR(((F9/E9)-1),0)</f>
        <v>1.42099702830083E-2</v>
      </c>
    </row>
    <row r="10" spans="2:12" ht="15.75" x14ac:dyDescent="0.25">
      <c r="B10" s="37">
        <v>1</v>
      </c>
      <c r="C10" s="18" t="s">
        <v>165</v>
      </c>
      <c r="D10" s="26">
        <v>1158.0597459398746</v>
      </c>
      <c r="E10" s="26">
        <v>1228.3199309699694</v>
      </c>
      <c r="F10" s="26">
        <v>1249.9313519198924</v>
      </c>
      <c r="G10" s="26">
        <v>4.288945</v>
      </c>
      <c r="H10" s="367">
        <v>4.5603499999999997</v>
      </c>
      <c r="I10" s="32">
        <v>4.699306</v>
      </c>
      <c r="J10" s="158">
        <f>(F10/$F$9)</f>
        <v>0.95163903050481058</v>
      </c>
      <c r="K10" s="26">
        <f t="shared" ref="K10:K61" si="2">F10-E10</f>
        <v>21.611420949923058</v>
      </c>
      <c r="L10" s="162">
        <f t="shared" ref="L10:L61" si="3">IFERROR(((F10/E10)-1),0)</f>
        <v>1.7594293151994345E-2</v>
      </c>
    </row>
    <row r="11" spans="2:12" ht="15.75" x14ac:dyDescent="0.25">
      <c r="B11" s="37">
        <v>2</v>
      </c>
      <c r="C11" s="18" t="s">
        <v>166</v>
      </c>
      <c r="D11" s="26">
        <v>10.943446030000009</v>
      </c>
      <c r="E11" s="26">
        <v>11.680617180000006</v>
      </c>
      <c r="F11" s="26">
        <v>11.368626990000005</v>
      </c>
      <c r="G11" s="26">
        <v>4.8313999999999996E-2</v>
      </c>
      <c r="H11" s="33">
        <v>5.1449000000000002E-2</v>
      </c>
      <c r="I11" s="32">
        <v>5.1628000000000007E-2</v>
      </c>
      <c r="J11" s="159">
        <f t="shared" ref="J11:J61" si="4">(F11/$F$9)</f>
        <v>8.6555386824378189E-3</v>
      </c>
      <c r="K11" s="26">
        <f t="shared" si="2"/>
        <v>-0.31199019000000128</v>
      </c>
      <c r="L11" s="162">
        <f t="shared" si="3"/>
        <v>-2.6710077489244588E-2</v>
      </c>
    </row>
    <row r="12" spans="2:12" ht="15.75" x14ac:dyDescent="0.25">
      <c r="B12" s="37">
        <v>3</v>
      </c>
      <c r="C12" s="18" t="s">
        <v>167</v>
      </c>
      <c r="D12" s="26">
        <v>4.08161021</v>
      </c>
      <c r="E12" s="26">
        <v>5.2593393200000005</v>
      </c>
      <c r="F12" s="26">
        <v>5.3697124200000017</v>
      </c>
      <c r="G12" s="26">
        <v>1.7686999999999998E-2</v>
      </c>
      <c r="H12" s="33">
        <v>2.3813000000000001E-2</v>
      </c>
      <c r="I12" s="32">
        <v>2.5749000000000001E-2</v>
      </c>
      <c r="J12" s="159">
        <f t="shared" si="4"/>
        <v>4.0882468574049667E-3</v>
      </c>
      <c r="K12" s="26">
        <f t="shared" si="2"/>
        <v>0.11037310000000122</v>
      </c>
      <c r="L12" s="162">
        <f t="shared" si="3"/>
        <v>2.0986115039255848E-2</v>
      </c>
    </row>
    <row r="13" spans="2:12" ht="15.75" x14ac:dyDescent="0.25">
      <c r="B13" s="37">
        <v>4</v>
      </c>
      <c r="C13" s="18" t="s">
        <v>168</v>
      </c>
      <c r="D13" s="26">
        <v>5.4909010100000009</v>
      </c>
      <c r="E13" s="26">
        <v>5.9610512</v>
      </c>
      <c r="F13" s="26">
        <v>4.8061840200000017</v>
      </c>
      <c r="G13" s="26">
        <v>2.5849E-2</v>
      </c>
      <c r="H13" s="33">
        <v>2.9400999999999997E-2</v>
      </c>
      <c r="I13" s="32">
        <v>2.4481000000000003E-2</v>
      </c>
      <c r="J13" s="159">
        <f t="shared" si="4"/>
        <v>3.6592027987738997E-3</v>
      </c>
      <c r="K13" s="26">
        <f t="shared" si="2"/>
        <v>-1.1548671799999983</v>
      </c>
      <c r="L13" s="162">
        <f t="shared" si="3"/>
        <v>-0.19373549081410313</v>
      </c>
    </row>
    <row r="14" spans="2:12" ht="15.75" x14ac:dyDescent="0.25">
      <c r="B14" s="37">
        <v>5</v>
      </c>
      <c r="C14" s="18" t="s">
        <v>169</v>
      </c>
      <c r="D14" s="26">
        <v>1.4782446499999997</v>
      </c>
      <c r="E14" s="26">
        <v>1.8507326500000003</v>
      </c>
      <c r="F14" s="26">
        <v>1.7213374399999994</v>
      </c>
      <c r="G14" s="26">
        <v>1.2159E-2</v>
      </c>
      <c r="H14" s="33">
        <v>1.4732E-2</v>
      </c>
      <c r="I14" s="32">
        <v>1.5592E-2</v>
      </c>
      <c r="J14" s="159">
        <f t="shared" si="4"/>
        <v>1.3105454872038578E-3</v>
      </c>
      <c r="K14" s="26">
        <f t="shared" si="2"/>
        <v>-0.12939521000000087</v>
      </c>
      <c r="L14" s="162">
        <f t="shared" si="3"/>
        <v>-6.9915668262512609E-2</v>
      </c>
    </row>
    <row r="15" spans="2:12" ht="15.75" x14ac:dyDescent="0.25">
      <c r="B15" s="37">
        <v>6</v>
      </c>
      <c r="C15" s="18" t="s">
        <v>170</v>
      </c>
      <c r="D15" s="26">
        <v>1.9904381499999997</v>
      </c>
      <c r="E15" s="26">
        <v>2.0216458800000003</v>
      </c>
      <c r="F15" s="26">
        <v>1.6865052400000002</v>
      </c>
      <c r="G15" s="26">
        <v>1.136E-2</v>
      </c>
      <c r="H15" s="33">
        <v>1.201E-2</v>
      </c>
      <c r="I15" s="32">
        <v>9.8619999999999992E-3</v>
      </c>
      <c r="J15" s="159">
        <f t="shared" si="4"/>
        <v>1.2840258859574099E-3</v>
      </c>
      <c r="K15" s="26">
        <f t="shared" si="2"/>
        <v>-0.3351406400000001</v>
      </c>
      <c r="L15" s="162">
        <f t="shared" si="3"/>
        <v>-0.16577613483920339</v>
      </c>
    </row>
    <row r="16" spans="2:12" ht="15.75" x14ac:dyDescent="0.25">
      <c r="B16" s="37">
        <v>7</v>
      </c>
      <c r="C16" s="18" t="s">
        <v>172</v>
      </c>
      <c r="D16" s="26">
        <v>1.3675142899999997</v>
      </c>
      <c r="E16" s="26">
        <v>1.3671010399999997</v>
      </c>
      <c r="F16" s="26">
        <v>1.3872472299999998</v>
      </c>
      <c r="G16" s="26">
        <v>1.1578E-2</v>
      </c>
      <c r="H16" s="33">
        <v>1.1349999999999999E-2</v>
      </c>
      <c r="I16" s="32">
        <v>1.0908999999999999E-2</v>
      </c>
      <c r="J16" s="159">
        <f t="shared" si="4"/>
        <v>1.0561848912741666E-3</v>
      </c>
      <c r="K16" s="26">
        <f t="shared" si="2"/>
        <v>2.0146190000000175E-2</v>
      </c>
      <c r="L16" s="162">
        <f t="shared" si="3"/>
        <v>1.4736430893213415E-2</v>
      </c>
    </row>
    <row r="17" spans="2:12" ht="15.75" x14ac:dyDescent="0.25">
      <c r="B17" s="37">
        <v>8</v>
      </c>
      <c r="C17" s="18" t="s">
        <v>171</v>
      </c>
      <c r="D17" s="26">
        <v>1.1312942600000002</v>
      </c>
      <c r="E17" s="26">
        <v>1.1683767299999999</v>
      </c>
      <c r="F17" s="26">
        <v>1.22525353</v>
      </c>
      <c r="G17" s="26">
        <v>2.9729999999999999E-3</v>
      </c>
      <c r="H17" s="33">
        <v>3.2270000000000007E-3</v>
      </c>
      <c r="I17" s="32">
        <v>3.5530000000000006E-3</v>
      </c>
      <c r="J17" s="159">
        <f t="shared" si="4"/>
        <v>9.3285049584589119E-4</v>
      </c>
      <c r="K17" s="26">
        <f t="shared" si="2"/>
        <v>5.6876800000000172E-2</v>
      </c>
      <c r="L17" s="162">
        <f t="shared" si="3"/>
        <v>4.8680188966105264E-2</v>
      </c>
    </row>
    <row r="18" spans="2:12" ht="15.75" x14ac:dyDescent="0.25">
      <c r="B18" s="37">
        <v>9</v>
      </c>
      <c r="C18" s="18" t="s">
        <v>174</v>
      </c>
      <c r="D18" s="26">
        <v>1.22266181</v>
      </c>
      <c r="E18" s="26">
        <v>1.2108059299999998</v>
      </c>
      <c r="F18" s="26">
        <v>1.1291749500000001</v>
      </c>
      <c r="G18" s="26">
        <v>8.8979999999999997E-3</v>
      </c>
      <c r="H18" s="33">
        <v>9.0559999999999998E-3</v>
      </c>
      <c r="I18" s="32">
        <v>8.2850000000000007E-3</v>
      </c>
      <c r="J18" s="159">
        <f t="shared" si="4"/>
        <v>8.5970077719691167E-4</v>
      </c>
      <c r="K18" s="26">
        <f t="shared" si="2"/>
        <v>-8.1630979999999687E-2</v>
      </c>
      <c r="L18" s="162">
        <f t="shared" si="3"/>
        <v>-6.7418715070217461E-2</v>
      </c>
    </row>
    <row r="19" spans="2:12" ht="15.75" x14ac:dyDescent="0.25">
      <c r="B19" s="37">
        <v>10</v>
      </c>
      <c r="C19" s="18" t="s">
        <v>173</v>
      </c>
      <c r="D19" s="26">
        <v>1.24846901</v>
      </c>
      <c r="E19" s="26">
        <v>1.21879377</v>
      </c>
      <c r="F19" s="26">
        <v>1.05136016</v>
      </c>
      <c r="G19" s="26">
        <v>5.2480000000000001E-3</v>
      </c>
      <c r="H19" s="33">
        <v>5.4669999999999996E-3</v>
      </c>
      <c r="I19" s="32">
        <v>5.1549999999999999E-3</v>
      </c>
      <c r="J19" s="159">
        <f t="shared" si="4"/>
        <v>8.0045625052687296E-4</v>
      </c>
      <c r="K19" s="26">
        <f t="shared" si="2"/>
        <v>-0.16743361000000001</v>
      </c>
      <c r="L19" s="162">
        <f t="shared" si="3"/>
        <v>-0.13737648987162121</v>
      </c>
    </row>
    <row r="20" spans="2:12" ht="15.75" x14ac:dyDescent="0.25">
      <c r="B20" s="37">
        <v>11</v>
      </c>
      <c r="C20" s="18" t="s">
        <v>175</v>
      </c>
      <c r="D20" s="26">
        <v>1.09082273</v>
      </c>
      <c r="E20" s="26">
        <v>1.2041008799999999</v>
      </c>
      <c r="F20" s="26">
        <v>0.96220205999999964</v>
      </c>
      <c r="G20" s="26">
        <v>5.2290000000000001E-3</v>
      </c>
      <c r="H20" s="33">
        <v>5.3790000000000001E-3</v>
      </c>
      <c r="I20" s="32">
        <v>4.7410000000000004E-3</v>
      </c>
      <c r="J20" s="159">
        <f t="shared" si="4"/>
        <v>7.3257546034161407E-4</v>
      </c>
      <c r="K20" s="26">
        <f t="shared" si="2"/>
        <v>-0.24189882000000029</v>
      </c>
      <c r="L20" s="162">
        <f t="shared" si="3"/>
        <v>-0.20089580866347367</v>
      </c>
    </row>
    <row r="21" spans="2:12" ht="15.75" x14ac:dyDescent="0.25">
      <c r="B21" s="37">
        <v>12</v>
      </c>
      <c r="C21" s="18" t="s">
        <v>176</v>
      </c>
      <c r="D21" s="26">
        <v>0.65536024000000004</v>
      </c>
      <c r="E21" s="26">
        <v>0.48962552000000004</v>
      </c>
      <c r="F21" s="26">
        <v>0.54195484999999999</v>
      </c>
      <c r="G21" s="26">
        <v>3.46E-3</v>
      </c>
      <c r="H21" s="33">
        <v>2.7659999999999998E-3</v>
      </c>
      <c r="I21" s="32">
        <v>2.9490000000000002E-3</v>
      </c>
      <c r="J21" s="159">
        <f t="shared" si="4"/>
        <v>4.1261897082523451E-4</v>
      </c>
      <c r="K21" s="26">
        <f t="shared" si="2"/>
        <v>5.2329329999999952E-2</v>
      </c>
      <c r="L21" s="162">
        <f t="shared" si="3"/>
        <v>0.10687623063438356</v>
      </c>
    </row>
    <row r="22" spans="2:12" ht="15.75" x14ac:dyDescent="0.25">
      <c r="B22" s="37">
        <v>13</v>
      </c>
      <c r="C22" s="18" t="s">
        <v>177</v>
      </c>
      <c r="D22" s="26">
        <v>0.44422616999999998</v>
      </c>
      <c r="E22" s="26">
        <v>0.46353977999999996</v>
      </c>
      <c r="F22" s="26">
        <v>0.49589831000000001</v>
      </c>
      <c r="G22" s="26">
        <v>1.964E-3</v>
      </c>
      <c r="H22" s="33">
        <v>2.2100000000000002E-3</v>
      </c>
      <c r="I22" s="32">
        <v>2.1909999999999998E-3</v>
      </c>
      <c r="J22" s="159">
        <f t="shared" si="4"/>
        <v>3.7755368423434739E-4</v>
      </c>
      <c r="K22" s="26">
        <f t="shared" si="2"/>
        <v>3.2358530000000052E-2</v>
      </c>
      <c r="L22" s="162">
        <f t="shared" si="3"/>
        <v>6.9807449966861723E-2</v>
      </c>
    </row>
    <row r="23" spans="2:12" ht="15.75" x14ac:dyDescent="0.25">
      <c r="B23" s="37">
        <v>14</v>
      </c>
      <c r="C23" s="18" t="s">
        <v>179</v>
      </c>
      <c r="D23" s="26">
        <v>0.42149501000000006</v>
      </c>
      <c r="E23" s="26">
        <v>0.44754358</v>
      </c>
      <c r="F23" s="26">
        <v>0.39774208999999999</v>
      </c>
      <c r="G23" s="26">
        <v>3.0209999999999998E-3</v>
      </c>
      <c r="H23" s="33">
        <v>3.1749999999999999E-3</v>
      </c>
      <c r="I23" s="32">
        <v>3.009E-3</v>
      </c>
      <c r="J23" s="159">
        <f t="shared" si="4"/>
        <v>3.0282214806210848E-4</v>
      </c>
      <c r="K23" s="26">
        <f t="shared" si="2"/>
        <v>-4.9801490000000004E-2</v>
      </c>
      <c r="L23" s="162">
        <f t="shared" si="3"/>
        <v>-0.11127740900673855</v>
      </c>
    </row>
    <row r="24" spans="2:12" ht="15.75" x14ac:dyDescent="0.25">
      <c r="B24" s="37">
        <v>15</v>
      </c>
      <c r="C24" s="18" t="s">
        <v>178</v>
      </c>
      <c r="D24" s="26">
        <v>0.25933674000000007</v>
      </c>
      <c r="E24" s="26">
        <v>0.31201834000000001</v>
      </c>
      <c r="F24" s="26">
        <v>0.35272088000000001</v>
      </c>
      <c r="G24" s="26">
        <v>6.5899999999999997E-4</v>
      </c>
      <c r="H24" s="33">
        <v>7.2399999999999993E-4</v>
      </c>
      <c r="I24" s="32">
        <v>9.1500000000000001E-4</v>
      </c>
      <c r="J24" s="159">
        <f t="shared" si="4"/>
        <v>2.6854511311075278E-4</v>
      </c>
      <c r="K24" s="26">
        <f t="shared" si="2"/>
        <v>4.0702540000000009E-2</v>
      </c>
      <c r="L24" s="162">
        <f t="shared" si="3"/>
        <v>0.13044919090332963</v>
      </c>
    </row>
    <row r="25" spans="2:12" ht="15.75" x14ac:dyDescent="0.25">
      <c r="B25" s="37">
        <v>16</v>
      </c>
      <c r="C25" s="18" t="s">
        <v>182</v>
      </c>
      <c r="D25" s="26">
        <v>0.20482195000000003</v>
      </c>
      <c r="E25" s="26">
        <v>0.26546281999999999</v>
      </c>
      <c r="F25" s="26">
        <v>0.26470969</v>
      </c>
      <c r="G25" s="26">
        <v>8.3299999999999997E-4</v>
      </c>
      <c r="H25" s="33">
        <v>1.049E-3</v>
      </c>
      <c r="I25" s="32">
        <v>1.124E-3</v>
      </c>
      <c r="J25" s="159">
        <f t="shared" si="4"/>
        <v>2.0153752633686526E-4</v>
      </c>
      <c r="K25" s="26">
        <f t="shared" si="2"/>
        <v>-7.5312999999999075E-4</v>
      </c>
      <c r="L25" s="162">
        <f t="shared" si="3"/>
        <v>-2.8370451274494224E-3</v>
      </c>
    </row>
    <row r="26" spans="2:12" ht="15.75" x14ac:dyDescent="0.25">
      <c r="B26" s="37">
        <v>17</v>
      </c>
      <c r="C26" s="18" t="s">
        <v>180</v>
      </c>
      <c r="D26" s="26">
        <v>0.79434291999999995</v>
      </c>
      <c r="E26" s="26">
        <v>0.56577964999999986</v>
      </c>
      <c r="F26" s="26">
        <v>0.26118717999999996</v>
      </c>
      <c r="G26" s="26">
        <v>7.67E-4</v>
      </c>
      <c r="H26" s="33">
        <v>8.9099999999999997E-4</v>
      </c>
      <c r="I26" s="32">
        <v>6.0000000000000006E-4</v>
      </c>
      <c r="J26" s="159">
        <f t="shared" si="4"/>
        <v>1.9885565265140677E-4</v>
      </c>
      <c r="K26" s="26">
        <f t="shared" si="2"/>
        <v>-0.30459246999999989</v>
      </c>
      <c r="L26" s="162">
        <f t="shared" si="3"/>
        <v>-0.53835882927213796</v>
      </c>
    </row>
    <row r="27" spans="2:12" ht="15.75" x14ac:dyDescent="0.25">
      <c r="B27" s="37">
        <v>18</v>
      </c>
      <c r="C27" s="18" t="s">
        <v>184</v>
      </c>
      <c r="D27" s="26">
        <v>0.18616190999999999</v>
      </c>
      <c r="E27" s="26">
        <v>0.18805516</v>
      </c>
      <c r="F27" s="26">
        <v>0.22087189999999998</v>
      </c>
      <c r="G27" s="26">
        <v>8.4800000000000001E-4</v>
      </c>
      <c r="H27" s="33">
        <v>8.8699999999999998E-4</v>
      </c>
      <c r="I27" s="32">
        <v>8.7699999999999996E-4</v>
      </c>
      <c r="J27" s="159">
        <f t="shared" si="4"/>
        <v>1.6816149179625222E-4</v>
      </c>
      <c r="K27" s="26">
        <f t="shared" si="2"/>
        <v>3.2816739999999983E-2</v>
      </c>
      <c r="L27" s="162">
        <f t="shared" si="3"/>
        <v>0.17450592687805</v>
      </c>
    </row>
    <row r="28" spans="2:12" ht="15.75" x14ac:dyDescent="0.25">
      <c r="B28" s="37">
        <v>19</v>
      </c>
      <c r="C28" s="18" t="s">
        <v>181</v>
      </c>
      <c r="D28" s="26">
        <v>0.20472427999999998</v>
      </c>
      <c r="E28" s="26">
        <v>0.27651548999999997</v>
      </c>
      <c r="F28" s="26">
        <v>0.21399486999999998</v>
      </c>
      <c r="G28" s="26">
        <v>8.5199999999999989E-4</v>
      </c>
      <c r="H28" s="33">
        <v>1.163E-3</v>
      </c>
      <c r="I28" s="32">
        <v>9.7599999999999987E-4</v>
      </c>
      <c r="J28" s="159">
        <f t="shared" si="4"/>
        <v>1.6292564412197775E-4</v>
      </c>
      <c r="K28" s="26">
        <f t="shared" si="2"/>
        <v>-6.2520619999999999E-2</v>
      </c>
      <c r="L28" s="162">
        <f t="shared" si="3"/>
        <v>-0.22610169144592951</v>
      </c>
    </row>
    <row r="29" spans="2:12" ht="15.75" x14ac:dyDescent="0.25">
      <c r="B29" s="37">
        <v>20</v>
      </c>
      <c r="C29" s="18" t="s">
        <v>183</v>
      </c>
      <c r="D29" s="26">
        <v>0.15006863000000001</v>
      </c>
      <c r="E29" s="26">
        <v>0.14752147000000002</v>
      </c>
      <c r="F29" s="26">
        <v>0.20585892</v>
      </c>
      <c r="G29" s="26">
        <v>4.1399999999999998E-4</v>
      </c>
      <c r="H29" s="33">
        <v>4.3600000000000003E-4</v>
      </c>
      <c r="I29" s="32">
        <v>4.6699999999999997E-4</v>
      </c>
      <c r="J29" s="159">
        <f t="shared" si="4"/>
        <v>1.5673131388268651E-4</v>
      </c>
      <c r="K29" s="26">
        <f t="shared" si="2"/>
        <v>5.8337449999999985E-2</v>
      </c>
      <c r="L29" s="162">
        <f t="shared" si="3"/>
        <v>0.3954505740757599</v>
      </c>
    </row>
    <row r="30" spans="2:12" ht="15.75" x14ac:dyDescent="0.25">
      <c r="B30" s="37">
        <v>21</v>
      </c>
      <c r="C30" s="18" t="s">
        <v>185</v>
      </c>
      <c r="D30" s="26">
        <v>9.5085080000000002E-2</v>
      </c>
      <c r="E30" s="26">
        <v>0.12550940999999999</v>
      </c>
      <c r="F30" s="26">
        <v>0.20205344</v>
      </c>
      <c r="G30" s="26">
        <v>4.64E-4</v>
      </c>
      <c r="H30" s="33">
        <v>5.8700000000000007E-4</v>
      </c>
      <c r="I30" s="32">
        <v>9.01E-4</v>
      </c>
      <c r="J30" s="159">
        <f t="shared" si="4"/>
        <v>1.5383400012842078E-4</v>
      </c>
      <c r="K30" s="26">
        <f t="shared" si="2"/>
        <v>7.6544030000000013E-2</v>
      </c>
      <c r="L30" s="162">
        <f t="shared" si="3"/>
        <v>0.60986686177554361</v>
      </c>
    </row>
    <row r="31" spans="2:12" ht="15.75" x14ac:dyDescent="0.25">
      <c r="B31" s="37">
        <v>22</v>
      </c>
      <c r="C31" s="18" t="s">
        <v>189</v>
      </c>
      <c r="D31" s="26">
        <v>0.10782600000000001</v>
      </c>
      <c r="E31" s="26">
        <v>0.16794481</v>
      </c>
      <c r="F31" s="26">
        <v>0.15128677000000001</v>
      </c>
      <c r="G31" s="26">
        <v>5.5999999999999995E-4</v>
      </c>
      <c r="H31" s="33">
        <v>7.6200000000000009E-4</v>
      </c>
      <c r="I31" s="32">
        <v>7.5799999999999999E-4</v>
      </c>
      <c r="J31" s="159">
        <f t="shared" si="4"/>
        <v>1.1518264175857817E-4</v>
      </c>
      <c r="K31" s="26">
        <f t="shared" si="2"/>
        <v>-1.6658039999999985E-2</v>
      </c>
      <c r="L31" s="162">
        <f t="shared" si="3"/>
        <v>-9.9187584302247722E-2</v>
      </c>
    </row>
    <row r="32" spans="2:12" ht="15.75" x14ac:dyDescent="0.25">
      <c r="B32" s="37">
        <v>23</v>
      </c>
      <c r="C32" s="18" t="s">
        <v>188</v>
      </c>
      <c r="D32" s="26">
        <v>0.27029931000000001</v>
      </c>
      <c r="E32" s="26">
        <v>0.19940068999999999</v>
      </c>
      <c r="F32" s="26">
        <v>0.14319323</v>
      </c>
      <c r="G32" s="26">
        <v>1.206E-3</v>
      </c>
      <c r="H32" s="33">
        <v>1.157E-3</v>
      </c>
      <c r="I32" s="32">
        <v>1.0070000000000001E-3</v>
      </c>
      <c r="J32" s="159">
        <f t="shared" si="4"/>
        <v>1.0902060050157517E-4</v>
      </c>
      <c r="K32" s="26">
        <f t="shared" si="2"/>
        <v>-5.6207459999999987E-2</v>
      </c>
      <c r="L32" s="162">
        <f t="shared" si="3"/>
        <v>-0.28188197342747401</v>
      </c>
    </row>
    <row r="33" spans="2:12" ht="15.75" x14ac:dyDescent="0.25">
      <c r="B33" s="37">
        <v>24</v>
      </c>
      <c r="C33" s="18" t="s">
        <v>187</v>
      </c>
      <c r="D33" s="26">
        <v>0.17107276999999999</v>
      </c>
      <c r="E33" s="26">
        <v>0.14130904999999999</v>
      </c>
      <c r="F33" s="26">
        <v>0.13586411999999998</v>
      </c>
      <c r="G33" s="26">
        <v>6.02E-4</v>
      </c>
      <c r="H33" s="33">
        <v>6.9000000000000008E-4</v>
      </c>
      <c r="I33" s="32">
        <v>5.4799999999999998E-4</v>
      </c>
      <c r="J33" s="159">
        <f t="shared" si="4"/>
        <v>1.034405603464498E-4</v>
      </c>
      <c r="K33" s="26">
        <f t="shared" si="2"/>
        <v>-5.4449300000000145E-3</v>
      </c>
      <c r="L33" s="162">
        <f t="shared" si="3"/>
        <v>-3.8532068540550024E-2</v>
      </c>
    </row>
    <row r="34" spans="2:12" ht="15.75" x14ac:dyDescent="0.25">
      <c r="B34" s="37">
        <v>25</v>
      </c>
      <c r="C34" s="18" t="s">
        <v>186</v>
      </c>
      <c r="D34" s="26">
        <v>8.9915209999999995E-2</v>
      </c>
      <c r="E34" s="26">
        <v>0.16375494000000002</v>
      </c>
      <c r="F34" s="26">
        <v>0.12890075999999998</v>
      </c>
      <c r="G34" s="26">
        <v>3.5099999999999997E-4</v>
      </c>
      <c r="H34" s="33">
        <v>4.6699999999999997E-4</v>
      </c>
      <c r="I34" s="32">
        <v>5.13E-4</v>
      </c>
      <c r="J34" s="159">
        <f t="shared" si="4"/>
        <v>9.8138985064513291E-5</v>
      </c>
      <c r="K34" s="26">
        <f t="shared" si="2"/>
        <v>-3.485418000000004E-2</v>
      </c>
      <c r="L34" s="162">
        <f t="shared" si="3"/>
        <v>-0.21284353314776361</v>
      </c>
    </row>
    <row r="35" spans="2:12" ht="15.75" x14ac:dyDescent="0.25">
      <c r="B35" s="37">
        <v>26</v>
      </c>
      <c r="C35" s="18" t="s">
        <v>190</v>
      </c>
      <c r="D35" s="26">
        <v>0.12183716999999999</v>
      </c>
      <c r="E35" s="26">
        <v>0.10158387000000001</v>
      </c>
      <c r="F35" s="26">
        <v>0.11565442000000001</v>
      </c>
      <c r="G35" s="26">
        <v>5.6599999999999999E-4</v>
      </c>
      <c r="H35" s="33">
        <v>5.4600000000000004E-4</v>
      </c>
      <c r="I35" s="32">
        <v>5.2300000000000003E-4</v>
      </c>
      <c r="J35" s="159">
        <f t="shared" si="4"/>
        <v>8.8053843879779686E-5</v>
      </c>
      <c r="K35" s="26">
        <f t="shared" si="2"/>
        <v>1.4070550000000001E-2</v>
      </c>
      <c r="L35" s="162">
        <f t="shared" si="3"/>
        <v>0.13851165544293598</v>
      </c>
    </row>
    <row r="36" spans="2:12" ht="15.75" x14ac:dyDescent="0.25">
      <c r="B36" s="37">
        <v>27</v>
      </c>
      <c r="C36" s="18" t="s">
        <v>191</v>
      </c>
      <c r="D36" s="26">
        <v>2.5827579999999999E-2</v>
      </c>
      <c r="E36" s="26">
        <v>3.9386480000000001E-2</v>
      </c>
      <c r="F36" s="26">
        <v>9.2845209999999997E-2</v>
      </c>
      <c r="G36" s="26">
        <v>7.2999999999999999E-5</v>
      </c>
      <c r="H36" s="33">
        <v>1.6199999999999998E-4</v>
      </c>
      <c r="I36" s="32">
        <v>3.88E-4</v>
      </c>
      <c r="J36" s="159">
        <f t="shared" si="4"/>
        <v>7.0687982580565099E-5</v>
      </c>
      <c r="K36" s="26">
        <f t="shared" si="2"/>
        <v>5.3458729999999996E-2</v>
      </c>
      <c r="L36" s="162">
        <f t="shared" si="3"/>
        <v>1.3572863073826347</v>
      </c>
    </row>
    <row r="37" spans="2:12" ht="15.75" x14ac:dyDescent="0.25">
      <c r="B37" s="37">
        <v>28</v>
      </c>
      <c r="C37" s="18" t="s">
        <v>196</v>
      </c>
      <c r="D37" s="26">
        <v>7.998798E-2</v>
      </c>
      <c r="E37" s="26">
        <v>7.5035080000000004E-2</v>
      </c>
      <c r="F37" s="26">
        <v>8.3625439999999995E-2</v>
      </c>
      <c r="G37" s="26">
        <v>1.08E-4</v>
      </c>
      <c r="H37" s="33">
        <v>7.9999999999999993E-5</v>
      </c>
      <c r="I37" s="32">
        <v>1.3999999999999999E-4</v>
      </c>
      <c r="J37" s="159">
        <f t="shared" si="4"/>
        <v>6.3668482692990749E-5</v>
      </c>
      <c r="K37" s="26">
        <f t="shared" si="2"/>
        <v>8.5903599999999913E-3</v>
      </c>
      <c r="L37" s="162">
        <f t="shared" si="3"/>
        <v>0.11448458507673998</v>
      </c>
    </row>
    <row r="38" spans="2:12" ht="15.75" x14ac:dyDescent="0.25">
      <c r="B38" s="37">
        <v>29</v>
      </c>
      <c r="C38" s="18" t="s">
        <v>194</v>
      </c>
      <c r="D38" s="26">
        <v>4.4360029999999995E-2</v>
      </c>
      <c r="E38" s="26">
        <v>5.8763389999999999E-2</v>
      </c>
      <c r="F38" s="26">
        <v>6.9208219999999987E-2</v>
      </c>
      <c r="G38" s="26">
        <v>1.1300000000000001E-4</v>
      </c>
      <c r="H38" s="33">
        <v>1.5900000000000002E-4</v>
      </c>
      <c r="I38" s="32">
        <v>2.0799999999999999E-4</v>
      </c>
      <c r="J38" s="159">
        <f t="shared" si="4"/>
        <v>5.2691888464595169E-5</v>
      </c>
      <c r="K38" s="26">
        <f t="shared" si="2"/>
        <v>1.0444829999999988E-2</v>
      </c>
      <c r="L38" s="162">
        <f t="shared" si="3"/>
        <v>0.17774382995943538</v>
      </c>
    </row>
    <row r="39" spans="2:12" ht="15.75" x14ac:dyDescent="0.25">
      <c r="B39" s="37">
        <v>30</v>
      </c>
      <c r="C39" s="18" t="s">
        <v>193</v>
      </c>
      <c r="D39" s="26">
        <v>6.1331450000000003E-2</v>
      </c>
      <c r="E39" s="26">
        <v>5.1933590000000002E-2</v>
      </c>
      <c r="F39" s="26">
        <v>6.4108849999999995E-2</v>
      </c>
      <c r="G39" s="26">
        <v>2.4800000000000001E-4</v>
      </c>
      <c r="H39" s="33">
        <v>2.2800000000000001E-4</v>
      </c>
      <c r="I39" s="32">
        <v>2.4600000000000002E-4</v>
      </c>
      <c r="J39" s="159">
        <f t="shared" si="4"/>
        <v>4.8809467629617727E-5</v>
      </c>
      <c r="K39" s="26">
        <f t="shared" si="2"/>
        <v>1.2175259999999993E-2</v>
      </c>
      <c r="L39" s="162">
        <f t="shared" si="3"/>
        <v>0.23443902106517167</v>
      </c>
    </row>
    <row r="40" spans="2:12" ht="15.75" x14ac:dyDescent="0.25">
      <c r="B40" s="37">
        <v>31</v>
      </c>
      <c r="C40" s="18" t="s">
        <v>197</v>
      </c>
      <c r="D40" s="26">
        <v>5.2750310000000002E-2</v>
      </c>
      <c r="E40" s="26">
        <v>7.0160929999999996E-2</v>
      </c>
      <c r="F40" s="26">
        <v>5.6629899999999997E-2</v>
      </c>
      <c r="G40" s="26">
        <v>9.6000000000000002E-5</v>
      </c>
      <c r="H40" s="33">
        <v>1.44E-4</v>
      </c>
      <c r="I40" s="32">
        <v>8.8999999999999995E-5</v>
      </c>
      <c r="J40" s="159">
        <f t="shared" si="4"/>
        <v>4.3115346335466771E-5</v>
      </c>
      <c r="K40" s="26">
        <f t="shared" si="2"/>
        <v>-1.3531029999999999E-2</v>
      </c>
      <c r="L40" s="162">
        <f t="shared" si="3"/>
        <v>-0.19285705021298893</v>
      </c>
    </row>
    <row r="41" spans="2:12" ht="15.75" x14ac:dyDescent="0.25">
      <c r="B41" s="37">
        <v>32</v>
      </c>
      <c r="C41" s="18" t="s">
        <v>192</v>
      </c>
      <c r="D41" s="26">
        <v>0.13683047999999998</v>
      </c>
      <c r="E41" s="26">
        <v>7.460907E-2</v>
      </c>
      <c r="F41" s="26">
        <v>5.401297E-2</v>
      </c>
      <c r="G41" s="26">
        <v>2.34E-4</v>
      </c>
      <c r="H41" s="33">
        <v>2.2899999999999998E-4</v>
      </c>
      <c r="I41" s="32">
        <v>2.1100000000000001E-4</v>
      </c>
      <c r="J41" s="159">
        <f t="shared" si="4"/>
        <v>4.1122938733022254E-5</v>
      </c>
      <c r="K41" s="26">
        <f t="shared" si="2"/>
        <v>-2.0596099999999999E-2</v>
      </c>
      <c r="L41" s="162">
        <f t="shared" si="3"/>
        <v>-0.27605356828600058</v>
      </c>
    </row>
    <row r="42" spans="2:12" ht="15.75" x14ac:dyDescent="0.25">
      <c r="B42" s="37">
        <v>33</v>
      </c>
      <c r="C42" s="18" t="s">
        <v>201</v>
      </c>
      <c r="D42" s="26">
        <v>4.4856800000000002E-2</v>
      </c>
      <c r="E42" s="26">
        <v>5.8286400000000002E-2</v>
      </c>
      <c r="F42" s="26">
        <v>4.1930930000000005E-2</v>
      </c>
      <c r="G42" s="26">
        <v>8.099999999999999E-5</v>
      </c>
      <c r="H42" s="33">
        <v>1.27E-4</v>
      </c>
      <c r="I42" s="32">
        <v>7.9999999999999993E-5</v>
      </c>
      <c r="J42" s="159">
        <f t="shared" si="4"/>
        <v>3.1924240888968801E-5</v>
      </c>
      <c r="K42" s="26">
        <f t="shared" si="2"/>
        <v>-1.6355469999999997E-2</v>
      </c>
      <c r="L42" s="162">
        <f t="shared" si="3"/>
        <v>-0.28060525268330172</v>
      </c>
    </row>
    <row r="43" spans="2:12" ht="15.75" x14ac:dyDescent="0.25">
      <c r="B43" s="37">
        <v>34</v>
      </c>
      <c r="C43" s="18" t="s">
        <v>195</v>
      </c>
      <c r="D43" s="26">
        <v>1.9453439999999999E-2</v>
      </c>
      <c r="E43" s="26">
        <v>2.7170400000000001E-2</v>
      </c>
      <c r="F43" s="26">
        <v>4.1774480000000003E-2</v>
      </c>
      <c r="G43" s="26">
        <v>6.8999999999999997E-5</v>
      </c>
      <c r="H43" s="33">
        <v>7.5000000000000007E-5</v>
      </c>
      <c r="I43" s="32">
        <v>9.1000000000000003E-5</v>
      </c>
      <c r="J43" s="159">
        <f t="shared" si="4"/>
        <v>3.1805127206370313E-5</v>
      </c>
      <c r="K43" s="26">
        <f t="shared" si="2"/>
        <v>1.4604080000000002E-2</v>
      </c>
      <c r="L43" s="162">
        <f t="shared" si="3"/>
        <v>0.53749963195241879</v>
      </c>
    </row>
    <row r="44" spans="2:12" ht="15.75" x14ac:dyDescent="0.25">
      <c r="B44" s="37">
        <v>35</v>
      </c>
      <c r="C44" s="18" t="s">
        <v>200</v>
      </c>
      <c r="D44" s="26">
        <v>5.1510410000000006E-2</v>
      </c>
      <c r="E44" s="26">
        <v>5.8388090000000004E-2</v>
      </c>
      <c r="F44" s="26">
        <v>3.7099279999999998E-2</v>
      </c>
      <c r="G44" s="26">
        <v>1.9299999999999997E-4</v>
      </c>
      <c r="H44" s="33">
        <v>1.9900000000000001E-4</v>
      </c>
      <c r="I44" s="32">
        <v>1.92E-4</v>
      </c>
      <c r="J44" s="159">
        <f t="shared" si="4"/>
        <v>2.8245649488988251E-5</v>
      </c>
      <c r="K44" s="26">
        <f t="shared" si="2"/>
        <v>-2.1288810000000005E-2</v>
      </c>
      <c r="L44" s="162">
        <f t="shared" si="3"/>
        <v>-0.36460877552254245</v>
      </c>
    </row>
    <row r="45" spans="2:12" ht="15.75" x14ac:dyDescent="0.25">
      <c r="B45" s="37">
        <v>36</v>
      </c>
      <c r="C45" s="18" t="s">
        <v>199</v>
      </c>
      <c r="D45" s="26">
        <v>0.10239738999999999</v>
      </c>
      <c r="E45" s="26">
        <v>6.5901580000000001E-2</v>
      </c>
      <c r="F45" s="26">
        <v>3.5928460000000002E-2</v>
      </c>
      <c r="G45" s="26">
        <v>5.8200000000000005E-4</v>
      </c>
      <c r="H45" s="33">
        <v>4.75E-4</v>
      </c>
      <c r="I45" s="32">
        <v>3.0000000000000003E-4</v>
      </c>
      <c r="J45" s="159">
        <f t="shared" si="4"/>
        <v>2.7354242126508519E-5</v>
      </c>
      <c r="K45" s="26">
        <f t="shared" si="2"/>
        <v>-2.9973119999999999E-2</v>
      </c>
      <c r="L45" s="162">
        <f t="shared" si="3"/>
        <v>-0.45481640956104541</v>
      </c>
    </row>
    <row r="46" spans="2:12" ht="15.75" x14ac:dyDescent="0.25">
      <c r="B46" s="37">
        <v>37</v>
      </c>
      <c r="C46" s="18" t="s">
        <v>203</v>
      </c>
      <c r="D46" s="26">
        <v>5.7458670000000003E-2</v>
      </c>
      <c r="E46" s="26">
        <v>6.6721849999999999E-2</v>
      </c>
      <c r="F46" s="26">
        <v>3.4805910000000002E-2</v>
      </c>
      <c r="G46" s="26">
        <v>1.9399999999999997E-4</v>
      </c>
      <c r="H46" s="33">
        <v>1.95E-4</v>
      </c>
      <c r="I46" s="32">
        <v>1.34E-4</v>
      </c>
      <c r="J46" s="159">
        <f t="shared" si="4"/>
        <v>2.649958527511238E-5</v>
      </c>
      <c r="K46" s="26">
        <f t="shared" si="2"/>
        <v>-3.1915939999999997E-2</v>
      </c>
      <c r="L46" s="162">
        <f t="shared" si="3"/>
        <v>-0.47834315145638195</v>
      </c>
    </row>
    <row r="47" spans="2:12" ht="15.75" x14ac:dyDescent="0.25">
      <c r="B47" s="37">
        <v>38</v>
      </c>
      <c r="C47" s="18" t="s">
        <v>198</v>
      </c>
      <c r="D47" s="26">
        <v>2.0703099999999999E-2</v>
      </c>
      <c r="E47" s="26">
        <v>2.751087E-2</v>
      </c>
      <c r="F47" s="26">
        <v>3.098302E-2</v>
      </c>
      <c r="G47" s="26">
        <v>7.3999999999999996E-5</v>
      </c>
      <c r="H47" s="33">
        <v>8.2000000000000001E-5</v>
      </c>
      <c r="I47" s="32">
        <v>8.2000000000000001E-5</v>
      </c>
      <c r="J47" s="159">
        <f t="shared" si="4"/>
        <v>2.358901636447696E-5</v>
      </c>
      <c r="K47" s="26">
        <f t="shared" si="2"/>
        <v>3.4721500000000002E-3</v>
      </c>
      <c r="L47" s="162">
        <f t="shared" si="3"/>
        <v>0.12621011258458936</v>
      </c>
    </row>
    <row r="48" spans="2:12" ht="15.75" x14ac:dyDescent="0.25">
      <c r="B48" s="37">
        <v>39</v>
      </c>
      <c r="C48" s="18" t="s">
        <v>206</v>
      </c>
      <c r="D48" s="26">
        <v>3.5494709999999999E-2</v>
      </c>
      <c r="E48" s="26">
        <v>2.6083250000000002E-2</v>
      </c>
      <c r="F48" s="26">
        <v>3.045815E-2</v>
      </c>
      <c r="G48" s="26">
        <v>8.6000000000000003E-5</v>
      </c>
      <c r="H48" s="33">
        <v>6.5000000000000008E-5</v>
      </c>
      <c r="I48" s="32">
        <v>8.4999999999999993E-5</v>
      </c>
      <c r="J48" s="159">
        <f t="shared" si="4"/>
        <v>2.318940499608153E-5</v>
      </c>
      <c r="K48" s="26">
        <f t="shared" si="2"/>
        <v>4.3748999999999975E-3</v>
      </c>
      <c r="L48" s="162">
        <f t="shared" si="3"/>
        <v>0.16772833140041965</v>
      </c>
    </row>
    <row r="49" spans="2:12" ht="15.75" x14ac:dyDescent="0.25">
      <c r="B49" s="37">
        <v>40</v>
      </c>
      <c r="C49" s="18" t="s">
        <v>204</v>
      </c>
      <c r="D49" s="26">
        <v>5.6817500000000002E-3</v>
      </c>
      <c r="E49" s="26">
        <v>1.65521E-2</v>
      </c>
      <c r="F49" s="26">
        <v>2.602469E-2</v>
      </c>
      <c r="G49" s="26">
        <v>2.9E-5</v>
      </c>
      <c r="H49" s="33">
        <v>8.2000000000000001E-5</v>
      </c>
      <c r="I49" s="32">
        <v>9.4000000000000008E-5</v>
      </c>
      <c r="J49" s="159">
        <f t="shared" si="4"/>
        <v>1.9813976761801783E-5</v>
      </c>
      <c r="K49" s="26">
        <f t="shared" si="2"/>
        <v>9.4725899999999995E-3</v>
      </c>
      <c r="L49" s="162">
        <f t="shared" si="3"/>
        <v>0.57228931676343175</v>
      </c>
    </row>
    <row r="50" spans="2:12" ht="15.75" x14ac:dyDescent="0.25">
      <c r="B50" s="37">
        <v>41</v>
      </c>
      <c r="C50" s="18" t="s">
        <v>202</v>
      </c>
      <c r="D50" s="26">
        <v>1.4681970000000001E-2</v>
      </c>
      <c r="E50" s="26">
        <v>2.6269290000000001E-2</v>
      </c>
      <c r="F50" s="26">
        <v>2.1982350000000001E-2</v>
      </c>
      <c r="G50" s="26">
        <v>3.0999999999999995E-5</v>
      </c>
      <c r="H50" s="33">
        <v>2.6999999999999999E-5</v>
      </c>
      <c r="I50" s="32">
        <v>3.0000000000000004E-5</v>
      </c>
      <c r="J50" s="159">
        <f t="shared" si="4"/>
        <v>1.673632892725306E-5</v>
      </c>
      <c r="K50" s="26">
        <f t="shared" si="2"/>
        <v>-4.2869399999999995E-3</v>
      </c>
      <c r="L50" s="162">
        <f t="shared" si="3"/>
        <v>-0.16319207713645856</v>
      </c>
    </row>
    <row r="51" spans="2:12" ht="15.75" x14ac:dyDescent="0.25">
      <c r="B51" s="37">
        <v>42</v>
      </c>
      <c r="C51" s="18" t="s">
        <v>207</v>
      </c>
      <c r="D51" s="26">
        <v>3.17893E-2</v>
      </c>
      <c r="E51" s="26">
        <v>4.0421890000000002E-2</v>
      </c>
      <c r="F51" s="26">
        <v>2.073699E-2</v>
      </c>
      <c r="G51" s="26">
        <v>1.05E-4</v>
      </c>
      <c r="H51" s="33">
        <v>1.5200000000000001E-4</v>
      </c>
      <c r="I51" s="32">
        <v>1.0900000000000001E-4</v>
      </c>
      <c r="J51" s="159">
        <f t="shared" si="4"/>
        <v>1.5788170309414482E-5</v>
      </c>
      <c r="K51" s="26">
        <f t="shared" si="2"/>
        <v>-1.9684900000000002E-2</v>
      </c>
      <c r="L51" s="162">
        <f t="shared" si="3"/>
        <v>-0.48698613548253189</v>
      </c>
    </row>
    <row r="52" spans="2:12" ht="15.75" x14ac:dyDescent="0.25">
      <c r="B52" s="37">
        <v>43</v>
      </c>
      <c r="C52" s="18" t="s">
        <v>208</v>
      </c>
      <c r="D52" s="26">
        <v>1.0001E-4</v>
      </c>
      <c r="E52" s="26">
        <v>2.5001E-4</v>
      </c>
      <c r="F52" s="26">
        <v>1.8713E-2</v>
      </c>
      <c r="G52" s="26">
        <v>9.9999999999999995E-7</v>
      </c>
      <c r="H52" s="33">
        <v>3.0000000000000001E-6</v>
      </c>
      <c r="I52" s="32">
        <v>9.9999999999999991E-6</v>
      </c>
      <c r="J52" s="159">
        <f t="shared" si="4"/>
        <v>1.4247199376576505E-5</v>
      </c>
      <c r="K52" s="26">
        <f t="shared" si="2"/>
        <v>1.8462990000000002E-2</v>
      </c>
      <c r="L52" s="162">
        <f t="shared" si="3"/>
        <v>73.849006039758407</v>
      </c>
    </row>
    <row r="53" spans="2:12" ht="15.75" x14ac:dyDescent="0.25">
      <c r="B53" s="37">
        <v>44</v>
      </c>
      <c r="C53" s="18" t="s">
        <v>227</v>
      </c>
      <c r="D53" s="26">
        <v>6.4928399999999997E-3</v>
      </c>
      <c r="E53" s="26">
        <v>8.2797699999999988E-3</v>
      </c>
      <c r="F53" s="26">
        <v>1.63137E-2</v>
      </c>
      <c r="G53" s="26">
        <v>2.6000000000000002E-5</v>
      </c>
      <c r="H53" s="33">
        <v>2.3E-5</v>
      </c>
      <c r="I53" s="32">
        <v>2.3E-5</v>
      </c>
      <c r="J53" s="159">
        <f t="shared" si="4"/>
        <v>1.2420485035518417E-5</v>
      </c>
      <c r="K53" s="26">
        <f t="shared" si="2"/>
        <v>8.0339300000000016E-3</v>
      </c>
      <c r="L53" s="162">
        <f t="shared" si="3"/>
        <v>0.97030835397601667</v>
      </c>
    </row>
    <row r="54" spans="2:12" ht="15.75" x14ac:dyDescent="0.25">
      <c r="B54" s="37">
        <v>45</v>
      </c>
      <c r="C54" s="18" t="s">
        <v>228</v>
      </c>
      <c r="D54" s="26">
        <v>0</v>
      </c>
      <c r="E54" s="26">
        <v>0</v>
      </c>
      <c r="F54" s="26">
        <v>1.5970000000000002E-2</v>
      </c>
      <c r="G54" s="26">
        <v>0</v>
      </c>
      <c r="H54" s="33">
        <v>0</v>
      </c>
      <c r="I54" s="32">
        <v>1.9999999999999999E-6</v>
      </c>
      <c r="J54" s="159">
        <f t="shared" si="4"/>
        <v>1.2158807996789762E-5</v>
      </c>
      <c r="K54" s="26">
        <f t="shared" si="2"/>
        <v>1.5970000000000002E-2</v>
      </c>
      <c r="L54" s="162">
        <f t="shared" si="3"/>
        <v>0</v>
      </c>
    </row>
    <row r="55" spans="2:12" ht="15.75" x14ac:dyDescent="0.25">
      <c r="B55" s="37">
        <v>46</v>
      </c>
      <c r="C55" s="18" t="s">
        <v>205</v>
      </c>
      <c r="D55" s="26">
        <v>6.6232800000000005E-3</v>
      </c>
      <c r="E55" s="26">
        <v>1.198108E-2</v>
      </c>
      <c r="F55" s="26">
        <v>1.5682399999999999E-2</v>
      </c>
      <c r="G55" s="26">
        <v>1.8E-5</v>
      </c>
      <c r="H55" s="33">
        <v>3.8999999999999999E-5</v>
      </c>
      <c r="I55" s="32">
        <v>3.8999999999999999E-5</v>
      </c>
      <c r="J55" s="159">
        <f t="shared" si="4"/>
        <v>1.19398428634224E-5</v>
      </c>
      <c r="K55" s="26">
        <f t="shared" si="2"/>
        <v>3.7013199999999993E-3</v>
      </c>
      <c r="L55" s="162">
        <f t="shared" si="3"/>
        <v>0.30893041361880558</v>
      </c>
    </row>
    <row r="56" spans="2:12" ht="15.75" x14ac:dyDescent="0.25">
      <c r="B56" s="37">
        <v>47</v>
      </c>
      <c r="C56" s="18" t="s">
        <v>210</v>
      </c>
      <c r="D56" s="26">
        <v>1.8730520000000001E-2</v>
      </c>
      <c r="E56" s="26">
        <v>1.5329290000000002E-2</v>
      </c>
      <c r="F56" s="26">
        <v>1.4220799999999999E-2</v>
      </c>
      <c r="G56" s="26">
        <v>5.7000000000000003E-5</v>
      </c>
      <c r="H56" s="33">
        <v>6.6000000000000005E-5</v>
      </c>
      <c r="I56" s="32">
        <v>5.6999999999999996E-5</v>
      </c>
      <c r="J56" s="159">
        <f t="shared" si="4"/>
        <v>1.0827049264918461E-5</v>
      </c>
      <c r="K56" s="26">
        <f t="shared" si="2"/>
        <v>-1.1084900000000036E-3</v>
      </c>
      <c r="L56" s="162">
        <f t="shared" si="3"/>
        <v>-7.2311894419115563E-2</v>
      </c>
    </row>
    <row r="57" spans="2:12" ht="15.75" x14ac:dyDescent="0.25">
      <c r="B57" s="37">
        <v>48</v>
      </c>
      <c r="C57" s="18" t="s">
        <v>209</v>
      </c>
      <c r="D57" s="26">
        <v>3.2007399999999997E-3</v>
      </c>
      <c r="E57" s="26">
        <v>6.3976499999999995E-3</v>
      </c>
      <c r="F57" s="26">
        <v>1.4094939999999999E-2</v>
      </c>
      <c r="G57" s="26">
        <v>1.1E-5</v>
      </c>
      <c r="H57" s="33">
        <v>1.2E-5</v>
      </c>
      <c r="I57" s="32">
        <v>2.6000000000000002E-5</v>
      </c>
      <c r="J57" s="159">
        <f t="shared" si="4"/>
        <v>1.0731225371713954E-5</v>
      </c>
      <c r="K57" s="26">
        <f t="shared" si="2"/>
        <v>7.697289999999999E-3</v>
      </c>
      <c r="L57" s="162">
        <f t="shared" si="3"/>
        <v>1.2031433416957786</v>
      </c>
    </row>
    <row r="58" spans="2:12" ht="15.75" x14ac:dyDescent="0.25">
      <c r="B58" s="37">
        <v>49</v>
      </c>
      <c r="C58" s="18" t="s">
        <v>224</v>
      </c>
      <c r="D58" s="26">
        <v>1.6670999999999998E-2</v>
      </c>
      <c r="E58" s="26">
        <v>2.1422E-2</v>
      </c>
      <c r="F58" s="26">
        <v>1.218E-2</v>
      </c>
      <c r="G58" s="26">
        <v>6.3E-5</v>
      </c>
      <c r="H58" s="33">
        <v>5.4999999999999995E-5</v>
      </c>
      <c r="I58" s="32">
        <v>3.1000000000000001E-5</v>
      </c>
      <c r="J58" s="159">
        <f t="shared" si="4"/>
        <v>9.2732799875328288E-6</v>
      </c>
      <c r="K58" s="26">
        <f t="shared" si="2"/>
        <v>-9.2420000000000002E-3</v>
      </c>
      <c r="L58" s="162">
        <f t="shared" si="3"/>
        <v>-0.43142563719540661</v>
      </c>
    </row>
    <row r="59" spans="2:12" ht="15.75" x14ac:dyDescent="0.25">
      <c r="B59" s="37">
        <v>50</v>
      </c>
      <c r="C59" s="18" t="s">
        <v>229</v>
      </c>
      <c r="D59" s="26">
        <v>1.5197939999999998E-2</v>
      </c>
      <c r="E59" s="26">
        <v>1.4520580000000002E-2</v>
      </c>
      <c r="F59" s="26">
        <v>1.213031E-2</v>
      </c>
      <c r="G59" s="26">
        <v>3.1000000000000001E-5</v>
      </c>
      <c r="H59" s="33">
        <v>5.3000000000000001E-5</v>
      </c>
      <c r="I59" s="32">
        <v>6.0000000000000002E-5</v>
      </c>
      <c r="J59" s="159">
        <f t="shared" si="4"/>
        <v>9.2354483551370566E-6</v>
      </c>
      <c r="K59" s="26">
        <f t="shared" si="2"/>
        <v>-2.3902700000000016E-3</v>
      </c>
      <c r="L59" s="162">
        <f t="shared" si="3"/>
        <v>-0.16461257057224998</v>
      </c>
    </row>
    <row r="60" spans="2:12" ht="15.75" x14ac:dyDescent="0.25">
      <c r="B60" s="37"/>
      <c r="C60" s="18" t="s">
        <v>23</v>
      </c>
      <c r="D60" s="33">
        <v>0.33536726999999994</v>
      </c>
      <c r="E60" s="33">
        <v>0.19381897000000006</v>
      </c>
      <c r="F60" s="33">
        <v>0.20131209999999997</v>
      </c>
      <c r="G60" s="33">
        <v>6.6600000000000079E-4</v>
      </c>
      <c r="H60" s="33">
        <v>5.070000000000004E-4</v>
      </c>
      <c r="I60" s="32">
        <v>5.6600000000000064E-4</v>
      </c>
      <c r="J60" s="159">
        <f t="shared" si="4"/>
        <v>1.5326957866816152E-4</v>
      </c>
      <c r="K60" s="26">
        <f t="shared" si="2"/>
        <v>7.4931299999999035E-3</v>
      </c>
      <c r="L60" s="162">
        <f t="shared" si="3"/>
        <v>3.8660457229753531E-2</v>
      </c>
    </row>
    <row r="61" spans="2:12" ht="15.75" x14ac:dyDescent="0.25">
      <c r="B61" s="37"/>
      <c r="C61" s="18" t="s">
        <v>93</v>
      </c>
      <c r="D61" s="45">
        <v>31.68289218525101</v>
      </c>
      <c r="E61" s="26">
        <v>28.675266810177497</v>
      </c>
      <c r="F61" s="26">
        <v>27.917502052325858</v>
      </c>
      <c r="G61" s="44">
        <v>1.156666</v>
      </c>
      <c r="H61" s="33">
        <v>1.0108139999999999</v>
      </c>
      <c r="I61" s="32">
        <v>0.84705700000000006</v>
      </c>
      <c r="J61" s="159">
        <f t="shared" si="4"/>
        <v>2.1255074965824308E-2</v>
      </c>
      <c r="K61" s="26">
        <f t="shared" si="2"/>
        <v>-0.7577647578516391</v>
      </c>
      <c r="L61" s="162">
        <f t="shared" si="3"/>
        <v>-2.6425726493421564E-2</v>
      </c>
    </row>
    <row r="62" spans="2:12" ht="8.25" customHeight="1" x14ac:dyDescent="0.25">
      <c r="B62" s="38"/>
      <c r="C62" s="19"/>
      <c r="D62" s="52"/>
      <c r="E62" s="30"/>
      <c r="F62" s="30"/>
      <c r="G62" s="47"/>
      <c r="H62" s="30"/>
      <c r="I62" s="30"/>
      <c r="J62" s="34"/>
      <c r="K62" s="30"/>
      <c r="L62" s="30"/>
    </row>
    <row r="63" spans="2:12" ht="3" customHeight="1" x14ac:dyDescent="0.25">
      <c r="D63" s="345"/>
      <c r="E63" s="345"/>
      <c r="F63" s="345"/>
      <c r="G63" s="345"/>
      <c r="H63" s="345"/>
      <c r="I63" s="345"/>
      <c r="J63" s="345"/>
      <c r="K63" s="345"/>
      <c r="L63" s="1"/>
    </row>
    <row r="64" spans="2:12" ht="5.25" customHeight="1" x14ac:dyDescent="0.25">
      <c r="D64" s="346"/>
    </row>
    <row r="65" spans="2:11" x14ac:dyDescent="0.25">
      <c r="B65" s="274" t="s">
        <v>21</v>
      </c>
      <c r="D65" s="46"/>
    </row>
    <row r="66" spans="2:11" hidden="1" x14ac:dyDescent="0.25">
      <c r="K66" s="275"/>
    </row>
    <row r="67" spans="2:11" hidden="1" x14ac:dyDescent="0.25"/>
    <row r="68" spans="2:11" hidden="1" x14ac:dyDescent="0.25"/>
    <row r="69" spans="2:11" x14ac:dyDescent="0.25"/>
    <row r="70" spans="2:11" x14ac:dyDescent="0.25"/>
    <row r="71" spans="2:11" x14ac:dyDescent="0.25"/>
  </sheetData>
  <mergeCells count="10">
    <mergeCell ref="B2:L2"/>
    <mergeCell ref="B3:L3"/>
    <mergeCell ref="B4:L4"/>
    <mergeCell ref="K7:L7"/>
    <mergeCell ref="D7:F7"/>
    <mergeCell ref="G7:I7"/>
    <mergeCell ref="B7:B9"/>
    <mergeCell ref="C7:C8"/>
    <mergeCell ref="J7:J8"/>
    <mergeCell ref="B5:L5"/>
  </mergeCells>
  <pageMargins left="0.09" right="0.15748031496062992" top="0.43307086614173229" bottom="0.27559055118110237" header="0.31496062992125984" footer="0.19685039370078741"/>
  <pageSetup scale="70"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5">
    <tabColor theme="4" tint="0.79998168889431442"/>
  </sheetPr>
  <dimension ref="A1:L66"/>
  <sheetViews>
    <sheetView showGridLines="0" zoomScaleNormal="100" zoomScaleSheetLayoutView="70" workbookViewId="0">
      <selection activeCell="C28" sqref="C28"/>
    </sheetView>
  </sheetViews>
  <sheetFormatPr baseColWidth="10" defaultColWidth="0" defaultRowHeight="15" zeroHeight="1" x14ac:dyDescent="0.25"/>
  <cols>
    <col min="1" max="1" width="1.5703125" customWidth="1"/>
    <col min="2" max="2" width="42.5703125" customWidth="1"/>
    <col min="3" max="5" width="11.7109375" customWidth="1"/>
    <col min="6" max="8" width="11" customWidth="1"/>
    <col min="9" max="9" width="17.7109375" customWidth="1"/>
    <col min="10" max="10" width="8.85546875" customWidth="1"/>
    <col min="11" max="11" width="12.28515625" customWidth="1"/>
    <col min="12" max="12" width="0.7109375" hidden="1" customWidth="1"/>
    <col min="13" max="16384" width="11.42578125" hidden="1"/>
  </cols>
  <sheetData>
    <row r="1" spans="2:11" x14ac:dyDescent="0.25"/>
    <row r="2" spans="2:11" ht="21" x14ac:dyDescent="0.25">
      <c r="B2" s="446" t="s">
        <v>65</v>
      </c>
      <c r="C2" s="446"/>
      <c r="D2" s="446"/>
      <c r="E2" s="446"/>
      <c r="F2" s="446"/>
      <c r="G2" s="446"/>
      <c r="H2" s="446"/>
      <c r="I2" s="446"/>
      <c r="J2" s="446"/>
      <c r="K2" s="446"/>
    </row>
    <row r="3" spans="2:11" ht="21" x14ac:dyDescent="0.25">
      <c r="B3" s="446" t="s">
        <v>83</v>
      </c>
      <c r="C3" s="446"/>
      <c r="D3" s="446"/>
      <c r="E3" s="446"/>
      <c r="F3" s="446"/>
      <c r="G3" s="446"/>
      <c r="H3" s="446"/>
      <c r="I3" s="446"/>
      <c r="J3" s="446"/>
      <c r="K3" s="446"/>
    </row>
    <row r="4" spans="2:11" ht="21" x14ac:dyDescent="0.25">
      <c r="B4" s="447" t="str">
        <f>Hoja1!D5</f>
        <v>Enero - Marzo</v>
      </c>
      <c r="C4" s="447"/>
      <c r="D4" s="447"/>
      <c r="E4" s="447"/>
      <c r="F4" s="447"/>
      <c r="G4" s="447"/>
      <c r="H4" s="447"/>
      <c r="I4" s="447"/>
      <c r="J4" s="447"/>
      <c r="K4" s="447"/>
    </row>
    <row r="5" spans="2:11" ht="18.75" x14ac:dyDescent="0.3">
      <c r="B5" s="16"/>
      <c r="C5" s="16"/>
      <c r="D5" s="16"/>
      <c r="E5" s="16"/>
      <c r="F5" s="51"/>
      <c r="G5" s="50"/>
      <c r="H5" s="50"/>
      <c r="I5" s="16"/>
      <c r="J5" s="16"/>
      <c r="K5" s="16"/>
    </row>
    <row r="6" spans="2:11" x14ac:dyDescent="0.25">
      <c r="C6" s="42"/>
      <c r="F6" s="42"/>
    </row>
    <row r="7" spans="2:11" ht="18" customHeight="1" x14ac:dyDescent="0.25">
      <c r="B7" s="437" t="s">
        <v>26</v>
      </c>
      <c r="C7" s="438" t="s">
        <v>81</v>
      </c>
      <c r="D7" s="439"/>
      <c r="E7" s="440"/>
      <c r="F7" s="438" t="s">
        <v>82</v>
      </c>
      <c r="G7" s="439"/>
      <c r="H7" s="440"/>
      <c r="I7" s="448" t="s">
        <v>211</v>
      </c>
      <c r="J7" s="441" t="s">
        <v>16</v>
      </c>
      <c r="K7" s="441"/>
    </row>
    <row r="8" spans="2:11" ht="18" customHeight="1" x14ac:dyDescent="0.25">
      <c r="B8" s="438"/>
      <c r="C8" s="359">
        <v>2018</v>
      </c>
      <c r="D8" s="358">
        <v>2019</v>
      </c>
      <c r="E8" s="360">
        <v>2020</v>
      </c>
      <c r="F8" s="55">
        <v>2018</v>
      </c>
      <c r="G8" s="358">
        <v>2019</v>
      </c>
      <c r="H8" s="360">
        <v>2020</v>
      </c>
      <c r="I8" s="439"/>
      <c r="J8" s="54" t="s">
        <v>19</v>
      </c>
      <c r="K8" s="53" t="s">
        <v>20</v>
      </c>
    </row>
    <row r="9" spans="2:11" ht="20.25" customHeight="1" x14ac:dyDescent="0.25">
      <c r="B9" s="31" t="s">
        <v>18</v>
      </c>
      <c r="C9" s="368">
        <f t="shared" ref="C9" si="0">C10+C14+C19+C23+C28</f>
        <v>1225.1521126352466</v>
      </c>
      <c r="D9" s="370">
        <f>D10+D14+D19+D23+D28</f>
        <v>1295.0485205501732</v>
      </c>
      <c r="E9" s="369">
        <f>E10+E14+E19+E23+E28</f>
        <v>1313.4511215423206</v>
      </c>
      <c r="F9" s="402">
        <f t="shared" ref="F9" si="1">F10+F14+F19+F23+F28</f>
        <v>5.614662</v>
      </c>
      <c r="G9" s="370">
        <f>G10+G14+G19+G23+G28</f>
        <v>5.7577970000000001</v>
      </c>
      <c r="H9" s="369">
        <f>H10+H14+H19+H23+H28</f>
        <v>5.7269690000000004</v>
      </c>
      <c r="I9" s="165">
        <f>I10+I14+I19+I23+I28</f>
        <v>1.0000000000000002</v>
      </c>
      <c r="J9" s="57">
        <f>E9-D9</f>
        <v>18.402600992147427</v>
      </c>
      <c r="K9" s="166">
        <f t="shared" ref="K9:K28" si="2">((E9/D9)-1)</f>
        <v>1.4209970283066697E-2</v>
      </c>
    </row>
    <row r="10" spans="2:11" ht="15.75" x14ac:dyDescent="0.25">
      <c r="B10" s="124" t="s">
        <v>27</v>
      </c>
      <c r="C10" s="134">
        <f t="shared" ref="C10:G10" si="3">SUM(C11:C13)</f>
        <v>203.73228885999973</v>
      </c>
      <c r="D10" s="371">
        <f t="shared" si="3"/>
        <v>216.20959937999967</v>
      </c>
      <c r="E10" s="136">
        <f t="shared" ref="E10" si="4">SUM(E11:E13)</f>
        <v>220.73676129999939</v>
      </c>
      <c r="F10" s="135">
        <f t="shared" si="3"/>
        <v>0.77776100000000004</v>
      </c>
      <c r="G10" s="371">
        <f t="shared" si="3"/>
        <v>0.83062000000000014</v>
      </c>
      <c r="H10" s="136">
        <f t="shared" ref="H10" si="5">SUM(H11:H13)</f>
        <v>0.85570799999999991</v>
      </c>
      <c r="I10" s="163">
        <f>(E10/$E$9)</f>
        <v>0.16805860353661212</v>
      </c>
      <c r="J10" s="126">
        <f t="shared" ref="J10:J28" si="6">E10-D10</f>
        <v>4.5271619199997133</v>
      </c>
      <c r="K10" s="167">
        <f t="shared" si="2"/>
        <v>2.093876466623934E-2</v>
      </c>
    </row>
    <row r="11" spans="2:11" ht="15.75" x14ac:dyDescent="0.25">
      <c r="B11" s="17" t="s">
        <v>7</v>
      </c>
      <c r="C11" s="147">
        <v>47.477241710000044</v>
      </c>
      <c r="D11" s="372">
        <v>49.690481660000046</v>
      </c>
      <c r="E11" s="148">
        <v>49.567078180000038</v>
      </c>
      <c r="F11" s="146">
        <v>0.17460000000000001</v>
      </c>
      <c r="G11" s="372">
        <v>0.18427399999999999</v>
      </c>
      <c r="H11" s="148">
        <v>0.18544100000000002</v>
      </c>
      <c r="I11" s="160">
        <f t="shared" ref="I11:I28" si="7">(E11/$E$9)</f>
        <v>3.7738045494830348E-2</v>
      </c>
      <c r="J11" s="33">
        <f t="shared" si="6"/>
        <v>-0.12340348000000745</v>
      </c>
      <c r="K11" s="168">
        <f t="shared" si="2"/>
        <v>-2.4834430232408833E-3</v>
      </c>
    </row>
    <row r="12" spans="2:11" ht="15.75" x14ac:dyDescent="0.25">
      <c r="B12" s="17" t="s">
        <v>3</v>
      </c>
      <c r="C12" s="147">
        <v>97.758934079999619</v>
      </c>
      <c r="D12" s="372">
        <v>104.11623115999959</v>
      </c>
      <c r="E12" s="148">
        <v>105.56611174999931</v>
      </c>
      <c r="F12" s="146">
        <v>0.36653500000000006</v>
      </c>
      <c r="G12" s="372">
        <v>0.39182000000000006</v>
      </c>
      <c r="H12" s="148">
        <v>0.40221299999999993</v>
      </c>
      <c r="I12" s="160">
        <f t="shared" si="7"/>
        <v>8.0373079758033358E-2</v>
      </c>
      <c r="J12" s="33">
        <f t="shared" si="6"/>
        <v>1.4498805899997222</v>
      </c>
      <c r="K12" s="168">
        <f t="shared" si="2"/>
        <v>1.3925596171183274E-2</v>
      </c>
    </row>
    <row r="13" spans="2:11" ht="15.75" x14ac:dyDescent="0.25">
      <c r="B13" s="17" t="s">
        <v>5</v>
      </c>
      <c r="C13" s="147">
        <v>58.496113070000064</v>
      </c>
      <c r="D13" s="372">
        <v>62.402886560000049</v>
      </c>
      <c r="E13" s="148">
        <v>65.603571370000054</v>
      </c>
      <c r="F13" s="146">
        <v>0.236626</v>
      </c>
      <c r="G13" s="372">
        <v>0.25452600000000003</v>
      </c>
      <c r="H13" s="148">
        <v>0.26805400000000001</v>
      </c>
      <c r="I13" s="160">
        <f t="shared" si="7"/>
        <v>4.994747828374841E-2</v>
      </c>
      <c r="J13" s="33">
        <f t="shared" si="6"/>
        <v>3.2006848100000056</v>
      </c>
      <c r="K13" s="168">
        <f t="shared" si="2"/>
        <v>5.1290653148273302E-2</v>
      </c>
    </row>
    <row r="14" spans="2:11" ht="15.75" x14ac:dyDescent="0.25">
      <c r="B14" s="124" t="s">
        <v>28</v>
      </c>
      <c r="C14" s="125">
        <f t="shared" ref="C14:D14" si="8">SUM(C15:C18)</f>
        <v>441.71802423999679</v>
      </c>
      <c r="D14" s="373">
        <f t="shared" si="8"/>
        <v>469.96364274999695</v>
      </c>
      <c r="E14" s="137">
        <f t="shared" ref="E14" si="9">SUM(E15:E18)</f>
        <v>488.85155619999665</v>
      </c>
      <c r="F14" s="133">
        <f t="shared" ref="F14" si="10">SUM(F15:F18)</f>
        <v>1.7367699999999999</v>
      </c>
      <c r="G14" s="373">
        <f t="shared" ref="G14:H14" si="11">SUM(G15:G18)</f>
        <v>1.849947</v>
      </c>
      <c r="H14" s="137">
        <f t="shared" si="11"/>
        <v>1.967697</v>
      </c>
      <c r="I14" s="163">
        <f t="shared" si="7"/>
        <v>0.37218861682950372</v>
      </c>
      <c r="J14" s="126">
        <f t="shared" si="6"/>
        <v>18.887913449999701</v>
      </c>
      <c r="K14" s="167">
        <f t="shared" si="2"/>
        <v>4.0190158837557943E-2</v>
      </c>
    </row>
    <row r="15" spans="2:11" ht="15.75" x14ac:dyDescent="0.25">
      <c r="B15" s="17" t="s">
        <v>9</v>
      </c>
      <c r="C15" s="147">
        <v>71.608901090000018</v>
      </c>
      <c r="D15" s="372">
        <v>73.877691710000022</v>
      </c>
      <c r="E15" s="148">
        <v>74.406913790000019</v>
      </c>
      <c r="F15" s="146">
        <v>0.19746</v>
      </c>
      <c r="G15" s="372">
        <v>0.20779400000000001</v>
      </c>
      <c r="H15" s="148">
        <v>0.213032</v>
      </c>
      <c r="I15" s="160">
        <f t="shared" si="7"/>
        <v>5.6649929768705566E-2</v>
      </c>
      <c r="J15" s="33">
        <f t="shared" si="6"/>
        <v>0.52922207999999671</v>
      </c>
      <c r="K15" s="168">
        <f t="shared" si="2"/>
        <v>7.1634896509409351E-3</v>
      </c>
    </row>
    <row r="16" spans="2:11" ht="15.75" x14ac:dyDescent="0.25">
      <c r="B16" s="17" t="s">
        <v>10</v>
      </c>
      <c r="C16" s="147">
        <v>95.767925680000104</v>
      </c>
      <c r="D16" s="372">
        <v>102.96808345000011</v>
      </c>
      <c r="E16" s="148">
        <v>104.5516057200001</v>
      </c>
      <c r="F16" s="146">
        <v>0.38104699999999991</v>
      </c>
      <c r="G16" s="372">
        <v>0.410528</v>
      </c>
      <c r="H16" s="148">
        <v>0.42410999999999999</v>
      </c>
      <c r="I16" s="160">
        <f t="shared" si="7"/>
        <v>7.9600682511299189E-2</v>
      </c>
      <c r="J16" s="33">
        <f t="shared" si="6"/>
        <v>1.5835222699999889</v>
      </c>
      <c r="K16" s="168">
        <f t="shared" si="2"/>
        <v>1.5378768031250489E-2</v>
      </c>
    </row>
    <row r="17" spans="2:11" ht="15.75" x14ac:dyDescent="0.25">
      <c r="B17" s="17" t="s">
        <v>1</v>
      </c>
      <c r="C17" s="147">
        <v>244.35939384999668</v>
      </c>
      <c r="D17" s="372">
        <v>261.11987167999678</v>
      </c>
      <c r="E17" s="148">
        <v>277.07294363999654</v>
      </c>
      <c r="F17" s="146">
        <v>1.042662</v>
      </c>
      <c r="G17" s="372">
        <v>1.109024</v>
      </c>
      <c r="H17" s="148">
        <v>1.2034530000000001</v>
      </c>
      <c r="I17" s="160">
        <f t="shared" si="7"/>
        <v>0.21095032703968725</v>
      </c>
      <c r="J17" s="33">
        <f t="shared" si="6"/>
        <v>15.953071959999761</v>
      </c>
      <c r="K17" s="168">
        <f t="shared" si="2"/>
        <v>6.1094821536793242E-2</v>
      </c>
    </row>
    <row r="18" spans="2:11" ht="15.75" x14ac:dyDescent="0.25">
      <c r="B18" s="17" t="s">
        <v>13</v>
      </c>
      <c r="C18" s="147">
        <v>29.981803620000022</v>
      </c>
      <c r="D18" s="372">
        <v>31.997995910000022</v>
      </c>
      <c r="E18" s="148">
        <v>32.820093050000018</v>
      </c>
      <c r="F18" s="146">
        <v>0.11560100000000001</v>
      </c>
      <c r="G18" s="372">
        <v>0.122601</v>
      </c>
      <c r="H18" s="148">
        <v>0.12710199999999999</v>
      </c>
      <c r="I18" s="160">
        <f t="shared" si="7"/>
        <v>2.4987677509811717E-2</v>
      </c>
      <c r="J18" s="33">
        <f t="shared" si="6"/>
        <v>0.82209713999999678</v>
      </c>
      <c r="K18" s="168">
        <f t="shared" si="2"/>
        <v>2.5692144667818884E-2</v>
      </c>
    </row>
    <row r="19" spans="2:11" ht="15.75" x14ac:dyDescent="0.25">
      <c r="B19" s="124" t="s">
        <v>29</v>
      </c>
      <c r="C19" s="125">
        <f t="shared" ref="C19:G19" si="12">SUM(C20:C22)</f>
        <v>147.06945824000013</v>
      </c>
      <c r="D19" s="373">
        <f t="shared" si="12"/>
        <v>155.05495671000011</v>
      </c>
      <c r="E19" s="137">
        <f t="shared" ref="E19" si="13">SUM(E20:E22)</f>
        <v>155.91360436000014</v>
      </c>
      <c r="F19" s="133">
        <f t="shared" si="12"/>
        <v>0.52138300000000004</v>
      </c>
      <c r="G19" s="373">
        <f t="shared" si="12"/>
        <v>0.55406899999999992</v>
      </c>
      <c r="H19" s="137">
        <f t="shared" ref="H19" si="14">SUM(H20:H22)</f>
        <v>0.558446</v>
      </c>
      <c r="I19" s="163">
        <f t="shared" si="7"/>
        <v>0.11870529614906301</v>
      </c>
      <c r="J19" s="126">
        <f t="shared" si="6"/>
        <v>0.85864765000002308</v>
      </c>
      <c r="K19" s="167">
        <f t="shared" si="2"/>
        <v>5.5376988147883832E-3</v>
      </c>
    </row>
    <row r="20" spans="2:11" ht="15.75" x14ac:dyDescent="0.25">
      <c r="B20" s="17" t="s">
        <v>12</v>
      </c>
      <c r="C20" s="147">
        <v>48.422355080000031</v>
      </c>
      <c r="D20" s="372">
        <v>52.492823980000054</v>
      </c>
      <c r="E20" s="148">
        <v>54.690170230000049</v>
      </c>
      <c r="F20" s="146">
        <v>0.19744099999999998</v>
      </c>
      <c r="G20" s="372">
        <v>0.21266599999999999</v>
      </c>
      <c r="H20" s="148">
        <v>0.22021600000000002</v>
      </c>
      <c r="I20" s="160">
        <f t="shared" si="7"/>
        <v>4.1638527184612771E-2</v>
      </c>
      <c r="J20" s="33">
        <f t="shared" si="6"/>
        <v>2.1973462499999954</v>
      </c>
      <c r="K20" s="168">
        <f t="shared" si="2"/>
        <v>4.1859935956906957E-2</v>
      </c>
    </row>
    <row r="21" spans="2:11" ht="15.75" x14ac:dyDescent="0.25">
      <c r="B21" s="17" t="s">
        <v>11</v>
      </c>
      <c r="C21" s="147">
        <v>57.30101822000006</v>
      </c>
      <c r="D21" s="372">
        <v>58.974854200000053</v>
      </c>
      <c r="E21" s="148">
        <v>58.19379679000005</v>
      </c>
      <c r="F21" s="146">
        <v>0.17183400000000001</v>
      </c>
      <c r="G21" s="372">
        <v>0.17913899999999999</v>
      </c>
      <c r="H21" s="148">
        <v>0.17811299999999999</v>
      </c>
      <c r="I21" s="160">
        <f t="shared" si="7"/>
        <v>4.4306023905682883E-2</v>
      </c>
      <c r="J21" s="33">
        <f t="shared" si="6"/>
        <v>-0.78105741000000251</v>
      </c>
      <c r="K21" s="168">
        <f t="shared" si="2"/>
        <v>-1.3243905739066753E-2</v>
      </c>
    </row>
    <row r="22" spans="2:11" ht="15.75" x14ac:dyDescent="0.25">
      <c r="B22" s="17" t="s">
        <v>8</v>
      </c>
      <c r="C22" s="147">
        <v>41.346084940000026</v>
      </c>
      <c r="D22" s="372">
        <v>43.58727853000002</v>
      </c>
      <c r="E22" s="148">
        <v>43.029637340000036</v>
      </c>
      <c r="F22" s="146">
        <v>0.15210800000000002</v>
      </c>
      <c r="G22" s="372">
        <v>0.16226400000000002</v>
      </c>
      <c r="H22" s="148">
        <v>0.16011700000000001</v>
      </c>
      <c r="I22" s="160">
        <f t="shared" si="7"/>
        <v>3.2760745058767367E-2</v>
      </c>
      <c r="J22" s="33">
        <f t="shared" si="6"/>
        <v>-0.55764118999998402</v>
      </c>
      <c r="K22" s="168">
        <f t="shared" si="2"/>
        <v>-1.2793668446543949E-2</v>
      </c>
    </row>
    <row r="23" spans="2:11" ht="15.75" x14ac:dyDescent="0.25">
      <c r="B23" s="124" t="s">
        <v>30</v>
      </c>
      <c r="C23" s="125">
        <f t="shared" ref="C23:G23" si="15">SUM(C24:C27)</f>
        <v>397.22764333999879</v>
      </c>
      <c r="D23" s="373">
        <f t="shared" si="15"/>
        <v>420.90411740999878</v>
      </c>
      <c r="E23" s="137">
        <f t="shared" ref="E23" si="16">SUM(E24:E27)</f>
        <v>414.82762840999874</v>
      </c>
      <c r="F23" s="133">
        <f t="shared" si="15"/>
        <v>1.4150429999999998</v>
      </c>
      <c r="G23" s="373">
        <f t="shared" si="15"/>
        <v>1.5041530000000001</v>
      </c>
      <c r="H23" s="137">
        <f t="shared" ref="H23" si="17">SUM(H24:H27)</f>
        <v>1.4881229999999999</v>
      </c>
      <c r="I23" s="163">
        <f t="shared" si="7"/>
        <v>0.31583027461492985</v>
      </c>
      <c r="J23" s="126">
        <f t="shared" si="6"/>
        <v>-6.0764890000000378</v>
      </c>
      <c r="K23" s="167">
        <f t="shared" si="2"/>
        <v>-1.4436753523323187E-2</v>
      </c>
    </row>
    <row r="24" spans="2:11" ht="15.75" x14ac:dyDescent="0.25">
      <c r="B24" s="17" t="s">
        <v>4</v>
      </c>
      <c r="C24" s="147">
        <v>93.355919430000085</v>
      </c>
      <c r="D24" s="372">
        <v>99.301743070000072</v>
      </c>
      <c r="E24" s="148">
        <v>101.23056803000007</v>
      </c>
      <c r="F24" s="146">
        <v>0.36272799999999999</v>
      </c>
      <c r="G24" s="372">
        <v>0.38589299999999999</v>
      </c>
      <c r="H24" s="148">
        <v>0.39091799999999999</v>
      </c>
      <c r="I24" s="160">
        <f t="shared" si="7"/>
        <v>7.7072200380879058E-2</v>
      </c>
      <c r="J24" s="33">
        <f t="shared" si="6"/>
        <v>1.92882496</v>
      </c>
      <c r="K24" s="168">
        <f t="shared" si="2"/>
        <v>1.9423878175434783E-2</v>
      </c>
    </row>
    <row r="25" spans="2:11" ht="15.75" x14ac:dyDescent="0.25">
      <c r="B25" s="17" t="s">
        <v>2</v>
      </c>
      <c r="C25" s="147">
        <v>145.84139228999862</v>
      </c>
      <c r="D25" s="372">
        <v>155.94787396999865</v>
      </c>
      <c r="E25" s="148">
        <v>154.55538209999861</v>
      </c>
      <c r="F25" s="146">
        <v>0.53052600000000005</v>
      </c>
      <c r="G25" s="372">
        <v>0.56531300000000007</v>
      </c>
      <c r="H25" s="148">
        <v>0.56196099999999993</v>
      </c>
      <c r="I25" s="160">
        <f t="shared" si="7"/>
        <v>0.11767120950683865</v>
      </c>
      <c r="J25" s="33">
        <f t="shared" si="6"/>
        <v>-1.3924918700000433</v>
      </c>
      <c r="K25" s="168">
        <f t="shared" si="2"/>
        <v>-8.9292135541900741E-3</v>
      </c>
    </row>
    <row r="26" spans="2:11" ht="15.75" x14ac:dyDescent="0.25">
      <c r="B26" s="17" t="s">
        <v>14</v>
      </c>
      <c r="C26" s="147">
        <v>55.847361720000016</v>
      </c>
      <c r="D26" s="372">
        <v>58.608915470000014</v>
      </c>
      <c r="E26" s="148">
        <v>55.674511030000012</v>
      </c>
      <c r="F26" s="146">
        <v>0.17841099999999999</v>
      </c>
      <c r="G26" s="372">
        <v>0.189972</v>
      </c>
      <c r="H26" s="148">
        <v>0.18230000000000002</v>
      </c>
      <c r="I26" s="160">
        <f t="shared" si="7"/>
        <v>4.2387958041882966E-2</v>
      </c>
      <c r="J26" s="33">
        <f t="shared" si="6"/>
        <v>-2.9344044400000016</v>
      </c>
      <c r="K26" s="168">
        <f t="shared" si="2"/>
        <v>-5.00675437596525E-2</v>
      </c>
    </row>
    <row r="27" spans="2:11" ht="15.75" x14ac:dyDescent="0.25">
      <c r="B27" s="17" t="s">
        <v>6</v>
      </c>
      <c r="C27" s="147">
        <v>102.18296990000005</v>
      </c>
      <c r="D27" s="372">
        <v>107.04558490000005</v>
      </c>
      <c r="E27" s="148">
        <v>103.36716725000004</v>
      </c>
      <c r="F27" s="146">
        <v>0.34337800000000002</v>
      </c>
      <c r="G27" s="372">
        <v>0.3629750000000001</v>
      </c>
      <c r="H27" s="148">
        <v>0.35294399999999998</v>
      </c>
      <c r="I27" s="160">
        <f t="shared" si="7"/>
        <v>7.8698906685329167E-2</v>
      </c>
      <c r="J27" s="33">
        <f t="shared" si="6"/>
        <v>-3.6784176500000143</v>
      </c>
      <c r="K27" s="168">
        <f t="shared" si="2"/>
        <v>-3.4363095436736768E-2</v>
      </c>
    </row>
    <row r="28" spans="2:11" ht="15.75" x14ac:dyDescent="0.25">
      <c r="B28" s="127" t="s">
        <v>17</v>
      </c>
      <c r="C28" s="202">
        <v>35.404697955251009</v>
      </c>
      <c r="D28" s="374">
        <v>32.916204300177498</v>
      </c>
      <c r="E28" s="203">
        <v>33.121571272325859</v>
      </c>
      <c r="F28" s="201">
        <v>1.163705</v>
      </c>
      <c r="G28" s="374">
        <v>1.0190079999999999</v>
      </c>
      <c r="H28" s="203">
        <v>0.85699499999999995</v>
      </c>
      <c r="I28" s="164">
        <f t="shared" si="7"/>
        <v>2.5217208869891435E-2</v>
      </c>
      <c r="J28" s="128">
        <f t="shared" si="6"/>
        <v>0.20536697214836153</v>
      </c>
      <c r="K28" s="169">
        <f t="shared" si="2"/>
        <v>6.239084260005523E-3</v>
      </c>
    </row>
    <row r="29" spans="2:11" x14ac:dyDescent="0.25"/>
    <row r="30" spans="2:11" x14ac:dyDescent="0.25">
      <c r="B30" t="s">
        <v>21</v>
      </c>
    </row>
    <row r="31" spans="2:11" x14ac:dyDescent="0.25">
      <c r="K31" s="6"/>
    </row>
    <row r="32" spans="2:11" x14ac:dyDescent="0.25"/>
    <row r="33" spans="10:10" x14ac:dyDescent="0.25"/>
    <row r="34" spans="10:10" x14ac:dyDescent="0.25"/>
    <row r="35" spans="10:10" x14ac:dyDescent="0.25"/>
    <row r="36" spans="10:10" hidden="1" x14ac:dyDescent="0.25"/>
    <row r="37" spans="10:10" hidden="1" x14ac:dyDescent="0.25">
      <c r="J37" s="6"/>
    </row>
    <row r="38" spans="10:10" hidden="1" x14ac:dyDescent="0.25"/>
    <row r="39" spans="10:10" hidden="1" x14ac:dyDescent="0.25"/>
    <row r="40" spans="10:10" hidden="1" x14ac:dyDescent="0.25"/>
    <row r="41" spans="10:10" hidden="1" x14ac:dyDescent="0.25"/>
    <row r="42" spans="10:10" hidden="1" x14ac:dyDescent="0.25"/>
    <row r="43" spans="10:10" hidden="1" x14ac:dyDescent="0.25"/>
    <row r="44" spans="10:10" hidden="1" x14ac:dyDescent="0.25"/>
    <row r="45" spans="10:10" hidden="1" x14ac:dyDescent="0.25"/>
    <row r="46" spans="10:10" hidden="1" x14ac:dyDescent="0.25"/>
    <row r="47" spans="10:10" hidden="1" x14ac:dyDescent="0.25"/>
    <row r="48" spans="10:10" hidden="1" x14ac:dyDescent="0.25"/>
    <row r="49" hidden="1" x14ac:dyDescent="0.25"/>
    <row r="50" hidden="1" x14ac:dyDescent="0.25"/>
    <row r="51" hidden="1" x14ac:dyDescent="0.25"/>
    <row r="52" hidden="1" x14ac:dyDescent="0.25"/>
    <row r="53" hidden="1" x14ac:dyDescent="0.25"/>
    <row r="54" hidden="1" x14ac:dyDescent="0.25"/>
    <row r="55" hidden="1" x14ac:dyDescent="0.25"/>
    <row r="56" hidden="1" x14ac:dyDescent="0.25"/>
    <row r="57" hidden="1" x14ac:dyDescent="0.25"/>
    <row r="58" hidden="1" x14ac:dyDescent="0.25"/>
    <row r="59" hidden="1" x14ac:dyDescent="0.25"/>
    <row r="60" hidden="1" x14ac:dyDescent="0.25"/>
    <row r="61" hidden="1" x14ac:dyDescent="0.25"/>
    <row r="62" hidden="1" x14ac:dyDescent="0.25"/>
    <row r="63" hidden="1" x14ac:dyDescent="0.25"/>
    <row r="64" hidden="1" x14ac:dyDescent="0.25"/>
    <row r="65" hidden="1" x14ac:dyDescent="0.25"/>
    <row r="66" x14ac:dyDescent="0.25"/>
  </sheetData>
  <mergeCells count="8">
    <mergeCell ref="B2:K2"/>
    <mergeCell ref="B3:K3"/>
    <mergeCell ref="B4:K4"/>
    <mergeCell ref="B7:B8"/>
    <mergeCell ref="I7:I8"/>
    <mergeCell ref="J7:K7"/>
    <mergeCell ref="C7:E7"/>
    <mergeCell ref="F7:H7"/>
  </mergeCells>
  <pageMargins left="0.11" right="0.18" top="0.79" bottom="0.55118110236220474" header="0.31496062992125984" footer="0.31496062992125984"/>
  <pageSetup scale="89" orientation="landscape" r:id="rId1"/>
  <ignoredErrors>
    <ignoredError sqref="F23:G23 C23:D23" formulaRange="1"/>
  </ignoredError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7">
    <tabColor theme="4" tint="0.79998168889431442"/>
  </sheetPr>
  <dimension ref="A1:Z207"/>
  <sheetViews>
    <sheetView showGridLines="0" tabSelected="1" topLeftCell="A40" zoomScaleNormal="100" workbookViewId="0">
      <selection activeCell="D10" sqref="D10:D59"/>
    </sheetView>
  </sheetViews>
  <sheetFormatPr baseColWidth="10" defaultColWidth="0" defaultRowHeight="15" zeroHeight="1" x14ac:dyDescent="0.25"/>
  <cols>
    <col min="1" max="1" width="0.85546875" customWidth="1"/>
    <col min="2" max="2" width="4.140625" style="5" bestFit="1" customWidth="1"/>
    <col min="3" max="3" width="15.42578125" customWidth="1"/>
    <col min="4" max="4" width="39.42578125" bestFit="1" customWidth="1"/>
    <col min="5" max="7" width="10.42578125" bestFit="1" customWidth="1"/>
    <col min="8" max="10" width="10.7109375" customWidth="1"/>
    <col min="11" max="11" width="14.7109375" customWidth="1"/>
    <col min="12" max="12" width="9.42578125" customWidth="1"/>
    <col min="13" max="13" width="12.140625" customWidth="1"/>
    <col min="14" max="14" width="1.28515625" customWidth="1"/>
    <col min="15" max="25" width="11.42578125" hidden="1" customWidth="1"/>
    <col min="26" max="26" width="0" hidden="1" customWidth="1"/>
    <col min="27" max="16384" width="11.42578125" hidden="1"/>
  </cols>
  <sheetData>
    <row r="1" spans="2:13" ht="19.5" customHeight="1" x14ac:dyDescent="0.25"/>
    <row r="2" spans="2:13" ht="23.25" x14ac:dyDescent="0.35">
      <c r="B2" s="435" t="s">
        <v>66</v>
      </c>
      <c r="C2" s="435"/>
      <c r="D2" s="435"/>
      <c r="E2" s="435"/>
      <c r="F2" s="435"/>
      <c r="G2" s="435"/>
      <c r="H2" s="435"/>
      <c r="I2" s="435"/>
      <c r="J2" s="435"/>
      <c r="K2" s="435"/>
      <c r="L2" s="435"/>
      <c r="M2" s="435"/>
    </row>
    <row r="3" spans="2:13" ht="21" x14ac:dyDescent="0.35">
      <c r="B3" s="449" t="s">
        <v>83</v>
      </c>
      <c r="C3" s="449"/>
      <c r="D3" s="449"/>
      <c r="E3" s="449"/>
      <c r="F3" s="449"/>
      <c r="G3" s="449"/>
      <c r="H3" s="449"/>
      <c r="I3" s="449"/>
      <c r="J3" s="449"/>
      <c r="K3" s="449"/>
      <c r="L3" s="449"/>
      <c r="M3" s="449"/>
    </row>
    <row r="4" spans="2:13" ht="21" x14ac:dyDescent="0.35">
      <c r="B4" s="431" t="str">
        <f>Hoja1!D5</f>
        <v>Enero - Marzo</v>
      </c>
      <c r="C4" s="431"/>
      <c r="D4" s="431"/>
      <c r="E4" s="431"/>
      <c r="F4" s="431"/>
      <c r="G4" s="431"/>
      <c r="H4" s="431"/>
      <c r="I4" s="431"/>
      <c r="J4" s="431"/>
      <c r="K4" s="431"/>
      <c r="L4" s="431"/>
      <c r="M4" s="431"/>
    </row>
    <row r="5" spans="2:13" ht="21" x14ac:dyDescent="0.35">
      <c r="B5" s="449"/>
      <c r="C5" s="449"/>
      <c r="D5" s="449"/>
      <c r="E5" s="449"/>
      <c r="F5" s="449"/>
      <c r="G5" s="449"/>
      <c r="H5" s="449"/>
      <c r="I5" s="449"/>
      <c r="J5" s="449"/>
      <c r="K5" s="449"/>
      <c r="L5" s="449"/>
      <c r="M5" s="449"/>
    </row>
    <row r="6" spans="2:13" ht="11.25" customHeight="1" x14ac:dyDescent="0.3">
      <c r="C6" s="4"/>
      <c r="D6" s="4"/>
      <c r="E6" s="41"/>
      <c r="F6" s="41"/>
      <c r="G6" s="7"/>
      <c r="H6" s="39"/>
      <c r="I6" s="39"/>
      <c r="J6" s="12"/>
      <c r="K6" s="4"/>
      <c r="L6" s="4"/>
      <c r="M6" s="4"/>
    </row>
    <row r="7" spans="2:13" ht="21.75" customHeight="1" x14ac:dyDescent="0.25">
      <c r="B7" s="441" t="s">
        <v>24</v>
      </c>
      <c r="C7" s="437" t="s">
        <v>15</v>
      </c>
      <c r="D7" s="437" t="s">
        <v>0</v>
      </c>
      <c r="E7" s="438" t="s">
        <v>81</v>
      </c>
      <c r="F7" s="439"/>
      <c r="G7" s="440"/>
      <c r="H7" s="438" t="s">
        <v>82</v>
      </c>
      <c r="I7" s="439"/>
      <c r="J7" s="440"/>
      <c r="K7" s="444" t="s">
        <v>212</v>
      </c>
      <c r="L7" s="437" t="s">
        <v>16</v>
      </c>
      <c r="M7" s="437"/>
    </row>
    <row r="8" spans="2:13" ht="15.75" x14ac:dyDescent="0.25">
      <c r="B8" s="442"/>
      <c r="C8" s="441"/>
      <c r="D8" s="441"/>
      <c r="E8" s="20">
        <v>2018</v>
      </c>
      <c r="F8" s="20">
        <v>2019</v>
      </c>
      <c r="G8" s="21">
        <v>2020</v>
      </c>
      <c r="H8" s="358">
        <v>2018</v>
      </c>
      <c r="I8" s="358">
        <v>2019</v>
      </c>
      <c r="J8" s="361">
        <v>2020</v>
      </c>
      <c r="K8" s="445"/>
      <c r="L8" s="21" t="s">
        <v>19</v>
      </c>
      <c r="M8" s="21" t="s">
        <v>20</v>
      </c>
    </row>
    <row r="9" spans="2:13" s="13" customFormat="1" ht="20.25" customHeight="1" x14ac:dyDescent="0.25">
      <c r="B9" s="443"/>
      <c r="C9" s="450" t="s">
        <v>18</v>
      </c>
      <c r="D9" s="451"/>
      <c r="E9" s="347">
        <f t="shared" ref="E9:K9" si="0">SUM(E10:E61)</f>
        <v>1225.1521126352468</v>
      </c>
      <c r="F9" s="347">
        <f t="shared" si="0"/>
        <v>1295.0485205501723</v>
      </c>
      <c r="G9" s="347">
        <f t="shared" si="0"/>
        <v>1313.4511215423206</v>
      </c>
      <c r="H9" s="375">
        <f t="shared" si="0"/>
        <v>5.614662</v>
      </c>
      <c r="I9" s="376">
        <f t="shared" si="0"/>
        <v>5.7577970000000001</v>
      </c>
      <c r="J9" s="377">
        <f>SUM(J10:J61)</f>
        <v>5.7269689999999986</v>
      </c>
      <c r="K9" s="349">
        <f t="shared" si="0"/>
        <v>1.0000000000000002</v>
      </c>
      <c r="L9" s="348">
        <f>G9-F9</f>
        <v>18.402600992148336</v>
      </c>
      <c r="M9" s="350">
        <f>((G9/F9)-1)</f>
        <v>1.4209970283067364E-2</v>
      </c>
    </row>
    <row r="10" spans="2:13" ht="15.75" x14ac:dyDescent="0.25">
      <c r="B10" s="22">
        <v>1</v>
      </c>
      <c r="C10" s="138" t="s">
        <v>1</v>
      </c>
      <c r="D10" s="139" t="s">
        <v>1</v>
      </c>
      <c r="E10" s="140">
        <v>114.76145878999645</v>
      </c>
      <c r="F10" s="25">
        <v>123.24140986999655</v>
      </c>
      <c r="G10" s="141">
        <v>135.92338660999633</v>
      </c>
      <c r="H10" s="25">
        <v>0.43096300000000004</v>
      </c>
      <c r="I10" s="142">
        <v>0.46289000000000002</v>
      </c>
      <c r="J10" s="143">
        <v>0.53240299999999996</v>
      </c>
      <c r="K10" s="170">
        <f>(G10/$G$9)</f>
        <v>0.10348568315993992</v>
      </c>
      <c r="L10" s="68">
        <f>G10-F10</f>
        <v>12.681976739999783</v>
      </c>
      <c r="M10" s="173">
        <f t="shared" ref="M10:M61" si="1">((G10/F10)-1)</f>
        <v>0.10290353504863026</v>
      </c>
    </row>
    <row r="11" spans="2:13" ht="15.75" x14ac:dyDescent="0.25">
      <c r="B11" s="40">
        <v>2</v>
      </c>
      <c r="C11" s="17" t="s">
        <v>2</v>
      </c>
      <c r="D11" s="18" t="s">
        <v>2</v>
      </c>
      <c r="E11" s="23">
        <v>81.393727039998595</v>
      </c>
      <c r="F11" s="24">
        <v>86.814996799998625</v>
      </c>
      <c r="G11" s="27">
        <v>88.82464741999857</v>
      </c>
      <c r="H11" s="24">
        <v>0.31350899999999998</v>
      </c>
      <c r="I11" s="48">
        <v>0.33130999999999999</v>
      </c>
      <c r="J11" s="56">
        <v>0.33706399999999997</v>
      </c>
      <c r="K11" s="171">
        <f t="shared" ref="K11:K61" si="2">(G11/$G$9)</f>
        <v>6.7626915050859437E-2</v>
      </c>
      <c r="L11" s="69">
        <f t="shared" ref="L11:L61" si="3">G11-F11</f>
        <v>2.0096506199999453</v>
      </c>
      <c r="M11" s="160">
        <f t="shared" si="1"/>
        <v>2.3148657421824259E-2</v>
      </c>
    </row>
    <row r="12" spans="2:13" ht="15.75" x14ac:dyDescent="0.25">
      <c r="B12" s="40">
        <v>3</v>
      </c>
      <c r="C12" s="17" t="s">
        <v>3</v>
      </c>
      <c r="D12" s="18" t="s">
        <v>3</v>
      </c>
      <c r="E12" s="23">
        <v>44.854567869999556</v>
      </c>
      <c r="F12" s="24">
        <v>48.569679809999521</v>
      </c>
      <c r="G12" s="27">
        <v>54.961083929999269</v>
      </c>
      <c r="H12" s="24">
        <v>0.181759</v>
      </c>
      <c r="I12" s="48">
        <v>0.19638700000000001</v>
      </c>
      <c r="J12" s="56">
        <v>0.218838</v>
      </c>
      <c r="K12" s="171">
        <f t="shared" si="2"/>
        <v>4.1844788152802515E-2</v>
      </c>
      <c r="L12" s="69">
        <f t="shared" si="3"/>
        <v>6.3914041199997484</v>
      </c>
      <c r="M12" s="160">
        <f t="shared" si="1"/>
        <v>0.13159246972601801</v>
      </c>
    </row>
    <row r="13" spans="2:13" ht="15.75" x14ac:dyDescent="0.25">
      <c r="B13" s="40">
        <v>4</v>
      </c>
      <c r="C13" s="17" t="s">
        <v>4</v>
      </c>
      <c r="D13" s="18" t="s">
        <v>4</v>
      </c>
      <c r="E13" s="23">
        <v>30.474975970000052</v>
      </c>
      <c r="F13" s="24">
        <v>31.914540490000043</v>
      </c>
      <c r="G13" s="27">
        <v>36.132093890000043</v>
      </c>
      <c r="H13" s="24">
        <v>0.12147899999999999</v>
      </c>
      <c r="I13" s="48">
        <v>0.126502</v>
      </c>
      <c r="J13" s="56">
        <v>0.14183000000000001</v>
      </c>
      <c r="K13" s="171">
        <f t="shared" si="2"/>
        <v>2.7509279407041745E-2</v>
      </c>
      <c r="L13" s="69">
        <f t="shared" si="3"/>
        <v>4.2175533999999999</v>
      </c>
      <c r="M13" s="160">
        <f t="shared" si="1"/>
        <v>0.13215146874264128</v>
      </c>
    </row>
    <row r="14" spans="2:13" ht="15.75" x14ac:dyDescent="0.25">
      <c r="B14" s="40">
        <v>5</v>
      </c>
      <c r="C14" s="17" t="s">
        <v>1</v>
      </c>
      <c r="D14" s="18" t="s">
        <v>125</v>
      </c>
      <c r="E14" s="23">
        <v>32.380838300000079</v>
      </c>
      <c r="F14" s="24">
        <v>33.903969670000052</v>
      </c>
      <c r="G14" s="27">
        <v>34.37855571000005</v>
      </c>
      <c r="H14" s="24">
        <v>0.15426300000000001</v>
      </c>
      <c r="I14" s="48">
        <v>0.161999</v>
      </c>
      <c r="J14" s="56">
        <v>0.16791800000000001</v>
      </c>
      <c r="K14" s="171">
        <f t="shared" si="2"/>
        <v>2.6174217788653614E-2</v>
      </c>
      <c r="L14" s="69">
        <f t="shared" si="3"/>
        <v>0.47458603999999838</v>
      </c>
      <c r="M14" s="160">
        <f t="shared" si="1"/>
        <v>1.3997949049014746E-2</v>
      </c>
    </row>
    <row r="15" spans="2:13" ht="15.75" x14ac:dyDescent="0.25">
      <c r="B15" s="40">
        <v>6</v>
      </c>
      <c r="C15" s="17" t="s">
        <v>5</v>
      </c>
      <c r="D15" s="18" t="s">
        <v>5</v>
      </c>
      <c r="E15" s="23">
        <v>24.63379227000004</v>
      </c>
      <c r="F15" s="24">
        <v>25.944035120000038</v>
      </c>
      <c r="G15" s="27">
        <v>29.430352530000036</v>
      </c>
      <c r="H15" s="24">
        <v>9.4954000000000011E-2</v>
      </c>
      <c r="I15" s="48">
        <v>0.10015499999999999</v>
      </c>
      <c r="J15" s="56">
        <v>0.11372499999999999</v>
      </c>
      <c r="K15" s="171">
        <f t="shared" si="2"/>
        <v>2.2406888271138275E-2</v>
      </c>
      <c r="L15" s="69">
        <f t="shared" si="3"/>
        <v>3.4863174099999981</v>
      </c>
      <c r="M15" s="160">
        <f t="shared" si="1"/>
        <v>0.13437837999658053</v>
      </c>
    </row>
    <row r="16" spans="2:13" ht="15.75" x14ac:dyDescent="0.25">
      <c r="B16" s="40">
        <v>7</v>
      </c>
      <c r="C16" s="17" t="s">
        <v>11</v>
      </c>
      <c r="D16" s="18" t="s">
        <v>126</v>
      </c>
      <c r="E16" s="23">
        <v>25.415689920000023</v>
      </c>
      <c r="F16" s="24">
        <v>26.194350380000024</v>
      </c>
      <c r="G16" s="27">
        <v>25.47032023000002</v>
      </c>
      <c r="H16" s="24">
        <v>7.6024999999999995E-2</v>
      </c>
      <c r="I16" s="48">
        <v>7.9899999999999999E-2</v>
      </c>
      <c r="J16" s="56">
        <v>7.9560000000000006E-2</v>
      </c>
      <c r="K16" s="171">
        <f t="shared" si="2"/>
        <v>1.9391905653932128E-2</v>
      </c>
      <c r="L16" s="69">
        <f t="shared" si="3"/>
        <v>-0.72403015000000437</v>
      </c>
      <c r="M16" s="160">
        <f t="shared" si="1"/>
        <v>-2.7640698833776733E-2</v>
      </c>
    </row>
    <row r="17" spans="2:13" ht="15.75" x14ac:dyDescent="0.25">
      <c r="B17" s="40">
        <v>8</v>
      </c>
      <c r="C17" s="17" t="s">
        <v>6</v>
      </c>
      <c r="D17" s="18" t="s">
        <v>6</v>
      </c>
      <c r="E17" s="23">
        <v>24.82225226000002</v>
      </c>
      <c r="F17" s="24">
        <v>24.59365500000002</v>
      </c>
      <c r="G17" s="27">
        <v>25.005211540000019</v>
      </c>
      <c r="H17" s="24">
        <v>9.0707999999999997E-2</v>
      </c>
      <c r="I17" s="48">
        <v>9.0566000000000008E-2</v>
      </c>
      <c r="J17" s="56">
        <v>9.2834E-2</v>
      </c>
      <c r="K17" s="171">
        <f t="shared" si="2"/>
        <v>1.9037793740384976E-2</v>
      </c>
      <c r="L17" s="69">
        <f t="shared" si="3"/>
        <v>0.41155653999999942</v>
      </c>
      <c r="M17" s="160">
        <f t="shared" si="1"/>
        <v>1.6734256864219699E-2</v>
      </c>
    </row>
    <row r="18" spans="2:13" ht="15.75" x14ac:dyDescent="0.25">
      <c r="B18" s="40">
        <v>9</v>
      </c>
      <c r="C18" s="17" t="s">
        <v>8</v>
      </c>
      <c r="D18" s="18" t="s">
        <v>8</v>
      </c>
      <c r="E18" s="23">
        <v>17.805104060000023</v>
      </c>
      <c r="F18" s="24">
        <v>18.545913380000016</v>
      </c>
      <c r="G18" s="27">
        <v>24.654946920000025</v>
      </c>
      <c r="H18" s="24">
        <v>6.6951000000000011E-2</v>
      </c>
      <c r="I18" s="48">
        <v>7.0168999999999995E-2</v>
      </c>
      <c r="J18" s="56">
        <v>8.7904999999999997E-2</v>
      </c>
      <c r="K18" s="171">
        <f t="shared" si="2"/>
        <v>1.8771118708284282E-2</v>
      </c>
      <c r="L18" s="69">
        <f t="shared" si="3"/>
        <v>6.1090335400000093</v>
      </c>
      <c r="M18" s="160">
        <f t="shared" si="1"/>
        <v>0.32940052155037103</v>
      </c>
    </row>
    <row r="19" spans="2:13" ht="15.75" x14ac:dyDescent="0.25">
      <c r="B19" s="40">
        <v>10</v>
      </c>
      <c r="C19" s="17" t="s">
        <v>7</v>
      </c>
      <c r="D19" s="18" t="s">
        <v>7</v>
      </c>
      <c r="E19" s="23">
        <v>21.972212180000035</v>
      </c>
      <c r="F19" s="24">
        <v>23.098379990000034</v>
      </c>
      <c r="G19" s="27">
        <v>23.979593090000034</v>
      </c>
      <c r="H19" s="24">
        <v>8.141799999999999E-2</v>
      </c>
      <c r="I19" s="48">
        <v>8.6571999999999996E-2</v>
      </c>
      <c r="J19" s="56">
        <v>9.0263999999999997E-2</v>
      </c>
      <c r="K19" s="171">
        <f t="shared" si="2"/>
        <v>1.8256936018937641E-2</v>
      </c>
      <c r="L19" s="69">
        <f t="shared" si="3"/>
        <v>0.88121310000000008</v>
      </c>
      <c r="M19" s="160">
        <f t="shared" si="1"/>
        <v>3.8150428747881993E-2</v>
      </c>
    </row>
    <row r="20" spans="2:13" ht="15.75" x14ac:dyDescent="0.25">
      <c r="B20" s="40">
        <v>11</v>
      </c>
      <c r="C20" s="17" t="s">
        <v>3</v>
      </c>
      <c r="D20" s="18" t="s">
        <v>127</v>
      </c>
      <c r="E20" s="23">
        <v>24.161686400000036</v>
      </c>
      <c r="F20" s="24">
        <v>24.761250960000041</v>
      </c>
      <c r="G20" s="27">
        <v>22.695520270000028</v>
      </c>
      <c r="H20" s="24">
        <v>7.3449E-2</v>
      </c>
      <c r="I20" s="48">
        <v>7.6935000000000003E-2</v>
      </c>
      <c r="J20" s="56">
        <v>7.2265999999999997E-2</v>
      </c>
      <c r="K20" s="171">
        <f t="shared" si="2"/>
        <v>1.727930327803124E-2</v>
      </c>
      <c r="L20" s="69">
        <f t="shared" si="3"/>
        <v>-2.065730690000013</v>
      </c>
      <c r="M20" s="160">
        <f t="shared" si="1"/>
        <v>-8.342594214391863E-2</v>
      </c>
    </row>
    <row r="21" spans="2:13" ht="15.75" x14ac:dyDescent="0.25">
      <c r="B21" s="40">
        <v>12</v>
      </c>
      <c r="C21" s="17" t="s">
        <v>11</v>
      </c>
      <c r="D21" s="18" t="s">
        <v>128</v>
      </c>
      <c r="E21" s="23">
        <v>18.833000140000028</v>
      </c>
      <c r="F21" s="24">
        <v>19.332922210000028</v>
      </c>
      <c r="G21" s="27">
        <v>20.160926180000033</v>
      </c>
      <c r="H21" s="24">
        <v>5.8457999999999996E-2</v>
      </c>
      <c r="I21" s="48">
        <v>6.0849E-2</v>
      </c>
      <c r="J21" s="56">
        <v>6.1989000000000002E-2</v>
      </c>
      <c r="K21" s="171">
        <f t="shared" si="2"/>
        <v>1.5349582370698389E-2</v>
      </c>
      <c r="L21" s="69">
        <f t="shared" si="3"/>
        <v>0.82800397000000459</v>
      </c>
      <c r="M21" s="160">
        <f t="shared" si="1"/>
        <v>4.2828702304078758E-2</v>
      </c>
    </row>
    <row r="22" spans="2:13" ht="15.75" x14ac:dyDescent="0.25">
      <c r="B22" s="40">
        <v>13</v>
      </c>
      <c r="C22" s="17" t="s">
        <v>10</v>
      </c>
      <c r="D22" s="18" t="s">
        <v>129</v>
      </c>
      <c r="E22" s="27">
        <v>17.844876270000032</v>
      </c>
      <c r="F22" s="24">
        <v>19.359418380000033</v>
      </c>
      <c r="G22" s="27">
        <v>20.017340990000037</v>
      </c>
      <c r="H22" s="24">
        <v>6.6141999999999992E-2</v>
      </c>
      <c r="I22" s="48">
        <v>7.3345999999999995E-2</v>
      </c>
      <c r="J22" s="56">
        <v>7.626899999999999E-2</v>
      </c>
      <c r="K22" s="171">
        <f t="shared" si="2"/>
        <v>1.5240263350260545E-2</v>
      </c>
      <c r="L22" s="69">
        <f t="shared" si="3"/>
        <v>0.65792261000000352</v>
      </c>
      <c r="M22" s="160">
        <f t="shared" si="1"/>
        <v>3.3984626866667478E-2</v>
      </c>
    </row>
    <row r="23" spans="2:13" ht="15.75" x14ac:dyDescent="0.25">
      <c r="B23" s="40">
        <v>14</v>
      </c>
      <c r="C23" s="17" t="s">
        <v>12</v>
      </c>
      <c r="D23" s="18" t="s">
        <v>130</v>
      </c>
      <c r="E23" s="23">
        <v>15.763754040000027</v>
      </c>
      <c r="F23" s="24">
        <v>16.54751411000003</v>
      </c>
      <c r="G23" s="27">
        <v>19.17598432000003</v>
      </c>
      <c r="H23" s="24">
        <v>6.4362000000000003E-2</v>
      </c>
      <c r="I23" s="48">
        <v>6.8365000000000009E-2</v>
      </c>
      <c r="J23" s="56">
        <v>7.7263999999999999E-2</v>
      </c>
      <c r="K23" s="171">
        <f t="shared" si="2"/>
        <v>1.4599693894571898E-2</v>
      </c>
      <c r="L23" s="69">
        <f t="shared" si="3"/>
        <v>2.6284702099999997</v>
      </c>
      <c r="M23" s="160">
        <f t="shared" si="1"/>
        <v>0.15884381137415415</v>
      </c>
    </row>
    <row r="24" spans="2:13" ht="15.75" x14ac:dyDescent="0.25">
      <c r="B24" s="40">
        <v>15</v>
      </c>
      <c r="C24" s="17" t="s">
        <v>6</v>
      </c>
      <c r="D24" s="18" t="s">
        <v>131</v>
      </c>
      <c r="E24" s="23">
        <v>15.085581430000012</v>
      </c>
      <c r="F24" s="24">
        <v>15.442722890000011</v>
      </c>
      <c r="G24" s="27">
        <v>17.731146210000013</v>
      </c>
      <c r="H24" s="24">
        <v>4.8793000000000003E-2</v>
      </c>
      <c r="I24" s="48">
        <v>5.0273999999999999E-2</v>
      </c>
      <c r="J24" s="56">
        <v>5.6180000000000001E-2</v>
      </c>
      <c r="K24" s="171">
        <f t="shared" si="2"/>
        <v>1.3499662011921088E-2</v>
      </c>
      <c r="L24" s="69">
        <f t="shared" si="3"/>
        <v>2.2884233200000015</v>
      </c>
      <c r="M24" s="160">
        <f t="shared" si="1"/>
        <v>0.14818781223367528</v>
      </c>
    </row>
    <row r="25" spans="2:13" ht="15.75" x14ac:dyDescent="0.25">
      <c r="B25" s="40">
        <v>16</v>
      </c>
      <c r="C25" s="17" t="s">
        <v>9</v>
      </c>
      <c r="D25" s="18" t="s">
        <v>9</v>
      </c>
      <c r="E25" s="23">
        <v>14.715066850000014</v>
      </c>
      <c r="F25" s="24">
        <v>14.921109290000015</v>
      </c>
      <c r="G25" s="27">
        <v>16.450877560000016</v>
      </c>
      <c r="H25" s="24">
        <v>4.2639999999999997E-2</v>
      </c>
      <c r="I25" s="48">
        <v>4.4288000000000001E-2</v>
      </c>
      <c r="J25" s="56">
        <v>4.8836000000000004E-2</v>
      </c>
      <c r="K25" s="171">
        <f t="shared" si="2"/>
        <v>1.2524925587396481E-2</v>
      </c>
      <c r="L25" s="69">
        <f t="shared" si="3"/>
        <v>1.5297682700000017</v>
      </c>
      <c r="M25" s="160">
        <f t="shared" si="1"/>
        <v>0.10252376282943243</v>
      </c>
    </row>
    <row r="26" spans="2:13" ht="15.75" x14ac:dyDescent="0.25">
      <c r="B26" s="40">
        <v>17</v>
      </c>
      <c r="C26" s="17" t="s">
        <v>10</v>
      </c>
      <c r="D26" s="18" t="s">
        <v>10</v>
      </c>
      <c r="E26" s="23">
        <v>13.82926841000002</v>
      </c>
      <c r="F26" s="24">
        <v>14.353886200000019</v>
      </c>
      <c r="G26" s="27">
        <v>15.494374690000019</v>
      </c>
      <c r="H26" s="24">
        <v>5.5657999999999999E-2</v>
      </c>
      <c r="I26" s="48">
        <v>5.7327000000000003E-2</v>
      </c>
      <c r="J26" s="56">
        <v>6.1233999999999997E-2</v>
      </c>
      <c r="K26" s="171">
        <f t="shared" si="2"/>
        <v>1.1796689222668402E-2</v>
      </c>
      <c r="L26" s="69">
        <f t="shared" si="3"/>
        <v>1.1404884899999992</v>
      </c>
      <c r="M26" s="160">
        <f t="shared" si="1"/>
        <v>7.9455032184942098E-2</v>
      </c>
    </row>
    <row r="27" spans="2:13" ht="15.75" x14ac:dyDescent="0.25">
      <c r="B27" s="40">
        <v>18</v>
      </c>
      <c r="C27" s="17" t="s">
        <v>1</v>
      </c>
      <c r="D27" s="18" t="s">
        <v>132</v>
      </c>
      <c r="E27" s="23">
        <v>14.855710340000032</v>
      </c>
      <c r="F27" s="24">
        <v>15.706799980000035</v>
      </c>
      <c r="G27" s="27">
        <v>15.433695670000027</v>
      </c>
      <c r="H27" s="24">
        <v>7.5235999999999997E-2</v>
      </c>
      <c r="I27" s="48">
        <v>7.8437999999999994E-2</v>
      </c>
      <c r="J27" s="56">
        <v>7.820400000000001E-2</v>
      </c>
      <c r="K27" s="171">
        <f t="shared" si="2"/>
        <v>1.1750491066524807E-2</v>
      </c>
      <c r="L27" s="69">
        <f t="shared" si="3"/>
        <v>-0.2731043100000079</v>
      </c>
      <c r="M27" s="160">
        <f t="shared" si="1"/>
        <v>-1.7387648047199944E-2</v>
      </c>
    </row>
    <row r="28" spans="2:13" ht="15.75" x14ac:dyDescent="0.25">
      <c r="B28" s="40">
        <v>19</v>
      </c>
      <c r="C28" s="17" t="s">
        <v>13</v>
      </c>
      <c r="D28" s="18" t="s">
        <v>140</v>
      </c>
      <c r="E28" s="23">
        <v>11.025816090000015</v>
      </c>
      <c r="F28" s="24">
        <v>11.250523890000014</v>
      </c>
      <c r="G28" s="27">
        <v>14.090595590000017</v>
      </c>
      <c r="H28" s="24">
        <v>4.351E-2</v>
      </c>
      <c r="I28" s="48">
        <v>4.4405E-2</v>
      </c>
      <c r="J28" s="56">
        <v>5.3435000000000003E-2</v>
      </c>
      <c r="K28" s="171">
        <f t="shared" si="2"/>
        <v>1.0727917741966773E-2</v>
      </c>
      <c r="L28" s="69">
        <f t="shared" si="3"/>
        <v>2.8400717000000029</v>
      </c>
      <c r="M28" s="160">
        <f t="shared" si="1"/>
        <v>0.25243906219552947</v>
      </c>
    </row>
    <row r="29" spans="2:13" ht="15.75" x14ac:dyDescent="0.25">
      <c r="B29" s="40">
        <v>20</v>
      </c>
      <c r="C29" s="17" t="s">
        <v>10</v>
      </c>
      <c r="D29" s="18" t="s">
        <v>135</v>
      </c>
      <c r="E29" s="23">
        <v>11.943500820000022</v>
      </c>
      <c r="F29" s="24">
        <v>13.025320820000026</v>
      </c>
      <c r="G29" s="27">
        <v>13.707643210000025</v>
      </c>
      <c r="H29" s="24">
        <v>5.4065000000000002E-2</v>
      </c>
      <c r="I29" s="48">
        <v>5.9070999999999999E-2</v>
      </c>
      <c r="J29" s="56">
        <v>6.1865000000000003E-2</v>
      </c>
      <c r="K29" s="171">
        <f t="shared" si="2"/>
        <v>1.0436355784525746E-2</v>
      </c>
      <c r="L29" s="69">
        <f t="shared" si="3"/>
        <v>0.6823223899999995</v>
      </c>
      <c r="M29" s="160">
        <f t="shared" si="1"/>
        <v>5.2384305878463433E-2</v>
      </c>
    </row>
    <row r="30" spans="2:13" ht="15.75" x14ac:dyDescent="0.25">
      <c r="B30" s="40">
        <v>21</v>
      </c>
      <c r="C30" s="17" t="s">
        <v>1</v>
      </c>
      <c r="D30" s="18" t="s">
        <v>136</v>
      </c>
      <c r="E30" s="23">
        <v>12.066227030000029</v>
      </c>
      <c r="F30" s="24">
        <v>12.989405730000026</v>
      </c>
      <c r="G30" s="27">
        <v>13.506757000000018</v>
      </c>
      <c r="H30" s="24">
        <v>6.1272E-2</v>
      </c>
      <c r="I30" s="48">
        <v>6.3935999999999993E-2</v>
      </c>
      <c r="J30" s="56">
        <v>6.5915000000000001E-2</v>
      </c>
      <c r="K30" s="171">
        <f t="shared" si="2"/>
        <v>1.0283410458502409E-2</v>
      </c>
      <c r="L30" s="69">
        <f t="shared" si="3"/>
        <v>0.51735126999999181</v>
      </c>
      <c r="M30" s="160">
        <f t="shared" si="1"/>
        <v>3.9828709700331366E-2</v>
      </c>
    </row>
    <row r="31" spans="2:13" ht="15.75" x14ac:dyDescent="0.25">
      <c r="B31" s="40">
        <v>22</v>
      </c>
      <c r="C31" s="17" t="s">
        <v>7</v>
      </c>
      <c r="D31" s="18" t="s">
        <v>134</v>
      </c>
      <c r="E31" s="23">
        <v>12.516719540000008</v>
      </c>
      <c r="F31" s="24">
        <v>12.94675199000001</v>
      </c>
      <c r="G31" s="27">
        <v>13.38312143000001</v>
      </c>
      <c r="H31" s="24">
        <v>4.4033999999999997E-2</v>
      </c>
      <c r="I31" s="48">
        <v>4.6260999999999997E-2</v>
      </c>
      <c r="J31" s="56">
        <v>4.7483000000000004E-2</v>
      </c>
      <c r="K31" s="171">
        <f t="shared" si="2"/>
        <v>1.0189280141833427E-2</v>
      </c>
      <c r="L31" s="69">
        <f t="shared" si="3"/>
        <v>0.43636944</v>
      </c>
      <c r="M31" s="160">
        <f t="shared" si="1"/>
        <v>3.370493544149511E-2</v>
      </c>
    </row>
    <row r="32" spans="2:13" ht="15.75" x14ac:dyDescent="0.25">
      <c r="B32" s="40">
        <v>23</v>
      </c>
      <c r="C32" s="17" t="s">
        <v>9</v>
      </c>
      <c r="D32" s="18" t="s">
        <v>133</v>
      </c>
      <c r="E32" s="23">
        <v>12.071248270000007</v>
      </c>
      <c r="F32" s="24">
        <v>12.900253980000006</v>
      </c>
      <c r="G32" s="27">
        <v>13.348325740000007</v>
      </c>
      <c r="H32" s="24">
        <v>3.7027999999999998E-2</v>
      </c>
      <c r="I32" s="48">
        <v>3.9109999999999999E-2</v>
      </c>
      <c r="J32" s="56">
        <v>4.0919999999999998E-2</v>
      </c>
      <c r="K32" s="171">
        <f t="shared" si="2"/>
        <v>1.016278833758635E-2</v>
      </c>
      <c r="L32" s="69">
        <f t="shared" si="3"/>
        <v>0.44807176000000126</v>
      </c>
      <c r="M32" s="160">
        <f t="shared" si="1"/>
        <v>3.4733561113964972E-2</v>
      </c>
    </row>
    <row r="33" spans="2:13" ht="15.75" x14ac:dyDescent="0.25">
      <c r="B33" s="40">
        <v>24</v>
      </c>
      <c r="C33" s="17" t="s">
        <v>1</v>
      </c>
      <c r="D33" s="18" t="s">
        <v>137</v>
      </c>
      <c r="E33" s="23">
        <v>12.632232670000025</v>
      </c>
      <c r="F33" s="24">
        <v>12.833237060000023</v>
      </c>
      <c r="G33" s="27">
        <v>13.26643166000002</v>
      </c>
      <c r="H33" s="24">
        <v>5.9126999999999999E-2</v>
      </c>
      <c r="I33" s="48">
        <v>5.9954999999999994E-2</v>
      </c>
      <c r="J33" s="56">
        <v>6.3587999999999992E-2</v>
      </c>
      <c r="K33" s="171">
        <f t="shared" si="2"/>
        <v>1.010043803108707E-2</v>
      </c>
      <c r="L33" s="69">
        <f t="shared" si="3"/>
        <v>0.43319459999999665</v>
      </c>
      <c r="M33" s="160">
        <f t="shared" si="1"/>
        <v>3.375567660557155E-2</v>
      </c>
    </row>
    <row r="34" spans="2:13" ht="15.75" x14ac:dyDescent="0.25">
      <c r="B34" s="40">
        <v>25</v>
      </c>
      <c r="C34" s="17" t="s">
        <v>14</v>
      </c>
      <c r="D34" s="18" t="s">
        <v>142</v>
      </c>
      <c r="E34" s="23">
        <v>9.2397213500000053</v>
      </c>
      <c r="F34" s="24">
        <v>9.9174962700000027</v>
      </c>
      <c r="G34" s="27">
        <v>13.251572570000008</v>
      </c>
      <c r="H34" s="24">
        <v>3.1856999999999996E-2</v>
      </c>
      <c r="I34" s="48">
        <v>3.4271999999999997E-2</v>
      </c>
      <c r="J34" s="56">
        <v>4.3314999999999999E-2</v>
      </c>
      <c r="K34" s="171">
        <f t="shared" si="2"/>
        <v>1.0089125017792319E-2</v>
      </c>
      <c r="L34" s="69">
        <f t="shared" si="3"/>
        <v>3.3340763000000049</v>
      </c>
      <c r="M34" s="160">
        <f t="shared" si="1"/>
        <v>0.3361812507139974</v>
      </c>
    </row>
    <row r="35" spans="2:13" ht="15.75" x14ac:dyDescent="0.25">
      <c r="B35" s="40">
        <v>26</v>
      </c>
      <c r="C35" s="17" t="s">
        <v>2</v>
      </c>
      <c r="D35" s="18" t="s">
        <v>141</v>
      </c>
      <c r="E35" s="23">
        <v>9.5381746900000017</v>
      </c>
      <c r="F35" s="24">
        <v>9.9545054600000018</v>
      </c>
      <c r="G35" s="27">
        <v>12.741024050000004</v>
      </c>
      <c r="H35" s="24">
        <v>2.8209000000000001E-2</v>
      </c>
      <c r="I35" s="48">
        <v>3.1032999999999998E-2</v>
      </c>
      <c r="J35" s="56">
        <v>3.9667000000000001E-2</v>
      </c>
      <c r="K35" s="171">
        <f t="shared" si="2"/>
        <v>9.7004173516855724E-3</v>
      </c>
      <c r="L35" s="69">
        <f t="shared" si="3"/>
        <v>2.7865185900000018</v>
      </c>
      <c r="M35" s="160">
        <f t="shared" si="1"/>
        <v>0.27992536657868294</v>
      </c>
    </row>
    <row r="36" spans="2:13" ht="15.75" x14ac:dyDescent="0.25">
      <c r="B36" s="40">
        <v>27</v>
      </c>
      <c r="C36" s="17" t="s">
        <v>10</v>
      </c>
      <c r="D36" s="18" t="s">
        <v>138</v>
      </c>
      <c r="E36" s="23">
        <v>11.935038830000018</v>
      </c>
      <c r="F36" s="24">
        <v>12.138901390000015</v>
      </c>
      <c r="G36" s="27">
        <v>12.589136040000016</v>
      </c>
      <c r="H36" s="24">
        <v>4.7198999999999998E-2</v>
      </c>
      <c r="I36" s="48">
        <v>4.8852E-2</v>
      </c>
      <c r="J36" s="56">
        <v>5.1000999999999998E-2</v>
      </c>
      <c r="K36" s="171">
        <f t="shared" si="2"/>
        <v>9.5847769540272024E-3</v>
      </c>
      <c r="L36" s="69">
        <f t="shared" si="3"/>
        <v>0.45023465000000051</v>
      </c>
      <c r="M36" s="160">
        <f t="shared" si="1"/>
        <v>3.7090230452889505E-2</v>
      </c>
    </row>
    <row r="37" spans="2:13" ht="15.75" x14ac:dyDescent="0.25">
      <c r="B37" s="40">
        <v>28</v>
      </c>
      <c r="C37" s="17" t="s">
        <v>4</v>
      </c>
      <c r="D37" s="18" t="s">
        <v>139</v>
      </c>
      <c r="E37" s="23">
        <v>11.248935540000012</v>
      </c>
      <c r="F37" s="24">
        <v>11.868687900000012</v>
      </c>
      <c r="G37" s="27">
        <v>12.515523650000013</v>
      </c>
      <c r="H37" s="24">
        <v>4.5199000000000003E-2</v>
      </c>
      <c r="I37" s="48">
        <v>4.6988000000000002E-2</v>
      </c>
      <c r="J37" s="56">
        <v>4.9479000000000009E-2</v>
      </c>
      <c r="K37" s="171">
        <f t="shared" si="2"/>
        <v>9.528731937358776E-3</v>
      </c>
      <c r="L37" s="69">
        <f t="shared" si="3"/>
        <v>0.64683575000000104</v>
      </c>
      <c r="M37" s="160">
        <f t="shared" si="1"/>
        <v>5.4499347817546173E-2</v>
      </c>
    </row>
    <row r="38" spans="2:13" ht="15.75" x14ac:dyDescent="0.25">
      <c r="B38" s="40">
        <v>29</v>
      </c>
      <c r="C38" s="17" t="s">
        <v>1</v>
      </c>
      <c r="D38" s="18" t="s">
        <v>145</v>
      </c>
      <c r="E38" s="23">
        <v>8.8523078000000091</v>
      </c>
      <c r="F38" s="24">
        <v>9.7214645000000068</v>
      </c>
      <c r="G38" s="27">
        <v>11.338776500000009</v>
      </c>
      <c r="H38" s="24">
        <v>3.4562999999999997E-2</v>
      </c>
      <c r="I38" s="48">
        <v>3.8523000000000002E-2</v>
      </c>
      <c r="J38" s="56">
        <v>4.3421000000000001E-2</v>
      </c>
      <c r="K38" s="171">
        <f t="shared" si="2"/>
        <v>8.6328119212273728E-3</v>
      </c>
      <c r="L38" s="69">
        <f t="shared" si="3"/>
        <v>1.6173120000000019</v>
      </c>
      <c r="M38" s="160">
        <f t="shared" si="1"/>
        <v>0.1663650574458202</v>
      </c>
    </row>
    <row r="39" spans="2:13" ht="15.75" x14ac:dyDescent="0.25">
      <c r="B39" s="40">
        <v>30</v>
      </c>
      <c r="C39" s="17" t="s">
        <v>5</v>
      </c>
      <c r="D39" s="18" t="s">
        <v>143</v>
      </c>
      <c r="E39" s="23">
        <v>9.6674733400000132</v>
      </c>
      <c r="F39" s="24">
        <v>10.172731830000012</v>
      </c>
      <c r="G39" s="27">
        <v>10.618365210000013</v>
      </c>
      <c r="H39" s="24">
        <v>3.8868E-2</v>
      </c>
      <c r="I39" s="48">
        <v>4.1438999999999997E-2</v>
      </c>
      <c r="J39" s="56">
        <v>4.3310000000000001E-2</v>
      </c>
      <c r="K39" s="171">
        <f t="shared" si="2"/>
        <v>8.0843245978817948E-3</v>
      </c>
      <c r="L39" s="69">
        <f t="shared" si="3"/>
        <v>0.4456333800000003</v>
      </c>
      <c r="M39" s="160">
        <f t="shared" si="1"/>
        <v>4.3806657586883402E-2</v>
      </c>
    </row>
    <row r="40" spans="2:13" ht="15.75" x14ac:dyDescent="0.25">
      <c r="B40" s="40">
        <v>31</v>
      </c>
      <c r="C40" s="17" t="s">
        <v>1</v>
      </c>
      <c r="D40" s="18" t="s">
        <v>144</v>
      </c>
      <c r="E40" s="23">
        <v>9.5613397000000155</v>
      </c>
      <c r="F40" s="24">
        <v>10.233071060000016</v>
      </c>
      <c r="G40" s="27">
        <v>10.612925030000014</v>
      </c>
      <c r="H40" s="24">
        <v>4.3254000000000001E-2</v>
      </c>
      <c r="I40" s="48">
        <v>4.5960000000000001E-2</v>
      </c>
      <c r="J40" s="56">
        <v>4.7881E-2</v>
      </c>
      <c r="K40" s="171">
        <f t="shared" si="2"/>
        <v>8.0801827003183658E-3</v>
      </c>
      <c r="L40" s="69">
        <f t="shared" si="3"/>
        <v>0.37985396999999743</v>
      </c>
      <c r="M40" s="160">
        <f t="shared" si="1"/>
        <v>3.712023182217572E-2</v>
      </c>
    </row>
    <row r="41" spans="2:13" ht="15.75" x14ac:dyDescent="0.25">
      <c r="B41" s="40">
        <v>32</v>
      </c>
      <c r="C41" s="17" t="s">
        <v>6</v>
      </c>
      <c r="D41" s="18" t="s">
        <v>146</v>
      </c>
      <c r="E41" s="23">
        <v>8.3908490100000037</v>
      </c>
      <c r="F41" s="24">
        <v>9.3373052300000055</v>
      </c>
      <c r="G41" s="27">
        <v>10.010073870000005</v>
      </c>
      <c r="H41" s="24">
        <v>2.4391000000000003E-2</v>
      </c>
      <c r="I41" s="48">
        <v>2.904E-2</v>
      </c>
      <c r="J41" s="56">
        <v>3.1925999999999996E-2</v>
      </c>
      <c r="K41" s="171">
        <f t="shared" si="2"/>
        <v>7.6212001389482018E-3</v>
      </c>
      <c r="L41" s="69">
        <f t="shared" si="3"/>
        <v>0.67276863999999925</v>
      </c>
      <c r="M41" s="160">
        <f t="shared" si="1"/>
        <v>7.2051691941958707E-2</v>
      </c>
    </row>
    <row r="42" spans="2:13" ht="15.75" x14ac:dyDescent="0.25">
      <c r="B42" s="40">
        <v>33</v>
      </c>
      <c r="C42" s="17" t="s">
        <v>10</v>
      </c>
      <c r="D42" s="18" t="s">
        <v>148</v>
      </c>
      <c r="E42" s="23">
        <v>7.819828980000012</v>
      </c>
      <c r="F42" s="24">
        <v>8.5034636600000137</v>
      </c>
      <c r="G42" s="27">
        <v>9.0157067500000139</v>
      </c>
      <c r="H42" s="24">
        <v>3.4554000000000001E-2</v>
      </c>
      <c r="I42" s="48">
        <v>3.7296999999999997E-2</v>
      </c>
      <c r="J42" s="56">
        <v>4.0034E-2</v>
      </c>
      <c r="K42" s="171">
        <f t="shared" si="2"/>
        <v>6.8641357124986238E-3</v>
      </c>
      <c r="L42" s="69">
        <f t="shared" si="3"/>
        <v>0.51224309000000012</v>
      </c>
      <c r="M42" s="160">
        <f t="shared" si="1"/>
        <v>6.0239346045491304E-2</v>
      </c>
    </row>
    <row r="43" spans="2:13" ht="15.75" x14ac:dyDescent="0.25">
      <c r="B43" s="40">
        <v>34</v>
      </c>
      <c r="C43" s="17" t="s">
        <v>2</v>
      </c>
      <c r="D43" s="18" t="s">
        <v>155</v>
      </c>
      <c r="E43" s="23">
        <v>6.3702320900000062</v>
      </c>
      <c r="F43" s="24">
        <v>6.8239565700000053</v>
      </c>
      <c r="G43" s="27">
        <v>8.9521020200000052</v>
      </c>
      <c r="H43" s="24">
        <v>2.6673000000000002E-2</v>
      </c>
      <c r="I43" s="48">
        <v>2.8223999999999999E-2</v>
      </c>
      <c r="J43" s="56">
        <v>3.5057999999999999E-2</v>
      </c>
      <c r="K43" s="171">
        <f t="shared" si="2"/>
        <v>6.8157100581618868E-3</v>
      </c>
      <c r="L43" s="69">
        <f t="shared" si="3"/>
        <v>2.1281454499999999</v>
      </c>
      <c r="M43" s="160">
        <f t="shared" si="1"/>
        <v>0.31186386199406857</v>
      </c>
    </row>
    <row r="44" spans="2:13" ht="15.75" x14ac:dyDescent="0.25">
      <c r="B44" s="40">
        <v>35</v>
      </c>
      <c r="C44" s="17" t="s">
        <v>6</v>
      </c>
      <c r="D44" s="18" t="s">
        <v>147</v>
      </c>
      <c r="E44" s="23">
        <v>8.3966386100000054</v>
      </c>
      <c r="F44" s="24">
        <v>9.1078397500000072</v>
      </c>
      <c r="G44" s="27">
        <v>8.324621870000005</v>
      </c>
      <c r="H44" s="24">
        <v>3.3017000000000005E-2</v>
      </c>
      <c r="I44" s="48">
        <v>3.5771999999999998E-2</v>
      </c>
      <c r="J44" s="56">
        <v>3.2055E-2</v>
      </c>
      <c r="K44" s="171">
        <f t="shared" si="2"/>
        <v>6.3379761404633115E-3</v>
      </c>
      <c r="L44" s="69">
        <f t="shared" si="3"/>
        <v>-0.78321788000000225</v>
      </c>
      <c r="M44" s="160">
        <f t="shared" si="1"/>
        <v>-8.5993814285105441E-2</v>
      </c>
    </row>
    <row r="45" spans="2:13" ht="15.75" x14ac:dyDescent="0.25">
      <c r="B45" s="40">
        <v>36</v>
      </c>
      <c r="C45" s="17" t="s">
        <v>10</v>
      </c>
      <c r="D45" s="18" t="s">
        <v>150</v>
      </c>
      <c r="E45" s="23">
        <v>7.2690819600000083</v>
      </c>
      <c r="F45" s="24">
        <v>7.9362620300000088</v>
      </c>
      <c r="G45" s="27">
        <v>8.0701925000000081</v>
      </c>
      <c r="H45" s="24">
        <v>3.2039999999999999E-2</v>
      </c>
      <c r="I45" s="48">
        <v>3.4706000000000001E-2</v>
      </c>
      <c r="J45" s="56">
        <v>3.6363999999999994E-2</v>
      </c>
      <c r="K45" s="171">
        <f t="shared" si="2"/>
        <v>6.1442655669771565E-3</v>
      </c>
      <c r="L45" s="69">
        <f t="shared" si="3"/>
        <v>0.13393046999999925</v>
      </c>
      <c r="M45" s="160">
        <f t="shared" si="1"/>
        <v>1.6875762102325442E-2</v>
      </c>
    </row>
    <row r="46" spans="2:13" ht="15.75" x14ac:dyDescent="0.25">
      <c r="B46" s="40">
        <v>37</v>
      </c>
      <c r="C46" s="17" t="s">
        <v>3</v>
      </c>
      <c r="D46" s="18" t="s">
        <v>153</v>
      </c>
      <c r="E46" s="23">
        <v>6.6648832600000123</v>
      </c>
      <c r="F46" s="24">
        <v>7.4316549400000103</v>
      </c>
      <c r="G46" s="27">
        <v>7.857005680000011</v>
      </c>
      <c r="H46" s="24">
        <v>2.9446E-2</v>
      </c>
      <c r="I46" s="48">
        <v>3.1579000000000003E-2</v>
      </c>
      <c r="J46" s="56">
        <v>3.3583000000000002E-2</v>
      </c>
      <c r="K46" s="171">
        <f t="shared" si="2"/>
        <v>5.9819551341765333E-3</v>
      </c>
      <c r="L46" s="69">
        <f t="shared" si="3"/>
        <v>0.42535074000000073</v>
      </c>
      <c r="M46" s="160">
        <f t="shared" si="1"/>
        <v>5.7234995897158747E-2</v>
      </c>
    </row>
    <row r="47" spans="2:13" ht="15.75" x14ac:dyDescent="0.25">
      <c r="B47" s="40">
        <v>38</v>
      </c>
      <c r="C47" s="17" t="s">
        <v>6</v>
      </c>
      <c r="D47" s="18" t="s">
        <v>149</v>
      </c>
      <c r="E47" s="23">
        <v>7.8215426800000021</v>
      </c>
      <c r="F47" s="24">
        <v>8.3661537700000022</v>
      </c>
      <c r="G47" s="27">
        <v>7.7155380900000026</v>
      </c>
      <c r="H47" s="24">
        <v>2.5765E-2</v>
      </c>
      <c r="I47" s="48">
        <v>2.7845000000000002E-2</v>
      </c>
      <c r="J47" s="56">
        <v>2.5488E-2</v>
      </c>
      <c r="K47" s="171">
        <f t="shared" si="2"/>
        <v>5.8742483549292859E-3</v>
      </c>
      <c r="L47" s="69">
        <f t="shared" si="3"/>
        <v>-0.65061567999999959</v>
      </c>
      <c r="M47" s="160">
        <f t="shared" si="1"/>
        <v>-7.7767597618517037E-2</v>
      </c>
    </row>
    <row r="48" spans="2:13" ht="15.75" x14ac:dyDescent="0.25">
      <c r="B48" s="40">
        <v>39</v>
      </c>
      <c r="C48" s="17" t="s">
        <v>1</v>
      </c>
      <c r="D48" s="18" t="s">
        <v>154</v>
      </c>
      <c r="E48" s="23">
        <v>7.3144186500000128</v>
      </c>
      <c r="F48" s="24">
        <v>7.690920210000014</v>
      </c>
      <c r="G48" s="27">
        <v>7.6465404800000112</v>
      </c>
      <c r="H48" s="24">
        <v>3.7054000000000004E-2</v>
      </c>
      <c r="I48" s="48">
        <v>3.9080999999999998E-2</v>
      </c>
      <c r="J48" s="56">
        <v>3.9532999999999999E-2</v>
      </c>
      <c r="K48" s="171">
        <f t="shared" si="2"/>
        <v>5.8217168150277703E-3</v>
      </c>
      <c r="L48" s="69">
        <f t="shared" si="3"/>
        <v>-4.4379730000002837E-2</v>
      </c>
      <c r="M48" s="160">
        <f t="shared" si="1"/>
        <v>-5.7704057236608319E-3</v>
      </c>
    </row>
    <row r="49" spans="2:13" ht="15.75" x14ac:dyDescent="0.25">
      <c r="B49" s="40">
        <v>40</v>
      </c>
      <c r="C49" s="17" t="s">
        <v>14</v>
      </c>
      <c r="D49" s="18" t="s">
        <v>151</v>
      </c>
      <c r="E49" s="23">
        <v>8.6338526600000005</v>
      </c>
      <c r="F49" s="24">
        <v>8.1777689300000027</v>
      </c>
      <c r="G49" s="27">
        <v>7.5392830700000033</v>
      </c>
      <c r="H49" s="24">
        <v>2.4938000000000002E-2</v>
      </c>
      <c r="I49" s="48">
        <v>2.5034999999999998E-2</v>
      </c>
      <c r="J49" s="56">
        <v>2.4084999999999995E-2</v>
      </c>
      <c r="K49" s="171">
        <f t="shared" si="2"/>
        <v>5.7400560602110543E-3</v>
      </c>
      <c r="L49" s="69">
        <f t="shared" si="3"/>
        <v>-0.63848585999999941</v>
      </c>
      <c r="M49" s="160">
        <f t="shared" si="1"/>
        <v>-7.8075801048587357E-2</v>
      </c>
    </row>
    <row r="50" spans="2:13" ht="15.75" x14ac:dyDescent="0.25">
      <c r="B50" s="40">
        <v>41</v>
      </c>
      <c r="C50" s="17" t="s">
        <v>4</v>
      </c>
      <c r="D50" s="18" t="s">
        <v>162</v>
      </c>
      <c r="E50" s="23">
        <v>4.6998787500000017</v>
      </c>
      <c r="F50" s="24">
        <v>5.3566413600000029</v>
      </c>
      <c r="G50" s="27">
        <v>7.4053765600000041</v>
      </c>
      <c r="H50" s="24">
        <v>1.9790000000000002E-2</v>
      </c>
      <c r="I50" s="48">
        <v>2.2481999999999999E-2</v>
      </c>
      <c r="J50" s="56">
        <v>2.8058E-2</v>
      </c>
      <c r="K50" s="171">
        <f t="shared" si="2"/>
        <v>5.6381059321828717E-3</v>
      </c>
      <c r="L50" s="69">
        <f t="shared" si="3"/>
        <v>2.0487352000000012</v>
      </c>
      <c r="M50" s="160">
        <f t="shared" si="1"/>
        <v>0.38246637441488152</v>
      </c>
    </row>
    <row r="51" spans="2:13" ht="15.75" x14ac:dyDescent="0.25">
      <c r="B51" s="40">
        <v>42</v>
      </c>
      <c r="C51" s="17" t="s">
        <v>12</v>
      </c>
      <c r="D51" s="18" t="s">
        <v>158</v>
      </c>
      <c r="E51" s="23">
        <v>5.9159406700000119</v>
      </c>
      <c r="F51" s="24">
        <v>6.6954653200000109</v>
      </c>
      <c r="G51" s="27">
        <v>7.4044003200000104</v>
      </c>
      <c r="H51" s="24">
        <v>2.4455000000000001E-2</v>
      </c>
      <c r="I51" s="48">
        <v>2.6502999999999999E-2</v>
      </c>
      <c r="J51" s="56">
        <v>2.9379000000000002E-2</v>
      </c>
      <c r="K51" s="171">
        <f t="shared" si="2"/>
        <v>5.6373626688942862E-3</v>
      </c>
      <c r="L51" s="69">
        <f t="shared" si="3"/>
        <v>0.70893499999999943</v>
      </c>
      <c r="M51" s="160">
        <f t="shared" si="1"/>
        <v>0.10588285744417814</v>
      </c>
    </row>
    <row r="52" spans="2:13" ht="15.75" x14ac:dyDescent="0.25">
      <c r="B52" s="40">
        <v>43</v>
      </c>
      <c r="C52" s="17" t="s">
        <v>1</v>
      </c>
      <c r="D52" s="18" t="s">
        <v>157</v>
      </c>
      <c r="E52" s="23">
        <v>6.0825580900000089</v>
      </c>
      <c r="F52" s="24">
        <v>7.0122814800000111</v>
      </c>
      <c r="G52" s="27">
        <v>7.2520906500000084</v>
      </c>
      <c r="H52" s="24">
        <v>2.8839000000000004E-2</v>
      </c>
      <c r="I52" s="48">
        <v>3.1785000000000001E-2</v>
      </c>
      <c r="J52" s="56">
        <v>3.3979000000000002E-2</v>
      </c>
      <c r="K52" s="171">
        <f t="shared" si="2"/>
        <v>5.5214012391144309E-3</v>
      </c>
      <c r="L52" s="69">
        <f t="shared" si="3"/>
        <v>0.23980916999999735</v>
      </c>
      <c r="M52" s="160">
        <f t="shared" si="1"/>
        <v>3.4198451771219718E-2</v>
      </c>
    </row>
    <row r="53" spans="2:13" ht="15.75" x14ac:dyDescent="0.25">
      <c r="B53" s="40">
        <v>44</v>
      </c>
      <c r="C53" s="17" t="s">
        <v>6</v>
      </c>
      <c r="D53" s="18" t="s">
        <v>152</v>
      </c>
      <c r="E53" s="23">
        <v>7.0399923700000002</v>
      </c>
      <c r="F53" s="24">
        <v>7.8735815800000033</v>
      </c>
      <c r="G53" s="27">
        <v>6.9951533300000026</v>
      </c>
      <c r="H53" s="24">
        <v>2.6071E-2</v>
      </c>
      <c r="I53" s="48">
        <v>2.8375999999999998E-2</v>
      </c>
      <c r="J53" s="56">
        <v>2.6332000000000001E-2</v>
      </c>
      <c r="K53" s="171">
        <f t="shared" si="2"/>
        <v>5.3257812302797691E-3</v>
      </c>
      <c r="L53" s="69">
        <f t="shared" si="3"/>
        <v>-0.87842825000000069</v>
      </c>
      <c r="M53" s="160">
        <f t="shared" si="1"/>
        <v>-0.11156653945535167</v>
      </c>
    </row>
    <row r="54" spans="2:13" ht="15.75" x14ac:dyDescent="0.25">
      <c r="B54" s="40">
        <v>45</v>
      </c>
      <c r="C54" s="17" t="s">
        <v>10</v>
      </c>
      <c r="D54" s="18" t="s">
        <v>156</v>
      </c>
      <c r="E54" s="23">
        <v>6.4172183900000048</v>
      </c>
      <c r="F54" s="24">
        <v>7.070165980000005</v>
      </c>
      <c r="G54" s="27">
        <v>6.8342231200000034</v>
      </c>
      <c r="H54" s="24">
        <v>1.9917000000000001E-2</v>
      </c>
      <c r="I54" s="48">
        <v>2.2506999999999999E-2</v>
      </c>
      <c r="J54" s="56">
        <v>2.1360000000000001E-2</v>
      </c>
      <c r="K54" s="171">
        <f t="shared" si="2"/>
        <v>5.2032565261925495E-3</v>
      </c>
      <c r="L54" s="69">
        <f t="shared" si="3"/>
        <v>-0.23594286000000153</v>
      </c>
      <c r="M54" s="160">
        <f t="shared" si="1"/>
        <v>-3.3371615414324651E-2</v>
      </c>
    </row>
    <row r="55" spans="2:13" ht="15.75" x14ac:dyDescent="0.25">
      <c r="B55" s="40">
        <v>46</v>
      </c>
      <c r="C55" s="17" t="s">
        <v>10</v>
      </c>
      <c r="D55" s="18" t="s">
        <v>159</v>
      </c>
      <c r="E55" s="23">
        <v>5.4041010900000019</v>
      </c>
      <c r="F55" s="24">
        <v>6.5439796200000035</v>
      </c>
      <c r="G55" s="27">
        <v>6.0059070200000022</v>
      </c>
      <c r="H55" s="24">
        <v>1.6460000000000002E-2</v>
      </c>
      <c r="I55" s="48">
        <v>1.8685E-2</v>
      </c>
      <c r="J55" s="56">
        <v>2.0108999999999998E-2</v>
      </c>
      <c r="K55" s="171">
        <f t="shared" si="2"/>
        <v>4.5726155480742695E-3</v>
      </c>
      <c r="L55" s="69">
        <f t="shared" si="3"/>
        <v>-0.53807260000000134</v>
      </c>
      <c r="M55" s="160">
        <f t="shared" si="1"/>
        <v>-8.2224064139124087E-2</v>
      </c>
    </row>
    <row r="56" spans="2:13" ht="15.75" x14ac:dyDescent="0.25">
      <c r="B56" s="40">
        <v>47</v>
      </c>
      <c r="C56" s="17" t="s">
        <v>1</v>
      </c>
      <c r="D56" s="18" t="s">
        <v>161</v>
      </c>
      <c r="E56" s="23">
        <v>5.5213438600000071</v>
      </c>
      <c r="F56" s="24">
        <v>5.8937218900000072</v>
      </c>
      <c r="G56" s="27">
        <v>5.9009443700000066</v>
      </c>
      <c r="H56" s="24">
        <v>2.7909E-2</v>
      </c>
      <c r="I56" s="48">
        <v>2.9439E-2</v>
      </c>
      <c r="J56" s="56">
        <v>3.0273000000000001E-2</v>
      </c>
      <c r="K56" s="171">
        <f t="shared" si="2"/>
        <v>4.4927019157521599E-3</v>
      </c>
      <c r="L56" s="69">
        <f t="shared" si="3"/>
        <v>7.222479999999365E-3</v>
      </c>
      <c r="M56" s="160">
        <f t="shared" si="1"/>
        <v>1.2254531406128422E-3</v>
      </c>
    </row>
    <row r="57" spans="2:13" ht="15.75" x14ac:dyDescent="0.25">
      <c r="B57" s="40">
        <v>48</v>
      </c>
      <c r="C57" s="17" t="s">
        <v>2</v>
      </c>
      <c r="D57" s="18" t="s">
        <v>160</v>
      </c>
      <c r="E57" s="23">
        <v>6.1332777200000024</v>
      </c>
      <c r="F57" s="24">
        <v>6.3673073800000033</v>
      </c>
      <c r="G57" s="27">
        <v>5.8061430100000013</v>
      </c>
      <c r="H57" s="24">
        <v>2.1448000000000002E-2</v>
      </c>
      <c r="I57" s="48">
        <v>2.3019999999999999E-2</v>
      </c>
      <c r="J57" s="56">
        <v>1.9921999999999999E-2</v>
      </c>
      <c r="K57" s="171">
        <f t="shared" si="2"/>
        <v>4.4205246124287712E-3</v>
      </c>
      <c r="L57" s="69">
        <f t="shared" si="3"/>
        <v>-0.56116437000000197</v>
      </c>
      <c r="M57" s="160">
        <f t="shared" si="1"/>
        <v>-8.8132131293463867E-2</v>
      </c>
    </row>
    <row r="58" spans="2:13" ht="15.75" x14ac:dyDescent="0.25">
      <c r="B58" s="40">
        <v>49</v>
      </c>
      <c r="C58" s="17" t="s">
        <v>3</v>
      </c>
      <c r="D58" s="18" t="s">
        <v>163</v>
      </c>
      <c r="E58" s="23">
        <v>5.0428386500000064</v>
      </c>
      <c r="F58" s="24">
        <v>5.5428979300000059</v>
      </c>
      <c r="G58" s="27">
        <v>5.7102145100000063</v>
      </c>
      <c r="H58" s="24">
        <v>1.7159000000000001E-2</v>
      </c>
      <c r="I58" s="48">
        <v>1.9082000000000002E-2</v>
      </c>
      <c r="J58" s="56">
        <v>1.9369999999999998E-2</v>
      </c>
      <c r="K58" s="171">
        <f t="shared" si="2"/>
        <v>4.3474891576435548E-3</v>
      </c>
      <c r="L58" s="69">
        <f t="shared" si="3"/>
        <v>0.16731658000000049</v>
      </c>
      <c r="M58" s="160">
        <f t="shared" si="1"/>
        <v>3.0185758805773233E-2</v>
      </c>
    </row>
    <row r="59" spans="2:13" ht="15.75" x14ac:dyDescent="0.25">
      <c r="B59" s="40">
        <v>50</v>
      </c>
      <c r="C59" s="17" t="s">
        <v>4</v>
      </c>
      <c r="D59" s="18" t="s">
        <v>230</v>
      </c>
      <c r="E59" s="23">
        <v>3.9836116100000014</v>
      </c>
      <c r="F59" s="24">
        <v>4.1398868800000015</v>
      </c>
      <c r="G59" s="27">
        <v>5.6503556400000043</v>
      </c>
      <c r="H59" s="24">
        <v>1.5429000000000002E-2</v>
      </c>
      <c r="I59" s="48">
        <v>1.576E-2</v>
      </c>
      <c r="J59" s="56">
        <v>2.1552999999999999E-2</v>
      </c>
      <c r="K59" s="171">
        <f t="shared" si="2"/>
        <v>4.3019154251930378E-3</v>
      </c>
      <c r="L59" s="69">
        <f t="shared" si="3"/>
        <v>1.5104687600000029</v>
      </c>
      <c r="M59" s="160">
        <f t="shared" si="1"/>
        <v>0.36485749581640792</v>
      </c>
    </row>
    <row r="60" spans="2:13" ht="15.75" x14ac:dyDescent="0.25">
      <c r="B60" s="40"/>
      <c r="C60" s="193"/>
      <c r="D60" s="155" t="s">
        <v>25</v>
      </c>
      <c r="E60" s="23">
        <v>368.92302737000006</v>
      </c>
      <c r="F60" s="23">
        <v>393.06215532999977</v>
      </c>
      <c r="G60" s="23">
        <v>349.34342197000018</v>
      </c>
      <c r="H60" s="43">
        <v>1.3006499999999994</v>
      </c>
      <c r="I60" s="44">
        <v>1.3964940000000001</v>
      </c>
      <c r="J60" s="32">
        <v>1.2756499999999993</v>
      </c>
      <c r="K60" s="171">
        <f t="shared" si="2"/>
        <v>0.26597367518311871</v>
      </c>
      <c r="L60" s="69">
        <f t="shared" si="3"/>
        <v>-43.71873335999959</v>
      </c>
      <c r="M60" s="160">
        <f t="shared" si="1"/>
        <v>-0.11122600526956106</v>
      </c>
    </row>
    <row r="61" spans="2:13" ht="15.75" x14ac:dyDescent="0.25">
      <c r="B61" s="28"/>
      <c r="C61" s="194" t="s">
        <v>93</v>
      </c>
      <c r="D61" s="156" t="s">
        <v>93</v>
      </c>
      <c r="E61" s="29">
        <v>35.404697955251009</v>
      </c>
      <c r="F61" s="29">
        <v>32.916204300177498</v>
      </c>
      <c r="G61" s="29">
        <v>33.121571272325859</v>
      </c>
      <c r="H61" s="144">
        <v>1.163705</v>
      </c>
      <c r="I61" s="47">
        <v>1.0190079999999999</v>
      </c>
      <c r="J61" s="145">
        <v>0.85699499999999995</v>
      </c>
      <c r="K61" s="172">
        <f t="shared" si="2"/>
        <v>2.5217208869891435E-2</v>
      </c>
      <c r="L61" s="70">
        <f t="shared" si="3"/>
        <v>0.20536697214836153</v>
      </c>
      <c r="M61" s="174">
        <f t="shared" si="1"/>
        <v>6.239084260005523E-3</v>
      </c>
    </row>
    <row r="62" spans="2:13" x14ac:dyDescent="0.25"/>
    <row r="63" spans="2:13" ht="11.25" customHeight="1" x14ac:dyDescent="0.25">
      <c r="E63" s="3"/>
      <c r="F63" s="3"/>
    </row>
    <row r="64" spans="2:13" x14ac:dyDescent="0.25">
      <c r="B64" t="s">
        <v>21</v>
      </c>
      <c r="E64" s="3"/>
      <c r="F64" s="3"/>
    </row>
    <row r="65" spans="12:12" hidden="1" x14ac:dyDescent="0.25"/>
    <row r="66" spans="12:12" hidden="1" x14ac:dyDescent="0.25">
      <c r="L66" s="6"/>
    </row>
    <row r="67" spans="12:12" hidden="1" x14ac:dyDescent="0.25"/>
    <row r="68" spans="12:12" hidden="1" x14ac:dyDescent="0.25"/>
    <row r="69" spans="12:12" hidden="1" x14ac:dyDescent="0.25"/>
    <row r="70" spans="12:12" hidden="1" x14ac:dyDescent="0.25"/>
    <row r="71" spans="12:12" hidden="1" x14ac:dyDescent="0.25"/>
    <row r="72" spans="12:12" hidden="1" x14ac:dyDescent="0.25"/>
    <row r="73" spans="12:12" hidden="1" x14ac:dyDescent="0.25"/>
    <row r="74" spans="12:12" hidden="1" x14ac:dyDescent="0.25"/>
    <row r="75" spans="12:12" hidden="1" x14ac:dyDescent="0.25"/>
    <row r="76" spans="12:12" hidden="1" x14ac:dyDescent="0.25"/>
    <row r="77" spans="12:12" hidden="1" x14ac:dyDescent="0.25"/>
    <row r="78" spans="12:12" hidden="1" x14ac:dyDescent="0.25"/>
    <row r="79" spans="12:12" hidden="1" x14ac:dyDescent="0.25"/>
    <row r="80" spans="12:12" hidden="1" x14ac:dyDescent="0.25"/>
    <row r="81" hidden="1" x14ac:dyDescent="0.25"/>
    <row r="82" hidden="1" x14ac:dyDescent="0.25"/>
    <row r="83" hidden="1" x14ac:dyDescent="0.25"/>
    <row r="84" hidden="1" x14ac:dyDescent="0.25"/>
    <row r="85" hidden="1" x14ac:dyDescent="0.25"/>
    <row r="86" hidden="1" x14ac:dyDescent="0.25"/>
    <row r="87" hidden="1" x14ac:dyDescent="0.25"/>
    <row r="88" hidden="1" x14ac:dyDescent="0.25"/>
    <row r="89" hidden="1" x14ac:dyDescent="0.25"/>
    <row r="90" hidden="1" x14ac:dyDescent="0.25"/>
    <row r="91" hidden="1" x14ac:dyDescent="0.25"/>
    <row r="92" hidden="1" x14ac:dyDescent="0.25"/>
    <row r="93" hidden="1" x14ac:dyDescent="0.25"/>
    <row r="94" hidden="1" x14ac:dyDescent="0.25"/>
    <row r="95" hidden="1" x14ac:dyDescent="0.25"/>
    <row r="96" hidden="1" x14ac:dyDescent="0.25"/>
    <row r="97" hidden="1" x14ac:dyDescent="0.25"/>
    <row r="98" hidden="1" x14ac:dyDescent="0.25"/>
    <row r="99" hidden="1" x14ac:dyDescent="0.25"/>
    <row r="100" hidden="1" x14ac:dyDescent="0.25"/>
    <row r="101" hidden="1" x14ac:dyDescent="0.25"/>
    <row r="102" hidden="1" x14ac:dyDescent="0.25"/>
    <row r="103" hidden="1" x14ac:dyDescent="0.25"/>
    <row r="104" hidden="1" x14ac:dyDescent="0.25"/>
    <row r="105" hidden="1" x14ac:dyDescent="0.25"/>
    <row r="106" hidden="1" x14ac:dyDescent="0.25"/>
    <row r="107" hidden="1" x14ac:dyDescent="0.25"/>
    <row r="108" hidden="1" x14ac:dyDescent="0.25"/>
    <row r="109" hidden="1" x14ac:dyDescent="0.25"/>
    <row r="110" hidden="1" x14ac:dyDescent="0.25"/>
    <row r="111" hidden="1" x14ac:dyDescent="0.25"/>
    <row r="112" hidden="1" x14ac:dyDescent="0.25"/>
    <row r="113" hidden="1" x14ac:dyDescent="0.25"/>
    <row r="114" hidden="1" x14ac:dyDescent="0.25"/>
    <row r="115" hidden="1" x14ac:dyDescent="0.25"/>
    <row r="116" hidden="1" x14ac:dyDescent="0.25"/>
    <row r="117" hidden="1" x14ac:dyDescent="0.25"/>
    <row r="118" hidden="1" x14ac:dyDescent="0.25"/>
    <row r="119" hidden="1" x14ac:dyDescent="0.25"/>
    <row r="120" hidden="1" x14ac:dyDescent="0.25"/>
    <row r="121" hidden="1" x14ac:dyDescent="0.25"/>
    <row r="122" hidden="1" x14ac:dyDescent="0.25"/>
    <row r="123" hidden="1" x14ac:dyDescent="0.25"/>
    <row r="124" hidden="1" x14ac:dyDescent="0.25"/>
    <row r="125" hidden="1" x14ac:dyDescent="0.25"/>
    <row r="126" hidden="1" x14ac:dyDescent="0.25"/>
    <row r="127" hidden="1" x14ac:dyDescent="0.25"/>
    <row r="128" hidden="1" x14ac:dyDescent="0.25"/>
    <row r="129" hidden="1" x14ac:dyDescent="0.25"/>
    <row r="130" hidden="1" x14ac:dyDescent="0.25"/>
    <row r="131" hidden="1" x14ac:dyDescent="0.25"/>
    <row r="132" hidden="1" x14ac:dyDescent="0.25"/>
    <row r="133" hidden="1" x14ac:dyDescent="0.25"/>
    <row r="134" hidden="1" x14ac:dyDescent="0.25"/>
    <row r="135" hidden="1" x14ac:dyDescent="0.25"/>
    <row r="136" hidden="1" x14ac:dyDescent="0.25"/>
    <row r="137" hidden="1" x14ac:dyDescent="0.25"/>
    <row r="138" hidden="1" x14ac:dyDescent="0.25"/>
    <row r="139" hidden="1" x14ac:dyDescent="0.25"/>
    <row r="140" hidden="1" x14ac:dyDescent="0.25"/>
    <row r="141" hidden="1" x14ac:dyDescent="0.25"/>
    <row r="142" hidden="1" x14ac:dyDescent="0.25"/>
    <row r="143" hidden="1" x14ac:dyDescent="0.25"/>
    <row r="144" hidden="1" x14ac:dyDescent="0.25"/>
    <row r="145" hidden="1" x14ac:dyDescent="0.25"/>
    <row r="146" hidden="1" x14ac:dyDescent="0.25"/>
    <row r="147" hidden="1" x14ac:dyDescent="0.25"/>
    <row r="148" hidden="1" x14ac:dyDescent="0.25"/>
    <row r="149" hidden="1" x14ac:dyDescent="0.25"/>
    <row r="150" hidden="1" x14ac:dyDescent="0.25"/>
    <row r="151" hidden="1" x14ac:dyDescent="0.25"/>
    <row r="152" hidden="1" x14ac:dyDescent="0.25"/>
    <row r="153" hidden="1" x14ac:dyDescent="0.25"/>
    <row r="154" hidden="1" x14ac:dyDescent="0.25"/>
    <row r="155" hidden="1" x14ac:dyDescent="0.25"/>
    <row r="156" hidden="1" x14ac:dyDescent="0.25"/>
    <row r="157" hidden="1" x14ac:dyDescent="0.25"/>
    <row r="158" hidden="1" x14ac:dyDescent="0.25"/>
    <row r="159" hidden="1" x14ac:dyDescent="0.25"/>
    <row r="160" hidden="1" x14ac:dyDescent="0.25"/>
    <row r="161" hidden="1" x14ac:dyDescent="0.25"/>
    <row r="162" hidden="1" x14ac:dyDescent="0.25"/>
    <row r="163" hidden="1" x14ac:dyDescent="0.25"/>
    <row r="164" hidden="1" x14ac:dyDescent="0.25"/>
    <row r="165" hidden="1" x14ac:dyDescent="0.25"/>
    <row r="166" hidden="1" x14ac:dyDescent="0.25"/>
    <row r="167" hidden="1" x14ac:dyDescent="0.25"/>
    <row r="168" hidden="1" x14ac:dyDescent="0.25"/>
    <row r="169" hidden="1" x14ac:dyDescent="0.25"/>
    <row r="170" hidden="1" x14ac:dyDescent="0.25"/>
    <row r="171" hidden="1" x14ac:dyDescent="0.25"/>
    <row r="172" hidden="1" x14ac:dyDescent="0.25"/>
    <row r="173" hidden="1" x14ac:dyDescent="0.25"/>
    <row r="174" hidden="1" x14ac:dyDescent="0.25"/>
    <row r="175" hidden="1" x14ac:dyDescent="0.25"/>
    <row r="176" hidden="1" x14ac:dyDescent="0.25"/>
    <row r="177" hidden="1" x14ac:dyDescent="0.25"/>
    <row r="178" hidden="1" x14ac:dyDescent="0.25"/>
    <row r="179" hidden="1" x14ac:dyDescent="0.25"/>
    <row r="180" hidden="1" x14ac:dyDescent="0.25"/>
    <row r="181" hidden="1" x14ac:dyDescent="0.25"/>
    <row r="182" hidden="1" x14ac:dyDescent="0.25"/>
    <row r="183" hidden="1" x14ac:dyDescent="0.25"/>
    <row r="184" hidden="1" x14ac:dyDescent="0.25"/>
    <row r="185" hidden="1" x14ac:dyDescent="0.25"/>
    <row r="186" hidden="1" x14ac:dyDescent="0.25"/>
    <row r="187" hidden="1" x14ac:dyDescent="0.25"/>
    <row r="188" hidden="1" x14ac:dyDescent="0.25"/>
    <row r="189" hidden="1" x14ac:dyDescent="0.25"/>
    <row r="190" hidden="1" x14ac:dyDescent="0.25"/>
    <row r="191" hidden="1" x14ac:dyDescent="0.25"/>
    <row r="192" hidden="1" x14ac:dyDescent="0.25"/>
    <row r="193" hidden="1" x14ac:dyDescent="0.25"/>
    <row r="194" hidden="1" x14ac:dyDescent="0.25"/>
    <row r="195" hidden="1" x14ac:dyDescent="0.25"/>
    <row r="196" hidden="1" x14ac:dyDescent="0.25"/>
    <row r="197" hidden="1" x14ac:dyDescent="0.25"/>
    <row r="198" hidden="1" x14ac:dyDescent="0.25"/>
    <row r="199" hidden="1" x14ac:dyDescent="0.25"/>
    <row r="200" hidden="1" x14ac:dyDescent="0.25"/>
    <row r="201" hidden="1" x14ac:dyDescent="0.25"/>
    <row r="202" hidden="1" x14ac:dyDescent="0.25"/>
    <row r="203" hidden="1" x14ac:dyDescent="0.25"/>
    <row r="204" hidden="1" x14ac:dyDescent="0.25"/>
    <row r="205" x14ac:dyDescent="0.25"/>
    <row r="206" x14ac:dyDescent="0.25"/>
    <row r="207" x14ac:dyDescent="0.25"/>
  </sheetData>
  <mergeCells count="12">
    <mergeCell ref="B2:M2"/>
    <mergeCell ref="B3:M3"/>
    <mergeCell ref="B4:M4"/>
    <mergeCell ref="B7:B9"/>
    <mergeCell ref="K7:K8"/>
    <mergeCell ref="L7:M7"/>
    <mergeCell ref="E7:G7"/>
    <mergeCell ref="H7:J7"/>
    <mergeCell ref="C7:C8"/>
    <mergeCell ref="D7:D8"/>
    <mergeCell ref="C9:D9"/>
    <mergeCell ref="B5:M5"/>
  </mergeCells>
  <pageMargins left="0.11811023622047245" right="0.11811023622047245" top="0.28000000000000003" bottom="0.28999999999999998" header="0.31496062992125984" footer="0.31496062992125984"/>
  <pageSetup scale="63"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12">
    <tabColor theme="4" tint="0.59999389629810485"/>
  </sheetPr>
  <dimension ref="A1:R46"/>
  <sheetViews>
    <sheetView showGridLines="0" zoomScale="90" zoomScaleNormal="90" workbookViewId="0">
      <selection activeCell="B9" sqref="B9"/>
    </sheetView>
  </sheetViews>
  <sheetFormatPr baseColWidth="10" defaultColWidth="0" defaultRowHeight="15" customHeight="1" zeroHeight="1" x14ac:dyDescent="0.3"/>
  <cols>
    <col min="1" max="1" width="2.5703125" style="9" customWidth="1"/>
    <col min="2" max="2" width="34.140625" style="84" customWidth="1"/>
    <col min="3" max="4" width="11.5703125" style="84" bestFit="1" customWidth="1"/>
    <col min="5" max="5" width="11.5703125" style="84" customWidth="1"/>
    <col min="6" max="8" width="12.85546875" style="84" customWidth="1"/>
    <col min="9" max="9" width="11.28515625" style="84" bestFit="1" customWidth="1"/>
    <col min="10" max="10" width="11.28515625" style="82" bestFit="1" customWidth="1"/>
    <col min="11" max="11" width="11.28515625" style="82" customWidth="1"/>
    <col min="12" max="12" width="16.5703125" style="84" customWidth="1"/>
    <col min="13" max="13" width="11.42578125" style="82" customWidth="1"/>
    <col min="14" max="14" width="12.7109375" style="82" customWidth="1"/>
    <col min="15" max="15" width="1.85546875" style="9" customWidth="1"/>
    <col min="16" max="18" width="0" style="9" hidden="1" customWidth="1"/>
    <col min="19" max="16384" width="8.85546875" style="9" hidden="1"/>
  </cols>
  <sheetData>
    <row r="1" spans="2:14" s="8" customFormat="1" ht="18.75" x14ac:dyDescent="0.3">
      <c r="B1" s="11"/>
      <c r="C1" s="11"/>
      <c r="D1" s="11"/>
      <c r="E1" s="11"/>
      <c r="F1" s="11"/>
      <c r="G1" s="11"/>
      <c r="H1" s="11"/>
      <c r="I1" s="11"/>
      <c r="J1" s="81"/>
      <c r="K1" s="81"/>
      <c r="L1" s="11"/>
      <c r="M1" s="81"/>
      <c r="N1" s="81"/>
    </row>
    <row r="2" spans="2:14" s="8" customFormat="1" ht="23.25" x14ac:dyDescent="0.35">
      <c r="B2" s="452" t="s">
        <v>44</v>
      </c>
      <c r="C2" s="452"/>
      <c r="D2" s="452"/>
      <c r="E2" s="452"/>
      <c r="F2" s="452"/>
      <c r="G2" s="452"/>
      <c r="H2" s="452"/>
      <c r="I2" s="452"/>
      <c r="J2" s="452"/>
      <c r="K2" s="452"/>
      <c r="L2" s="452"/>
      <c r="M2" s="452"/>
      <c r="N2" s="452"/>
    </row>
    <row r="3" spans="2:14" ht="21" x14ac:dyDescent="0.35">
      <c r="B3" s="436" t="s">
        <v>83</v>
      </c>
      <c r="C3" s="436"/>
      <c r="D3" s="436"/>
      <c r="E3" s="436"/>
      <c r="F3" s="436"/>
      <c r="G3" s="436"/>
      <c r="H3" s="436"/>
      <c r="I3" s="436"/>
      <c r="J3" s="436"/>
      <c r="K3" s="436"/>
      <c r="L3" s="436"/>
      <c r="M3" s="436"/>
      <c r="N3" s="436"/>
    </row>
    <row r="4" spans="2:14" ht="21" x14ac:dyDescent="0.35">
      <c r="B4" s="461" t="str">
        <f>Hoja1!D5</f>
        <v>Enero - Marzo</v>
      </c>
      <c r="C4" s="461"/>
      <c r="D4" s="461"/>
      <c r="E4" s="461"/>
      <c r="F4" s="461"/>
      <c r="G4" s="461"/>
      <c r="H4" s="461"/>
      <c r="I4" s="461"/>
      <c r="J4" s="461"/>
      <c r="K4" s="461"/>
      <c r="L4" s="461"/>
      <c r="M4" s="461"/>
      <c r="N4" s="461"/>
    </row>
    <row r="5" spans="2:14" ht="18.75" x14ac:dyDescent="0.3">
      <c r="B5" s="11"/>
      <c r="C5" s="11"/>
      <c r="D5" s="11"/>
      <c r="E5" s="11"/>
      <c r="F5" s="83"/>
      <c r="G5" s="11"/>
      <c r="H5" s="11"/>
      <c r="I5" s="11"/>
      <c r="L5" s="11"/>
    </row>
    <row r="6" spans="2:14" ht="18.75" x14ac:dyDescent="0.3">
      <c r="C6" s="85"/>
      <c r="D6" s="11"/>
      <c r="E6" s="11"/>
      <c r="F6" s="11"/>
      <c r="G6" s="11"/>
      <c r="H6" s="11"/>
      <c r="I6" s="11"/>
      <c r="L6" s="11"/>
    </row>
    <row r="7" spans="2:14" ht="24.95" customHeight="1" x14ac:dyDescent="0.25">
      <c r="B7" s="453" t="s">
        <v>45</v>
      </c>
      <c r="C7" s="457" t="s">
        <v>81</v>
      </c>
      <c r="D7" s="458"/>
      <c r="E7" s="459"/>
      <c r="F7" s="457" t="s">
        <v>82</v>
      </c>
      <c r="G7" s="458"/>
      <c r="H7" s="459"/>
      <c r="I7" s="378" t="s">
        <v>53</v>
      </c>
      <c r="J7" s="379"/>
      <c r="K7" s="363"/>
      <c r="L7" s="455" t="s">
        <v>211</v>
      </c>
      <c r="M7" s="460" t="s">
        <v>16</v>
      </c>
      <c r="N7" s="460"/>
    </row>
    <row r="8" spans="2:14" ht="32.25" customHeight="1" x14ac:dyDescent="0.25">
      <c r="B8" s="454"/>
      <c r="C8" s="109">
        <v>2018</v>
      </c>
      <c r="D8" s="109">
        <v>2019</v>
      </c>
      <c r="E8" s="110">
        <v>2020</v>
      </c>
      <c r="F8" s="109">
        <v>2018</v>
      </c>
      <c r="G8" s="400">
        <v>2019</v>
      </c>
      <c r="H8" s="110">
        <v>2020</v>
      </c>
      <c r="I8" s="418">
        <v>2018</v>
      </c>
      <c r="J8" s="418">
        <v>2019</v>
      </c>
      <c r="K8" s="419">
        <v>2020</v>
      </c>
      <c r="L8" s="456"/>
      <c r="M8" s="107" t="s">
        <v>19</v>
      </c>
      <c r="N8" s="108" t="s">
        <v>20</v>
      </c>
    </row>
    <row r="9" spans="2:14" ht="24.95" customHeight="1" x14ac:dyDescent="0.25">
      <c r="B9" s="119" t="s">
        <v>50</v>
      </c>
      <c r="C9" s="73">
        <f>SUM(C11:C14)</f>
        <v>1225.1521126352357</v>
      </c>
      <c r="D9" s="73">
        <f t="shared" ref="D9:G9" si="0">SUM(D11:D14)</f>
        <v>1295.0485205501552</v>
      </c>
      <c r="E9" s="383">
        <f t="shared" ref="E9" si="1">SUM(E11:E14)</f>
        <v>1313.4511215423026</v>
      </c>
      <c r="F9" s="74">
        <f t="shared" si="0"/>
        <v>5.6146619999999992</v>
      </c>
      <c r="G9" s="73">
        <f t="shared" si="0"/>
        <v>5.7577969999999992</v>
      </c>
      <c r="H9" s="75">
        <f t="shared" ref="H9" si="2">SUM(H11:H14)</f>
        <v>5.7269690000000004</v>
      </c>
      <c r="I9" s="74">
        <f t="shared" ref="I9:K12" si="3">C9/F9</f>
        <v>218.20585328827201</v>
      </c>
      <c r="J9" s="73">
        <f t="shared" si="3"/>
        <v>224.92083700591658</v>
      </c>
      <c r="K9" s="75">
        <f t="shared" si="3"/>
        <v>229.34489806777415</v>
      </c>
      <c r="L9" s="111">
        <f>SUM(L11:L14)</f>
        <v>1.0000000000000002</v>
      </c>
      <c r="M9" s="74">
        <f>E9-D9</f>
        <v>18.402600992147427</v>
      </c>
      <c r="N9" s="204">
        <f>E9/D9-1</f>
        <v>1.4209970283066919E-2</v>
      </c>
    </row>
    <row r="10" spans="2:14" ht="24.95" customHeight="1" x14ac:dyDescent="0.25">
      <c r="B10" s="417" t="s">
        <v>103</v>
      </c>
      <c r="C10" s="178">
        <f>SUM(C11:C12)</f>
        <v>1193.4692204499847</v>
      </c>
      <c r="D10" s="178">
        <f t="shared" ref="D10:G10" si="4">SUM(D11:D12)</f>
        <v>1266.3732537399776</v>
      </c>
      <c r="E10" s="179">
        <f t="shared" ref="E10" si="5">SUM(E11:E12)</f>
        <v>1285.5336194899769</v>
      </c>
      <c r="F10" s="178">
        <f t="shared" si="4"/>
        <v>4.4579959999999996</v>
      </c>
      <c r="G10" s="178">
        <f t="shared" si="4"/>
        <v>4.7469829999999993</v>
      </c>
      <c r="H10" s="179">
        <f t="shared" ref="H10" si="6">SUM(H11:H12)</f>
        <v>4.879912</v>
      </c>
      <c r="I10" s="178">
        <f t="shared" si="3"/>
        <v>267.71428696884988</v>
      </c>
      <c r="J10" s="178">
        <f t="shared" si="3"/>
        <v>266.77433935195847</v>
      </c>
      <c r="K10" s="179">
        <f t="shared" si="3"/>
        <v>263.43377083233815</v>
      </c>
      <c r="L10" s="181">
        <f>E10/$E$9</f>
        <v>0.97874492503417709</v>
      </c>
      <c r="M10" s="180">
        <f t="shared" ref="M10:M14" si="7">E10-D10</f>
        <v>19.160365749999301</v>
      </c>
      <c r="N10" s="182">
        <f t="shared" ref="N10:N14" si="8">E10/D10-1</f>
        <v>1.5130109304988038E-2</v>
      </c>
    </row>
    <row r="11" spans="2:14" ht="24.95" customHeight="1" x14ac:dyDescent="0.25">
      <c r="B11" s="120" t="s">
        <v>46</v>
      </c>
      <c r="C11" s="86">
        <v>520.54119979999598</v>
      </c>
      <c r="D11" s="86">
        <v>523.21095579999655</v>
      </c>
      <c r="E11" s="384">
        <v>517.85535423999659</v>
      </c>
      <c r="F11" s="87">
        <v>1.8000059999999998</v>
      </c>
      <c r="G11" s="86">
        <v>1.8472919999999997</v>
      </c>
      <c r="H11" s="88">
        <v>1.838657</v>
      </c>
      <c r="I11" s="87">
        <f t="shared" si="3"/>
        <v>289.18859148247066</v>
      </c>
      <c r="J11" s="86">
        <f t="shared" si="3"/>
        <v>283.2313222814783</v>
      </c>
      <c r="K11" s="88">
        <f t="shared" si="3"/>
        <v>281.64870024153316</v>
      </c>
      <c r="L11" s="112">
        <f t="shared" ref="L11:L14" si="9">E11/$E$9</f>
        <v>0.39427074654434935</v>
      </c>
      <c r="M11" s="115">
        <f t="shared" si="7"/>
        <v>-5.3556015599999682</v>
      </c>
      <c r="N11" s="175">
        <f t="shared" si="8"/>
        <v>-1.0236027171509066E-2</v>
      </c>
    </row>
    <row r="12" spans="2:14" ht="24.95" customHeight="1" x14ac:dyDescent="0.25">
      <c r="B12" s="121" t="s">
        <v>47</v>
      </c>
      <c r="C12" s="86">
        <v>672.92802064998887</v>
      </c>
      <c r="D12" s="86">
        <v>743.16229793998104</v>
      </c>
      <c r="E12" s="384">
        <v>767.67826524998031</v>
      </c>
      <c r="F12" s="87">
        <v>2.6579899999999999</v>
      </c>
      <c r="G12" s="86">
        <v>2.8996909999999998</v>
      </c>
      <c r="H12" s="88">
        <v>3.041255</v>
      </c>
      <c r="I12" s="87">
        <f t="shared" si="3"/>
        <v>253.17176537533584</v>
      </c>
      <c r="J12" s="86">
        <f t="shared" si="3"/>
        <v>256.2901695180559</v>
      </c>
      <c r="K12" s="88">
        <f t="shared" si="3"/>
        <v>252.42153823009917</v>
      </c>
      <c r="L12" s="113">
        <f t="shared" si="9"/>
        <v>0.58447417848982786</v>
      </c>
      <c r="M12" s="115">
        <f t="shared" si="7"/>
        <v>24.515967309999269</v>
      </c>
      <c r="N12" s="175">
        <f t="shared" si="8"/>
        <v>3.2988712395605413E-2</v>
      </c>
    </row>
    <row r="13" spans="2:14" ht="24.95" customHeight="1" x14ac:dyDescent="0.25">
      <c r="B13" s="121" t="s">
        <v>49</v>
      </c>
      <c r="C13" s="86">
        <v>23.688412405579008</v>
      </c>
      <c r="D13" s="86">
        <v>21.928008850179499</v>
      </c>
      <c r="E13" s="384">
        <v>22.640685631478402</v>
      </c>
      <c r="F13" s="131" t="s">
        <v>69</v>
      </c>
      <c r="G13" s="86" t="s">
        <v>69</v>
      </c>
      <c r="H13" s="132" t="s">
        <v>69</v>
      </c>
      <c r="I13" s="131"/>
      <c r="J13" s="86"/>
      <c r="K13" s="132"/>
      <c r="L13" s="113">
        <f t="shared" si="9"/>
        <v>1.7237554759474319E-2</v>
      </c>
      <c r="M13" s="115">
        <f t="shared" si="7"/>
        <v>0.71267678129890299</v>
      </c>
      <c r="N13" s="175">
        <f t="shared" si="8"/>
        <v>3.2500752173541203E-2</v>
      </c>
    </row>
    <row r="14" spans="2:14" ht="24.95" customHeight="1" x14ac:dyDescent="0.25">
      <c r="B14" s="122" t="s">
        <v>48</v>
      </c>
      <c r="C14" s="116">
        <v>7.994479779672</v>
      </c>
      <c r="D14" s="116">
        <v>6.7472579599980005</v>
      </c>
      <c r="E14" s="385">
        <v>5.2768164208474575</v>
      </c>
      <c r="F14" s="90">
        <v>1.156666</v>
      </c>
      <c r="G14" s="116">
        <v>1.0108139999999999</v>
      </c>
      <c r="H14" s="102">
        <v>0.84705700000000006</v>
      </c>
      <c r="I14" s="90">
        <f>C14/F14</f>
        <v>6.911657971853586</v>
      </c>
      <c r="J14" s="116">
        <f>D14/G14</f>
        <v>6.6750737128670572</v>
      </c>
      <c r="K14" s="102">
        <f>E14/H14</f>
        <v>6.2295883521976174</v>
      </c>
      <c r="L14" s="114">
        <f t="shared" si="9"/>
        <v>4.0175202063486197E-3</v>
      </c>
      <c r="M14" s="117">
        <f t="shared" si="7"/>
        <v>-1.470441539150543</v>
      </c>
      <c r="N14" s="176">
        <f t="shared" si="8"/>
        <v>-0.21793172098476854</v>
      </c>
    </row>
    <row r="15" spans="2:14" ht="18.75" x14ac:dyDescent="0.3">
      <c r="B15" s="82"/>
      <c r="C15" s="82"/>
      <c r="D15" s="82"/>
      <c r="E15" s="82"/>
      <c r="F15" s="82"/>
      <c r="G15" s="82"/>
      <c r="H15" s="82"/>
      <c r="I15" s="91"/>
      <c r="J15" s="91"/>
      <c r="K15" s="91"/>
      <c r="L15" s="82"/>
    </row>
    <row r="16" spans="2:14" ht="18.75" x14ac:dyDescent="0.3">
      <c r="B16" s="184" t="s">
        <v>104</v>
      </c>
      <c r="C16" s="92"/>
    </row>
    <row r="17" spans="2:14" ht="15" customHeight="1" x14ac:dyDescent="0.3">
      <c r="B17" s="185" t="s">
        <v>21</v>
      </c>
    </row>
    <row r="18" spans="2:14" ht="15" customHeight="1" x14ac:dyDescent="0.3">
      <c r="B18" s="10"/>
    </row>
    <row r="19" spans="2:14" ht="15" customHeight="1" x14ac:dyDescent="0.3">
      <c r="B19" s="10"/>
    </row>
    <row r="20" spans="2:14" ht="15" customHeight="1" x14ac:dyDescent="0.3">
      <c r="B20" s="71"/>
      <c r="C20" s="71"/>
      <c r="D20" s="71"/>
      <c r="E20" s="71"/>
      <c r="F20" s="71"/>
      <c r="G20" s="71"/>
      <c r="H20" s="71"/>
      <c r="I20" s="71"/>
      <c r="J20" s="71"/>
      <c r="K20" s="71"/>
    </row>
    <row r="21" spans="2:14" ht="23.25" x14ac:dyDescent="0.35">
      <c r="B21" s="435" t="s">
        <v>56</v>
      </c>
      <c r="C21" s="435"/>
      <c r="D21" s="435"/>
      <c r="E21" s="435"/>
      <c r="F21" s="435"/>
      <c r="G21" s="435"/>
      <c r="H21" s="435"/>
      <c r="I21" s="435"/>
      <c r="J21" s="435"/>
      <c r="K21" s="435"/>
      <c r="L21" s="435"/>
      <c r="M21" s="435"/>
      <c r="N21" s="435"/>
    </row>
    <row r="22" spans="2:14" ht="21" x14ac:dyDescent="0.35">
      <c r="B22" s="436" t="s">
        <v>83</v>
      </c>
      <c r="C22" s="436"/>
      <c r="D22" s="436"/>
      <c r="E22" s="436"/>
      <c r="F22" s="436"/>
      <c r="G22" s="436"/>
      <c r="H22" s="436"/>
      <c r="I22" s="436"/>
      <c r="J22" s="436"/>
      <c r="K22" s="436"/>
      <c r="L22" s="436"/>
      <c r="M22" s="436"/>
      <c r="N22" s="436"/>
    </row>
    <row r="23" spans="2:14" ht="21" x14ac:dyDescent="0.35">
      <c r="B23" s="431" t="str">
        <f>Hoja1!D5</f>
        <v>Enero - Marzo</v>
      </c>
      <c r="C23" s="431"/>
      <c r="D23" s="431"/>
      <c r="E23" s="431"/>
      <c r="F23" s="431"/>
      <c r="G23" s="431"/>
      <c r="H23" s="431"/>
      <c r="I23" s="431"/>
      <c r="J23" s="431"/>
      <c r="K23" s="431"/>
      <c r="L23" s="431"/>
      <c r="M23" s="431"/>
      <c r="N23" s="431"/>
    </row>
    <row r="24" spans="2:14" ht="15" customHeight="1" x14ac:dyDescent="0.3">
      <c r="B24" s="71"/>
      <c r="C24" s="71"/>
      <c r="D24" s="71"/>
      <c r="E24" s="71"/>
      <c r="F24" s="71"/>
      <c r="G24" s="71"/>
      <c r="H24" s="71"/>
      <c r="I24" s="71"/>
      <c r="J24" s="71"/>
      <c r="K24" s="71"/>
    </row>
    <row r="25" spans="2:14" ht="24.95" customHeight="1" x14ac:dyDescent="0.3">
      <c r="B25" s="465" t="s">
        <v>54</v>
      </c>
      <c r="C25" s="462" t="s">
        <v>81</v>
      </c>
      <c r="D25" s="463"/>
      <c r="E25" s="464"/>
      <c r="F25" s="462" t="s">
        <v>82</v>
      </c>
      <c r="G25" s="463"/>
      <c r="H25" s="464"/>
      <c r="I25" s="462" t="s">
        <v>53</v>
      </c>
      <c r="J25" s="467"/>
      <c r="K25" s="464"/>
      <c r="L25" s="455" t="s">
        <v>213</v>
      </c>
      <c r="M25" s="460" t="s">
        <v>16</v>
      </c>
      <c r="N25" s="460"/>
    </row>
    <row r="26" spans="2:14" ht="32.25" customHeight="1" x14ac:dyDescent="0.3">
      <c r="B26" s="466"/>
      <c r="C26" s="364">
        <v>2018</v>
      </c>
      <c r="D26" s="365">
        <v>2019</v>
      </c>
      <c r="E26" s="366">
        <v>2020</v>
      </c>
      <c r="F26" s="80">
        <v>2018</v>
      </c>
      <c r="G26" s="401">
        <v>2019</v>
      </c>
      <c r="H26" s="366">
        <v>2020</v>
      </c>
      <c r="I26" s="404">
        <v>2018</v>
      </c>
      <c r="J26" s="403">
        <v>2019</v>
      </c>
      <c r="K26" s="405">
        <v>2020</v>
      </c>
      <c r="L26" s="456"/>
      <c r="M26" s="107" t="s">
        <v>19</v>
      </c>
      <c r="N26" s="108" t="s">
        <v>20</v>
      </c>
    </row>
    <row r="27" spans="2:14" ht="24.95" customHeight="1" x14ac:dyDescent="0.3">
      <c r="B27" s="77" t="s">
        <v>50</v>
      </c>
      <c r="C27" s="387">
        <f t="shared" ref="C27:G27" si="10">SUM(C29:C32)</f>
        <v>1225.1521126352211</v>
      </c>
      <c r="D27" s="78">
        <f t="shared" si="10"/>
        <v>1295.0485205501477</v>
      </c>
      <c r="E27" s="79">
        <f t="shared" ref="E27" si="11">SUM(E29:E32)</f>
        <v>1313.4511215422958</v>
      </c>
      <c r="F27" s="415">
        <f t="shared" si="10"/>
        <v>5.6146619999999992</v>
      </c>
      <c r="G27" s="78">
        <f t="shared" si="10"/>
        <v>5.7577970000000001</v>
      </c>
      <c r="H27" s="416">
        <f t="shared" ref="H27" si="12">SUM(H29:H32)</f>
        <v>5.7269690000000004</v>
      </c>
      <c r="I27" s="406">
        <f t="shared" ref="I27:K30" si="13">C27/F27</f>
        <v>218.2058532882694</v>
      </c>
      <c r="J27" s="407">
        <f t="shared" si="13"/>
        <v>224.92083700591522</v>
      </c>
      <c r="K27" s="408">
        <f t="shared" si="13"/>
        <v>229.34489806777299</v>
      </c>
      <c r="L27" s="76">
        <f>SUM(L29:L32)</f>
        <v>1</v>
      </c>
      <c r="M27" s="123">
        <f>E27-D27</f>
        <v>18.402600992148109</v>
      </c>
      <c r="N27" s="204">
        <f>E27/D27-1</f>
        <v>1.4209970283067586E-2</v>
      </c>
    </row>
    <row r="28" spans="2:14" ht="24.95" customHeight="1" x14ac:dyDescent="0.3">
      <c r="B28" s="186" t="s">
        <v>105</v>
      </c>
      <c r="C28" s="187">
        <f t="shared" ref="C28:G28" si="14">SUM(C29:C30)</f>
        <v>1193.4692204499702</v>
      </c>
      <c r="D28" s="188">
        <f t="shared" si="14"/>
        <v>1266.3732537399701</v>
      </c>
      <c r="E28" s="189">
        <f t="shared" ref="E28" si="15">SUM(E29:E30)</f>
        <v>1285.5336194899701</v>
      </c>
      <c r="F28" s="188">
        <f t="shared" si="14"/>
        <v>4.4579959999999996</v>
      </c>
      <c r="G28" s="188">
        <f t="shared" si="14"/>
        <v>4.7469830000000002</v>
      </c>
      <c r="H28" s="189">
        <f t="shared" ref="H28" si="16">SUM(H29:H30)</f>
        <v>4.879912</v>
      </c>
      <c r="I28" s="187">
        <f t="shared" si="13"/>
        <v>267.71428696884658</v>
      </c>
      <c r="J28" s="188">
        <f t="shared" si="13"/>
        <v>266.77433935195683</v>
      </c>
      <c r="K28" s="189">
        <f t="shared" si="13"/>
        <v>263.43377083233673</v>
      </c>
      <c r="L28" s="190">
        <f>E28/$E$27</f>
        <v>0.97874492503417709</v>
      </c>
      <c r="M28" s="191">
        <f t="shared" ref="M28:M32" si="17">E28-D28</f>
        <v>19.160365749999983</v>
      </c>
      <c r="N28" s="182">
        <f t="shared" ref="N28:N32" si="18">E28/D28-1</f>
        <v>1.5130109304988704E-2</v>
      </c>
    </row>
    <row r="29" spans="2:14" ht="24.95" customHeight="1" x14ac:dyDescent="0.3">
      <c r="B29" s="93" t="s">
        <v>51</v>
      </c>
      <c r="C29" s="388">
        <v>303.34986132999529</v>
      </c>
      <c r="D29" s="195">
        <v>322.77070380999498</v>
      </c>
      <c r="E29" s="362">
        <v>338.07761696999501</v>
      </c>
      <c r="F29" s="389">
        <v>0.88066299999999997</v>
      </c>
      <c r="G29" s="195">
        <v>0.949963</v>
      </c>
      <c r="H29" s="380">
        <v>0.99445300000000003</v>
      </c>
      <c r="I29" s="409">
        <f t="shared" si="13"/>
        <v>344.45623505244947</v>
      </c>
      <c r="J29" s="410">
        <f t="shared" si="13"/>
        <v>339.77186880962205</v>
      </c>
      <c r="K29" s="411">
        <f t="shared" si="13"/>
        <v>339.96339391604732</v>
      </c>
      <c r="L29" s="94">
        <f t="shared" ref="L29:L32" si="19">E29/$E$27</f>
        <v>0.25739642033501298</v>
      </c>
      <c r="M29" s="96">
        <f t="shared" si="17"/>
        <v>15.306913160000022</v>
      </c>
      <c r="N29" s="105">
        <f t="shared" si="18"/>
        <v>4.7423489738432689E-2</v>
      </c>
    </row>
    <row r="30" spans="2:14" ht="24.95" customHeight="1" x14ac:dyDescent="0.3">
      <c r="B30" s="95" t="s">
        <v>52</v>
      </c>
      <c r="C30" s="388">
        <v>890.11935911997477</v>
      </c>
      <c r="D30" s="195">
        <v>943.60254992997523</v>
      </c>
      <c r="E30" s="362">
        <v>947.45600251997496</v>
      </c>
      <c r="F30" s="89">
        <v>3.5773329999999999</v>
      </c>
      <c r="G30" s="195">
        <v>3.7970199999999998</v>
      </c>
      <c r="H30" s="381">
        <v>3.885459</v>
      </c>
      <c r="I30" s="412">
        <f t="shared" si="13"/>
        <v>248.82205797446724</v>
      </c>
      <c r="J30" s="87">
        <f t="shared" si="13"/>
        <v>248.51134572111164</v>
      </c>
      <c r="K30" s="88">
        <f t="shared" si="13"/>
        <v>243.84660924744668</v>
      </c>
      <c r="L30" s="94">
        <f t="shared" si="19"/>
        <v>0.72134850469916401</v>
      </c>
      <c r="M30" s="96">
        <f t="shared" si="17"/>
        <v>3.8534525899997334</v>
      </c>
      <c r="N30" s="105">
        <f t="shared" si="18"/>
        <v>4.0837666136930295E-3</v>
      </c>
    </row>
    <row r="31" spans="2:14" ht="24.95" customHeight="1" x14ac:dyDescent="0.3">
      <c r="B31" s="95" t="s">
        <v>49</v>
      </c>
      <c r="C31" s="388">
        <f t="shared" ref="C31:D31" si="20">C13</f>
        <v>23.688412405579008</v>
      </c>
      <c r="D31" s="195">
        <f t="shared" si="20"/>
        <v>21.928008850179499</v>
      </c>
      <c r="E31" s="362">
        <f t="shared" ref="E31" si="21">E13</f>
        <v>22.640685631478402</v>
      </c>
      <c r="F31" s="97" t="s">
        <v>69</v>
      </c>
      <c r="G31" s="195" t="s">
        <v>69</v>
      </c>
      <c r="H31" s="382" t="s">
        <v>69</v>
      </c>
      <c r="I31" s="412"/>
      <c r="J31" s="87"/>
      <c r="K31" s="88"/>
      <c r="L31" s="94">
        <f t="shared" si="19"/>
        <v>1.7237554759474409E-2</v>
      </c>
      <c r="M31" s="96">
        <f t="shared" si="17"/>
        <v>0.71267678129890299</v>
      </c>
      <c r="N31" s="105">
        <f t="shared" si="18"/>
        <v>3.2500752173541203E-2</v>
      </c>
    </row>
    <row r="32" spans="2:14" ht="24.95" customHeight="1" x14ac:dyDescent="0.3">
      <c r="B32" s="98" t="s">
        <v>55</v>
      </c>
      <c r="C32" s="99">
        <f t="shared" ref="C32:H32" si="22">C14</f>
        <v>7.994479779672</v>
      </c>
      <c r="D32" s="100">
        <f t="shared" si="22"/>
        <v>6.7472579599980005</v>
      </c>
      <c r="E32" s="386">
        <f t="shared" si="22"/>
        <v>5.2768164208474575</v>
      </c>
      <c r="F32" s="101">
        <f t="shared" si="22"/>
        <v>1.156666</v>
      </c>
      <c r="G32" s="100">
        <f t="shared" si="22"/>
        <v>1.0108139999999999</v>
      </c>
      <c r="H32" s="197">
        <f t="shared" si="22"/>
        <v>0.84705700000000006</v>
      </c>
      <c r="I32" s="413">
        <f>C32/F32</f>
        <v>6.911657971853586</v>
      </c>
      <c r="J32" s="414">
        <f>D32/G32</f>
        <v>6.6750737128670572</v>
      </c>
      <c r="K32" s="196">
        <f>E32/H32</f>
        <v>6.2295883521976174</v>
      </c>
      <c r="L32" s="103">
        <f t="shared" si="19"/>
        <v>4.0175202063486406E-3</v>
      </c>
      <c r="M32" s="99">
        <f t="shared" si="17"/>
        <v>-1.470441539150543</v>
      </c>
      <c r="N32" s="106">
        <f t="shared" si="18"/>
        <v>-0.21793172098476854</v>
      </c>
    </row>
    <row r="33" spans="2:13" ht="15" customHeight="1" x14ac:dyDescent="0.3">
      <c r="B33" s="71"/>
      <c r="C33" s="71"/>
      <c r="D33" s="71"/>
      <c r="E33" s="71"/>
      <c r="F33" s="71"/>
      <c r="G33" s="71"/>
      <c r="H33" s="71"/>
      <c r="I33" s="71"/>
      <c r="J33" s="71"/>
      <c r="K33" s="71"/>
    </row>
    <row r="34" spans="2:13" ht="15" customHeight="1" x14ac:dyDescent="0.3">
      <c r="B34" s="10"/>
      <c r="C34" s="71"/>
      <c r="D34" s="71"/>
      <c r="E34" s="71"/>
      <c r="F34" s="71"/>
      <c r="G34" s="71"/>
      <c r="H34" s="71"/>
      <c r="I34" s="71"/>
      <c r="J34" s="71"/>
      <c r="K34" s="71"/>
    </row>
    <row r="35" spans="2:13" ht="15" customHeight="1" x14ac:dyDescent="0.3">
      <c r="B35" s="183" t="s">
        <v>104</v>
      </c>
      <c r="C35" s="104"/>
      <c r="D35" s="71"/>
      <c r="E35" s="71"/>
      <c r="F35" s="71"/>
      <c r="G35" s="71"/>
      <c r="H35" s="71"/>
      <c r="I35" s="71"/>
    </row>
    <row r="36" spans="2:13" ht="15" customHeight="1" x14ac:dyDescent="0.3">
      <c r="B36" s="10" t="s">
        <v>21</v>
      </c>
      <c r="C36" s="71"/>
      <c r="D36" s="71"/>
      <c r="E36" s="71"/>
      <c r="F36" s="71"/>
      <c r="G36" s="71"/>
      <c r="H36" s="71"/>
      <c r="I36" s="71"/>
      <c r="J36" s="71"/>
      <c r="K36" s="71"/>
    </row>
    <row r="37" spans="2:13" ht="15" customHeight="1" x14ac:dyDescent="0.3">
      <c r="B37" s="9"/>
    </row>
    <row r="38" spans="2:13" ht="15" customHeight="1" x14ac:dyDescent="0.3">
      <c r="B38" s="84" t="s">
        <v>106</v>
      </c>
      <c r="J38" s="9"/>
      <c r="K38" s="9"/>
      <c r="M38" s="9"/>
    </row>
    <row r="39" spans="2:13" ht="15" hidden="1" customHeight="1" x14ac:dyDescent="0.3"/>
    <row r="40" spans="2:13" ht="15" hidden="1" customHeight="1" x14ac:dyDescent="0.3">
      <c r="M40" s="72"/>
    </row>
    <row r="41" spans="2:13" ht="15" hidden="1" customHeight="1" x14ac:dyDescent="0.3"/>
    <row r="42" spans="2:13" ht="15" hidden="1" customHeight="1" x14ac:dyDescent="0.3"/>
    <row r="43" spans="2:13" ht="15" hidden="1" customHeight="1" x14ac:dyDescent="0.3"/>
    <row r="44" spans="2:13" ht="15" customHeight="1" x14ac:dyDescent="0.3"/>
    <row r="45" spans="2:13" ht="15" customHeight="1" x14ac:dyDescent="0.3"/>
    <row r="46" spans="2:13" ht="15" customHeight="1" x14ac:dyDescent="0.3"/>
  </sheetData>
  <mergeCells count="17">
    <mergeCell ref="M25:N25"/>
    <mergeCell ref="B4:N4"/>
    <mergeCell ref="C25:E25"/>
    <mergeCell ref="B25:B26"/>
    <mergeCell ref="L25:L26"/>
    <mergeCell ref="I25:K25"/>
    <mergeCell ref="F25:H25"/>
    <mergeCell ref="B2:N2"/>
    <mergeCell ref="B21:N21"/>
    <mergeCell ref="B23:N23"/>
    <mergeCell ref="B22:N22"/>
    <mergeCell ref="B3:N3"/>
    <mergeCell ref="B7:B8"/>
    <mergeCell ref="L7:L8"/>
    <mergeCell ref="C7:E7"/>
    <mergeCell ref="M7:N7"/>
    <mergeCell ref="F7:H7"/>
  </mergeCells>
  <pageMargins left="0.22" right="7.874015748031496E-2" top="0.39370078740157483" bottom="0.39370078740157483" header="0.23622047244094491" footer="0.15748031496062992"/>
  <pageSetup scale="71" orientation="landscape" r:id="rId1"/>
  <ignoredErrors>
    <ignoredError sqref="C10:D10" formulaRange="1"/>
  </ignoredError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59999389629810485"/>
  </sheetPr>
  <dimension ref="A1:M23"/>
  <sheetViews>
    <sheetView showGridLines="0" zoomScaleNormal="100" workbookViewId="0">
      <selection activeCell="B8" sqref="B8:B9"/>
    </sheetView>
  </sheetViews>
  <sheetFormatPr baseColWidth="10" defaultColWidth="0" defaultRowHeight="15" zeroHeight="1" x14ac:dyDescent="0.25"/>
  <cols>
    <col min="1" max="1" width="4.140625" customWidth="1"/>
    <col min="2" max="2" width="38.140625" customWidth="1"/>
    <col min="3" max="5" width="16.5703125" customWidth="1"/>
    <col min="6" max="6" width="19.28515625" customWidth="1"/>
    <col min="7" max="7" width="15.7109375" customWidth="1"/>
    <col min="8" max="8" width="13.5703125" bestFit="1" customWidth="1"/>
    <col min="9" max="9" width="3.42578125" customWidth="1"/>
    <col min="10" max="13" width="0" hidden="1" customWidth="1"/>
    <col min="14" max="16384" width="11.42578125" hidden="1"/>
  </cols>
  <sheetData>
    <row r="1" spans="2:8" x14ac:dyDescent="0.25"/>
    <row r="2" spans="2:8" x14ac:dyDescent="0.25"/>
    <row r="3" spans="2:8" ht="23.25" x14ac:dyDescent="0.35">
      <c r="B3" s="452" t="s">
        <v>109</v>
      </c>
      <c r="C3" s="452"/>
      <c r="D3" s="452"/>
      <c r="E3" s="452"/>
      <c r="F3" s="452"/>
      <c r="G3" s="452"/>
      <c r="H3" s="452"/>
    </row>
    <row r="4" spans="2:8" ht="21" x14ac:dyDescent="0.35">
      <c r="B4" s="436" t="s">
        <v>80</v>
      </c>
      <c r="C4" s="436"/>
      <c r="D4" s="436"/>
      <c r="E4" s="436"/>
      <c r="F4" s="436"/>
      <c r="G4" s="436"/>
      <c r="H4" s="436"/>
    </row>
    <row r="5" spans="2:8" ht="21" x14ac:dyDescent="0.35">
      <c r="B5" s="461" t="str">
        <f>Hoja1!D5</f>
        <v>Enero - Marzo</v>
      </c>
      <c r="C5" s="461"/>
      <c r="D5" s="461"/>
      <c r="E5" s="461"/>
      <c r="F5" s="461"/>
      <c r="G5" s="461"/>
      <c r="H5" s="461"/>
    </row>
    <row r="6" spans="2:8" ht="18.75" x14ac:dyDescent="0.3">
      <c r="B6" s="11"/>
      <c r="C6" s="11"/>
      <c r="D6" s="11"/>
      <c r="E6" s="11"/>
      <c r="F6" s="11"/>
      <c r="G6" s="82"/>
      <c r="H6" s="82"/>
    </row>
    <row r="7" spans="2:8" ht="18.75" x14ac:dyDescent="0.3">
      <c r="B7" s="84"/>
      <c r="C7" s="85"/>
      <c r="D7" s="11"/>
      <c r="E7" s="11"/>
      <c r="F7" s="11"/>
      <c r="G7" s="82"/>
      <c r="H7" s="82"/>
    </row>
    <row r="8" spans="2:8" ht="18.75" x14ac:dyDescent="0.25">
      <c r="B8" s="453" t="s">
        <v>110</v>
      </c>
      <c r="C8" s="457" t="s">
        <v>81</v>
      </c>
      <c r="D8" s="458"/>
      <c r="E8" s="459"/>
      <c r="F8" s="468" t="s">
        <v>67</v>
      </c>
      <c r="G8" s="460" t="s">
        <v>16</v>
      </c>
      <c r="H8" s="460"/>
    </row>
    <row r="9" spans="2:8" ht="18.75" x14ac:dyDescent="0.25">
      <c r="B9" s="454"/>
      <c r="C9" s="109">
        <v>2018</v>
      </c>
      <c r="D9" s="109">
        <v>2019</v>
      </c>
      <c r="E9" s="109">
        <v>2020</v>
      </c>
      <c r="F9" s="469"/>
      <c r="G9" s="107" t="s">
        <v>19</v>
      </c>
      <c r="H9" s="108" t="s">
        <v>20</v>
      </c>
    </row>
    <row r="10" spans="2:8" ht="18.75" x14ac:dyDescent="0.25">
      <c r="B10" s="119" t="s">
        <v>50</v>
      </c>
      <c r="C10" s="73">
        <f t="shared" ref="C10:D10" si="0">SUM(C11:C12)</f>
        <v>1225.1521126352359</v>
      </c>
      <c r="D10" s="73">
        <f t="shared" si="0"/>
        <v>1295.048520550155</v>
      </c>
      <c r="E10" s="73">
        <f t="shared" ref="E10" si="1">SUM(E11:E12)</f>
        <v>1313.4511215423029</v>
      </c>
      <c r="F10" s="152">
        <f>SUM(F11:F12)</f>
        <v>1</v>
      </c>
      <c r="G10" s="154">
        <f>E10-D10</f>
        <v>18.402600992147882</v>
      </c>
      <c r="H10" s="153">
        <f>E10/D10-1</f>
        <v>1.4209970283067141E-2</v>
      </c>
    </row>
    <row r="11" spans="2:8" ht="18.75" x14ac:dyDescent="0.25">
      <c r="B11" s="120" t="s">
        <v>90</v>
      </c>
      <c r="C11" s="149">
        <v>1218.1989233652359</v>
      </c>
      <c r="D11" s="149">
        <v>1290.383388050155</v>
      </c>
      <c r="E11" s="149">
        <v>1309.7972685423028</v>
      </c>
      <c r="F11" s="112">
        <f>E11/E10</f>
        <v>0.99721812792263675</v>
      </c>
      <c r="G11" s="150">
        <f t="shared" ref="G11:G12" si="2">E11-D11</f>
        <v>19.413880492147882</v>
      </c>
      <c r="H11" s="151">
        <f t="shared" ref="H11:H12" si="3">E11/D11-1</f>
        <v>1.5045048372393621E-2</v>
      </c>
    </row>
    <row r="12" spans="2:8" ht="18.75" x14ac:dyDescent="0.25">
      <c r="B12" s="122" t="s">
        <v>91</v>
      </c>
      <c r="C12" s="116">
        <v>6.9531892700000002</v>
      </c>
      <c r="D12" s="116">
        <v>4.6651325000000003</v>
      </c>
      <c r="E12" s="116">
        <v>3.6538529999999998</v>
      </c>
      <c r="F12" s="114">
        <f>E12/E10</f>
        <v>2.7818720773632676E-3</v>
      </c>
      <c r="G12" s="117">
        <f t="shared" si="2"/>
        <v>-1.0112795000000006</v>
      </c>
      <c r="H12" s="118">
        <f t="shared" si="3"/>
        <v>-0.21677401445725297</v>
      </c>
    </row>
    <row r="13" spans="2:8" x14ac:dyDescent="0.25"/>
    <row r="14" spans="2:8" ht="18.75" x14ac:dyDescent="0.3">
      <c r="B14" s="10" t="s">
        <v>21</v>
      </c>
    </row>
    <row r="15" spans="2:8" x14ac:dyDescent="0.25"/>
    <row r="16" spans="2:8" x14ac:dyDescent="0.25"/>
    <row r="17" x14ac:dyDescent="0.25"/>
    <row r="18" hidden="1" x14ac:dyDescent="0.25"/>
    <row r="19" hidden="1" x14ac:dyDescent="0.25"/>
    <row r="20" hidden="1" x14ac:dyDescent="0.25"/>
    <row r="21" hidden="1" x14ac:dyDescent="0.25"/>
    <row r="22" hidden="1" x14ac:dyDescent="0.25"/>
    <row r="23" hidden="1" x14ac:dyDescent="0.25"/>
  </sheetData>
  <mergeCells count="7">
    <mergeCell ref="B3:H3"/>
    <mergeCell ref="B4:H4"/>
    <mergeCell ref="B5:H5"/>
    <mergeCell ref="B8:B9"/>
    <mergeCell ref="F8:F9"/>
    <mergeCell ref="G8:H8"/>
    <mergeCell ref="C8:E8"/>
  </mergeCells>
  <pageMargins left="0.7" right="0.7" top="0.75" bottom="0.75" header="0.3" footer="0.3"/>
  <pageSetup scale="62"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413978-F2A7-4B72-A178-EC10C7D7AB86}">
  <sheetPr>
    <tabColor theme="4" tint="0.79998168889431442"/>
  </sheetPr>
  <dimension ref="A1:Q149"/>
  <sheetViews>
    <sheetView topLeftCell="A100" workbookViewId="0">
      <selection activeCell="N16" sqref="N16"/>
    </sheetView>
  </sheetViews>
  <sheetFormatPr baseColWidth="10" defaultRowHeight="12.75" x14ac:dyDescent="0.2"/>
  <cols>
    <col min="1" max="1" width="17.140625" style="470" customWidth="1"/>
    <col min="2" max="16384" width="11.42578125" style="470"/>
  </cols>
  <sheetData>
    <row r="1" spans="1:8" x14ac:dyDescent="0.2">
      <c r="A1" s="470" t="s">
        <v>231</v>
      </c>
      <c r="E1" s="470" t="s">
        <v>234</v>
      </c>
      <c r="G1" s="470" t="s">
        <v>231</v>
      </c>
      <c r="H1" s="470" t="s">
        <v>369</v>
      </c>
    </row>
    <row r="2" spans="1:8" x14ac:dyDescent="0.2">
      <c r="A2" s="471" t="s">
        <v>232</v>
      </c>
      <c r="B2" s="470" t="s">
        <v>233</v>
      </c>
      <c r="C2" s="470">
        <v>2010</v>
      </c>
      <c r="E2" s="470" t="str">
        <f>_xlfn.CONCAT(A2,B2,C2)</f>
        <v>Ene-2010</v>
      </c>
      <c r="G2" s="470" t="s">
        <v>246</v>
      </c>
      <c r="H2" s="474">
        <v>229.56451294999999</v>
      </c>
    </row>
    <row r="3" spans="1:8" x14ac:dyDescent="0.2">
      <c r="A3" s="472" t="s">
        <v>235</v>
      </c>
      <c r="B3" s="470" t="s">
        <v>233</v>
      </c>
      <c r="C3" s="470">
        <v>2010</v>
      </c>
      <c r="E3" s="470" t="str">
        <f t="shared" ref="E3:G66" si="0">_xlfn.CONCAT(A3,B3,C3)</f>
        <v>Feb-2010</v>
      </c>
      <c r="G3" s="470" t="s">
        <v>247</v>
      </c>
      <c r="H3" s="474">
        <v>264.71592891999995</v>
      </c>
    </row>
    <row r="4" spans="1:8" x14ac:dyDescent="0.2">
      <c r="A4" s="472" t="s">
        <v>236</v>
      </c>
      <c r="B4" s="470" t="s">
        <v>233</v>
      </c>
      <c r="C4" s="470">
        <v>2010</v>
      </c>
      <c r="E4" s="470" t="str">
        <f t="shared" si="0"/>
        <v>Mar-2010</v>
      </c>
      <c r="G4" s="470" t="s">
        <v>248</v>
      </c>
      <c r="H4" s="474">
        <v>338.86231870000006</v>
      </c>
    </row>
    <row r="5" spans="1:8" x14ac:dyDescent="0.2">
      <c r="A5" s="472" t="s">
        <v>237</v>
      </c>
      <c r="B5" s="470" t="s">
        <v>233</v>
      </c>
      <c r="C5" s="470">
        <v>2010</v>
      </c>
      <c r="E5" s="470" t="str">
        <f t="shared" si="0"/>
        <v>Abr-2010</v>
      </c>
      <c r="G5" s="470" t="s">
        <v>249</v>
      </c>
      <c r="H5" s="474">
        <v>298.1066065</v>
      </c>
    </row>
    <row r="6" spans="1:8" x14ac:dyDescent="0.2">
      <c r="A6" s="473" t="s">
        <v>238</v>
      </c>
      <c r="B6" s="470" t="s">
        <v>233</v>
      </c>
      <c r="C6" s="470">
        <v>2010</v>
      </c>
      <c r="E6" s="470" t="str">
        <f t="shared" si="0"/>
        <v>May-2010</v>
      </c>
      <c r="G6" s="470" t="s">
        <v>250</v>
      </c>
      <c r="H6" s="474">
        <v>321.31602879000002</v>
      </c>
    </row>
    <row r="7" spans="1:8" x14ac:dyDescent="0.2">
      <c r="A7" s="472" t="s">
        <v>239</v>
      </c>
      <c r="B7" s="470" t="s">
        <v>233</v>
      </c>
      <c r="C7" s="470">
        <v>2010</v>
      </c>
      <c r="E7" s="470" t="str">
        <f t="shared" si="0"/>
        <v>Jun-2010</v>
      </c>
      <c r="G7" s="470" t="s">
        <v>251</v>
      </c>
      <c r="H7" s="474">
        <v>296.18721442999998</v>
      </c>
    </row>
    <row r="8" spans="1:8" x14ac:dyDescent="0.2">
      <c r="A8" s="472" t="s">
        <v>240</v>
      </c>
      <c r="B8" s="470" t="s">
        <v>233</v>
      </c>
      <c r="C8" s="470">
        <v>2010</v>
      </c>
      <c r="E8" s="470" t="str">
        <f t="shared" si="0"/>
        <v>Jul-2010</v>
      </c>
      <c r="G8" s="470" t="s">
        <v>252</v>
      </c>
      <c r="H8" s="474">
        <v>289.16833701000007</v>
      </c>
    </row>
    <row r="9" spans="1:8" x14ac:dyDescent="0.2">
      <c r="A9" s="472" t="s">
        <v>241</v>
      </c>
      <c r="B9" s="470" t="s">
        <v>233</v>
      </c>
      <c r="C9" s="470">
        <v>2010</v>
      </c>
      <c r="E9" s="470" t="str">
        <f t="shared" si="0"/>
        <v>Ago-2010</v>
      </c>
      <c r="G9" s="470" t="s">
        <v>253</v>
      </c>
      <c r="H9" s="474">
        <v>289.06815234999999</v>
      </c>
    </row>
    <row r="10" spans="1:8" x14ac:dyDescent="0.2">
      <c r="A10" s="472" t="s">
        <v>243</v>
      </c>
      <c r="B10" s="470" t="s">
        <v>233</v>
      </c>
      <c r="C10" s="470">
        <v>2010</v>
      </c>
      <c r="E10" s="470" t="str">
        <f t="shared" si="0"/>
        <v>Sep-2010</v>
      </c>
      <c r="G10" s="470" t="s">
        <v>254</v>
      </c>
      <c r="H10" s="474">
        <v>262.84062969999997</v>
      </c>
    </row>
    <row r="11" spans="1:8" x14ac:dyDescent="0.2">
      <c r="A11" s="472" t="s">
        <v>242</v>
      </c>
      <c r="B11" s="470" t="s">
        <v>233</v>
      </c>
      <c r="C11" s="470">
        <v>2010</v>
      </c>
      <c r="E11" s="470" t="str">
        <f t="shared" si="0"/>
        <v>Oct-2010</v>
      </c>
      <c r="G11" s="470" t="s">
        <v>255</v>
      </c>
      <c r="H11" s="474">
        <v>272.16733773000004</v>
      </c>
    </row>
    <row r="12" spans="1:8" x14ac:dyDescent="0.2">
      <c r="A12" s="472" t="s">
        <v>244</v>
      </c>
      <c r="B12" s="470" t="s">
        <v>233</v>
      </c>
      <c r="C12" s="470">
        <v>2010</v>
      </c>
      <c r="E12" s="470" t="str">
        <f t="shared" si="0"/>
        <v>Nov-2010</v>
      </c>
      <c r="G12" s="470" t="s">
        <v>256</v>
      </c>
      <c r="H12" s="474">
        <v>265.02107773</v>
      </c>
    </row>
    <row r="13" spans="1:8" x14ac:dyDescent="0.2">
      <c r="A13" s="472" t="s">
        <v>245</v>
      </c>
      <c r="B13" s="470" t="s">
        <v>233</v>
      </c>
      <c r="C13" s="470">
        <v>2010</v>
      </c>
      <c r="E13" s="470" t="str">
        <f t="shared" si="0"/>
        <v>Dic-2010</v>
      </c>
      <c r="G13" s="470" t="s">
        <v>257</v>
      </c>
      <c r="H13" s="474">
        <v>328.26047421999994</v>
      </c>
    </row>
    <row r="14" spans="1:8" x14ac:dyDescent="0.2">
      <c r="A14" s="471" t="s">
        <v>232</v>
      </c>
      <c r="B14" s="470" t="s">
        <v>233</v>
      </c>
      <c r="C14" s="470">
        <v>2011</v>
      </c>
      <c r="E14" s="470" t="str">
        <f t="shared" si="0"/>
        <v>Ene-2011</v>
      </c>
      <c r="G14" s="470" t="s">
        <v>258</v>
      </c>
      <c r="H14" s="474">
        <v>248.36833314379973</v>
      </c>
    </row>
    <row r="15" spans="1:8" x14ac:dyDescent="0.2">
      <c r="A15" s="472" t="s">
        <v>235</v>
      </c>
      <c r="B15" s="470" t="s">
        <v>233</v>
      </c>
      <c r="C15" s="470">
        <v>2011</v>
      </c>
      <c r="E15" s="470" t="str">
        <f t="shared" si="0"/>
        <v>Feb-2011</v>
      </c>
      <c r="G15" s="470" t="s">
        <v>259</v>
      </c>
      <c r="H15" s="474">
        <v>279.59990889414468</v>
      </c>
    </row>
    <row r="16" spans="1:8" x14ac:dyDescent="0.2">
      <c r="A16" s="472" t="s">
        <v>236</v>
      </c>
      <c r="B16" s="470" t="s">
        <v>233</v>
      </c>
      <c r="C16" s="470">
        <v>2011</v>
      </c>
      <c r="E16" s="470" t="str">
        <f t="shared" si="0"/>
        <v>Mar-2011</v>
      </c>
      <c r="G16" s="470" t="s">
        <v>260</v>
      </c>
      <c r="H16" s="474">
        <v>332.05207157243899</v>
      </c>
    </row>
    <row r="17" spans="1:8" x14ac:dyDescent="0.2">
      <c r="A17" s="472" t="s">
        <v>237</v>
      </c>
      <c r="B17" s="470" t="s">
        <v>233</v>
      </c>
      <c r="C17" s="470">
        <v>2011</v>
      </c>
      <c r="E17" s="470" t="str">
        <f t="shared" si="0"/>
        <v>Abr-2011</v>
      </c>
      <c r="G17" s="470" t="s">
        <v>261</v>
      </c>
      <c r="H17" s="474">
        <v>307.58419598800901</v>
      </c>
    </row>
    <row r="18" spans="1:8" x14ac:dyDescent="0.2">
      <c r="A18" s="473" t="s">
        <v>238</v>
      </c>
      <c r="B18" s="470" t="s">
        <v>233</v>
      </c>
      <c r="C18" s="470">
        <v>2011</v>
      </c>
      <c r="E18" s="470" t="str">
        <f t="shared" si="0"/>
        <v>May-2011</v>
      </c>
      <c r="G18" s="470" t="s">
        <v>262</v>
      </c>
      <c r="H18" s="474">
        <v>336.9529027265578</v>
      </c>
    </row>
    <row r="19" spans="1:8" x14ac:dyDescent="0.2">
      <c r="A19" s="472" t="s">
        <v>239</v>
      </c>
      <c r="B19" s="470" t="s">
        <v>233</v>
      </c>
      <c r="C19" s="470">
        <v>2011</v>
      </c>
      <c r="E19" s="470" t="str">
        <f t="shared" si="0"/>
        <v>Jun-2011</v>
      </c>
      <c r="G19" s="470" t="s">
        <v>263</v>
      </c>
      <c r="H19" s="474">
        <v>298.18224289489103</v>
      </c>
    </row>
    <row r="20" spans="1:8" x14ac:dyDescent="0.2">
      <c r="A20" s="472" t="s">
        <v>240</v>
      </c>
      <c r="B20" s="470" t="s">
        <v>233</v>
      </c>
      <c r="C20" s="470">
        <v>2011</v>
      </c>
      <c r="E20" s="470" t="str">
        <f t="shared" si="0"/>
        <v>Jul-2011</v>
      </c>
      <c r="G20" s="470" t="s">
        <v>264</v>
      </c>
      <c r="H20" s="474">
        <v>299.91112915230605</v>
      </c>
    </row>
    <row r="21" spans="1:8" x14ac:dyDescent="0.2">
      <c r="A21" s="472" t="s">
        <v>241</v>
      </c>
      <c r="B21" s="470" t="s">
        <v>233</v>
      </c>
      <c r="C21" s="470">
        <v>2011</v>
      </c>
      <c r="E21" s="470" t="str">
        <f t="shared" si="0"/>
        <v>Ago-2011</v>
      </c>
      <c r="G21" s="470" t="s">
        <v>265</v>
      </c>
      <c r="H21" s="474">
        <v>302.5764909999516</v>
      </c>
    </row>
    <row r="22" spans="1:8" x14ac:dyDescent="0.2">
      <c r="A22" s="472" t="s">
        <v>243</v>
      </c>
      <c r="B22" s="470" t="s">
        <v>233</v>
      </c>
      <c r="C22" s="470">
        <v>2011</v>
      </c>
      <c r="E22" s="470" t="str">
        <f t="shared" si="0"/>
        <v>Sep-2011</v>
      </c>
      <c r="G22" s="470" t="s">
        <v>266</v>
      </c>
      <c r="H22" s="474">
        <v>286.68714862093964</v>
      </c>
    </row>
    <row r="23" spans="1:8" x14ac:dyDescent="0.2">
      <c r="A23" s="472" t="s">
        <v>242</v>
      </c>
      <c r="B23" s="470" t="s">
        <v>233</v>
      </c>
      <c r="C23" s="470">
        <v>2011</v>
      </c>
      <c r="E23" s="470" t="str">
        <f t="shared" si="0"/>
        <v>Oct-2011</v>
      </c>
      <c r="G23" s="470" t="s">
        <v>267</v>
      </c>
      <c r="H23" s="474">
        <v>299.85262815321335</v>
      </c>
    </row>
    <row r="24" spans="1:8" x14ac:dyDescent="0.2">
      <c r="A24" s="472" t="s">
        <v>244</v>
      </c>
      <c r="B24" s="470" t="s">
        <v>233</v>
      </c>
      <c r="C24" s="470">
        <v>2011</v>
      </c>
      <c r="E24" s="470" t="str">
        <f t="shared" si="0"/>
        <v>Nov-2011</v>
      </c>
      <c r="G24" s="470" t="s">
        <v>268</v>
      </c>
      <c r="H24" s="474">
        <v>281.32802741712942</v>
      </c>
    </row>
    <row r="25" spans="1:8" x14ac:dyDescent="0.2">
      <c r="A25" s="472" t="s">
        <v>245</v>
      </c>
      <c r="B25" s="470" t="s">
        <v>233</v>
      </c>
      <c r="C25" s="470">
        <v>2011</v>
      </c>
      <c r="E25" s="470" t="str">
        <f t="shared" si="0"/>
        <v>Dic-2011</v>
      </c>
      <c r="G25" s="470" t="s">
        <v>269</v>
      </c>
      <c r="H25" s="474">
        <v>354.385530058092</v>
      </c>
    </row>
    <row r="26" spans="1:8" x14ac:dyDescent="0.2">
      <c r="A26" s="471" t="s">
        <v>232</v>
      </c>
      <c r="B26" s="470" t="s">
        <v>233</v>
      </c>
      <c r="C26" s="470">
        <v>2012</v>
      </c>
      <c r="E26" s="470" t="str">
        <f t="shared" si="0"/>
        <v>Ene-2012</v>
      </c>
      <c r="G26" s="470" t="s">
        <v>270</v>
      </c>
      <c r="H26" s="474">
        <v>268.36326383956742</v>
      </c>
    </row>
    <row r="27" spans="1:8" x14ac:dyDescent="0.2">
      <c r="A27" s="472" t="s">
        <v>235</v>
      </c>
      <c r="B27" s="470" t="s">
        <v>233</v>
      </c>
      <c r="C27" s="470">
        <v>2012</v>
      </c>
      <c r="E27" s="470" t="str">
        <f t="shared" si="0"/>
        <v>Feb-2012</v>
      </c>
      <c r="G27" s="470" t="s">
        <v>271</v>
      </c>
      <c r="H27" s="474">
        <v>316.69023125946904</v>
      </c>
    </row>
    <row r="28" spans="1:8" x14ac:dyDescent="0.2">
      <c r="A28" s="472" t="s">
        <v>236</v>
      </c>
      <c r="B28" s="470" t="s">
        <v>233</v>
      </c>
      <c r="C28" s="470">
        <v>2012</v>
      </c>
      <c r="E28" s="470" t="str">
        <f t="shared" si="0"/>
        <v>Mar-2012</v>
      </c>
      <c r="G28" s="470" t="s">
        <v>272</v>
      </c>
      <c r="H28" s="474">
        <v>362.55239947695418</v>
      </c>
    </row>
    <row r="29" spans="1:8" x14ac:dyDescent="0.2">
      <c r="A29" s="472" t="s">
        <v>237</v>
      </c>
      <c r="B29" s="470" t="s">
        <v>233</v>
      </c>
      <c r="C29" s="470">
        <v>2012</v>
      </c>
      <c r="E29" s="470" t="str">
        <f t="shared" si="0"/>
        <v>Abr-2012</v>
      </c>
      <c r="G29" s="470" t="s">
        <v>273</v>
      </c>
      <c r="H29" s="474">
        <v>333.17998653338378</v>
      </c>
    </row>
    <row r="30" spans="1:8" x14ac:dyDescent="0.2">
      <c r="A30" s="473" t="s">
        <v>238</v>
      </c>
      <c r="B30" s="470" t="s">
        <v>233</v>
      </c>
      <c r="C30" s="470">
        <v>2012</v>
      </c>
      <c r="E30" s="470" t="str">
        <f t="shared" si="0"/>
        <v>May-2012</v>
      </c>
      <c r="G30" s="470" t="s">
        <v>274</v>
      </c>
      <c r="H30" s="474">
        <v>349.28783401778571</v>
      </c>
    </row>
    <row r="31" spans="1:8" x14ac:dyDescent="0.2">
      <c r="A31" s="472" t="s">
        <v>239</v>
      </c>
      <c r="B31" s="470" t="s">
        <v>233</v>
      </c>
      <c r="C31" s="470">
        <v>2012</v>
      </c>
      <c r="E31" s="470" t="str">
        <f t="shared" si="0"/>
        <v>Jun-2012</v>
      </c>
      <c r="G31" s="470" t="s">
        <v>275</v>
      </c>
      <c r="H31" s="474">
        <v>319.19694065371004</v>
      </c>
    </row>
    <row r="32" spans="1:8" x14ac:dyDescent="0.2">
      <c r="A32" s="472" t="s">
        <v>240</v>
      </c>
      <c r="B32" s="470" t="s">
        <v>233</v>
      </c>
      <c r="C32" s="470">
        <v>2012</v>
      </c>
      <c r="E32" s="470" t="str">
        <f t="shared" si="0"/>
        <v>Jul-2012</v>
      </c>
      <c r="G32" s="470" t="s">
        <v>276</v>
      </c>
      <c r="H32" s="474">
        <v>331.06074987060038</v>
      </c>
    </row>
    <row r="33" spans="1:8" x14ac:dyDescent="0.2">
      <c r="A33" s="472" t="s">
        <v>241</v>
      </c>
      <c r="B33" s="470" t="s">
        <v>233</v>
      </c>
      <c r="C33" s="470">
        <v>2012</v>
      </c>
      <c r="E33" s="470" t="str">
        <f t="shared" si="0"/>
        <v>Ago-2012</v>
      </c>
      <c r="G33" s="470" t="s">
        <v>277</v>
      </c>
      <c r="H33" s="474">
        <v>313.46912138582479</v>
      </c>
    </row>
    <row r="34" spans="1:8" x14ac:dyDescent="0.2">
      <c r="A34" s="472" t="s">
        <v>243</v>
      </c>
      <c r="B34" s="470" t="s">
        <v>233</v>
      </c>
      <c r="C34" s="470">
        <v>2012</v>
      </c>
      <c r="E34" s="470" t="str">
        <f t="shared" si="0"/>
        <v>Sep-2012</v>
      </c>
      <c r="G34" s="470" t="s">
        <v>278</v>
      </c>
      <c r="H34" s="474">
        <v>304.93198815200662</v>
      </c>
    </row>
    <row r="35" spans="1:8" x14ac:dyDescent="0.2">
      <c r="A35" s="472" t="s">
        <v>242</v>
      </c>
      <c r="B35" s="470" t="s">
        <v>233</v>
      </c>
      <c r="C35" s="470">
        <v>2012</v>
      </c>
      <c r="E35" s="470" t="str">
        <f t="shared" si="0"/>
        <v>Oct-2012</v>
      </c>
      <c r="G35" s="470" t="s">
        <v>279</v>
      </c>
      <c r="H35" s="474">
        <v>320.2820118269691</v>
      </c>
    </row>
    <row r="36" spans="1:8" x14ac:dyDescent="0.2">
      <c r="A36" s="472" t="s">
        <v>244</v>
      </c>
      <c r="B36" s="470" t="s">
        <v>233</v>
      </c>
      <c r="C36" s="470">
        <v>2012</v>
      </c>
      <c r="E36" s="470" t="str">
        <f t="shared" si="0"/>
        <v>Nov-2012</v>
      </c>
      <c r="G36" s="470" t="s">
        <v>280</v>
      </c>
      <c r="H36" s="474">
        <v>292.47361556716646</v>
      </c>
    </row>
    <row r="37" spans="1:8" x14ac:dyDescent="0.2">
      <c r="A37" s="472" t="s">
        <v>245</v>
      </c>
      <c r="B37" s="470" t="s">
        <v>233</v>
      </c>
      <c r="C37" s="470">
        <v>2012</v>
      </c>
      <c r="E37" s="470" t="str">
        <f t="shared" si="0"/>
        <v>Dic-2012</v>
      </c>
      <c r="G37" s="470" t="s">
        <v>281</v>
      </c>
      <c r="H37" s="474">
        <v>375.13583393514665</v>
      </c>
    </row>
    <row r="38" spans="1:8" x14ac:dyDescent="0.2">
      <c r="A38" s="471" t="s">
        <v>232</v>
      </c>
      <c r="B38" s="470" t="s">
        <v>233</v>
      </c>
      <c r="C38" s="470">
        <v>2013</v>
      </c>
      <c r="E38" s="470" t="str">
        <f t="shared" si="0"/>
        <v>Ene-2013</v>
      </c>
      <c r="G38" s="470" t="s">
        <v>282</v>
      </c>
      <c r="H38" s="474">
        <v>279.49995491153214</v>
      </c>
    </row>
    <row r="39" spans="1:8" x14ac:dyDescent="0.2">
      <c r="A39" s="472" t="s">
        <v>235</v>
      </c>
      <c r="B39" s="470" t="s">
        <v>233</v>
      </c>
      <c r="C39" s="470">
        <v>2013</v>
      </c>
      <c r="E39" s="470" t="str">
        <f t="shared" si="0"/>
        <v>Feb-2013</v>
      </c>
      <c r="G39" s="470" t="s">
        <v>283</v>
      </c>
      <c r="H39" s="474">
        <v>300.1351406064357</v>
      </c>
    </row>
    <row r="40" spans="1:8" x14ac:dyDescent="0.2">
      <c r="A40" s="472" t="s">
        <v>236</v>
      </c>
      <c r="B40" s="470" t="s">
        <v>233</v>
      </c>
      <c r="C40" s="470">
        <v>2013</v>
      </c>
      <c r="E40" s="470" t="str">
        <f t="shared" si="0"/>
        <v>Mar-2013</v>
      </c>
      <c r="G40" s="470" t="s">
        <v>284</v>
      </c>
      <c r="H40" s="474">
        <v>336.79960114380327</v>
      </c>
    </row>
    <row r="41" spans="1:8" x14ac:dyDescent="0.2">
      <c r="A41" s="472" t="s">
        <v>237</v>
      </c>
      <c r="B41" s="470" t="s">
        <v>233</v>
      </c>
      <c r="C41" s="470">
        <v>2013</v>
      </c>
      <c r="E41" s="470" t="str">
        <f t="shared" si="0"/>
        <v>Abr-2013</v>
      </c>
      <c r="G41" s="470" t="s">
        <v>285</v>
      </c>
      <c r="H41" s="474">
        <v>355.34257918847538</v>
      </c>
    </row>
    <row r="42" spans="1:8" x14ac:dyDescent="0.2">
      <c r="A42" s="473" t="s">
        <v>238</v>
      </c>
      <c r="B42" s="470" t="s">
        <v>233</v>
      </c>
      <c r="C42" s="470">
        <v>2013</v>
      </c>
      <c r="E42" s="470" t="str">
        <f t="shared" si="0"/>
        <v>May-2013</v>
      </c>
      <c r="G42" s="470" t="s">
        <v>286</v>
      </c>
      <c r="H42" s="474">
        <v>358.23366856317199</v>
      </c>
    </row>
    <row r="43" spans="1:8" x14ac:dyDescent="0.2">
      <c r="A43" s="472" t="s">
        <v>239</v>
      </c>
      <c r="B43" s="470" t="s">
        <v>233</v>
      </c>
      <c r="C43" s="470">
        <v>2013</v>
      </c>
      <c r="E43" s="470" t="str">
        <f t="shared" si="0"/>
        <v>Jun-2013</v>
      </c>
      <c r="G43" s="470" t="s">
        <v>287</v>
      </c>
      <c r="H43" s="474">
        <v>318.98473366265057</v>
      </c>
    </row>
    <row r="44" spans="1:8" x14ac:dyDescent="0.2">
      <c r="A44" s="472" t="s">
        <v>240</v>
      </c>
      <c r="B44" s="470" t="s">
        <v>233</v>
      </c>
      <c r="C44" s="470">
        <v>2013</v>
      </c>
      <c r="E44" s="470" t="str">
        <f t="shared" si="0"/>
        <v>Jul-2013</v>
      </c>
      <c r="G44" s="470" t="s">
        <v>288</v>
      </c>
      <c r="H44" s="474">
        <v>331.45572200820021</v>
      </c>
    </row>
    <row r="45" spans="1:8" x14ac:dyDescent="0.2">
      <c r="A45" s="472" t="s">
        <v>241</v>
      </c>
      <c r="B45" s="470" t="s">
        <v>233</v>
      </c>
      <c r="C45" s="470">
        <v>2013</v>
      </c>
      <c r="E45" s="470" t="str">
        <f t="shared" si="0"/>
        <v>Ago-2013</v>
      </c>
      <c r="G45" s="470" t="s">
        <v>289</v>
      </c>
      <c r="H45" s="474">
        <v>323.0494914631613</v>
      </c>
    </row>
    <row r="46" spans="1:8" x14ac:dyDescent="0.2">
      <c r="A46" s="472" t="s">
        <v>243</v>
      </c>
      <c r="B46" s="470" t="s">
        <v>233</v>
      </c>
      <c r="C46" s="470">
        <v>2013</v>
      </c>
      <c r="E46" s="470" t="str">
        <f t="shared" si="0"/>
        <v>Sep-2013</v>
      </c>
      <c r="G46" s="470" t="s">
        <v>290</v>
      </c>
      <c r="H46" s="474">
        <v>315.50685037670542</v>
      </c>
    </row>
    <row r="47" spans="1:8" x14ac:dyDescent="0.2">
      <c r="A47" s="472" t="s">
        <v>242</v>
      </c>
      <c r="B47" s="470" t="s">
        <v>233</v>
      </c>
      <c r="C47" s="470">
        <v>2013</v>
      </c>
      <c r="E47" s="470" t="str">
        <f t="shared" si="0"/>
        <v>Oct-2013</v>
      </c>
      <c r="G47" s="470" t="s">
        <v>291</v>
      </c>
      <c r="H47" s="474">
        <v>332.85674438181042</v>
      </c>
    </row>
    <row r="48" spans="1:8" x14ac:dyDescent="0.2">
      <c r="A48" s="472" t="s">
        <v>244</v>
      </c>
      <c r="B48" s="470" t="s">
        <v>233</v>
      </c>
      <c r="C48" s="470">
        <v>2013</v>
      </c>
      <c r="E48" s="470" t="str">
        <f t="shared" si="0"/>
        <v>Nov-2013</v>
      </c>
      <c r="G48" s="470" t="s">
        <v>292</v>
      </c>
      <c r="H48" s="474">
        <v>307.29596088660952</v>
      </c>
    </row>
    <row r="49" spans="1:8" x14ac:dyDescent="0.2">
      <c r="A49" s="472" t="s">
        <v>245</v>
      </c>
      <c r="B49" s="470" t="s">
        <v>233</v>
      </c>
      <c r="C49" s="470">
        <v>2013</v>
      </c>
      <c r="E49" s="470" t="str">
        <f t="shared" si="0"/>
        <v>Dic-2013</v>
      </c>
      <c r="G49" s="470" t="s">
        <v>293</v>
      </c>
      <c r="H49" s="474">
        <v>385.02902314843374</v>
      </c>
    </row>
    <row r="50" spans="1:8" x14ac:dyDescent="0.2">
      <c r="A50" s="471" t="s">
        <v>232</v>
      </c>
      <c r="B50" s="470" t="s">
        <v>233</v>
      </c>
      <c r="C50" s="470">
        <v>2014</v>
      </c>
      <c r="E50" s="470" t="str">
        <f t="shared" si="0"/>
        <v>Ene-2014</v>
      </c>
      <c r="G50" s="470" t="s">
        <v>294</v>
      </c>
      <c r="H50" s="474">
        <v>282.16757878185842</v>
      </c>
    </row>
    <row r="51" spans="1:8" x14ac:dyDescent="0.2">
      <c r="A51" s="472" t="s">
        <v>235</v>
      </c>
      <c r="B51" s="470" t="s">
        <v>233</v>
      </c>
      <c r="C51" s="470">
        <v>2014</v>
      </c>
      <c r="E51" s="470" t="str">
        <f t="shared" si="0"/>
        <v>Feb-2014</v>
      </c>
      <c r="G51" s="470" t="s">
        <v>295</v>
      </c>
      <c r="H51" s="474">
        <v>310.9278055539823</v>
      </c>
    </row>
    <row r="52" spans="1:8" x14ac:dyDescent="0.2">
      <c r="A52" s="472" t="s">
        <v>236</v>
      </c>
      <c r="B52" s="470" t="s">
        <v>233</v>
      </c>
      <c r="C52" s="470">
        <v>2014</v>
      </c>
      <c r="E52" s="470" t="str">
        <f t="shared" si="0"/>
        <v>Mar-2014</v>
      </c>
      <c r="G52" s="470" t="s">
        <v>296</v>
      </c>
      <c r="H52" s="474">
        <v>374.83140489460192</v>
      </c>
    </row>
    <row r="53" spans="1:8" x14ac:dyDescent="0.2">
      <c r="A53" s="472" t="s">
        <v>237</v>
      </c>
      <c r="B53" s="470" t="s">
        <v>233</v>
      </c>
      <c r="C53" s="470">
        <v>2014</v>
      </c>
      <c r="E53" s="470" t="str">
        <f t="shared" si="0"/>
        <v>Abr-2014</v>
      </c>
      <c r="G53" s="470" t="s">
        <v>297</v>
      </c>
      <c r="H53" s="474">
        <v>353.76216615584082</v>
      </c>
    </row>
    <row r="54" spans="1:8" x14ac:dyDescent="0.2">
      <c r="A54" s="473" t="s">
        <v>238</v>
      </c>
      <c r="B54" s="470" t="s">
        <v>233</v>
      </c>
      <c r="C54" s="470">
        <v>2014</v>
      </c>
      <c r="E54" s="470" t="str">
        <f t="shared" si="0"/>
        <v>May-2014</v>
      </c>
      <c r="G54" s="470" t="s">
        <v>298</v>
      </c>
      <c r="H54" s="474">
        <v>384.06680258823002</v>
      </c>
    </row>
    <row r="55" spans="1:8" x14ac:dyDescent="0.2">
      <c r="A55" s="472" t="s">
        <v>239</v>
      </c>
      <c r="B55" s="470" t="s">
        <v>233</v>
      </c>
      <c r="C55" s="470">
        <v>2014</v>
      </c>
      <c r="E55" s="470" t="str">
        <f t="shared" si="0"/>
        <v>Jun-2014</v>
      </c>
      <c r="G55" s="470" t="s">
        <v>299</v>
      </c>
      <c r="H55" s="474">
        <v>353.15405409796455</v>
      </c>
    </row>
    <row r="56" spans="1:8" x14ac:dyDescent="0.2">
      <c r="A56" s="472" t="s">
        <v>240</v>
      </c>
      <c r="B56" s="470" t="s">
        <v>233</v>
      </c>
      <c r="C56" s="470">
        <v>2014</v>
      </c>
      <c r="E56" s="470" t="str">
        <f t="shared" si="0"/>
        <v>Jul-2014</v>
      </c>
      <c r="G56" s="470" t="s">
        <v>300</v>
      </c>
      <c r="H56" s="474">
        <v>349.83144020557523</v>
      </c>
    </row>
    <row r="57" spans="1:8" x14ac:dyDescent="0.2">
      <c r="A57" s="472" t="s">
        <v>241</v>
      </c>
      <c r="B57" s="470" t="s">
        <v>233</v>
      </c>
      <c r="C57" s="470">
        <v>2014</v>
      </c>
      <c r="E57" s="470" t="str">
        <f t="shared" si="0"/>
        <v>Ago-2014</v>
      </c>
      <c r="G57" s="470" t="s">
        <v>301</v>
      </c>
      <c r="H57" s="474">
        <v>339.5428421572567</v>
      </c>
    </row>
    <row r="58" spans="1:8" x14ac:dyDescent="0.2">
      <c r="A58" s="472" t="s">
        <v>243</v>
      </c>
      <c r="B58" s="470" t="s">
        <v>233</v>
      </c>
      <c r="C58" s="470">
        <v>2014</v>
      </c>
      <c r="E58" s="470" t="str">
        <f t="shared" si="0"/>
        <v>Sep-2014</v>
      </c>
      <c r="G58" s="470" t="s">
        <v>302</v>
      </c>
      <c r="H58" s="474">
        <v>331.49877470398235</v>
      </c>
    </row>
    <row r="59" spans="1:8" x14ac:dyDescent="0.2">
      <c r="A59" s="472" t="s">
        <v>242</v>
      </c>
      <c r="B59" s="470" t="s">
        <v>233</v>
      </c>
      <c r="C59" s="470">
        <v>2014</v>
      </c>
      <c r="E59" s="470" t="str">
        <f t="shared" si="0"/>
        <v>Oct-2014</v>
      </c>
      <c r="G59" s="470" t="s">
        <v>303</v>
      </c>
      <c r="H59" s="474">
        <v>340.77581422079652</v>
      </c>
    </row>
    <row r="60" spans="1:8" x14ac:dyDescent="0.2">
      <c r="A60" s="472" t="s">
        <v>244</v>
      </c>
      <c r="B60" s="470" t="s">
        <v>233</v>
      </c>
      <c r="C60" s="470">
        <v>2014</v>
      </c>
      <c r="E60" s="470" t="str">
        <f t="shared" si="0"/>
        <v>Nov-2014</v>
      </c>
      <c r="G60" s="470" t="s">
        <v>304</v>
      </c>
      <c r="H60" s="474">
        <v>316.32294983050156</v>
      </c>
    </row>
    <row r="61" spans="1:8" x14ac:dyDescent="0.2">
      <c r="A61" s="472" t="s">
        <v>245</v>
      </c>
      <c r="B61" s="470" t="s">
        <v>233</v>
      </c>
      <c r="C61" s="470">
        <v>2014</v>
      </c>
      <c r="E61" s="470" t="str">
        <f t="shared" si="0"/>
        <v>Dic-2014</v>
      </c>
      <c r="G61" s="470" t="s">
        <v>305</v>
      </c>
      <c r="H61" s="474">
        <v>402.28875944999993</v>
      </c>
    </row>
    <row r="62" spans="1:8" x14ac:dyDescent="0.2">
      <c r="A62" s="471" t="s">
        <v>232</v>
      </c>
      <c r="B62" s="470" t="s">
        <v>233</v>
      </c>
      <c r="C62" s="470">
        <v>2015</v>
      </c>
      <c r="E62" s="470" t="str">
        <f t="shared" si="0"/>
        <v>Ene-2015</v>
      </c>
      <c r="G62" s="470" t="s">
        <v>306</v>
      </c>
      <c r="H62" s="474">
        <v>293.90532348135793</v>
      </c>
    </row>
    <row r="63" spans="1:8" x14ac:dyDescent="0.2">
      <c r="A63" s="472" t="s">
        <v>235</v>
      </c>
      <c r="B63" s="470" t="s">
        <v>233</v>
      </c>
      <c r="C63" s="470">
        <v>2015</v>
      </c>
      <c r="E63" s="470" t="str">
        <f t="shared" si="0"/>
        <v>Feb-2015</v>
      </c>
      <c r="G63" s="470" t="s">
        <v>307</v>
      </c>
      <c r="H63" s="474">
        <v>315.04286959744906</v>
      </c>
    </row>
    <row r="64" spans="1:8" x14ac:dyDescent="0.2">
      <c r="A64" s="472" t="s">
        <v>236</v>
      </c>
      <c r="B64" s="470" t="s">
        <v>233</v>
      </c>
      <c r="C64" s="470">
        <v>2015</v>
      </c>
      <c r="E64" s="470" t="str">
        <f t="shared" si="0"/>
        <v>Mar-2015</v>
      </c>
      <c r="G64" s="470" t="s">
        <v>308</v>
      </c>
      <c r="H64" s="474">
        <v>371.87681163031937</v>
      </c>
    </row>
    <row r="65" spans="1:8" x14ac:dyDescent="0.2">
      <c r="A65" s="472" t="s">
        <v>237</v>
      </c>
      <c r="B65" s="470" t="s">
        <v>233</v>
      </c>
      <c r="C65" s="470">
        <v>2015</v>
      </c>
      <c r="E65" s="470" t="str">
        <f t="shared" si="0"/>
        <v>Abr-2015</v>
      </c>
      <c r="G65" s="470" t="s">
        <v>309</v>
      </c>
      <c r="H65" s="474">
        <v>353.22094852671825</v>
      </c>
    </row>
    <row r="66" spans="1:8" x14ac:dyDescent="0.2">
      <c r="A66" s="473" t="s">
        <v>238</v>
      </c>
      <c r="B66" s="470" t="s">
        <v>233</v>
      </c>
      <c r="C66" s="470">
        <v>2015</v>
      </c>
      <c r="E66" s="470" t="str">
        <f t="shared" si="0"/>
        <v>May-2015</v>
      </c>
      <c r="G66" s="470" t="s">
        <v>310</v>
      </c>
      <c r="H66" s="474">
        <v>384.81000885392803</v>
      </c>
    </row>
    <row r="67" spans="1:8" x14ac:dyDescent="0.2">
      <c r="A67" s="472" t="s">
        <v>239</v>
      </c>
      <c r="B67" s="470" t="s">
        <v>233</v>
      </c>
      <c r="C67" s="470">
        <v>2015</v>
      </c>
      <c r="E67" s="470" t="str">
        <f t="shared" ref="E67:G130" si="1">_xlfn.CONCAT(A67,B67,C67)</f>
        <v>Jun-2015</v>
      </c>
      <c r="G67" s="470" t="s">
        <v>311</v>
      </c>
      <c r="H67" s="474">
        <v>361.90665501529969</v>
      </c>
    </row>
    <row r="68" spans="1:8" x14ac:dyDescent="0.2">
      <c r="A68" s="472" t="s">
        <v>240</v>
      </c>
      <c r="B68" s="470" t="s">
        <v>233</v>
      </c>
      <c r="C68" s="470">
        <v>2015</v>
      </c>
      <c r="E68" s="470" t="str">
        <f t="shared" si="1"/>
        <v>Jul-2015</v>
      </c>
      <c r="G68" s="470" t="s">
        <v>312</v>
      </c>
      <c r="H68" s="474">
        <v>354.31818094094007</v>
      </c>
    </row>
    <row r="69" spans="1:8" x14ac:dyDescent="0.2">
      <c r="A69" s="472" t="s">
        <v>241</v>
      </c>
      <c r="B69" s="470" t="s">
        <v>233</v>
      </c>
      <c r="C69" s="470">
        <v>2015</v>
      </c>
      <c r="E69" s="470" t="str">
        <f t="shared" si="1"/>
        <v>Ago-2015</v>
      </c>
      <c r="G69" s="470" t="s">
        <v>313</v>
      </c>
      <c r="H69" s="474">
        <v>355.56702832017595</v>
      </c>
    </row>
    <row r="70" spans="1:8" x14ac:dyDescent="0.2">
      <c r="A70" s="472" t="s">
        <v>243</v>
      </c>
      <c r="B70" s="470" t="s">
        <v>233</v>
      </c>
      <c r="C70" s="470">
        <v>2015</v>
      </c>
      <c r="E70" s="470" t="str">
        <f t="shared" si="1"/>
        <v>Sep-2015</v>
      </c>
      <c r="G70" s="470" t="s">
        <v>314</v>
      </c>
      <c r="H70" s="474">
        <v>345.89787125437766</v>
      </c>
    </row>
    <row r="71" spans="1:8" x14ac:dyDescent="0.2">
      <c r="A71" s="472" t="s">
        <v>242</v>
      </c>
      <c r="B71" s="470" t="s">
        <v>233</v>
      </c>
      <c r="C71" s="470">
        <v>2015</v>
      </c>
      <c r="E71" s="470" t="str">
        <f t="shared" si="1"/>
        <v>Oct-2015</v>
      </c>
      <c r="G71" s="470" t="s">
        <v>315</v>
      </c>
      <c r="H71" s="474">
        <v>362.71402491983309</v>
      </c>
    </row>
    <row r="72" spans="1:8" x14ac:dyDescent="0.2">
      <c r="A72" s="472" t="s">
        <v>244</v>
      </c>
      <c r="B72" s="470" t="s">
        <v>233</v>
      </c>
      <c r="C72" s="470">
        <v>2015</v>
      </c>
      <c r="E72" s="470" t="str">
        <f t="shared" si="1"/>
        <v>Nov-2015</v>
      </c>
      <c r="G72" s="470" t="s">
        <v>316</v>
      </c>
      <c r="H72" s="474">
        <v>336.33767140899238</v>
      </c>
    </row>
    <row r="73" spans="1:8" x14ac:dyDescent="0.2">
      <c r="A73" s="472" t="s">
        <v>245</v>
      </c>
      <c r="B73" s="470" t="s">
        <v>233</v>
      </c>
      <c r="C73" s="470">
        <v>2015</v>
      </c>
      <c r="E73" s="470" t="str">
        <f t="shared" si="1"/>
        <v>Dic-2015</v>
      </c>
      <c r="G73" s="470" t="s">
        <v>317</v>
      </c>
      <c r="H73" s="474">
        <v>420.963323970658</v>
      </c>
    </row>
    <row r="74" spans="1:8" x14ac:dyDescent="0.2">
      <c r="A74" s="471" t="s">
        <v>232</v>
      </c>
      <c r="B74" s="470" t="s">
        <v>233</v>
      </c>
      <c r="C74" s="470">
        <v>2016</v>
      </c>
      <c r="E74" s="470" t="str">
        <f t="shared" si="1"/>
        <v>Ene-2016</v>
      </c>
      <c r="G74" s="470" t="s">
        <v>318</v>
      </c>
      <c r="H74" s="474">
        <v>303.86035840032804</v>
      </c>
    </row>
    <row r="75" spans="1:8" x14ac:dyDescent="0.2">
      <c r="A75" s="472" t="s">
        <v>235</v>
      </c>
      <c r="B75" s="470" t="s">
        <v>233</v>
      </c>
      <c r="C75" s="470">
        <v>2016</v>
      </c>
      <c r="E75" s="470" t="str">
        <f t="shared" si="1"/>
        <v>Feb-2016</v>
      </c>
      <c r="G75" s="470" t="s">
        <v>319</v>
      </c>
      <c r="H75" s="474">
        <v>350.77629948581404</v>
      </c>
    </row>
    <row r="76" spans="1:8" x14ac:dyDescent="0.2">
      <c r="A76" s="472" t="s">
        <v>236</v>
      </c>
      <c r="B76" s="470" t="s">
        <v>233</v>
      </c>
      <c r="C76" s="470">
        <v>2016</v>
      </c>
      <c r="E76" s="470" t="str">
        <f t="shared" si="1"/>
        <v>Mar-2016</v>
      </c>
      <c r="G76" s="470" t="s">
        <v>320</v>
      </c>
      <c r="H76" s="474">
        <v>383.8374205312478</v>
      </c>
    </row>
    <row r="77" spans="1:8" x14ac:dyDescent="0.2">
      <c r="A77" s="472" t="s">
        <v>237</v>
      </c>
      <c r="B77" s="470" t="s">
        <v>233</v>
      </c>
      <c r="C77" s="470">
        <v>2016</v>
      </c>
      <c r="E77" s="470" t="str">
        <f t="shared" si="1"/>
        <v>Abr-2016</v>
      </c>
      <c r="G77" s="470" t="s">
        <v>321</v>
      </c>
      <c r="H77" s="474">
        <v>381.26219502922152</v>
      </c>
    </row>
    <row r="78" spans="1:8" x14ac:dyDescent="0.2">
      <c r="A78" s="473" t="s">
        <v>238</v>
      </c>
      <c r="B78" s="470" t="s">
        <v>233</v>
      </c>
      <c r="C78" s="470">
        <v>2016</v>
      </c>
      <c r="E78" s="470" t="str">
        <f t="shared" si="1"/>
        <v>May-2016</v>
      </c>
      <c r="G78" s="470" t="s">
        <v>322</v>
      </c>
      <c r="H78" s="474">
        <v>409.05549238331167</v>
      </c>
    </row>
    <row r="79" spans="1:8" x14ac:dyDescent="0.2">
      <c r="A79" s="472" t="s">
        <v>239</v>
      </c>
      <c r="B79" s="470" t="s">
        <v>233</v>
      </c>
      <c r="C79" s="470">
        <v>2016</v>
      </c>
      <c r="E79" s="470" t="str">
        <f t="shared" si="1"/>
        <v>Jun-2016</v>
      </c>
      <c r="G79" s="470" t="s">
        <v>323</v>
      </c>
      <c r="H79" s="474">
        <v>376.80981041796451</v>
      </c>
    </row>
    <row r="80" spans="1:8" x14ac:dyDescent="0.2">
      <c r="A80" s="472" t="s">
        <v>240</v>
      </c>
      <c r="B80" s="470" t="s">
        <v>233</v>
      </c>
      <c r="C80" s="470">
        <v>2016</v>
      </c>
      <c r="E80" s="470" t="str">
        <f t="shared" si="1"/>
        <v>Jul-2016</v>
      </c>
      <c r="G80" s="470" t="s">
        <v>324</v>
      </c>
      <c r="H80" s="474">
        <v>371.14678379726149</v>
      </c>
    </row>
    <row r="81" spans="1:8" x14ac:dyDescent="0.2">
      <c r="A81" s="472" t="s">
        <v>241</v>
      </c>
      <c r="B81" s="470" t="s">
        <v>233</v>
      </c>
      <c r="C81" s="470">
        <v>2016</v>
      </c>
      <c r="E81" s="470" t="str">
        <f t="shared" si="1"/>
        <v>Ago-2016</v>
      </c>
      <c r="G81" s="470" t="s">
        <v>325</v>
      </c>
      <c r="H81" s="474">
        <v>377.65524520219532</v>
      </c>
    </row>
    <row r="82" spans="1:8" x14ac:dyDescent="0.2">
      <c r="A82" s="472" t="s">
        <v>243</v>
      </c>
      <c r="B82" s="470" t="s">
        <v>233</v>
      </c>
      <c r="C82" s="470">
        <v>2016</v>
      </c>
      <c r="E82" s="470" t="str">
        <f t="shared" si="1"/>
        <v>Sep-2016</v>
      </c>
      <c r="G82" s="470" t="s">
        <v>326</v>
      </c>
      <c r="H82" s="474">
        <v>360.623335129407</v>
      </c>
    </row>
    <row r="83" spans="1:8" x14ac:dyDescent="0.2">
      <c r="A83" s="472" t="s">
        <v>242</v>
      </c>
      <c r="B83" s="470" t="s">
        <v>233</v>
      </c>
      <c r="C83" s="470">
        <v>2016</v>
      </c>
      <c r="E83" s="470" t="str">
        <f t="shared" si="1"/>
        <v>Oct-2016</v>
      </c>
      <c r="G83" s="470" t="s">
        <v>327</v>
      </c>
      <c r="H83" s="474">
        <v>387.78836476512714</v>
      </c>
    </row>
    <row r="84" spans="1:8" x14ac:dyDescent="0.2">
      <c r="A84" s="472" t="s">
        <v>244</v>
      </c>
      <c r="B84" s="470" t="s">
        <v>233</v>
      </c>
      <c r="C84" s="470">
        <v>2016</v>
      </c>
      <c r="E84" s="470" t="str">
        <f t="shared" si="1"/>
        <v>Nov-2016</v>
      </c>
      <c r="G84" s="470" t="s">
        <v>328</v>
      </c>
      <c r="H84" s="474">
        <v>371.85213581527091</v>
      </c>
    </row>
    <row r="85" spans="1:8" x14ac:dyDescent="0.2">
      <c r="A85" s="472" t="s">
        <v>245</v>
      </c>
      <c r="B85" s="470" t="s">
        <v>233</v>
      </c>
      <c r="C85" s="470">
        <v>2016</v>
      </c>
      <c r="E85" s="470" t="str">
        <f t="shared" si="1"/>
        <v>Dic-2016</v>
      </c>
      <c r="G85" s="470" t="s">
        <v>329</v>
      </c>
      <c r="H85" s="474">
        <v>469.17170957958967</v>
      </c>
    </row>
    <row r="86" spans="1:8" x14ac:dyDescent="0.2">
      <c r="A86" s="471" t="s">
        <v>232</v>
      </c>
      <c r="B86" s="470" t="s">
        <v>233</v>
      </c>
      <c r="C86" s="470">
        <v>2017</v>
      </c>
      <c r="E86" s="470" t="str">
        <f t="shared" si="1"/>
        <v>Ene-2017</v>
      </c>
      <c r="G86" s="470" t="s">
        <v>330</v>
      </c>
      <c r="H86" s="474">
        <v>340.06938192041457</v>
      </c>
    </row>
    <row r="87" spans="1:8" x14ac:dyDescent="0.2">
      <c r="A87" s="472" t="s">
        <v>235</v>
      </c>
      <c r="B87" s="470" t="s">
        <v>233</v>
      </c>
      <c r="C87" s="470">
        <v>2017</v>
      </c>
      <c r="E87" s="470" t="str">
        <f t="shared" si="1"/>
        <v>Feb-2017</v>
      </c>
      <c r="G87" s="470" t="s">
        <v>331</v>
      </c>
      <c r="H87" s="474">
        <v>375.94257844495263</v>
      </c>
    </row>
    <row r="88" spans="1:8" x14ac:dyDescent="0.2">
      <c r="A88" s="472" t="s">
        <v>236</v>
      </c>
      <c r="B88" s="470" t="s">
        <v>233</v>
      </c>
      <c r="C88" s="470">
        <v>2017</v>
      </c>
      <c r="E88" s="470" t="str">
        <f t="shared" si="1"/>
        <v>Mar-2017</v>
      </c>
      <c r="G88" s="470" t="s">
        <v>332</v>
      </c>
      <c r="H88" s="474">
        <v>447.5504266412205</v>
      </c>
    </row>
    <row r="89" spans="1:8" x14ac:dyDescent="0.2">
      <c r="A89" s="472" t="s">
        <v>237</v>
      </c>
      <c r="B89" s="470" t="s">
        <v>233</v>
      </c>
      <c r="C89" s="470">
        <v>2017</v>
      </c>
      <c r="E89" s="470" t="str">
        <f t="shared" si="1"/>
        <v>Abr-2017</v>
      </c>
      <c r="G89" s="470" t="s">
        <v>333</v>
      </c>
      <c r="H89" s="474">
        <v>402.90966257625604</v>
      </c>
    </row>
    <row r="90" spans="1:8" x14ac:dyDescent="0.2">
      <c r="A90" s="473" t="s">
        <v>238</v>
      </c>
      <c r="B90" s="470" t="s">
        <v>233</v>
      </c>
      <c r="C90" s="470">
        <v>2017</v>
      </c>
      <c r="E90" s="470" t="str">
        <f t="shared" si="1"/>
        <v>May-2017</v>
      </c>
      <c r="G90" s="470" t="s">
        <v>334</v>
      </c>
      <c r="H90" s="474">
        <v>455.35142000855006</v>
      </c>
    </row>
    <row r="91" spans="1:8" x14ac:dyDescent="0.2">
      <c r="A91" s="472" t="s">
        <v>239</v>
      </c>
      <c r="B91" s="470" t="s">
        <v>233</v>
      </c>
      <c r="C91" s="470">
        <v>2017</v>
      </c>
      <c r="E91" s="470" t="str">
        <f t="shared" si="1"/>
        <v>Jun-2017</v>
      </c>
      <c r="G91" s="470" t="s">
        <v>335</v>
      </c>
      <c r="H91" s="474">
        <v>410.00702098068848</v>
      </c>
    </row>
    <row r="92" spans="1:8" x14ac:dyDescent="0.2">
      <c r="A92" s="472" t="s">
        <v>240</v>
      </c>
      <c r="B92" s="470" t="s">
        <v>233</v>
      </c>
      <c r="C92" s="470">
        <v>2017</v>
      </c>
      <c r="E92" s="470" t="str">
        <f t="shared" si="1"/>
        <v>Jul-2017</v>
      </c>
      <c r="G92" s="470" t="s">
        <v>336</v>
      </c>
      <c r="H92" s="474">
        <v>415.93423419254947</v>
      </c>
    </row>
    <row r="93" spans="1:8" x14ac:dyDescent="0.2">
      <c r="A93" s="472" t="s">
        <v>241</v>
      </c>
      <c r="B93" s="470" t="s">
        <v>233</v>
      </c>
      <c r="C93" s="470">
        <v>2017</v>
      </c>
      <c r="E93" s="470" t="str">
        <f t="shared" si="1"/>
        <v>Ago-2017</v>
      </c>
      <c r="G93" s="470" t="s">
        <v>337</v>
      </c>
      <c r="H93" s="474">
        <v>407.78939109316701</v>
      </c>
    </row>
    <row r="94" spans="1:8" x14ac:dyDescent="0.2">
      <c r="A94" s="472" t="s">
        <v>243</v>
      </c>
      <c r="B94" s="470" t="s">
        <v>233</v>
      </c>
      <c r="C94" s="470">
        <v>2017</v>
      </c>
      <c r="E94" s="470" t="str">
        <f t="shared" si="1"/>
        <v>Sep-2017</v>
      </c>
      <c r="G94" s="470" t="s">
        <v>338</v>
      </c>
      <c r="H94" s="474">
        <v>401.78243016263281</v>
      </c>
    </row>
    <row r="95" spans="1:8" x14ac:dyDescent="0.2">
      <c r="A95" s="472" t="s">
        <v>242</v>
      </c>
      <c r="B95" s="470" t="s">
        <v>233</v>
      </c>
      <c r="C95" s="470">
        <v>2017</v>
      </c>
      <c r="E95" s="470" t="str">
        <f t="shared" si="1"/>
        <v>Oct-2017</v>
      </c>
      <c r="G95" s="470" t="s">
        <v>339</v>
      </c>
      <c r="H95" s="474">
        <v>425.11630735486551</v>
      </c>
    </row>
    <row r="96" spans="1:8" x14ac:dyDescent="0.2">
      <c r="A96" s="472" t="s">
        <v>244</v>
      </c>
      <c r="B96" s="470" t="s">
        <v>233</v>
      </c>
      <c r="C96" s="470">
        <v>2017</v>
      </c>
      <c r="E96" s="470" t="str">
        <f t="shared" si="1"/>
        <v>Nov-2017</v>
      </c>
      <c r="G96" s="470" t="s">
        <v>340</v>
      </c>
      <c r="H96" s="474">
        <v>403.56440889193641</v>
      </c>
    </row>
    <row r="97" spans="1:8" x14ac:dyDescent="0.2">
      <c r="A97" s="472" t="s">
        <v>245</v>
      </c>
      <c r="B97" s="470" t="s">
        <v>233</v>
      </c>
      <c r="C97" s="470">
        <v>2017</v>
      </c>
      <c r="E97" s="470" t="str">
        <f t="shared" si="1"/>
        <v>Dic-2017</v>
      </c>
      <c r="G97" s="470" t="s">
        <v>341</v>
      </c>
      <c r="H97" s="474">
        <v>499.35207917661893</v>
      </c>
    </row>
    <row r="98" spans="1:8" x14ac:dyDescent="0.2">
      <c r="A98" s="471" t="s">
        <v>232</v>
      </c>
      <c r="B98" s="470" t="s">
        <v>233</v>
      </c>
      <c r="C98" s="470">
        <v>2018</v>
      </c>
      <c r="E98" s="470" t="str">
        <f t="shared" si="1"/>
        <v>Ene-2018</v>
      </c>
      <c r="G98" s="470" t="s">
        <v>342</v>
      </c>
      <c r="H98" s="474">
        <v>379.81278847409237</v>
      </c>
    </row>
    <row r="99" spans="1:8" x14ac:dyDescent="0.2">
      <c r="A99" s="472" t="s">
        <v>235</v>
      </c>
      <c r="B99" s="470" t="s">
        <v>233</v>
      </c>
      <c r="C99" s="470">
        <v>2018</v>
      </c>
      <c r="E99" s="470" t="str">
        <f t="shared" si="1"/>
        <v>Feb-2018</v>
      </c>
      <c r="G99" s="470" t="s">
        <v>343</v>
      </c>
      <c r="H99" s="474">
        <v>394.83213746520516</v>
      </c>
    </row>
    <row r="100" spans="1:8" x14ac:dyDescent="0.2">
      <c r="A100" s="472" t="s">
        <v>236</v>
      </c>
      <c r="B100" s="470" t="s">
        <v>233</v>
      </c>
      <c r="C100" s="470">
        <v>2018</v>
      </c>
      <c r="E100" s="470" t="str">
        <f t="shared" si="1"/>
        <v>Mar-2018</v>
      </c>
      <c r="G100" s="470" t="s">
        <v>344</v>
      </c>
      <c r="H100" s="474">
        <v>450.50718669593601</v>
      </c>
    </row>
    <row r="101" spans="1:8" x14ac:dyDescent="0.2">
      <c r="A101" s="472" t="s">
        <v>237</v>
      </c>
      <c r="B101" s="470" t="s">
        <v>233</v>
      </c>
      <c r="C101" s="470">
        <v>2018</v>
      </c>
      <c r="E101" s="470" t="str">
        <f t="shared" si="1"/>
        <v>Abr-2018</v>
      </c>
      <c r="G101" s="470" t="s">
        <v>345</v>
      </c>
      <c r="H101" s="474">
        <v>484.8669316918407</v>
      </c>
    </row>
    <row r="102" spans="1:8" x14ac:dyDescent="0.2">
      <c r="A102" s="473" t="s">
        <v>238</v>
      </c>
      <c r="B102" s="470" t="s">
        <v>233</v>
      </c>
      <c r="C102" s="470">
        <v>2018</v>
      </c>
      <c r="E102" s="470" t="str">
        <f t="shared" si="1"/>
        <v>May-2018</v>
      </c>
      <c r="G102" s="470" t="s">
        <v>346</v>
      </c>
      <c r="H102" s="474">
        <v>486.5514720431853</v>
      </c>
    </row>
    <row r="103" spans="1:8" x14ac:dyDescent="0.2">
      <c r="A103" s="472" t="s">
        <v>239</v>
      </c>
      <c r="B103" s="470" t="s">
        <v>233</v>
      </c>
      <c r="C103" s="470">
        <v>2018</v>
      </c>
      <c r="E103" s="470" t="str">
        <f t="shared" si="1"/>
        <v>Jun-2018</v>
      </c>
      <c r="G103" s="470" t="s">
        <v>347</v>
      </c>
      <c r="H103" s="474">
        <v>454.65671989710103</v>
      </c>
    </row>
    <row r="104" spans="1:8" x14ac:dyDescent="0.2">
      <c r="A104" s="472" t="s">
        <v>240</v>
      </c>
      <c r="B104" s="470" t="s">
        <v>233</v>
      </c>
      <c r="C104" s="470">
        <v>2018</v>
      </c>
      <c r="E104" s="470" t="str">
        <f t="shared" si="1"/>
        <v>Jul-2018</v>
      </c>
      <c r="G104" s="470" t="s">
        <v>348</v>
      </c>
      <c r="H104" s="474">
        <v>457.43120288464917</v>
      </c>
    </row>
    <row r="105" spans="1:8" x14ac:dyDescent="0.2">
      <c r="A105" s="472" t="s">
        <v>241</v>
      </c>
      <c r="B105" s="470" t="s">
        <v>233</v>
      </c>
      <c r="C105" s="470">
        <v>2018</v>
      </c>
      <c r="E105" s="470" t="str">
        <f t="shared" si="1"/>
        <v>Ago-2018</v>
      </c>
      <c r="G105" s="470" t="s">
        <v>349</v>
      </c>
      <c r="H105" s="474">
        <v>445.13081035406617</v>
      </c>
    </row>
    <row r="106" spans="1:8" x14ac:dyDescent="0.2">
      <c r="A106" s="472" t="s">
        <v>243</v>
      </c>
      <c r="B106" s="470" t="s">
        <v>233</v>
      </c>
      <c r="C106" s="470">
        <v>2018</v>
      </c>
      <c r="E106" s="470" t="str">
        <f t="shared" si="1"/>
        <v>Sep-2018</v>
      </c>
      <c r="G106" s="470" t="s">
        <v>350</v>
      </c>
      <c r="H106" s="474">
        <v>429.29244983254227</v>
      </c>
    </row>
    <row r="107" spans="1:8" x14ac:dyDescent="0.2">
      <c r="A107" s="472" t="s">
        <v>242</v>
      </c>
      <c r="B107" s="470" t="s">
        <v>233</v>
      </c>
      <c r="C107" s="470">
        <v>2018</v>
      </c>
      <c r="E107" s="470" t="str">
        <f t="shared" si="1"/>
        <v>Oct-2018</v>
      </c>
      <c r="G107" s="470" t="s">
        <v>351</v>
      </c>
      <c r="H107" s="474">
        <v>457.95341171817984</v>
      </c>
    </row>
    <row r="108" spans="1:8" x14ac:dyDescent="0.2">
      <c r="A108" s="472" t="s">
        <v>244</v>
      </c>
      <c r="B108" s="470" t="s">
        <v>233</v>
      </c>
      <c r="C108" s="470">
        <v>2018</v>
      </c>
      <c r="E108" s="470" t="str">
        <f t="shared" si="1"/>
        <v>Nov-2018</v>
      </c>
      <c r="G108" s="470" t="s">
        <v>352</v>
      </c>
      <c r="H108" s="474">
        <v>424.01611565184749</v>
      </c>
    </row>
    <row r="109" spans="1:8" x14ac:dyDescent="0.2">
      <c r="A109" s="472" t="s">
        <v>245</v>
      </c>
      <c r="B109" s="470" t="s">
        <v>233</v>
      </c>
      <c r="C109" s="470">
        <v>2018</v>
      </c>
      <c r="E109" s="470" t="str">
        <f t="shared" si="1"/>
        <v>Dic-2018</v>
      </c>
      <c r="G109" s="470" t="s">
        <v>353</v>
      </c>
      <c r="H109" s="474">
        <v>525.72958563342729</v>
      </c>
    </row>
    <row r="110" spans="1:8" x14ac:dyDescent="0.2">
      <c r="A110" s="471" t="s">
        <v>232</v>
      </c>
      <c r="B110" s="470" t="s">
        <v>233</v>
      </c>
      <c r="C110" s="470">
        <v>2019</v>
      </c>
      <c r="E110" s="470" t="str">
        <f t="shared" si="1"/>
        <v>Ene-2019</v>
      </c>
      <c r="G110" s="470" t="s">
        <v>354</v>
      </c>
      <c r="H110" s="474">
        <v>398.01012226085311</v>
      </c>
    </row>
    <row r="111" spans="1:8" x14ac:dyDescent="0.2">
      <c r="A111" s="472" t="s">
        <v>235</v>
      </c>
      <c r="B111" s="470" t="s">
        <v>233</v>
      </c>
      <c r="C111" s="470">
        <v>2019</v>
      </c>
      <c r="E111" s="470" t="str">
        <f t="shared" si="1"/>
        <v>Feb-2019</v>
      </c>
      <c r="G111" s="470" t="s">
        <v>355</v>
      </c>
      <c r="H111" s="474">
        <v>404.90491793145031</v>
      </c>
    </row>
    <row r="112" spans="1:8" x14ac:dyDescent="0.2">
      <c r="A112" s="472" t="s">
        <v>236</v>
      </c>
      <c r="B112" s="470" t="s">
        <v>233</v>
      </c>
      <c r="C112" s="470">
        <v>2019</v>
      </c>
      <c r="E112" s="470" t="str">
        <f t="shared" si="1"/>
        <v>Mar-2019</v>
      </c>
      <c r="G112" s="470" t="s">
        <v>356</v>
      </c>
      <c r="H112" s="474">
        <v>492.13348035785162</v>
      </c>
    </row>
    <row r="113" spans="1:8" x14ac:dyDescent="0.2">
      <c r="A113" s="472" t="s">
        <v>237</v>
      </c>
      <c r="B113" s="470" t="s">
        <v>233</v>
      </c>
      <c r="C113" s="470">
        <v>2019</v>
      </c>
      <c r="E113" s="470" t="str">
        <f t="shared" si="1"/>
        <v>Abr-2019</v>
      </c>
      <c r="G113" s="470" t="s">
        <v>357</v>
      </c>
      <c r="H113" s="474">
        <v>478.95848628386381</v>
      </c>
    </row>
    <row r="114" spans="1:8" x14ac:dyDescent="0.2">
      <c r="A114" s="473" t="s">
        <v>238</v>
      </c>
      <c r="B114" s="470" t="s">
        <v>233</v>
      </c>
      <c r="C114" s="470">
        <v>2019</v>
      </c>
      <c r="E114" s="470" t="str">
        <f t="shared" si="1"/>
        <v>May-2019</v>
      </c>
      <c r="G114" s="470" t="s">
        <v>358</v>
      </c>
      <c r="H114" s="474">
        <v>505.54599281902438</v>
      </c>
    </row>
    <row r="115" spans="1:8" x14ac:dyDescent="0.2">
      <c r="A115" s="472" t="s">
        <v>239</v>
      </c>
      <c r="B115" s="470" t="s">
        <v>233</v>
      </c>
      <c r="C115" s="470">
        <v>2019</v>
      </c>
      <c r="E115" s="470" t="str">
        <f t="shared" si="1"/>
        <v>Jun-2019</v>
      </c>
      <c r="G115" s="470" t="s">
        <v>359</v>
      </c>
      <c r="H115" s="474">
        <v>462.94058612573934</v>
      </c>
    </row>
    <row r="116" spans="1:8" x14ac:dyDescent="0.2">
      <c r="A116" s="472" t="s">
        <v>240</v>
      </c>
      <c r="B116" s="470" t="s">
        <v>233</v>
      </c>
      <c r="C116" s="470">
        <v>2019</v>
      </c>
      <c r="E116" s="470" t="str">
        <f t="shared" si="1"/>
        <v>Jul-2019</v>
      </c>
      <c r="G116" s="470" t="s">
        <v>360</v>
      </c>
      <c r="H116" s="474">
        <v>484.7233532968412</v>
      </c>
    </row>
    <row r="117" spans="1:8" x14ac:dyDescent="0.2">
      <c r="A117" s="472" t="s">
        <v>241</v>
      </c>
      <c r="B117" s="470" t="s">
        <v>233</v>
      </c>
      <c r="C117" s="470">
        <v>2019</v>
      </c>
      <c r="E117" s="470" t="str">
        <f t="shared" si="1"/>
        <v>Ago-2019</v>
      </c>
      <c r="G117" s="470" t="s">
        <v>361</v>
      </c>
      <c r="H117" s="474">
        <v>471.07603074911464</v>
      </c>
    </row>
    <row r="118" spans="1:8" x14ac:dyDescent="0.2">
      <c r="A118" s="472" t="s">
        <v>243</v>
      </c>
      <c r="B118" s="470" t="s">
        <v>233</v>
      </c>
      <c r="C118" s="470">
        <v>2019</v>
      </c>
      <c r="E118" s="470" t="str">
        <f t="shared" si="1"/>
        <v>Sep-2019</v>
      </c>
      <c r="G118" s="470" t="s">
        <v>362</v>
      </c>
      <c r="H118" s="474">
        <v>458.623131063524</v>
      </c>
    </row>
    <row r="119" spans="1:8" x14ac:dyDescent="0.2">
      <c r="A119" s="472" t="s">
        <v>242</v>
      </c>
      <c r="B119" s="470" t="s">
        <v>233</v>
      </c>
      <c r="C119" s="470">
        <v>2019</v>
      </c>
      <c r="E119" s="470" t="str">
        <f t="shared" si="1"/>
        <v>Oct-2019</v>
      </c>
      <c r="G119" s="470" t="s">
        <v>363</v>
      </c>
      <c r="H119" s="474">
        <v>482.88866511838654</v>
      </c>
    </row>
    <row r="120" spans="1:8" x14ac:dyDescent="0.2">
      <c r="A120" s="472" t="s">
        <v>244</v>
      </c>
      <c r="B120" s="470" t="s">
        <v>233</v>
      </c>
      <c r="C120" s="470">
        <v>2019</v>
      </c>
      <c r="E120" s="470" t="str">
        <f t="shared" si="1"/>
        <v>Nov-2019</v>
      </c>
      <c r="G120" s="470" t="s">
        <v>364</v>
      </c>
      <c r="H120" s="474">
        <v>457.85350121075976</v>
      </c>
    </row>
    <row r="121" spans="1:8" x14ac:dyDescent="0.2">
      <c r="A121" s="472" t="s">
        <v>245</v>
      </c>
      <c r="B121" s="470" t="s">
        <v>233</v>
      </c>
      <c r="C121" s="470">
        <v>2019</v>
      </c>
      <c r="E121" s="470" t="str">
        <f t="shared" si="1"/>
        <v>Dic-2019</v>
      </c>
      <c r="G121" s="470" t="s">
        <v>365</v>
      </c>
      <c r="H121" s="474">
        <v>551.30538778619166</v>
      </c>
    </row>
    <row r="122" spans="1:8" x14ac:dyDescent="0.2">
      <c r="A122" s="471" t="s">
        <v>232</v>
      </c>
      <c r="B122" s="470" t="s">
        <v>233</v>
      </c>
      <c r="C122" s="470">
        <v>2020</v>
      </c>
      <c r="E122" s="470" t="str">
        <f t="shared" si="1"/>
        <v>Ene-2020</v>
      </c>
      <c r="G122" s="470" t="s">
        <v>366</v>
      </c>
      <c r="H122" s="474">
        <v>424.4164480209796</v>
      </c>
    </row>
    <row r="123" spans="1:8" x14ac:dyDescent="0.2">
      <c r="A123" s="472" t="s">
        <v>235</v>
      </c>
      <c r="B123" s="470" t="s">
        <v>233</v>
      </c>
      <c r="C123" s="470">
        <v>2020</v>
      </c>
      <c r="E123" s="470" t="str">
        <f t="shared" si="1"/>
        <v>Feb-2020</v>
      </c>
      <c r="G123" s="470" t="s">
        <v>367</v>
      </c>
      <c r="H123" s="474">
        <v>449.4593899010668</v>
      </c>
    </row>
    <row r="124" spans="1:8" x14ac:dyDescent="0.2">
      <c r="A124" s="472" t="s">
        <v>236</v>
      </c>
      <c r="B124" s="470" t="s">
        <v>233</v>
      </c>
      <c r="C124" s="470">
        <v>2020</v>
      </c>
      <c r="E124" s="470" t="str">
        <f t="shared" si="1"/>
        <v>Mar-2020</v>
      </c>
      <c r="G124" s="470" t="s">
        <v>368</v>
      </c>
      <c r="H124" s="474">
        <v>439.57528362025641</v>
      </c>
    </row>
    <row r="125" spans="1:8" x14ac:dyDescent="0.2">
      <c r="A125" s="472" t="s">
        <v>237</v>
      </c>
      <c r="B125" s="470" t="s">
        <v>233</v>
      </c>
      <c r="C125" s="470">
        <v>2020</v>
      </c>
      <c r="E125" s="470" t="str">
        <f t="shared" si="1"/>
        <v>Abr-2020</v>
      </c>
    </row>
    <row r="126" spans="1:8" x14ac:dyDescent="0.2">
      <c r="A126" s="473" t="s">
        <v>238</v>
      </c>
      <c r="B126" s="470" t="s">
        <v>233</v>
      </c>
      <c r="C126" s="470">
        <v>2020</v>
      </c>
      <c r="E126" s="470" t="str">
        <f t="shared" si="1"/>
        <v>May-2020</v>
      </c>
    </row>
    <row r="127" spans="1:8" x14ac:dyDescent="0.2">
      <c r="A127" s="472" t="s">
        <v>239</v>
      </c>
      <c r="B127" s="470" t="s">
        <v>233</v>
      </c>
      <c r="C127" s="470">
        <v>2020</v>
      </c>
      <c r="E127" s="470" t="str">
        <f t="shared" si="1"/>
        <v>Jun-2020</v>
      </c>
    </row>
    <row r="128" spans="1:8" x14ac:dyDescent="0.2">
      <c r="A128" s="472" t="s">
        <v>240</v>
      </c>
      <c r="B128" s="470" t="s">
        <v>233</v>
      </c>
      <c r="C128" s="470">
        <v>2020</v>
      </c>
      <c r="E128" s="470" t="str">
        <f t="shared" si="1"/>
        <v>Jul-2020</v>
      </c>
    </row>
    <row r="129" spans="1:17" x14ac:dyDescent="0.2">
      <c r="A129" s="472" t="s">
        <v>241</v>
      </c>
      <c r="B129" s="470" t="s">
        <v>233</v>
      </c>
      <c r="C129" s="470">
        <v>2020</v>
      </c>
      <c r="E129" s="470" t="str">
        <f t="shared" si="1"/>
        <v>Ago-2020</v>
      </c>
    </row>
    <row r="130" spans="1:17" x14ac:dyDescent="0.2">
      <c r="A130" s="472" t="s">
        <v>243</v>
      </c>
      <c r="B130" s="470" t="s">
        <v>233</v>
      </c>
      <c r="C130" s="470">
        <v>2020</v>
      </c>
      <c r="E130" s="470" t="str">
        <f t="shared" si="1"/>
        <v>Sep-2020</v>
      </c>
    </row>
    <row r="131" spans="1:17" x14ac:dyDescent="0.2">
      <c r="A131" s="472" t="s">
        <v>242</v>
      </c>
      <c r="B131" s="470" t="s">
        <v>233</v>
      </c>
      <c r="C131" s="470">
        <v>2020</v>
      </c>
      <c r="E131" s="470" t="str">
        <f t="shared" ref="E131:E133" si="2">_xlfn.CONCAT(A131,B131,C131)</f>
        <v>Oct-2020</v>
      </c>
    </row>
    <row r="132" spans="1:17" x14ac:dyDescent="0.2">
      <c r="A132" s="472" t="s">
        <v>244</v>
      </c>
      <c r="B132" s="470" t="s">
        <v>233</v>
      </c>
      <c r="C132" s="470">
        <v>2020</v>
      </c>
      <c r="E132" s="470" t="str">
        <f t="shared" si="2"/>
        <v>Nov-2020</v>
      </c>
    </row>
    <row r="133" spans="1:17" x14ac:dyDescent="0.2">
      <c r="A133" s="472" t="s">
        <v>245</v>
      </c>
      <c r="B133" s="470" t="s">
        <v>233</v>
      </c>
      <c r="C133" s="470">
        <v>2020</v>
      </c>
      <c r="E133" s="470" t="str">
        <f t="shared" si="2"/>
        <v>Dic-2020</v>
      </c>
    </row>
    <row r="139" spans="1:17" x14ac:dyDescent="0.2">
      <c r="F139" s="470">
        <v>229.56451294999999</v>
      </c>
      <c r="G139" s="470">
        <v>264.71592891999995</v>
      </c>
      <c r="H139" s="470">
        <v>338.86231870000006</v>
      </c>
      <c r="I139" s="470">
        <v>298.1066065</v>
      </c>
      <c r="J139" s="470">
        <v>321.31602879000002</v>
      </c>
      <c r="K139" s="470">
        <v>296.18721442999998</v>
      </c>
      <c r="L139" s="470">
        <v>289.16833701000007</v>
      </c>
      <c r="M139" s="470">
        <v>289.06815234999999</v>
      </c>
      <c r="N139" s="470">
        <v>262.84062969999997</v>
      </c>
      <c r="O139" s="470">
        <v>272.16733773000004</v>
      </c>
      <c r="P139" s="470">
        <v>265.02107773</v>
      </c>
      <c r="Q139" s="470">
        <v>328.26047421999994</v>
      </c>
    </row>
    <row r="140" spans="1:17" x14ac:dyDescent="0.2">
      <c r="F140" s="470">
        <v>248.36833314379973</v>
      </c>
      <c r="G140" s="470">
        <v>279.59990889414468</v>
      </c>
      <c r="H140" s="470">
        <v>332.05207157243899</v>
      </c>
      <c r="I140" s="470">
        <v>307.58419598800901</v>
      </c>
      <c r="J140" s="470">
        <v>336.9529027265578</v>
      </c>
      <c r="K140" s="470">
        <v>298.18224289489103</v>
      </c>
      <c r="L140" s="470">
        <v>299.91112915230605</v>
      </c>
      <c r="M140" s="470">
        <v>302.5764909999516</v>
      </c>
      <c r="N140" s="470">
        <v>286.68714862093964</v>
      </c>
      <c r="O140" s="470">
        <v>299.85262815321335</v>
      </c>
      <c r="P140" s="470">
        <v>281.32802741712942</v>
      </c>
      <c r="Q140" s="470">
        <v>354.385530058092</v>
      </c>
    </row>
    <row r="141" spans="1:17" x14ac:dyDescent="0.2">
      <c r="F141" s="470">
        <v>268.36326383956742</v>
      </c>
      <c r="G141" s="470">
        <v>316.69023125946904</v>
      </c>
      <c r="H141" s="470">
        <v>362.55239947695418</v>
      </c>
      <c r="I141" s="470">
        <v>333.17998653338378</v>
      </c>
      <c r="J141" s="470">
        <v>349.28783401778571</v>
      </c>
      <c r="K141" s="470">
        <v>319.19694065371004</v>
      </c>
      <c r="L141" s="470">
        <v>331.06074987060038</v>
      </c>
      <c r="M141" s="470">
        <v>313.46912138582479</v>
      </c>
      <c r="N141" s="470">
        <v>304.93198815200662</v>
      </c>
      <c r="O141" s="470">
        <v>320.2820118269691</v>
      </c>
      <c r="P141" s="470">
        <v>292.47361556716646</v>
      </c>
      <c r="Q141" s="470">
        <v>375.13583393514665</v>
      </c>
    </row>
    <row r="142" spans="1:17" x14ac:dyDescent="0.2">
      <c r="F142" s="470">
        <v>279.49995491153214</v>
      </c>
      <c r="G142" s="470">
        <v>300.1351406064357</v>
      </c>
      <c r="H142" s="470">
        <v>336.79960114380327</v>
      </c>
      <c r="I142" s="470">
        <v>355.34257918847538</v>
      </c>
      <c r="J142" s="470">
        <v>358.23366856317199</v>
      </c>
      <c r="K142" s="470">
        <v>318.98473366265057</v>
      </c>
      <c r="L142" s="470">
        <v>331.45572200820021</v>
      </c>
      <c r="M142" s="470">
        <v>323.0494914631613</v>
      </c>
      <c r="N142" s="470">
        <v>315.50685037670542</v>
      </c>
      <c r="O142" s="470">
        <v>332.85674438181042</v>
      </c>
      <c r="P142" s="470">
        <v>307.29596088660952</v>
      </c>
      <c r="Q142" s="470">
        <v>385.02902314843374</v>
      </c>
    </row>
    <row r="143" spans="1:17" x14ac:dyDescent="0.2">
      <c r="F143" s="470">
        <v>282.16757878185842</v>
      </c>
      <c r="G143" s="470">
        <v>310.9278055539823</v>
      </c>
      <c r="H143" s="470">
        <v>374.83140489460192</v>
      </c>
      <c r="I143" s="470">
        <v>353.76216615584082</v>
      </c>
      <c r="J143" s="470">
        <v>384.06680258823002</v>
      </c>
      <c r="K143" s="470">
        <v>353.15405409796455</v>
      </c>
      <c r="L143" s="470">
        <v>349.83144020557523</v>
      </c>
      <c r="M143" s="470">
        <v>339.5428421572567</v>
      </c>
      <c r="N143" s="470">
        <v>331.49877470398235</v>
      </c>
      <c r="O143" s="470">
        <v>340.77581422079652</v>
      </c>
      <c r="P143" s="470">
        <v>316.32294983050156</v>
      </c>
      <c r="Q143" s="470">
        <v>402.28875944999993</v>
      </c>
    </row>
    <row r="144" spans="1:17" x14ac:dyDescent="0.2">
      <c r="F144" s="470">
        <v>293.90532348135793</v>
      </c>
      <c r="G144" s="470">
        <v>315.04286959744906</v>
      </c>
      <c r="H144" s="470">
        <v>371.87681163031937</v>
      </c>
      <c r="I144" s="470">
        <v>353.22094852671825</v>
      </c>
      <c r="J144" s="470">
        <v>384.81000885392803</v>
      </c>
      <c r="K144" s="470">
        <v>361.90665501529969</v>
      </c>
      <c r="L144" s="470">
        <v>354.31818094094007</v>
      </c>
      <c r="M144" s="470">
        <v>355.56702832017595</v>
      </c>
      <c r="N144" s="470">
        <v>345.89787125437766</v>
      </c>
      <c r="O144" s="470">
        <v>362.71402491983309</v>
      </c>
      <c r="P144" s="470">
        <v>336.33767140899238</v>
      </c>
      <c r="Q144" s="470">
        <v>420.963323970658</v>
      </c>
    </row>
    <row r="145" spans="6:17" x14ac:dyDescent="0.2">
      <c r="F145" s="470">
        <v>303.86035840032804</v>
      </c>
      <c r="G145" s="470">
        <v>350.77629948581404</v>
      </c>
      <c r="H145" s="470">
        <v>383.8374205312478</v>
      </c>
      <c r="I145" s="470">
        <v>381.26219502922152</v>
      </c>
      <c r="J145" s="470">
        <v>409.05549238331167</v>
      </c>
      <c r="K145" s="470">
        <v>376.80981041796451</v>
      </c>
      <c r="L145" s="470">
        <v>371.14678379726149</v>
      </c>
      <c r="M145" s="470">
        <v>377.65524520219532</v>
      </c>
      <c r="N145" s="470">
        <v>360.623335129407</v>
      </c>
      <c r="O145" s="470">
        <v>387.78836476512714</v>
      </c>
      <c r="P145" s="470">
        <v>371.85213581527091</v>
      </c>
      <c r="Q145" s="470">
        <v>469.17170957958967</v>
      </c>
    </row>
    <row r="146" spans="6:17" x14ac:dyDescent="0.2">
      <c r="F146" s="470">
        <v>340.06938192041457</v>
      </c>
      <c r="G146" s="470">
        <v>375.94257844495263</v>
      </c>
      <c r="H146" s="470">
        <v>447.5504266412205</v>
      </c>
      <c r="I146" s="470">
        <v>402.90966257625604</v>
      </c>
      <c r="J146" s="470">
        <v>455.35142000855006</v>
      </c>
      <c r="K146" s="470">
        <v>410.00702098068848</v>
      </c>
      <c r="L146" s="470">
        <v>415.93423419254947</v>
      </c>
      <c r="M146" s="470">
        <v>407.78939109316701</v>
      </c>
      <c r="N146" s="470">
        <v>401.78243016263281</v>
      </c>
      <c r="O146" s="470">
        <v>425.11630735486551</v>
      </c>
      <c r="P146" s="470">
        <v>403.56440889193641</v>
      </c>
      <c r="Q146" s="470">
        <v>499.35207917661893</v>
      </c>
    </row>
    <row r="147" spans="6:17" x14ac:dyDescent="0.2">
      <c r="F147" s="470">
        <v>379.81278847409237</v>
      </c>
      <c r="G147" s="470">
        <v>394.83213746520516</v>
      </c>
      <c r="H147" s="470">
        <v>450.50718669593601</v>
      </c>
      <c r="I147" s="470">
        <v>484.8669316918407</v>
      </c>
      <c r="J147" s="470">
        <v>486.5514720431853</v>
      </c>
      <c r="K147" s="470">
        <v>454.65671989710103</v>
      </c>
      <c r="L147" s="470">
        <v>457.43120288464917</v>
      </c>
      <c r="M147" s="470">
        <v>445.13081035406617</v>
      </c>
      <c r="N147" s="470">
        <v>429.29244983254227</v>
      </c>
      <c r="O147" s="470">
        <v>457.95341171817984</v>
      </c>
      <c r="P147" s="470">
        <v>424.01611565184749</v>
      </c>
      <c r="Q147" s="470">
        <v>525.72958563342729</v>
      </c>
    </row>
    <row r="148" spans="6:17" x14ac:dyDescent="0.2">
      <c r="F148" s="470">
        <v>398.01012226085311</v>
      </c>
      <c r="G148" s="470">
        <v>404.90491793145031</v>
      </c>
      <c r="H148" s="470">
        <v>492.13348035785162</v>
      </c>
      <c r="I148" s="470">
        <v>478.95848628386381</v>
      </c>
      <c r="J148" s="470">
        <v>505.54599281902438</v>
      </c>
      <c r="K148" s="470">
        <v>462.94058612573934</v>
      </c>
      <c r="L148" s="470">
        <v>484.7233532968412</v>
      </c>
      <c r="M148" s="470">
        <v>471.07603074911464</v>
      </c>
      <c r="N148" s="470">
        <v>458.623131063524</v>
      </c>
      <c r="O148" s="470">
        <v>482.88866511838654</v>
      </c>
      <c r="P148" s="470">
        <v>457.85350121075976</v>
      </c>
      <c r="Q148" s="470">
        <v>551.30538778619166</v>
      </c>
    </row>
    <row r="149" spans="6:17" x14ac:dyDescent="0.2">
      <c r="F149" s="470">
        <v>424.4164480209796</v>
      </c>
      <c r="G149" s="470">
        <v>449.4593899010668</v>
      </c>
      <c r="H149" s="470">
        <v>439.57528362025641</v>
      </c>
    </row>
  </sheetData>
  <phoneticPr fontId="33" type="noConversion"/>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14</vt:i4>
      </vt:variant>
      <vt:variant>
        <vt:lpstr>Rangos con nombre</vt:lpstr>
      </vt:variant>
      <vt:variant>
        <vt:i4>5</vt:i4>
      </vt:variant>
    </vt:vector>
  </HeadingPairs>
  <TitlesOfParts>
    <vt:vector size="19" baseType="lpstr">
      <vt:lpstr>Portada</vt:lpstr>
      <vt:lpstr>Portadaant</vt:lpstr>
      <vt:lpstr>Contenido</vt:lpstr>
      <vt:lpstr>Hoja1</vt:lpstr>
      <vt:lpstr>CONSISTENCIAS</vt:lpstr>
      <vt:lpstr>Glosario</vt:lpstr>
      <vt:lpstr>1. Monto</vt:lpstr>
      <vt:lpstr>2. No._operaciones</vt:lpstr>
      <vt:lpstr>3. País_origen</vt:lpstr>
      <vt:lpstr>4. Zona_geográfica_deptos.</vt:lpstr>
      <vt:lpstr>5. Municipios</vt:lpstr>
      <vt:lpstr>6. Agentes_y_tipo_transferencia</vt:lpstr>
      <vt:lpstr>7.Remesas corrientes y capital</vt:lpstr>
      <vt:lpstr>Serie</vt:lpstr>
      <vt:lpstr>'3. País_origen'!Área_de_impresión</vt:lpstr>
      <vt:lpstr>'4. Zona_geográfica_deptos.'!Área_de_impresión</vt:lpstr>
      <vt:lpstr>'5. Municipios'!Área_de_impresión</vt:lpstr>
      <vt:lpstr>'6. Agentes_y_tipo_transferencia'!Área_de_impresión</vt:lpstr>
      <vt:lpstr>'7.Remesas corrientes y capital'!Área_de_impresión</vt:lpstr>
    </vt:vector>
  </TitlesOfParts>
  <Company>Banco Central de Reserva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Flor Margarita Alas</dc:creator>
  <cp:lastModifiedBy>ELIAS PREZA</cp:lastModifiedBy>
  <cp:lastPrinted>2020-02-14T20:12:54Z</cp:lastPrinted>
  <dcterms:created xsi:type="dcterms:W3CDTF">2019-01-16T13:44:37Z</dcterms:created>
  <dcterms:modified xsi:type="dcterms:W3CDTF">2020-04-18T03:08:28Z</dcterms:modified>
</cp:coreProperties>
</file>