
<file path=[Content_Types].xml><?xml version="1.0" encoding="utf-8"?>
<Types xmlns="http://schemas.openxmlformats.org/package/2006/content-types">
  <Default Extension="bin" ContentType="application/vnd.openxmlformats-officedocument.spreadsheetml.printerSettings"/>
  <Default Extension="jpeg" ContentType="image/jpeg"/>
  <Default Extension="jpg" ContentType="image/jpeg"/>
  <Default Extension="png" ContentType="image/png"/>
  <Default Extension="rels" ContentType="application/vnd.openxmlformats-package.relationships+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001"/>
  <workbookPr codeName="ThisWorkbook"/>
  <mc:AlternateContent xmlns:mc="http://schemas.openxmlformats.org/markup-compatibility/2006">
    <mc:Choice Requires="x15">
      <x15ac:absPath xmlns:x15ac="http://schemas.microsoft.com/office/spreadsheetml/2010/11/ac" url="F:\CONSULTORIAS\IdeaData\Temas Investigacion\Tema Impacto Pobreza\Cuadros\"/>
    </mc:Choice>
  </mc:AlternateContent>
  <xr:revisionPtr revIDLastSave="0" documentId="8_{8781E306-6E0A-4170-884F-26AC6BE1C8F7}" xr6:coauthVersionLast="45" xr6:coauthVersionMax="45" xr10:uidLastSave="{00000000-0000-0000-0000-000000000000}"/>
  <bookViews>
    <workbookView xWindow="-120" yWindow="-120" windowWidth="24240" windowHeight="13140" tabRatio="907" activeTab="6" xr2:uid="{00000000-000D-0000-FFFF-FFFF00000000}"/>
  </bookViews>
  <sheets>
    <sheet name="Portada" sheetId="39" r:id="rId1"/>
    <sheet name="Portadaant" sheetId="15" state="hidden" r:id="rId2"/>
    <sheet name="Contenido" sheetId="12" r:id="rId3"/>
    <sheet name="Hoja1" sheetId="36" state="hidden" r:id="rId4"/>
    <sheet name="CONSISTENCIAS" sheetId="38" state="hidden" r:id="rId5"/>
    <sheet name="Glosario" sheetId="27" r:id="rId6"/>
    <sheet name="1. Monto" sheetId="32" r:id="rId7"/>
    <sheet name="2. No._operaciones" sheetId="33" r:id="rId8"/>
    <sheet name="3. País_origen" sheetId="10" r:id="rId9"/>
    <sheet name="4. Zona_geográfica_deptos." sheetId="11" r:id="rId10"/>
    <sheet name="5. Municipios" sheetId="9" r:id="rId11"/>
    <sheet name="6. Agentes_y_tipo_transferencia" sheetId="19" r:id="rId12"/>
    <sheet name="7.Remesas corrientes y capital" sheetId="37" r:id="rId13"/>
  </sheets>
  <externalReferences>
    <externalReference r:id="rId14"/>
    <externalReference r:id="rId15"/>
  </externalReferences>
  <definedNames>
    <definedName name="\p">#N/A</definedName>
    <definedName name="_Order1" hidden="1">0</definedName>
    <definedName name="A_impresión_IM">#REF!</definedName>
    <definedName name="_xlnm.Print_Area" localSheetId="8">'3. País_origen'!$A$1:$M$68</definedName>
    <definedName name="_xlnm.Print_Area" localSheetId="9">'4. Zona_geográfica_deptos.'!$A$1:$AN$30</definedName>
    <definedName name="_xlnm.Print_Area" localSheetId="10">'5. Municipios'!$A$1:$Q$81</definedName>
    <definedName name="_xlnm.Print_Area" localSheetId="11">'6. Agentes_y_tipo_transferencia'!$A$1:$X$36</definedName>
    <definedName name="_xlnm.Print_Area" localSheetId="12">'7.Remesas corrientes y capital'!$A$1:$J$15</definedName>
    <definedName name="CUADROVI">#REF!</definedName>
    <definedName name="CUADROVII">#REF!</definedName>
    <definedName name="deshispano">#REF!</definedName>
    <definedName name="_xlnm.Recorder">[1]Macro1!$B$1:$B$65536</definedName>
    <definedName name="InicioAño">[2]Hoja15!$T$8</definedName>
    <definedName name="MesFin">[2]Hoja15!$U$4</definedName>
    <definedName name="MesFinCorto">[2]Hoja15!$U$5</definedName>
    <definedName name="MesFinMin">[2]Hoja15!$U$7</definedName>
    <definedName name="MesFinNum">[2]Hoja15!$U$13</definedName>
    <definedName name="MesIni">[2]Hoja15!$T$4</definedName>
    <definedName name="MesIniCorto">[2]Hoja15!$T$5</definedName>
    <definedName name="MesIniMin">[2]Hoja15!$T$7</definedName>
    <definedName name="Periodo">Hoja1!$D$5</definedName>
    <definedName name="PeriodoAct">[2]Hoja15!$T$6</definedName>
    <definedName name="TablaAños">[2]Hoja15!$AB$3:$AC$24</definedName>
    <definedName name="TablaMes">[2]Hoja15!$Y$3:$Z$15</definedName>
    <definedName name="TablaMesCortoMin">[2]Hoja15!#REF!</definedName>
    <definedName name="TablaMesesCortos">[2]Hoja15!#REF!</definedName>
  </definedNames>
  <calcPr calcId="191029" iterate="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K21" i="33" l="1"/>
  <c r="J21" i="33"/>
  <c r="I21" i="33"/>
  <c r="H21" i="33"/>
  <c r="G21" i="33"/>
  <c r="F21" i="33"/>
  <c r="E21" i="33"/>
  <c r="D21" i="33"/>
  <c r="C21" i="33"/>
  <c r="L21" i="33"/>
  <c r="L21" i="32"/>
  <c r="K21" i="32"/>
  <c r="J21" i="32"/>
  <c r="I21" i="32"/>
  <c r="H21" i="32"/>
  <c r="G21" i="32"/>
  <c r="F21" i="32"/>
  <c r="E21" i="32"/>
  <c r="D21" i="32"/>
  <c r="C21" i="32"/>
  <c r="M21" i="32"/>
  <c r="M12" i="19" l="1"/>
  <c r="B5" i="37" l="1"/>
  <c r="B4" i="19"/>
  <c r="B4" i="9"/>
  <c r="B4" i="11"/>
  <c r="B4" i="10" l="1"/>
  <c r="B21" i="32"/>
  <c r="B21" i="33" s="1"/>
  <c r="B22" i="32"/>
  <c r="C31" i="19" l="1"/>
  <c r="D31" i="19"/>
  <c r="E31" i="19"/>
  <c r="F31" i="19" l="1"/>
  <c r="G31" i="19"/>
  <c r="H31" i="19"/>
  <c r="D3" i="38"/>
  <c r="C3" i="38"/>
  <c r="B3" i="38"/>
  <c r="F4" i="38"/>
  <c r="E4" i="38"/>
  <c r="G4" i="38"/>
  <c r="D16" i="36" l="1"/>
  <c r="J8" i="9" l="1"/>
  <c r="G7" i="38" s="1"/>
  <c r="H12" i="37"/>
  <c r="H11" i="37"/>
  <c r="G12" i="37"/>
  <c r="G11" i="37"/>
  <c r="E10" i="37"/>
  <c r="F11" i="37" l="1"/>
  <c r="D10" i="38"/>
  <c r="F12" i="37"/>
  <c r="E30" i="19"/>
  <c r="E27" i="19"/>
  <c r="H26" i="19"/>
  <c r="G9" i="38" s="1"/>
  <c r="H27" i="19"/>
  <c r="N29" i="19"/>
  <c r="N28" i="19"/>
  <c r="M29" i="19"/>
  <c r="M28" i="19"/>
  <c r="F10" i="37" l="1"/>
  <c r="E26" i="19"/>
  <c r="L31" i="19" s="1"/>
  <c r="L29" i="19" l="1"/>
  <c r="L27" i="19"/>
  <c r="L28" i="19"/>
  <c r="D9" i="38"/>
  <c r="L30" i="19"/>
  <c r="K31" i="19"/>
  <c r="K29" i="19"/>
  <c r="K28" i="19"/>
  <c r="K27" i="19"/>
  <c r="K26" i="19"/>
  <c r="N13" i="19"/>
  <c r="N12" i="19"/>
  <c r="N11" i="19"/>
  <c r="N10" i="19"/>
  <c r="M13" i="19"/>
  <c r="M11" i="19"/>
  <c r="M10" i="19"/>
  <c r="K13" i="19"/>
  <c r="K11" i="19"/>
  <c r="K10" i="19"/>
  <c r="H9" i="19"/>
  <c r="H8" i="19"/>
  <c r="G8" i="38" s="1"/>
  <c r="E9" i="19"/>
  <c r="E8" i="19"/>
  <c r="D8" i="38" s="1"/>
  <c r="K8" i="19" l="1"/>
  <c r="L9" i="19"/>
  <c r="K9" i="19"/>
  <c r="L12" i="19"/>
  <c r="L13" i="19"/>
  <c r="L11" i="19"/>
  <c r="L10" i="19"/>
  <c r="K27" i="11" l="1"/>
  <c r="K26" i="11"/>
  <c r="K25" i="11"/>
  <c r="K24" i="11"/>
  <c r="K23" i="11"/>
  <c r="K21" i="11"/>
  <c r="K20" i="11"/>
  <c r="K19" i="11"/>
  <c r="K17" i="11"/>
  <c r="K16" i="11"/>
  <c r="K15" i="11"/>
  <c r="K14" i="11"/>
  <c r="K12" i="11"/>
  <c r="K11" i="11"/>
  <c r="K10" i="11"/>
  <c r="J27" i="11"/>
  <c r="J26" i="11"/>
  <c r="J25" i="11"/>
  <c r="J24" i="11"/>
  <c r="J23" i="11"/>
  <c r="J21" i="11"/>
  <c r="J20" i="11"/>
  <c r="J19" i="11"/>
  <c r="J17" i="11"/>
  <c r="J16" i="11"/>
  <c r="J15" i="11"/>
  <c r="J14" i="11"/>
  <c r="J12" i="11"/>
  <c r="J11" i="11"/>
  <c r="J10" i="11"/>
  <c r="E22" i="11"/>
  <c r="E18" i="11"/>
  <c r="E13" i="11"/>
  <c r="E9" i="11"/>
  <c r="H22" i="11"/>
  <c r="H18" i="11"/>
  <c r="H13" i="11"/>
  <c r="H9" i="11"/>
  <c r="L60" i="10"/>
  <c r="L59" i="10"/>
  <c r="L58" i="10"/>
  <c r="L57" i="10"/>
  <c r="L56" i="10"/>
  <c r="L55" i="10"/>
  <c r="L54" i="10"/>
  <c r="L53" i="10"/>
  <c r="L52" i="10"/>
  <c r="L51" i="10"/>
  <c r="L50" i="10"/>
  <c r="L49" i="10"/>
  <c r="L48" i="10"/>
  <c r="L47" i="10"/>
  <c r="L46" i="10"/>
  <c r="L45" i="10"/>
  <c r="L44" i="10"/>
  <c r="L43" i="10"/>
  <c r="L42" i="10"/>
  <c r="L41" i="10"/>
  <c r="L40" i="10"/>
  <c r="L39" i="10"/>
  <c r="L38" i="10"/>
  <c r="L37" i="10"/>
  <c r="L36" i="10"/>
  <c r="L35" i="10"/>
  <c r="L34" i="10"/>
  <c r="L33" i="10"/>
  <c r="L32" i="10"/>
  <c r="L31" i="10"/>
  <c r="L30" i="10"/>
  <c r="L29" i="10"/>
  <c r="L28" i="10"/>
  <c r="L27" i="10"/>
  <c r="L26" i="10"/>
  <c r="L25" i="10"/>
  <c r="L24" i="10"/>
  <c r="L23" i="10"/>
  <c r="L22" i="10"/>
  <c r="L21" i="10"/>
  <c r="L20" i="10"/>
  <c r="L19" i="10"/>
  <c r="L18" i="10"/>
  <c r="L17" i="10"/>
  <c r="L16" i="10"/>
  <c r="L15" i="10"/>
  <c r="L14" i="10"/>
  <c r="L13" i="10"/>
  <c r="L12" i="10"/>
  <c r="L11" i="10"/>
  <c r="L10" i="10"/>
  <c r="L9" i="10"/>
  <c r="K60" i="10"/>
  <c r="K59" i="10"/>
  <c r="K58" i="10"/>
  <c r="K57" i="10"/>
  <c r="K56" i="10"/>
  <c r="K55" i="10"/>
  <c r="K54" i="10"/>
  <c r="K53" i="10"/>
  <c r="K52" i="10"/>
  <c r="K51" i="10"/>
  <c r="K50" i="10"/>
  <c r="K49" i="10"/>
  <c r="K48" i="10"/>
  <c r="K47" i="10"/>
  <c r="K46" i="10"/>
  <c r="K45" i="10"/>
  <c r="K44" i="10"/>
  <c r="K43" i="10"/>
  <c r="K42" i="10"/>
  <c r="K41" i="10"/>
  <c r="K40" i="10"/>
  <c r="K39" i="10"/>
  <c r="K38" i="10"/>
  <c r="K37" i="10"/>
  <c r="K36" i="10"/>
  <c r="K35" i="10"/>
  <c r="K34" i="10"/>
  <c r="K33" i="10"/>
  <c r="K32" i="10"/>
  <c r="K31" i="10"/>
  <c r="K30" i="10"/>
  <c r="K29" i="10"/>
  <c r="K28" i="10"/>
  <c r="K27" i="10"/>
  <c r="K26" i="10"/>
  <c r="K25" i="10"/>
  <c r="K24" i="10"/>
  <c r="K23" i="10"/>
  <c r="K22" i="10"/>
  <c r="K21" i="10"/>
  <c r="K20" i="10"/>
  <c r="K19" i="10"/>
  <c r="K18" i="10"/>
  <c r="K17" i="10"/>
  <c r="K16" i="10"/>
  <c r="K15" i="10"/>
  <c r="K14" i="10"/>
  <c r="K13" i="10"/>
  <c r="K12" i="10"/>
  <c r="K11" i="10"/>
  <c r="K10" i="10"/>
  <c r="K9" i="10"/>
  <c r="F8" i="10"/>
  <c r="I8" i="10"/>
  <c r="G5" i="38" s="1"/>
  <c r="D5" i="38" l="1"/>
  <c r="J60" i="10"/>
  <c r="J56" i="10"/>
  <c r="J52" i="10"/>
  <c r="J48" i="10"/>
  <c r="J44" i="10"/>
  <c r="J40" i="10"/>
  <c r="J36" i="10"/>
  <c r="J32" i="10"/>
  <c r="J28" i="10"/>
  <c r="J24" i="10"/>
  <c r="J20" i="10"/>
  <c r="J16" i="10"/>
  <c r="J12" i="10"/>
  <c r="J27" i="10"/>
  <c r="J15" i="10"/>
  <c r="J59" i="10"/>
  <c r="J55" i="10"/>
  <c r="J51" i="10"/>
  <c r="J47" i="10"/>
  <c r="J43" i="10"/>
  <c r="J39" i="10"/>
  <c r="J35" i="10"/>
  <c r="J31" i="10"/>
  <c r="J19" i="10"/>
  <c r="J58" i="10"/>
  <c r="J54" i="10"/>
  <c r="J50" i="10"/>
  <c r="J46" i="10"/>
  <c r="J42" i="10"/>
  <c r="J38" i="10"/>
  <c r="J34" i="10"/>
  <c r="J30" i="10"/>
  <c r="J26" i="10"/>
  <c r="J22" i="10"/>
  <c r="J18" i="10"/>
  <c r="J14" i="10"/>
  <c r="J57" i="10"/>
  <c r="J53" i="10"/>
  <c r="J49" i="10"/>
  <c r="J45" i="10"/>
  <c r="J41" i="10"/>
  <c r="J37" i="10"/>
  <c r="J33" i="10"/>
  <c r="J29" i="10"/>
  <c r="J25" i="10"/>
  <c r="J21" i="10"/>
  <c r="J17" i="10"/>
  <c r="J13" i="10"/>
  <c r="J9" i="10"/>
  <c r="J23" i="10"/>
  <c r="J11" i="10"/>
  <c r="J10" i="10"/>
  <c r="H8" i="11"/>
  <c r="G6" i="38" s="1"/>
  <c r="E8" i="11"/>
  <c r="D6" i="38" s="1"/>
  <c r="L20" i="33"/>
  <c r="M20" i="32"/>
  <c r="L22" i="33" l="1"/>
  <c r="M22" i="32"/>
  <c r="I9" i="11"/>
  <c r="I25" i="11"/>
  <c r="I17" i="11"/>
  <c r="I24" i="11"/>
  <c r="I16" i="11"/>
  <c r="I23" i="11"/>
  <c r="I15" i="11"/>
  <c r="I14" i="11"/>
  <c r="I21" i="11"/>
  <c r="I13" i="11"/>
  <c r="I20" i="11"/>
  <c r="I12" i="11"/>
  <c r="I27" i="11"/>
  <c r="I19" i="11"/>
  <c r="I11" i="11"/>
  <c r="I26" i="11"/>
  <c r="I18" i="11"/>
  <c r="I10" i="11"/>
  <c r="I22" i="11"/>
  <c r="C30" i="19" l="1"/>
  <c r="D30" i="19"/>
  <c r="C9" i="19"/>
  <c r="N30" i="19" l="1"/>
  <c r="M30" i="19"/>
  <c r="N31" i="19"/>
  <c r="M31" i="19"/>
  <c r="I10" i="19"/>
  <c r="J10" i="19"/>
  <c r="I11" i="19"/>
  <c r="J11" i="19"/>
  <c r="F22" i="32" l="1"/>
  <c r="G22" i="32"/>
  <c r="H22" i="32"/>
  <c r="I22" i="32"/>
  <c r="L22" i="32"/>
  <c r="E22" i="32" l="1"/>
  <c r="J22" i="32"/>
  <c r="D22" i="32"/>
  <c r="K22" i="32"/>
  <c r="B22" i="33"/>
  <c r="D10" i="37" l="1"/>
  <c r="C10" i="38" s="1"/>
  <c r="C10" i="37"/>
  <c r="B10" i="38" s="1"/>
  <c r="G10" i="37" l="1"/>
  <c r="H10" i="37"/>
  <c r="G27" i="19" l="1"/>
  <c r="F27" i="19"/>
  <c r="D27" i="19"/>
  <c r="C27" i="19"/>
  <c r="G9" i="19"/>
  <c r="F9" i="19"/>
  <c r="D9" i="19"/>
  <c r="M27" i="19" l="1"/>
  <c r="N27" i="19"/>
  <c r="N9" i="19"/>
  <c r="M9" i="19"/>
  <c r="I9" i="19"/>
  <c r="J27" i="19"/>
  <c r="J9" i="19"/>
  <c r="I27" i="19"/>
  <c r="M60" i="9" l="1"/>
  <c r="M59" i="9"/>
  <c r="M58" i="9"/>
  <c r="M57" i="9"/>
  <c r="M56" i="9"/>
  <c r="M55" i="9"/>
  <c r="M54" i="9"/>
  <c r="M53" i="9"/>
  <c r="M52" i="9"/>
  <c r="M51" i="9"/>
  <c r="M50" i="9"/>
  <c r="M49" i="9"/>
  <c r="M48" i="9"/>
  <c r="M47" i="9"/>
  <c r="M46" i="9"/>
  <c r="M45" i="9"/>
  <c r="M44" i="9"/>
  <c r="M43" i="9"/>
  <c r="M42" i="9"/>
  <c r="M41" i="9"/>
  <c r="M40" i="9"/>
  <c r="M39" i="9"/>
  <c r="M38" i="9"/>
  <c r="M37" i="9"/>
  <c r="M36" i="9"/>
  <c r="M35" i="9"/>
  <c r="M34" i="9"/>
  <c r="M33" i="9"/>
  <c r="M32" i="9"/>
  <c r="M31" i="9"/>
  <c r="M30" i="9"/>
  <c r="M29" i="9"/>
  <c r="M28" i="9"/>
  <c r="M27" i="9"/>
  <c r="M26" i="9"/>
  <c r="M25" i="9"/>
  <c r="M24" i="9"/>
  <c r="M23" i="9"/>
  <c r="M22" i="9"/>
  <c r="M21" i="9"/>
  <c r="M20" i="9"/>
  <c r="M19" i="9"/>
  <c r="M18" i="9"/>
  <c r="M17" i="9"/>
  <c r="M16" i="9"/>
  <c r="M15" i="9"/>
  <c r="M14" i="9"/>
  <c r="M13" i="9"/>
  <c r="M12" i="9"/>
  <c r="M11" i="9"/>
  <c r="M10" i="9"/>
  <c r="M9" i="9"/>
  <c r="G18" i="11" l="1"/>
  <c r="F18" i="11"/>
  <c r="D8" i="36" l="1"/>
  <c r="E8" i="36"/>
  <c r="H22" i="33"/>
  <c r="I22" i="33"/>
  <c r="D22" i="33"/>
  <c r="E22" i="33" l="1"/>
  <c r="G22" i="33"/>
  <c r="F22" i="33"/>
  <c r="K22" i="33"/>
  <c r="J22" i="33"/>
  <c r="F8" i="36"/>
  <c r="F14" i="36" l="1"/>
  <c r="E14" i="36"/>
  <c r="D14" i="36"/>
  <c r="D13" i="36" l="1"/>
  <c r="C22" i="11"/>
  <c r="D22" i="11"/>
  <c r="F22" i="11"/>
  <c r="G22" i="11"/>
  <c r="C18" i="11"/>
  <c r="D18" i="11"/>
  <c r="F13" i="11"/>
  <c r="G13" i="11"/>
  <c r="C13" i="11"/>
  <c r="D13" i="11"/>
  <c r="G9" i="11"/>
  <c r="F9" i="11"/>
  <c r="D9" i="11"/>
  <c r="C9" i="11"/>
  <c r="B22" i="19"/>
  <c r="J13" i="11" l="1"/>
  <c r="K13" i="11"/>
  <c r="J9" i="11"/>
  <c r="K9" i="11"/>
  <c r="J18" i="11"/>
  <c r="K18" i="11"/>
  <c r="J22" i="11"/>
  <c r="K22" i="11"/>
  <c r="G8" i="11"/>
  <c r="F6" i="38" s="1"/>
  <c r="D20" i="32"/>
  <c r="E20" i="32"/>
  <c r="F20" i="32"/>
  <c r="G20" i="32"/>
  <c r="H20" i="32"/>
  <c r="I20" i="32"/>
  <c r="J20" i="32"/>
  <c r="K20" i="32"/>
  <c r="L20" i="32"/>
  <c r="C20" i="32"/>
  <c r="D10" i="36" l="1"/>
  <c r="I10" i="36"/>
  <c r="E8" i="10"/>
  <c r="F8" i="11"/>
  <c r="E6" i="38" s="1"/>
  <c r="D8" i="11"/>
  <c r="C6" i="38" s="1"/>
  <c r="C8" i="11"/>
  <c r="B6" i="38" s="1"/>
  <c r="C5" i="38" l="1"/>
  <c r="K8" i="10"/>
  <c r="L8" i="10"/>
  <c r="K8" i="11"/>
  <c r="J8" i="11"/>
  <c r="E10" i="36"/>
  <c r="G10" i="36"/>
  <c r="H10" i="36"/>
  <c r="F10" i="36"/>
  <c r="F9" i="36"/>
  <c r="C26" i="19"/>
  <c r="B9" i="38" s="1"/>
  <c r="D26" i="19"/>
  <c r="C9" i="38" s="1"/>
  <c r="F26" i="19"/>
  <c r="E9" i="38" s="1"/>
  <c r="G26" i="19"/>
  <c r="F9" i="38" s="1"/>
  <c r="I28" i="19"/>
  <c r="J28" i="19"/>
  <c r="I29" i="19"/>
  <c r="J29" i="19"/>
  <c r="I31" i="19"/>
  <c r="J31" i="19"/>
  <c r="M26" i="19" l="1"/>
  <c r="N26" i="19"/>
  <c r="I13" i="36"/>
  <c r="H13" i="36"/>
  <c r="G13" i="36"/>
  <c r="E13" i="36"/>
  <c r="F13" i="36"/>
  <c r="I26" i="19"/>
  <c r="J26" i="19"/>
  <c r="L26" i="19" l="1"/>
  <c r="L10" i="9" l="1"/>
  <c r="L11" i="9"/>
  <c r="L12" i="9"/>
  <c r="L13" i="9"/>
  <c r="L14" i="9"/>
  <c r="L15" i="9"/>
  <c r="L16" i="9"/>
  <c r="L17" i="9"/>
  <c r="L18" i="9"/>
  <c r="L19" i="9"/>
  <c r="L20" i="9"/>
  <c r="L21" i="9"/>
  <c r="L22" i="9"/>
  <c r="L23" i="9"/>
  <c r="L24" i="9"/>
  <c r="L25" i="9"/>
  <c r="L26" i="9"/>
  <c r="L27" i="9"/>
  <c r="L28" i="9"/>
  <c r="L29" i="9"/>
  <c r="L30" i="9"/>
  <c r="L31" i="9"/>
  <c r="L32" i="9"/>
  <c r="L33" i="9"/>
  <c r="L34" i="9"/>
  <c r="L35" i="9"/>
  <c r="L36" i="9"/>
  <c r="L37" i="9"/>
  <c r="L38" i="9"/>
  <c r="L39" i="9"/>
  <c r="L40" i="9"/>
  <c r="L41" i="9"/>
  <c r="L42" i="9"/>
  <c r="L43" i="9"/>
  <c r="L44" i="9"/>
  <c r="L45" i="9"/>
  <c r="L46" i="9"/>
  <c r="L47" i="9"/>
  <c r="L48" i="9"/>
  <c r="L49" i="9"/>
  <c r="L50" i="9"/>
  <c r="L51" i="9"/>
  <c r="L52" i="9"/>
  <c r="L53" i="9"/>
  <c r="L54" i="9"/>
  <c r="L55" i="9"/>
  <c r="L56" i="9"/>
  <c r="L57" i="9"/>
  <c r="L58" i="9"/>
  <c r="L59" i="9"/>
  <c r="L60" i="9"/>
  <c r="L9" i="9"/>
  <c r="K20" i="33" l="1"/>
  <c r="J20" i="33"/>
  <c r="I20" i="33"/>
  <c r="H20" i="33"/>
  <c r="G20" i="33"/>
  <c r="F20" i="33"/>
  <c r="E20" i="33"/>
  <c r="D20" i="33"/>
  <c r="C20" i="33"/>
  <c r="Z316" i="32" l="1"/>
  <c r="J13" i="19" l="1"/>
  <c r="I13" i="19"/>
  <c r="D9" i="36" l="1"/>
  <c r="H8" i="10"/>
  <c r="F5" i="38" s="1"/>
  <c r="G8" i="10"/>
  <c r="E5" i="38" s="1"/>
  <c r="G9" i="36" l="1"/>
  <c r="H9" i="36"/>
  <c r="I9" i="36"/>
  <c r="C8" i="19"/>
  <c r="B8" i="38" s="1"/>
  <c r="E12" i="36" l="1"/>
  <c r="I8" i="9"/>
  <c r="F7" i="38" s="1"/>
  <c r="H8" i="9"/>
  <c r="E7" i="38" s="1"/>
  <c r="G8" i="9"/>
  <c r="D7" i="38" s="1"/>
  <c r="H11" i="36" l="1"/>
  <c r="I11" i="36"/>
  <c r="G11" i="36"/>
  <c r="K57" i="9"/>
  <c r="K49" i="9"/>
  <c r="K41" i="9"/>
  <c r="K33" i="9"/>
  <c r="K25" i="9"/>
  <c r="K17" i="9"/>
  <c r="K9" i="9"/>
  <c r="K27" i="9"/>
  <c r="F11" i="36"/>
  <c r="K56" i="9"/>
  <c r="K48" i="9"/>
  <c r="K40" i="9"/>
  <c r="K32" i="9"/>
  <c r="K24" i="9"/>
  <c r="K16" i="9"/>
  <c r="K59" i="9"/>
  <c r="K35" i="9"/>
  <c r="K55" i="9"/>
  <c r="K47" i="9"/>
  <c r="K39" i="9"/>
  <c r="K31" i="9"/>
  <c r="K23" i="9"/>
  <c r="K15" i="9"/>
  <c r="K19" i="9"/>
  <c r="K54" i="9"/>
  <c r="K46" i="9"/>
  <c r="K38" i="9"/>
  <c r="K30" i="9"/>
  <c r="K22" i="9"/>
  <c r="K14" i="9"/>
  <c r="K11" i="9"/>
  <c r="K53" i="9"/>
  <c r="K45" i="9"/>
  <c r="K37" i="9"/>
  <c r="K29" i="9"/>
  <c r="K21" i="9"/>
  <c r="K13" i="9"/>
  <c r="K51" i="9"/>
  <c r="K60" i="9"/>
  <c r="K52" i="9"/>
  <c r="K44" i="9"/>
  <c r="K36" i="9"/>
  <c r="K28" i="9"/>
  <c r="K20" i="9"/>
  <c r="K12" i="9"/>
  <c r="K58" i="9"/>
  <c r="K50" i="9"/>
  <c r="K42" i="9"/>
  <c r="K34" i="9"/>
  <c r="K26" i="9"/>
  <c r="K18" i="9"/>
  <c r="K10" i="9"/>
  <c r="K43" i="9"/>
  <c r="I8" i="11"/>
  <c r="K8" i="9" l="1"/>
  <c r="G8" i="19"/>
  <c r="F8" i="38" s="1"/>
  <c r="F8" i="19"/>
  <c r="E8" i="38" s="1"/>
  <c r="D8" i="19"/>
  <c r="C8" i="38" s="1"/>
  <c r="N8" i="19" l="1"/>
  <c r="M8" i="19"/>
  <c r="I12" i="36"/>
  <c r="H12" i="36"/>
  <c r="G12" i="36"/>
  <c r="D12" i="36"/>
  <c r="F12" i="36"/>
  <c r="J8" i="19"/>
  <c r="I8" i="19"/>
  <c r="L8" i="19" l="1"/>
  <c r="D8" i="10"/>
  <c r="B5" i="38" s="1"/>
  <c r="F8" i="9"/>
  <c r="C7" i="38" s="1"/>
  <c r="E8" i="9"/>
  <c r="B7" i="38" s="1"/>
  <c r="D11" i="36" l="1"/>
  <c r="L8" i="9"/>
  <c r="E11" i="36"/>
  <c r="M8" i="9"/>
  <c r="E9" i="36"/>
  <c r="J8" i="10" l="1"/>
</calcChain>
</file>

<file path=xl/sharedStrings.xml><?xml version="1.0" encoding="utf-8"?>
<sst xmlns="http://schemas.openxmlformats.org/spreadsheetml/2006/main" count="355" uniqueCount="231">
  <si>
    <t>Municipio</t>
  </si>
  <si>
    <t>San Salvador</t>
  </si>
  <si>
    <t>San Miguel</t>
  </si>
  <si>
    <t>Santa Ana</t>
  </si>
  <si>
    <t>Usulután</t>
  </si>
  <si>
    <t>Sonsonate</t>
  </si>
  <si>
    <t>La Unión</t>
  </si>
  <si>
    <t>Ahuachapán</t>
  </si>
  <si>
    <t>San Vicente</t>
  </si>
  <si>
    <t>Chalatenango</t>
  </si>
  <si>
    <t>La Libertad</t>
  </si>
  <si>
    <t>Cabañas</t>
  </si>
  <si>
    <t>La Paz</t>
  </si>
  <si>
    <t>Cuscatlán</t>
  </si>
  <si>
    <t>Morazán</t>
  </si>
  <si>
    <t>Departamento</t>
  </si>
  <si>
    <t>Variación</t>
  </si>
  <si>
    <t>n.d. (recargas, efectivo y no especificado)</t>
  </si>
  <si>
    <t>Remesas familiares totales</t>
  </si>
  <si>
    <t>Valor</t>
  </si>
  <si>
    <t>Porcentual</t>
  </si>
  <si>
    <t>Fuente: Banco Central de Reserva de El Salvador</t>
  </si>
  <si>
    <t>País de origen</t>
  </si>
  <si>
    <t>No.</t>
  </si>
  <si>
    <t>Resto de municipios</t>
  </si>
  <si>
    <t>Zona geográfica</t>
  </si>
  <si>
    <t>Occidental</t>
  </si>
  <si>
    <t>Central</t>
  </si>
  <si>
    <t>Paracentral</t>
  </si>
  <si>
    <t>Oriental</t>
  </si>
  <si>
    <t>Contenido</t>
  </si>
  <si>
    <t>Enero</t>
  </si>
  <si>
    <t>Febrero</t>
  </si>
  <si>
    <t>Marzo</t>
  </si>
  <si>
    <t>Abril</t>
  </si>
  <si>
    <t>Mayo</t>
  </si>
  <si>
    <t>Junio</t>
  </si>
  <si>
    <t>Julio</t>
  </si>
  <si>
    <t>Agosto</t>
  </si>
  <si>
    <t>Septiembre</t>
  </si>
  <si>
    <t>Octubre</t>
  </si>
  <si>
    <t>Noviembre</t>
  </si>
  <si>
    <t>Diciembre</t>
  </si>
  <si>
    <t>Ingreso de remesas familiares por agente liquidador</t>
  </si>
  <si>
    <t>Agente liquidador</t>
  </si>
  <si>
    <t>Instituciones bancarias</t>
  </si>
  <si>
    <t>Otras empresas remesadoras</t>
  </si>
  <si>
    <t>Recargas de teléfono</t>
  </si>
  <si>
    <t>Efectivo o bolsillo</t>
  </si>
  <si>
    <t>Total de remesas familiares</t>
  </si>
  <si>
    <t>Remesa con abono a cuenta</t>
  </si>
  <si>
    <t>Remesa sin abono a cuenta</t>
  </si>
  <si>
    <t>Remesa promedio en US$</t>
  </si>
  <si>
    <t>Tipo de transferencia</t>
  </si>
  <si>
    <t>Recargas móviles</t>
  </si>
  <si>
    <t>Ingreso de remesas familiares por tipo de transferencia</t>
  </si>
  <si>
    <t>Glosario</t>
  </si>
  <si>
    <t>Remesas familiares:</t>
  </si>
  <si>
    <t xml:space="preserve">Agente: </t>
  </si>
  <si>
    <t>Empresa de Transferencia de Dinero (ETD):</t>
  </si>
  <si>
    <t>País de origen:</t>
  </si>
  <si>
    <t>Remesas en efectivo o bolsillo:</t>
  </si>
  <si>
    <t>Recargas móviles:</t>
  </si>
  <si>
    <t>Son fondos que los migrantes envían haciendo uso de los gestores de encomienda,salvadoreños residentes en el país que viajan hacia otros países a visitar a sus familiares y amigos y trasladado cuando visitan ellos mismos.</t>
  </si>
  <si>
    <t>Ingreso de remesas familiares por zona geográfica</t>
  </si>
  <si>
    <t xml:space="preserve">Ingreso de remesas familiares por principales 50 municipios </t>
  </si>
  <si>
    <t>Participación del valor 
en 2019</t>
  </si>
  <si>
    <t xml:space="preserve">Glosario </t>
  </si>
  <si>
    <t>n.d.</t>
  </si>
  <si>
    <t>TOTAL</t>
  </si>
  <si>
    <t>Nota: no incluye número de operaciones por recargas a celulares</t>
  </si>
  <si>
    <t>Meses</t>
  </si>
  <si>
    <t xml:space="preserve">2. Estadística mensual de ingresos de remesas familiares por número de operaciones </t>
  </si>
  <si>
    <t>1. Estadística mensual de ingresos de remesas familiares en dólares</t>
  </si>
  <si>
    <t>4. Recepción por zona geográfica y departamentos</t>
  </si>
  <si>
    <t>5. Principales 50 municipios receptores de remesas familiares</t>
  </si>
  <si>
    <t>3. Principales 50 países de origen de las remesas familiares</t>
  </si>
  <si>
    <t>Son transferencias corrientes efectuadas por emigrantes que trabajan en otra economía de las que se los considera residentes.  (A5.8) Las remesas representan ingresos de los hogares provenientes de economías extranjeras generados principalmente por la migración provisoria o permanente de personas a esas economías. (A5.1) Las remesas están integradas por partidas en efectivo y no en efectivo a través de canales formales, como los giros electrónicos, o informales, como dinero y bienes transportados de una economía a otra. Apéndice 5 del Manual de Balanza de Pagos y Posición de Inversión Internacional, Sexta Edición (MBP6)</t>
  </si>
  <si>
    <t>(Millones de dólares y tasa de crecimiento)</t>
  </si>
  <si>
    <t>(Millones de US$ y porcentajes)</t>
  </si>
  <si>
    <t>Monto en mill. de US$</t>
  </si>
  <si>
    <t>Número de operaciones en mill.</t>
  </si>
  <si>
    <t>(Millones de US$, número de operaciones y porcentajes)</t>
  </si>
  <si>
    <t>Ingresos mensuales e indicadores de remesas familiares</t>
  </si>
  <si>
    <t>Número de operaciones y tasa de crecimiento de remesas familiares</t>
  </si>
  <si>
    <t>(Millones de operaciones y porcentajes)</t>
  </si>
  <si>
    <t>Período</t>
  </si>
  <si>
    <t>6. Remesas familiares por agentes liquidadores y con y sin abono a cuenta</t>
  </si>
  <si>
    <t>Ingreso de remesas familiares por principales 50 países 
de origen y número de operaciones</t>
  </si>
  <si>
    <t>Corrientes</t>
  </si>
  <si>
    <t>Capital</t>
  </si>
  <si>
    <t>7. Remesas familiares corrientes y capital</t>
  </si>
  <si>
    <t>n.d. (efectivo, recargas, no especificado)</t>
  </si>
  <si>
    <t>MONTO</t>
  </si>
  <si>
    <t>OPEREACIONES</t>
  </si>
  <si>
    <t>3. País_origen</t>
  </si>
  <si>
    <t>4. Zona_geográfica_deptos</t>
  </si>
  <si>
    <t>5.Municipios</t>
  </si>
  <si>
    <t>6.Agentes</t>
  </si>
  <si>
    <t>6.Tipo transferencia</t>
  </si>
  <si>
    <t>7.Remesas corrientes y capital</t>
  </si>
  <si>
    <t>1.Monto</t>
  </si>
  <si>
    <r>
      <t>Sub-total remesa monetaria</t>
    </r>
    <r>
      <rPr>
        <b/>
        <vertAlign val="superscript"/>
        <sz val="14"/>
        <color theme="1"/>
        <rFont val="Calibri"/>
        <family val="2"/>
        <scheme val="minor"/>
      </rPr>
      <t>1</t>
    </r>
  </si>
  <si>
    <t>Nota: La remesa promedio global no incluye la remesa en efectivo debido a que no se dispone del número de operaciones</t>
  </si>
  <si>
    <r>
      <t>Sub-total remesa  monetaria</t>
    </r>
    <r>
      <rPr>
        <b/>
        <vertAlign val="superscript"/>
        <sz val="14"/>
        <color theme="1"/>
        <rFont val="Calibri"/>
        <family val="2"/>
        <scheme val="minor"/>
      </rPr>
      <t>1</t>
    </r>
  </si>
  <si>
    <t>1/ Ver glosario</t>
  </si>
  <si>
    <t>Remesas monetarias:</t>
  </si>
  <si>
    <t>Es el dinero que el país recibe bajo el concepto de remesas familiares y se transfiere a través de canales bancarios y financieros autorizados y por consiguiente forman parte de medios formales, se diferencian de las remesas en especie debido a que estas últimas se reciben bajo el concepto de bienes o servicios.</t>
  </si>
  <si>
    <t>Ingreso de remesas familiares corriente y de capital</t>
  </si>
  <si>
    <t>Tipo de remesa familiar</t>
  </si>
  <si>
    <t>1. Monto</t>
  </si>
  <si>
    <t>2. No. Operaciones</t>
  </si>
  <si>
    <t>3. País de origen</t>
  </si>
  <si>
    <t>4. Zona geográfica deptos</t>
  </si>
  <si>
    <t>5. Municipios</t>
  </si>
  <si>
    <t>7. Remesas corrientes y capital</t>
  </si>
  <si>
    <t>6. Tipo transferencia</t>
  </si>
  <si>
    <t>6. Agentes liquidadores</t>
  </si>
  <si>
    <t>MONTOS</t>
  </si>
  <si>
    <t>OPERACIONES</t>
  </si>
  <si>
    <t>Remesas de capital:</t>
  </si>
  <si>
    <t>Remesas corrientes:</t>
  </si>
  <si>
    <t>Las remesas como se definió anteriormente son un tipo de transferencias, en tal sentido el Manual de Balanza de Pagos Sexta Edición numeral 12.14 define las transferencias corrientes como todas aquellas que no son de capital.</t>
  </si>
  <si>
    <t>Las transferencias de capital son transferencias en las que se traspasa la propiedad de un activo (distinto del efectivo y las existencias) de una parte a otra; o que obliga a una o a ambas partes a adquirir o disponer de un activo (distinto del efectivo y las existencias); o en las que el acreedor condona una obligación. Estas transferencias son grandes e infrecuentes. (MBP6 12.13)</t>
  </si>
  <si>
    <t>Soyapango</t>
  </si>
  <si>
    <t>Ilobasco</t>
  </si>
  <si>
    <t>Metapán</t>
  </si>
  <si>
    <t>Sensuntepeque</t>
  </si>
  <si>
    <t>Santa Tecla</t>
  </si>
  <si>
    <t>Zacatecoluca</t>
  </si>
  <si>
    <t>Santa Rosa De Lima</t>
  </si>
  <si>
    <t>Apopa</t>
  </si>
  <si>
    <t>Nueva Concepción</t>
  </si>
  <si>
    <t>San Francisco Menéndez</t>
  </si>
  <si>
    <t>Colón</t>
  </si>
  <si>
    <t>Ilopango</t>
  </si>
  <si>
    <t>Mejicanos</t>
  </si>
  <si>
    <t>San Juan Opico</t>
  </si>
  <si>
    <t>Jiquilisco</t>
  </si>
  <si>
    <t>Cojutepeque</t>
  </si>
  <si>
    <t>Ciudad Barrios</t>
  </si>
  <si>
    <t>San Francisco Gotera</t>
  </si>
  <si>
    <t>Acajutla</t>
  </si>
  <si>
    <t>San Martín</t>
  </si>
  <si>
    <t>Aguilares</t>
  </si>
  <si>
    <t>Anamorós</t>
  </si>
  <si>
    <t>Conchagua</t>
  </si>
  <si>
    <t>Ciudad Arce</t>
  </si>
  <si>
    <t>Pasaquina</t>
  </si>
  <si>
    <t>Quezaltepeque</t>
  </si>
  <si>
    <t>Corinto</t>
  </si>
  <si>
    <t>San Alejo</t>
  </si>
  <si>
    <t>Chalchuapa</t>
  </si>
  <si>
    <t>Delgado</t>
  </si>
  <si>
    <t>El Tránsito</t>
  </si>
  <si>
    <t>San Pablo Tacachico</t>
  </si>
  <si>
    <t>San Marcos</t>
  </si>
  <si>
    <t>Santiago Nonualco</t>
  </si>
  <si>
    <t>Antiguo Cuscatlán</t>
  </si>
  <si>
    <t>Chirilagua</t>
  </si>
  <si>
    <t>Tonacatepeque</t>
  </si>
  <si>
    <t>Santiago De María</t>
  </si>
  <si>
    <t>SAN SALVADOR, 12 DE FEBRERO 2020</t>
  </si>
  <si>
    <t>Estados Unidos</t>
  </si>
  <si>
    <t>Canadá</t>
  </si>
  <si>
    <t>España</t>
  </si>
  <si>
    <t>Italia</t>
  </si>
  <si>
    <t>México</t>
  </si>
  <si>
    <t>Panamá</t>
  </si>
  <si>
    <t>Reino Unido</t>
  </si>
  <si>
    <t>Guatemala</t>
  </si>
  <si>
    <t>Australia</t>
  </si>
  <si>
    <t>Costa Rica</t>
  </si>
  <si>
    <t>Honduras</t>
  </si>
  <si>
    <t>Nicaragua</t>
  </si>
  <si>
    <t>Suecia</t>
  </si>
  <si>
    <t>Alemania</t>
  </si>
  <si>
    <t>Belice</t>
  </si>
  <si>
    <t>Emiratos Árabes Unidos</t>
  </si>
  <si>
    <t>Uruguay</t>
  </si>
  <si>
    <t>Francia</t>
  </si>
  <si>
    <t>Suiza</t>
  </si>
  <si>
    <t>Ecuador</t>
  </si>
  <si>
    <t>Bélgica</t>
  </si>
  <si>
    <t>República Dominicana</t>
  </si>
  <si>
    <t>Colombia</t>
  </si>
  <si>
    <t>Chile</t>
  </si>
  <si>
    <t>Puerto Rico</t>
  </si>
  <si>
    <t>Perú</t>
  </si>
  <si>
    <t>Irlanda</t>
  </si>
  <si>
    <t>Brasil</t>
  </si>
  <si>
    <t>Países Bajos</t>
  </si>
  <si>
    <t>República Checa</t>
  </si>
  <si>
    <t>Israel</t>
  </si>
  <si>
    <t>Catar</t>
  </si>
  <si>
    <t>China</t>
  </si>
  <si>
    <t>Austria</t>
  </si>
  <si>
    <t>Argentina</t>
  </si>
  <si>
    <t>Noruega</t>
  </si>
  <si>
    <t>Haití</t>
  </si>
  <si>
    <t>Taiwán</t>
  </si>
  <si>
    <t>Bolivia</t>
  </si>
  <si>
    <t>Filipinas</t>
  </si>
  <si>
    <t>Polonia</t>
  </si>
  <si>
    <t>Japón</t>
  </si>
  <si>
    <t>Paraguay</t>
  </si>
  <si>
    <t>Jordania</t>
  </si>
  <si>
    <t>Hong Kong</t>
  </si>
  <si>
    <t>Grecia</t>
  </si>
  <si>
    <t>Participación del valor en 2020</t>
  </si>
  <si>
    <t>Participación en 2020</t>
  </si>
  <si>
    <t>Participación del valor 
en 2020</t>
  </si>
  <si>
    <t>Remesas con abono a cuenta:</t>
  </si>
  <si>
    <t>Remesas sin abono a cuenta:</t>
  </si>
  <si>
    <t>Es la persona jurídica con domicilio en la República de El Salvador que establece una relación contractual con una o más Empresas de Transferencia de Dinero, que realizan operaciones de envío o recepción de dinero, sistemática o sustancialmente, por cualquier medio, a nivel nacional e internacional, según NRP-19.</t>
  </si>
  <si>
    <t>Persona jurídica nacional o extranjera que cumpliendo los requisitos de su país de origen presta el servicio de envío o recepción de dinero, sistemática o sustancialmente, por cualquier medio, sean propios o de terceros, según NRP-19.</t>
  </si>
  <si>
    <t>Son calificadas como remesas en especie y constituyen las recargas realizadas desde el exterior a teléfonos celulares de residentes en El Salvador.</t>
  </si>
  <si>
    <t>El país donde se encuentra el remitente de remesas familiares, según NRP-19.</t>
  </si>
  <si>
    <t xml:space="preserve">NRP-19: </t>
  </si>
  <si>
    <t>Normas Técnicas para el registro, obligaciones y funcionamiento de entidades que realizan operaciones de envío o recepción de dinero.</t>
  </si>
  <si>
    <t>Remesas abonadas a cuentas bancarias.</t>
  </si>
  <si>
    <t>Remesas cobradas en ventanillas dispuestas en diferentes puntos por los agentes y corresponsales.</t>
  </si>
  <si>
    <t>Islandia</t>
  </si>
  <si>
    <t>Jucuapa</t>
  </si>
  <si>
    <t>Finlandia</t>
  </si>
  <si>
    <t>Resto de países</t>
  </si>
  <si>
    <t>Enero - Junio</t>
  </si>
  <si>
    <t>SAN SALVADOR, 15 DE JULIO 2020</t>
  </si>
  <si>
    <t>Portugal</t>
  </si>
  <si>
    <t>Aruba</t>
  </si>
  <si>
    <t>Cuscatancingo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</si>
</sst>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1">
    <numFmt numFmtId="44" formatCode="_-&quot;$&quot;* #,##0.00_-;\-&quot;$&quot;* #,##0.00_-;_-&quot;$&quot;* &quot;-&quot;??_-;_-@_-"/>
    <numFmt numFmtId="43" formatCode="_-* #,##0.00_-;\-* #,##0.00_-;_-* &quot;-&quot;??_-;_-@_-"/>
    <numFmt numFmtId="164" formatCode="_-* #,##0.0_-;\-* #,##0.0_-;_-* &quot;-&quot;??_-;_-@_-"/>
    <numFmt numFmtId="165" formatCode="0.0"/>
    <numFmt numFmtId="166" formatCode="0.0%"/>
    <numFmt numFmtId="167" formatCode="0.000000000000"/>
    <numFmt numFmtId="168" formatCode="_-* #,##0.000000_-;\-* #,##0.000000_-;_-* &quot;-&quot;??_-;_-@_-"/>
    <numFmt numFmtId="169" formatCode="_-* #,##0.000000000000000_-;\-* #,##0.000000000000000_-;_-* &quot;-&quot;??_-;_-@_-"/>
    <numFmt numFmtId="170" formatCode="0.0000000"/>
    <numFmt numFmtId="171" formatCode="General_)"/>
    <numFmt numFmtId="172" formatCode="0.000000"/>
    <numFmt numFmtId="173" formatCode="0.0000"/>
    <numFmt numFmtId="174" formatCode="0.0000000000000000000"/>
    <numFmt numFmtId="175" formatCode="#,##0.0;\-#,##0.0"/>
    <numFmt numFmtId="176" formatCode="#,##0.000;\-#,##0.000"/>
    <numFmt numFmtId="177" formatCode="_-* #,##0.00\ _¢_-;\-* #,##0.00\ _¢_-;_-* &quot;-&quot;??\ _¢_-;_-@_-"/>
    <numFmt numFmtId="178" formatCode="_-* #,##0.0\ _¢_-;\-* #,##0.0\ _¢_-;_-* &quot;-&quot;??\ _¢_-;_-@_-"/>
    <numFmt numFmtId="179" formatCode="#,##0.000000;\-#,##0.000000"/>
    <numFmt numFmtId="180" formatCode="#,##0.0000000000000000000"/>
    <numFmt numFmtId="181" formatCode="#,##0_ ;\-#,##0\ "/>
    <numFmt numFmtId="182" formatCode="_-* #,##0.0000000_-;\-* #,##0.0000000_-;_-* &quot;-&quot;??_-;_-@_-"/>
  </numFmts>
  <fonts count="33" x14ac:knownFonts="1">
    <font>
      <sz val="11"/>
      <color theme="1"/>
      <name val="Calibri"/>
      <family val="2"/>
      <scheme val="minor"/>
    </font>
    <font>
      <sz val="11"/>
      <color theme="1"/>
      <name val="Calibri"/>
      <family val="2"/>
      <scheme val="minor"/>
    </font>
    <font>
      <b/>
      <sz val="11"/>
      <color theme="1"/>
      <name val="Calibri"/>
      <family val="2"/>
      <scheme val="minor"/>
    </font>
    <font>
      <b/>
      <sz val="14"/>
      <color theme="1"/>
      <name val="Calibri"/>
      <family val="2"/>
      <scheme val="minor"/>
    </font>
    <font>
      <u/>
      <sz val="11"/>
      <color theme="10"/>
      <name val="Calibri"/>
      <family val="2"/>
      <scheme val="minor"/>
    </font>
    <font>
      <sz val="10"/>
      <name val="Arial"/>
      <family val="2"/>
    </font>
    <font>
      <sz val="12"/>
      <name val="Calibri"/>
      <family val="2"/>
      <scheme val="minor"/>
    </font>
    <font>
      <b/>
      <sz val="12"/>
      <color theme="1"/>
      <name val="Calibri"/>
      <family val="2"/>
      <scheme val="minor"/>
    </font>
    <font>
      <sz val="14"/>
      <color theme="1"/>
      <name val="Calibri"/>
      <family val="2"/>
      <scheme val="minor"/>
    </font>
    <font>
      <sz val="12"/>
      <color theme="1"/>
      <name val="Calibri"/>
      <family val="2"/>
      <scheme val="minor"/>
    </font>
    <font>
      <b/>
      <sz val="16"/>
      <color theme="1"/>
      <name val="Calibri"/>
      <family val="2"/>
      <scheme val="minor"/>
    </font>
    <font>
      <b/>
      <sz val="10"/>
      <color theme="1"/>
      <name val="Calibri"/>
      <family val="2"/>
      <scheme val="minor"/>
    </font>
    <font>
      <sz val="10"/>
      <name val="Calibri"/>
      <family val="2"/>
      <scheme val="minor"/>
    </font>
    <font>
      <sz val="10"/>
      <name val="Helv"/>
    </font>
    <font>
      <u/>
      <sz val="10"/>
      <color indexed="12"/>
      <name val="Arial"/>
      <family val="2"/>
    </font>
    <font>
      <sz val="14"/>
      <name val="Calibri"/>
      <family val="2"/>
      <scheme val="minor"/>
    </font>
    <font>
      <b/>
      <sz val="18"/>
      <color theme="1"/>
      <name val="Calibri"/>
      <family val="2"/>
      <scheme val="minor"/>
    </font>
    <font>
      <b/>
      <sz val="20"/>
      <color theme="1"/>
      <name val="Calibri"/>
      <family val="2"/>
      <scheme val="minor"/>
    </font>
    <font>
      <b/>
      <sz val="18"/>
      <name val="Calibri"/>
      <family val="2"/>
      <scheme val="minor"/>
    </font>
    <font>
      <u/>
      <sz val="14"/>
      <color theme="10"/>
      <name val="Calibri"/>
      <family val="2"/>
      <scheme val="minor"/>
    </font>
    <font>
      <b/>
      <sz val="14"/>
      <color rgb="FFFF0000"/>
      <name val="Calibri"/>
      <family val="2"/>
      <scheme val="minor"/>
    </font>
    <font>
      <b/>
      <sz val="16"/>
      <color rgb="FF2D3A59"/>
      <name val="Calibri"/>
      <family val="2"/>
      <scheme val="minor"/>
    </font>
    <font>
      <b/>
      <vertAlign val="superscript"/>
      <sz val="14"/>
      <color theme="1"/>
      <name val="Calibri"/>
      <family val="2"/>
      <scheme val="minor"/>
    </font>
    <font>
      <b/>
      <sz val="14"/>
      <name val="Calibri"/>
      <family val="2"/>
      <scheme val="minor"/>
    </font>
    <font>
      <sz val="11"/>
      <name val="Calibri"/>
      <family val="2"/>
      <scheme val="minor"/>
    </font>
    <font>
      <b/>
      <sz val="11"/>
      <name val="Calibri"/>
      <family val="2"/>
      <scheme val="minor"/>
    </font>
    <font>
      <b/>
      <sz val="10"/>
      <name val="Calibri"/>
      <family val="2"/>
      <scheme val="minor"/>
    </font>
    <font>
      <sz val="9"/>
      <color rgb="FF333333"/>
      <name val="Calibri"/>
      <family val="2"/>
      <scheme val="minor"/>
    </font>
    <font>
      <sz val="16"/>
      <name val="Calibri"/>
      <family val="2"/>
      <scheme val="minor"/>
    </font>
    <font>
      <sz val="16"/>
      <color theme="1"/>
      <name val="Calibri"/>
      <family val="2"/>
      <scheme val="minor"/>
    </font>
    <font>
      <sz val="13"/>
      <name val="Calibri"/>
      <family val="2"/>
      <scheme val="minor"/>
    </font>
    <font>
      <sz val="13"/>
      <color theme="1"/>
      <name val="Calibri"/>
      <family val="2"/>
      <scheme val="minor"/>
    </font>
    <font>
      <b/>
      <sz val="12"/>
      <name val="Calibri"/>
      <family val="2"/>
      <scheme val="minor"/>
    </font>
  </fonts>
  <fills count="9">
    <fill>
      <patternFill patternType="none"/>
    </fill>
    <fill>
      <patternFill patternType="gray125"/>
    </fill>
    <fill>
      <patternFill patternType="solid">
        <fgColor theme="0" tint="-0.14999847407452621"/>
        <bgColor indexed="64"/>
      </patternFill>
    </fill>
    <fill>
      <patternFill patternType="solid">
        <fgColor theme="4" tint="0.59999389629810485"/>
        <bgColor indexed="64"/>
      </patternFill>
    </fill>
    <fill>
      <patternFill patternType="solid">
        <fgColor theme="0"/>
        <bgColor indexed="64"/>
      </patternFill>
    </fill>
    <fill>
      <patternFill patternType="solid">
        <fgColor theme="0"/>
        <bgColor indexed="8"/>
      </patternFill>
    </fill>
    <fill>
      <patternFill patternType="solid">
        <fgColor rgb="FFFFFFFF"/>
        <bgColor indexed="64"/>
      </patternFill>
    </fill>
    <fill>
      <patternFill patternType="solid">
        <fgColor theme="0" tint="-0.34998626667073579"/>
        <bgColor indexed="64"/>
      </patternFill>
    </fill>
    <fill>
      <patternFill patternType="solid">
        <fgColor theme="4" tint="0.79998168889431442"/>
        <bgColor indexed="64"/>
      </patternFill>
    </fill>
  </fills>
  <borders count="32">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theme="0" tint="-0.499984740745262"/>
      </left>
      <right/>
      <top/>
      <bottom/>
      <diagonal/>
    </border>
    <border>
      <left style="thin">
        <color indexed="64"/>
      </left>
      <right/>
      <top style="thin">
        <color indexed="64"/>
      </top>
      <bottom style="thin">
        <color theme="0" tint="-0.499984740745262"/>
      </bottom>
      <diagonal/>
    </border>
    <border>
      <left style="thin">
        <color theme="0" tint="-0.499984740745262"/>
      </left>
      <right/>
      <top style="thin">
        <color indexed="64"/>
      </top>
      <bottom style="thin">
        <color theme="0" tint="-0.499984740745262"/>
      </bottom>
      <diagonal/>
    </border>
    <border>
      <left style="thin">
        <color theme="0" tint="-0.499984740745262"/>
      </left>
      <right/>
      <top/>
      <bottom style="thin">
        <color indexed="64"/>
      </bottom>
      <diagonal/>
    </border>
    <border>
      <left style="thin">
        <color indexed="64"/>
      </left>
      <right style="thin">
        <color theme="0" tint="-0.499984740745262"/>
      </right>
      <top style="thin">
        <color indexed="64"/>
      </top>
      <bottom style="thin">
        <color theme="0" tint="-0.499984740745262"/>
      </bottom>
      <diagonal/>
    </border>
    <border>
      <left style="thin">
        <color indexed="64"/>
      </left>
      <right style="thin">
        <color theme="0" tint="-0.499984740745262"/>
      </right>
      <top/>
      <bottom/>
      <diagonal/>
    </border>
    <border>
      <left style="thin">
        <color indexed="64"/>
      </left>
      <right style="thin">
        <color theme="0" tint="-0.499984740745262"/>
      </right>
      <top/>
      <bottom style="thin">
        <color indexed="64"/>
      </bottom>
      <diagonal/>
    </border>
    <border>
      <left style="thin">
        <color theme="0" tint="-0.499984740745262"/>
      </left>
      <right style="thin">
        <color indexed="64"/>
      </right>
      <top/>
      <bottom/>
      <diagonal/>
    </border>
    <border>
      <left style="thin">
        <color theme="0" tint="-0.499984740745262"/>
      </left>
      <right style="thin">
        <color indexed="64"/>
      </right>
      <top/>
      <bottom style="thin">
        <color indexed="64"/>
      </bottom>
      <diagonal/>
    </border>
    <border>
      <left style="thin">
        <color theme="0" tint="-0.499984740745262"/>
      </left>
      <right style="thin">
        <color indexed="64"/>
      </right>
      <top style="thin">
        <color indexed="64"/>
      </top>
      <bottom style="thin">
        <color theme="0" tint="-0.499984740745262"/>
      </bottom>
      <diagonal/>
    </border>
    <border>
      <left/>
      <right style="thin">
        <color indexed="64"/>
      </right>
      <top style="thin">
        <color indexed="64"/>
      </top>
      <bottom style="thin">
        <color theme="0" tint="-0.499984740745262"/>
      </bottom>
      <diagonal/>
    </border>
    <border>
      <left/>
      <right style="thin">
        <color theme="0" tint="-0.499984740745262"/>
      </right>
      <top style="thin">
        <color indexed="64"/>
      </top>
      <bottom style="thin">
        <color theme="0" tint="-0.499984740745262"/>
      </bottom>
      <diagonal/>
    </border>
    <border>
      <left/>
      <right style="thin">
        <color theme="0" tint="-0.499984740745262"/>
      </right>
      <top/>
      <bottom/>
      <diagonal/>
    </border>
    <border>
      <left/>
      <right style="thin">
        <color theme="0" tint="-0.499984740745262"/>
      </right>
      <top/>
      <bottom style="thin">
        <color indexed="64"/>
      </bottom>
      <diagonal/>
    </border>
    <border>
      <left style="thin">
        <color indexed="64"/>
      </left>
      <right style="thin">
        <color indexed="64"/>
      </right>
      <top style="thin">
        <color indexed="64"/>
      </top>
      <bottom style="thin">
        <color theme="0" tint="-0.499984740745262"/>
      </bottom>
      <diagonal/>
    </border>
    <border>
      <left style="thin">
        <color indexed="64"/>
      </left>
      <right style="thin">
        <color theme="0" tint="-0.34998626667073579"/>
      </right>
      <top style="thin">
        <color indexed="64"/>
      </top>
      <bottom style="thin">
        <color indexed="64"/>
      </bottom>
      <diagonal/>
    </border>
  </borders>
  <cellStyleXfs count="14">
    <xf numFmtId="0" fontId="0" fillId="0" borderId="0"/>
    <xf numFmtId="43" fontId="1" fillId="0" borderId="0" applyFont="0" applyFill="0" applyBorder="0" applyAlignment="0" applyProtection="0"/>
    <xf numFmtId="0" fontId="4" fillId="0" borderId="0" applyNumberFormat="0" applyFill="0" applyBorder="0" applyAlignment="0" applyProtection="0"/>
    <xf numFmtId="0" fontId="5" fillId="0" borderId="0"/>
    <xf numFmtId="0" fontId="1" fillId="0" borderId="0"/>
    <xf numFmtId="9"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171" fontId="13" fillId="0" borderId="0"/>
    <xf numFmtId="9" fontId="5" fillId="0" borderId="0" applyFont="0" applyFill="0" applyBorder="0" applyAlignment="0" applyProtection="0"/>
    <xf numFmtId="177" fontId="5" fillId="0" borderId="0" applyFont="0" applyFill="0" applyBorder="0" applyAlignment="0" applyProtection="0"/>
    <xf numFmtId="0" fontId="5" fillId="0" borderId="0"/>
    <xf numFmtId="0" fontId="14" fillId="0" borderId="0" applyNumberFormat="0" applyFill="0" applyBorder="0" applyAlignment="0" applyProtection="0">
      <alignment vertical="top"/>
      <protection locked="0"/>
    </xf>
    <xf numFmtId="44" fontId="1" fillId="0" borderId="0" applyFont="0" applyFill="0" applyBorder="0" applyAlignment="0" applyProtection="0"/>
  </cellStyleXfs>
  <cellXfs count="449">
    <xf numFmtId="0" fontId="0" fillId="0" borderId="0" xfId="0"/>
    <xf numFmtId="164" fontId="0" fillId="0" borderId="0" xfId="1" applyNumberFormat="1" applyFont="1"/>
    <xf numFmtId="43" fontId="0" fillId="0" borderId="0" xfId="0" applyNumberFormat="1"/>
    <xf numFmtId="164" fontId="0" fillId="0" borderId="0" xfId="0" applyNumberFormat="1"/>
    <xf numFmtId="0" fontId="0" fillId="0" borderId="0" xfId="0" applyAlignment="1">
      <alignment horizontal="center" vertical="center"/>
    </xf>
    <xf numFmtId="0" fontId="4" fillId="0" borderId="0" xfId="2"/>
    <xf numFmtId="0" fontId="1" fillId="0" borderId="0" xfId="4" applyBorder="1"/>
    <xf numFmtId="0" fontId="1" fillId="0" borderId="0" xfId="4"/>
    <xf numFmtId="0" fontId="8" fillId="0" borderId="0" xfId="4" applyFont="1" applyFill="1" applyBorder="1"/>
    <xf numFmtId="0" fontId="3" fillId="0" borderId="0" xfId="4" applyFont="1" applyFill="1" applyBorder="1"/>
    <xf numFmtId="0" fontId="9" fillId="0" borderId="0" xfId="0" applyFont="1"/>
    <xf numFmtId="0" fontId="9" fillId="0" borderId="0" xfId="0" applyFont="1" applyAlignment="1">
      <alignment vertical="top" wrapText="1"/>
    </xf>
    <xf numFmtId="0" fontId="9" fillId="0" borderId="0" xfId="0" applyFont="1" applyAlignment="1">
      <alignment vertical="top"/>
    </xf>
    <xf numFmtId="0" fontId="3" fillId="0" borderId="0" xfId="0" applyFont="1" applyAlignment="1">
      <alignment horizontal="left"/>
    </xf>
    <xf numFmtId="0" fontId="9" fillId="0" borderId="5" xfId="0" applyFont="1" applyBorder="1"/>
    <xf numFmtId="0" fontId="9" fillId="0" borderId="9" xfId="0" applyFont="1" applyBorder="1"/>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0" fontId="9" fillId="0" borderId="2" xfId="0" applyFont="1" applyBorder="1" applyAlignment="1">
      <alignment horizontal="center" vertical="center"/>
    </xf>
    <xf numFmtId="164" fontId="9" fillId="0" borderId="5" xfId="1" applyNumberFormat="1" applyFont="1" applyBorder="1"/>
    <xf numFmtId="164" fontId="9" fillId="0" borderId="9" xfId="1" applyNumberFormat="1" applyFont="1" applyFill="1" applyBorder="1"/>
    <xf numFmtId="164" fontId="9" fillId="0" borderId="2" xfId="1" applyNumberFormat="1" applyFont="1" applyFill="1" applyBorder="1"/>
    <xf numFmtId="164" fontId="9" fillId="0" borderId="5" xfId="1" applyNumberFormat="1" applyFont="1" applyFill="1" applyBorder="1"/>
    <xf numFmtId="0" fontId="9" fillId="0" borderId="10" xfId="0" applyFont="1" applyBorder="1" applyAlignment="1">
      <alignment horizontal="center" vertical="center"/>
    </xf>
    <xf numFmtId="164" fontId="9" fillId="0" borderId="7" xfId="1" applyNumberFormat="1" applyFont="1" applyBorder="1"/>
    <xf numFmtId="0" fontId="7" fillId="3" borderId="11" xfId="0" applyFont="1" applyFill="1" applyBorder="1" applyAlignment="1">
      <alignment horizontal="left" vertical="center"/>
    </xf>
    <xf numFmtId="164" fontId="9" fillId="0" borderId="0" xfId="1" applyNumberFormat="1" applyFont="1" applyBorder="1"/>
    <xf numFmtId="164" fontId="9" fillId="0" borderId="9" xfId="1" applyNumberFormat="1" applyFont="1" applyBorder="1"/>
    <xf numFmtId="0" fontId="2" fillId="0" borderId="0" xfId="0" applyFont="1" applyAlignment="1">
      <alignment horizontal="center"/>
    </xf>
    <xf numFmtId="0" fontId="9" fillId="0" borderId="9" xfId="0" applyFont="1" applyBorder="1" applyAlignment="1">
      <alignment horizontal="center" vertical="center"/>
    </xf>
    <xf numFmtId="164" fontId="9" fillId="0" borderId="9" xfId="1" applyNumberFormat="1" applyFont="1" applyBorder="1" applyAlignment="1">
      <alignment horizontal="right"/>
    </xf>
    <xf numFmtId="164" fontId="9" fillId="0" borderId="6" xfId="1" applyNumberFormat="1" applyFont="1" applyBorder="1" applyAlignment="1">
      <alignment horizontal="right"/>
    </xf>
    <xf numFmtId="168" fontId="0" fillId="0" borderId="0" xfId="1" applyNumberFormat="1" applyFont="1"/>
    <xf numFmtId="164" fontId="9" fillId="0" borderId="8" xfId="1" applyNumberFormat="1" applyFont="1" applyBorder="1" applyAlignment="1">
      <alignment horizontal="right"/>
    </xf>
    <xf numFmtId="164" fontId="9" fillId="0" borderId="6" xfId="1" applyNumberFormat="1" applyFont="1" applyFill="1" applyBorder="1"/>
    <xf numFmtId="0" fontId="2" fillId="0" borderId="0" xfId="0" applyFont="1" applyAlignment="1">
      <alignment horizontal="left"/>
    </xf>
    <xf numFmtId="0" fontId="11" fillId="0" borderId="0" xfId="0" applyFont="1" applyAlignment="1">
      <alignment horizontal="left"/>
    </xf>
    <xf numFmtId="0" fontId="7" fillId="2" borderId="1"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3" xfId="0" applyFont="1" applyFill="1" applyBorder="1" applyAlignment="1">
      <alignment horizontal="center" vertical="center"/>
    </xf>
    <xf numFmtId="164" fontId="9" fillId="0" borderId="0" xfId="1" applyNumberFormat="1" applyFont="1" applyFill="1" applyBorder="1"/>
    <xf numFmtId="164" fontId="7" fillId="3" borderId="7" xfId="0" applyNumberFormat="1" applyFont="1" applyFill="1" applyBorder="1" applyAlignment="1">
      <alignment horizontal="center" vertical="center"/>
    </xf>
    <xf numFmtId="171" fontId="12" fillId="4" borderId="0" xfId="8" applyFont="1" applyFill="1"/>
    <xf numFmtId="171" fontId="12" fillId="7" borderId="0" xfId="8" applyFont="1" applyFill="1"/>
    <xf numFmtId="0" fontId="10" fillId="0" borderId="0" xfId="0" applyFont="1" applyAlignment="1">
      <alignment horizontal="left"/>
    </xf>
    <xf numFmtId="171" fontId="15" fillId="0" borderId="0" xfId="8" applyFont="1" applyFill="1" applyAlignment="1">
      <alignment horizontal="right"/>
    </xf>
    <xf numFmtId="171" fontId="15" fillId="0" borderId="0" xfId="8" applyFont="1"/>
    <xf numFmtId="173" fontId="15" fillId="0" borderId="0" xfId="8" applyNumberFormat="1" applyFont="1" applyFill="1"/>
    <xf numFmtId="171" fontId="15" fillId="0" borderId="0" xfId="8" applyFont="1" applyBorder="1"/>
    <xf numFmtId="171" fontId="15" fillId="4" borderId="0" xfId="8" applyFont="1" applyFill="1"/>
    <xf numFmtId="171" fontId="15" fillId="0" borderId="0" xfId="8" applyFont="1" applyFill="1"/>
    <xf numFmtId="0" fontId="2" fillId="0" borderId="0" xfId="0" applyFont="1"/>
    <xf numFmtId="164" fontId="9" fillId="0" borderId="2" xfId="0" applyNumberFormat="1" applyFont="1" applyBorder="1"/>
    <xf numFmtId="164" fontId="9" fillId="0" borderId="9" xfId="0" applyNumberFormat="1" applyFont="1" applyBorder="1"/>
    <xf numFmtId="164" fontId="9" fillId="0" borderId="10" xfId="0" applyNumberFormat="1" applyFont="1" applyBorder="1"/>
    <xf numFmtId="0" fontId="8" fillId="0" borderId="0" xfId="0" applyFont="1"/>
    <xf numFmtId="0" fontId="19" fillId="0" borderId="0" xfId="2" applyFont="1"/>
    <xf numFmtId="164" fontId="3" fillId="3" borderId="14" xfId="6" applyNumberFormat="1" applyFont="1" applyFill="1" applyBorder="1" applyAlignment="1">
      <alignment horizontal="center" vertical="center"/>
    </xf>
    <xf numFmtId="164" fontId="3" fillId="3" borderId="14" xfId="1" applyNumberFormat="1" applyFont="1" applyFill="1" applyBorder="1" applyAlignment="1">
      <alignment horizontal="center" vertical="center"/>
    </xf>
    <xf numFmtId="164" fontId="3" fillId="3" borderId="8" xfId="1" applyNumberFormat="1" applyFont="1" applyFill="1" applyBorder="1" applyAlignment="1">
      <alignment horizontal="center" vertical="center"/>
    </xf>
    <xf numFmtId="166" fontId="3" fillId="3" borderId="1" xfId="5" applyNumberFormat="1" applyFont="1" applyFill="1" applyBorder="1"/>
    <xf numFmtId="0" fontId="3" fillId="3" borderId="11" xfId="0" applyFont="1" applyFill="1" applyBorder="1"/>
    <xf numFmtId="164" fontId="3" fillId="3" borderId="14" xfId="1" applyNumberFormat="1" applyFont="1" applyFill="1" applyBorder="1"/>
    <xf numFmtId="164" fontId="3" fillId="3" borderId="8" xfId="1" applyNumberFormat="1" applyFont="1" applyFill="1" applyBorder="1"/>
    <xf numFmtId="0" fontId="3" fillId="2" borderId="13" xfId="4" applyFont="1" applyFill="1" applyBorder="1" applyAlignment="1">
      <alignment horizontal="center"/>
    </xf>
    <xf numFmtId="0" fontId="8" fillId="0" borderId="0" xfId="4" applyFont="1" applyBorder="1"/>
    <xf numFmtId="0" fontId="8" fillId="0" borderId="0" xfId="4" applyFont="1"/>
    <xf numFmtId="169" fontId="3" fillId="0" borderId="0" xfId="1" applyNumberFormat="1" applyFont="1" applyFill="1" applyBorder="1"/>
    <xf numFmtId="0" fontId="8" fillId="0" borderId="0" xfId="4" applyFont="1" applyFill="1"/>
    <xf numFmtId="0" fontId="20" fillId="0" borderId="0" xfId="4" applyFont="1" applyFill="1" applyBorder="1"/>
    <xf numFmtId="164" fontId="8" fillId="0" borderId="0" xfId="6" applyNumberFormat="1" applyFont="1" applyFill="1" applyBorder="1" applyAlignment="1">
      <alignment horizontal="center" vertical="center"/>
    </xf>
    <xf numFmtId="164" fontId="8" fillId="0" borderId="0" xfId="1" applyNumberFormat="1" applyFont="1" applyFill="1" applyBorder="1" applyAlignment="1">
      <alignment horizontal="center" vertical="center"/>
    </xf>
    <xf numFmtId="164" fontId="8" fillId="0" borderId="6" xfId="1" applyNumberFormat="1" applyFont="1" applyFill="1" applyBorder="1" applyAlignment="1">
      <alignment horizontal="center" vertical="center"/>
    </xf>
    <xf numFmtId="164" fontId="8" fillId="0" borderId="5" xfId="1" applyNumberFormat="1" applyFont="1" applyFill="1" applyBorder="1" applyAlignment="1">
      <alignment horizontal="right"/>
    </xf>
    <xf numFmtId="164" fontId="8" fillId="0" borderId="14" xfId="1" applyNumberFormat="1" applyFont="1" applyFill="1" applyBorder="1" applyAlignment="1">
      <alignment horizontal="center" vertical="center"/>
    </xf>
    <xf numFmtId="164" fontId="8" fillId="0" borderId="0" xfId="4" applyNumberFormat="1" applyFont="1"/>
    <xf numFmtId="167" fontId="8" fillId="0" borderId="0" xfId="4" applyNumberFormat="1" applyFont="1" applyFill="1"/>
    <xf numFmtId="0" fontId="8" fillId="0" borderId="3" xfId="0" applyFont="1" applyBorder="1"/>
    <xf numFmtId="166" fontId="8" fillId="0" borderId="9" xfId="7" applyNumberFormat="1" applyFont="1" applyFill="1" applyBorder="1"/>
    <xf numFmtId="0" fontId="8" fillId="0" borderId="5" xfId="0" applyFont="1" applyBorder="1"/>
    <xf numFmtId="164" fontId="8" fillId="0" borderId="5" xfId="1" applyNumberFormat="1" applyFont="1" applyBorder="1"/>
    <xf numFmtId="164" fontId="8" fillId="0" borderId="5" xfId="1" applyNumberFormat="1" applyFont="1" applyBorder="1" applyAlignment="1">
      <alignment horizontal="right"/>
    </xf>
    <xf numFmtId="0" fontId="8" fillId="0" borderId="7" xfId="0" applyFont="1" applyBorder="1"/>
    <xf numFmtId="164" fontId="8" fillId="0" borderId="7" xfId="1" applyNumberFormat="1" applyFont="1" applyBorder="1"/>
    <xf numFmtId="164" fontId="8" fillId="0" borderId="14" xfId="1" applyNumberFormat="1" applyFont="1" applyBorder="1"/>
    <xf numFmtId="164" fontId="8" fillId="0" borderId="14" xfId="1" applyNumberFormat="1" applyFont="1" applyBorder="1" applyAlignment="1">
      <alignment horizontal="right"/>
    </xf>
    <xf numFmtId="164" fontId="8" fillId="0" borderId="8" xfId="1" applyNumberFormat="1" applyFont="1" applyFill="1" applyBorder="1" applyAlignment="1">
      <alignment horizontal="center" vertical="center"/>
    </xf>
    <xf numFmtId="166" fontId="8" fillId="0" borderId="10" xfId="7" applyNumberFormat="1" applyFont="1" applyFill="1" applyBorder="1"/>
    <xf numFmtId="43" fontId="8" fillId="0" borderId="0" xfId="0" applyNumberFormat="1" applyFont="1"/>
    <xf numFmtId="166" fontId="8" fillId="0" borderId="6" xfId="7" applyNumberFormat="1" applyFont="1" applyBorder="1"/>
    <xf numFmtId="166" fontId="8" fillId="0" borderId="8" xfId="7" applyNumberFormat="1" applyFont="1" applyBorder="1"/>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13" xfId="4" applyFont="1" applyFill="1" applyBorder="1" applyAlignment="1">
      <alignment horizontal="center" vertical="center"/>
    </xf>
    <xf numFmtId="0" fontId="3" fillId="2" borderId="12" xfId="4" applyFont="1" applyFill="1" applyBorder="1" applyAlignment="1">
      <alignment horizontal="center" vertical="center"/>
    </xf>
    <xf numFmtId="166" fontId="3" fillId="3" borderId="1" xfId="5" applyNumberFormat="1" applyFont="1" applyFill="1" applyBorder="1" applyAlignment="1">
      <alignment horizontal="center" vertical="center"/>
    </xf>
    <xf numFmtId="166" fontId="8" fillId="0" borderId="2" xfId="5" applyNumberFormat="1" applyFont="1" applyFill="1" applyBorder="1" applyAlignment="1">
      <alignment horizontal="center" vertical="center"/>
    </xf>
    <xf numFmtId="166" fontId="8" fillId="0" borderId="9" xfId="5" applyNumberFormat="1" applyFont="1" applyFill="1" applyBorder="1" applyAlignment="1">
      <alignment horizontal="center" vertical="center"/>
    </xf>
    <xf numFmtId="166" fontId="8" fillId="0" borderId="10" xfId="5" applyNumberFormat="1" applyFont="1" applyFill="1" applyBorder="1" applyAlignment="1">
      <alignment horizontal="center" vertical="center"/>
    </xf>
    <xf numFmtId="164" fontId="8" fillId="0" borderId="5" xfId="1" applyNumberFormat="1" applyFont="1" applyBorder="1" applyAlignment="1">
      <alignment horizontal="center" vertical="center"/>
    </xf>
    <xf numFmtId="164" fontId="8" fillId="0" borderId="14" xfId="6" applyNumberFormat="1" applyFont="1" applyFill="1" applyBorder="1" applyAlignment="1">
      <alignment horizontal="center" vertical="center"/>
    </xf>
    <xf numFmtId="164" fontId="8" fillId="0" borderId="7" xfId="1" applyNumberFormat="1" applyFont="1" applyBorder="1" applyAlignment="1">
      <alignment horizontal="center" vertical="center"/>
    </xf>
    <xf numFmtId="166" fontId="8" fillId="0" borderId="8" xfId="7" applyNumberFormat="1" applyFont="1" applyBorder="1" applyAlignment="1">
      <alignment horizontal="center" vertical="center"/>
    </xf>
    <xf numFmtId="0" fontId="3" fillId="3" borderId="1" xfId="4" applyFont="1" applyFill="1" applyBorder="1" applyAlignment="1">
      <alignment horizontal="left" vertical="center"/>
    </xf>
    <xf numFmtId="0" fontId="8" fillId="0" borderId="2" xfId="4" applyFont="1" applyFill="1" applyBorder="1" applyAlignment="1">
      <alignment horizontal="left" vertical="center"/>
    </xf>
    <xf numFmtId="0" fontId="8" fillId="0" borderId="9" xfId="4" applyFont="1" applyFill="1" applyBorder="1" applyAlignment="1">
      <alignment horizontal="left" vertical="center"/>
    </xf>
    <xf numFmtId="0" fontId="8" fillId="0" borderId="10" xfId="4" applyFont="1" applyFill="1" applyBorder="1" applyAlignment="1">
      <alignment horizontal="left" vertical="center"/>
    </xf>
    <xf numFmtId="164" fontId="3" fillId="3" borderId="11" xfId="1" applyNumberFormat="1" applyFont="1" applyFill="1" applyBorder="1" applyAlignment="1">
      <alignment horizontal="center" vertical="center"/>
    </xf>
    <xf numFmtId="0" fontId="7" fillId="0" borderId="5" xfId="0" applyFont="1" applyBorder="1"/>
    <xf numFmtId="164" fontId="7" fillId="0" borderId="9" xfId="1" applyNumberFormat="1" applyFont="1" applyBorder="1"/>
    <xf numFmtId="0" fontId="7" fillId="0" borderId="7" xfId="0" applyFont="1" applyBorder="1"/>
    <xf numFmtId="164" fontId="7" fillId="0" borderId="10" xfId="1" applyNumberFormat="1" applyFont="1" applyBorder="1"/>
    <xf numFmtId="0" fontId="15" fillId="0" borderId="0" xfId="2" applyFont="1"/>
    <xf numFmtId="0" fontId="15" fillId="0" borderId="0" xfId="0" applyFont="1"/>
    <xf numFmtId="164" fontId="8" fillId="0" borderId="0" xfId="1" applyNumberFormat="1" applyFont="1" applyFill="1" applyBorder="1" applyAlignment="1">
      <alignment horizontal="right" vertical="center"/>
    </xf>
    <xf numFmtId="164" fontId="8" fillId="0" borderId="6" xfId="1" applyNumberFormat="1" applyFont="1" applyFill="1" applyBorder="1" applyAlignment="1">
      <alignment horizontal="right" vertical="center"/>
    </xf>
    <xf numFmtId="0" fontId="9" fillId="0" borderId="3" xfId="0" applyFont="1" applyBorder="1"/>
    <xf numFmtId="0" fontId="9" fillId="0" borderId="2" xfId="0" applyFont="1" applyBorder="1"/>
    <xf numFmtId="164" fontId="9" fillId="0" borderId="3" xfId="1" applyNumberFormat="1" applyFont="1" applyBorder="1"/>
    <xf numFmtId="164" fontId="9" fillId="0" borderId="3" xfId="1" applyNumberFormat="1" applyFont="1" applyFill="1" applyBorder="1"/>
    <xf numFmtId="164" fontId="9" fillId="0" borderId="4" xfId="1" applyNumberFormat="1" applyFont="1" applyFill="1" applyBorder="1"/>
    <xf numFmtId="164" fontId="9" fillId="0" borderId="15" xfId="1" applyNumberFormat="1" applyFont="1" applyFill="1" applyBorder="1"/>
    <xf numFmtId="164" fontId="9" fillId="0" borderId="10" xfId="1" applyNumberFormat="1" applyFont="1" applyBorder="1" applyAlignment="1">
      <alignment horizontal="right"/>
    </xf>
    <xf numFmtId="164" fontId="9" fillId="0" borderId="14" xfId="1" applyNumberFormat="1" applyFont="1" applyBorder="1" applyAlignment="1">
      <alignment horizontal="right"/>
    </xf>
    <xf numFmtId="164" fontId="8" fillId="0" borderId="15" xfId="6" applyNumberFormat="1" applyFont="1" applyFill="1" applyBorder="1" applyAlignment="1">
      <alignment horizontal="center" vertical="center"/>
    </xf>
    <xf numFmtId="164" fontId="8" fillId="0" borderId="3" xfId="1" applyNumberFormat="1" applyFont="1" applyBorder="1" applyAlignment="1">
      <alignment horizontal="center" vertical="center"/>
    </xf>
    <xf numFmtId="166" fontId="8" fillId="0" borderId="4" xfId="7" applyNumberFormat="1" applyFont="1" applyBorder="1" applyAlignment="1">
      <alignment horizontal="center" vertical="center"/>
    </xf>
    <xf numFmtId="166" fontId="3" fillId="3" borderId="2" xfId="5" applyNumberFormat="1" applyFont="1" applyFill="1" applyBorder="1" applyAlignment="1">
      <alignment horizontal="center" vertical="center"/>
    </xf>
    <xf numFmtId="166" fontId="3" fillId="3" borderId="4" xfId="5" applyNumberFormat="1" applyFont="1" applyFill="1" applyBorder="1" applyAlignment="1">
      <alignment horizontal="center" vertical="center"/>
    </xf>
    <xf numFmtId="164" fontId="3" fillId="3" borderId="0" xfId="1" applyNumberFormat="1" applyFont="1" applyFill="1" applyBorder="1" applyAlignment="1">
      <alignment horizontal="center" vertical="center"/>
    </xf>
    <xf numFmtId="0" fontId="9" fillId="0" borderId="6" xfId="0" applyFont="1" applyBorder="1" applyAlignment="1"/>
    <xf numFmtId="0" fontId="9" fillId="0" borderId="8" xfId="0" applyFont="1" applyBorder="1" applyAlignment="1"/>
    <xf numFmtId="166" fontId="9" fillId="0" borderId="6" xfId="7" applyNumberFormat="1" applyFont="1" applyBorder="1"/>
    <xf numFmtId="166" fontId="7" fillId="0" borderId="6" xfId="7" applyNumberFormat="1" applyFont="1" applyBorder="1"/>
    <xf numFmtId="166" fontId="7" fillId="0" borderId="8" xfId="7" applyNumberFormat="1" applyFont="1" applyBorder="1"/>
    <xf numFmtId="166" fontId="7" fillId="3" borderId="1" xfId="7" applyNumberFormat="1" applyFont="1" applyFill="1" applyBorder="1" applyAlignment="1">
      <alignment vertical="center"/>
    </xf>
    <xf numFmtId="166" fontId="7" fillId="3" borderId="10" xfId="7" applyNumberFormat="1" applyFont="1" applyFill="1" applyBorder="1" applyAlignment="1">
      <alignment vertical="center"/>
    </xf>
    <xf numFmtId="166" fontId="7" fillId="0" borderId="6" xfId="7" applyNumberFormat="1" applyFont="1" applyBorder="1" applyAlignment="1">
      <alignment vertical="center"/>
    </xf>
    <xf numFmtId="166" fontId="9" fillId="0" borderId="6" xfId="7" applyNumberFormat="1" applyFont="1" applyBorder="1" applyAlignment="1">
      <alignment vertical="center"/>
    </xf>
    <xf numFmtId="166" fontId="7" fillId="0" borderId="8" xfId="7" applyNumberFormat="1" applyFont="1" applyBorder="1" applyAlignment="1">
      <alignment vertical="center"/>
    </xf>
    <xf numFmtId="166" fontId="9" fillId="0" borderId="2" xfId="7" applyNumberFormat="1" applyFont="1" applyFill="1" applyBorder="1"/>
    <xf numFmtId="166" fontId="9" fillId="0" borderId="9" xfId="7" applyNumberFormat="1" applyFont="1" applyFill="1" applyBorder="1"/>
    <xf numFmtId="166" fontId="9" fillId="0" borderId="10" xfId="7" applyNumberFormat="1" applyFont="1" applyFill="1" applyBorder="1"/>
    <xf numFmtId="166" fontId="9" fillId="0" borderId="4" xfId="7" applyNumberFormat="1" applyFont="1" applyBorder="1"/>
    <xf numFmtId="166" fontId="9" fillId="0" borderId="8" xfId="7" applyNumberFormat="1" applyFont="1" applyBorder="1"/>
    <xf numFmtId="166" fontId="8" fillId="0" borderId="6" xfId="7" applyNumberFormat="1" applyFont="1" applyBorder="1" applyAlignment="1">
      <alignment vertical="center"/>
    </xf>
    <xf numFmtId="166" fontId="8" fillId="0" borderId="8" xfId="7" applyNumberFormat="1" applyFont="1" applyBorder="1" applyAlignment="1">
      <alignment vertical="center"/>
    </xf>
    <xf numFmtId="43" fontId="0" fillId="0" borderId="0" xfId="1" applyFont="1"/>
    <xf numFmtId="164" fontId="3" fillId="8" borderId="13" xfId="6" applyNumberFormat="1" applyFont="1" applyFill="1" applyBorder="1" applyAlignment="1">
      <alignment horizontal="center" vertical="center"/>
    </xf>
    <xf numFmtId="164" fontId="3" fillId="8" borderId="12" xfId="6" applyNumberFormat="1" applyFont="1" applyFill="1" applyBorder="1" applyAlignment="1">
      <alignment horizontal="center" vertical="center"/>
    </xf>
    <xf numFmtId="164" fontId="3" fillId="8" borderId="13" xfId="1" applyNumberFormat="1" applyFont="1" applyFill="1" applyBorder="1" applyAlignment="1">
      <alignment horizontal="center" vertical="center"/>
    </xf>
    <xf numFmtId="166" fontId="3" fillId="8" borderId="1" xfId="5" applyNumberFormat="1" applyFont="1" applyFill="1" applyBorder="1" applyAlignment="1">
      <alignment horizontal="center" vertical="center"/>
    </xf>
    <xf numFmtId="166" fontId="3" fillId="8" borderId="12" xfId="5" applyNumberFormat="1" applyFont="1" applyFill="1" applyBorder="1" applyAlignment="1">
      <alignment horizontal="center" vertical="center"/>
    </xf>
    <xf numFmtId="0" fontId="9" fillId="0" borderId="0" xfId="4" applyFont="1"/>
    <xf numFmtId="0" fontId="1" fillId="0" borderId="0" xfId="4" applyFont="1"/>
    <xf numFmtId="0" fontId="1" fillId="0" borderId="0" xfId="4" applyFont="1" applyFill="1" applyBorder="1"/>
    <xf numFmtId="0" fontId="3" fillId="8" borderId="11" xfId="0" applyFont="1" applyFill="1" applyBorder="1"/>
    <xf numFmtId="164" fontId="3" fillId="8" borderId="11" xfId="1" applyNumberFormat="1" applyFont="1" applyFill="1" applyBorder="1"/>
    <xf numFmtId="164" fontId="3" fillId="8" borderId="13" xfId="1" applyNumberFormat="1" applyFont="1" applyFill="1" applyBorder="1"/>
    <xf numFmtId="164" fontId="3" fillId="8" borderId="12" xfId="1" applyNumberFormat="1" applyFont="1" applyFill="1" applyBorder="1"/>
    <xf numFmtId="166" fontId="3" fillId="8" borderId="1" xfId="5" applyNumberFormat="1" applyFont="1" applyFill="1" applyBorder="1"/>
    <xf numFmtId="164" fontId="3" fillId="8" borderId="11" xfId="1" applyNumberFormat="1" applyFont="1" applyFill="1" applyBorder="1" applyAlignment="1">
      <alignment horizontal="center" vertical="center"/>
    </xf>
    <xf numFmtId="0" fontId="9" fillId="0" borderId="9" xfId="0" applyFont="1" applyBorder="1" applyAlignment="1"/>
    <xf numFmtId="0" fontId="9" fillId="0" borderId="10" xfId="0" applyFont="1" applyBorder="1" applyAlignment="1"/>
    <xf numFmtId="164" fontId="8" fillId="0" borderId="0" xfId="1" applyNumberFormat="1" applyFont="1" applyFill="1" applyBorder="1" applyAlignment="1">
      <alignment horizontal="center"/>
    </xf>
    <xf numFmtId="164" fontId="8" fillId="0" borderId="8" xfId="1" applyNumberFormat="1" applyFont="1" applyFill="1" applyBorder="1" applyAlignment="1">
      <alignment horizontal="center"/>
    </xf>
    <xf numFmtId="164" fontId="8" fillId="0" borderId="8" xfId="1" applyNumberFormat="1" applyFont="1" applyBorder="1" applyAlignment="1">
      <alignment horizontal="right"/>
    </xf>
    <xf numFmtId="0" fontId="21" fillId="0" borderId="0" xfId="0" applyFont="1" applyAlignment="1">
      <alignment vertical="center"/>
    </xf>
    <xf numFmtId="182" fontId="0" fillId="0" borderId="0" xfId="1" applyNumberFormat="1" applyFont="1"/>
    <xf numFmtId="182" fontId="0" fillId="0" borderId="0" xfId="1" applyNumberFormat="1" applyFont="1" applyFill="1"/>
    <xf numFmtId="166" fontId="3" fillId="3" borderId="12" xfId="5" applyNumberFormat="1" applyFont="1" applyFill="1" applyBorder="1" applyAlignment="1">
      <alignment horizontal="center" vertical="center"/>
    </xf>
    <xf numFmtId="0" fontId="9" fillId="0" borderId="0" xfId="0" applyFont="1" applyAlignment="1">
      <alignment horizontal="justify" vertical="center" wrapText="1"/>
    </xf>
    <xf numFmtId="0" fontId="10" fillId="0" borderId="0" xfId="0" applyFont="1" applyAlignment="1">
      <alignment horizontal="center" vertical="center"/>
    </xf>
    <xf numFmtId="171" fontId="12" fillId="0" borderId="0" xfId="8" applyFont="1"/>
    <xf numFmtId="171" fontId="15" fillId="0" borderId="0" xfId="8" applyFont="1" applyFill="1" applyBorder="1"/>
    <xf numFmtId="171" fontId="12" fillId="0" borderId="0" xfId="8" applyFont="1" applyFill="1"/>
    <xf numFmtId="173" fontId="15" fillId="0" borderId="0" xfId="8" applyNumberFormat="1" applyFont="1" applyFill="1" applyBorder="1"/>
    <xf numFmtId="174" fontId="15" fillId="0" borderId="0" xfId="8" applyNumberFormat="1" applyFont="1" applyFill="1"/>
    <xf numFmtId="174" fontId="15" fillId="4" borderId="0" xfId="8" applyNumberFormat="1" applyFont="1" applyFill="1"/>
    <xf numFmtId="174" fontId="12" fillId="4" borderId="0" xfId="8" applyNumberFormat="1" applyFont="1" applyFill="1"/>
    <xf numFmtId="171" fontId="12" fillId="4" borderId="0" xfId="8" applyFont="1" applyFill="1" applyBorder="1"/>
    <xf numFmtId="171" fontId="25" fillId="4" borderId="0" xfId="8" applyFont="1" applyFill="1" applyBorder="1" applyAlignment="1">
      <alignment horizontal="center"/>
    </xf>
    <xf numFmtId="171" fontId="25" fillId="5" borderId="0" xfId="8" applyFont="1" applyFill="1" applyBorder="1" applyAlignment="1">
      <alignment horizontal="center"/>
    </xf>
    <xf numFmtId="171" fontId="12" fillId="0" borderId="0" xfId="8" applyFont="1" applyBorder="1"/>
    <xf numFmtId="171" fontId="25" fillId="4" borderId="0" xfId="8" applyFont="1" applyFill="1" applyBorder="1" applyAlignment="1" applyProtection="1">
      <alignment horizontal="center"/>
    </xf>
    <xf numFmtId="39" fontId="24" fillId="4" borderId="0" xfId="8" applyNumberFormat="1" applyFont="1" applyFill="1" applyBorder="1"/>
    <xf numFmtId="166" fontId="12" fillId="4" borderId="0" xfId="9" applyNumberFormat="1" applyFont="1" applyFill="1" applyBorder="1" applyAlignment="1" applyProtection="1"/>
    <xf numFmtId="176" fontId="12" fillId="4" borderId="0" xfId="8" applyNumberFormat="1" applyFont="1" applyFill="1" applyBorder="1" applyAlignment="1" applyProtection="1"/>
    <xf numFmtId="175" fontId="12" fillId="4" borderId="0" xfId="8" applyNumberFormat="1" applyFont="1" applyFill="1" applyBorder="1" applyAlignment="1" applyProtection="1"/>
    <xf numFmtId="39" fontId="12" fillId="4" borderId="0" xfId="8" applyNumberFormat="1" applyFont="1" applyFill="1" applyBorder="1" applyAlignment="1" applyProtection="1"/>
    <xf numFmtId="179" fontId="26" fillId="4" borderId="0" xfId="8" applyNumberFormat="1" applyFont="1" applyFill="1" applyBorder="1" applyAlignment="1" applyProtection="1">
      <alignment horizontal="right"/>
    </xf>
    <xf numFmtId="39" fontId="26" fillId="4" borderId="0" xfId="8" applyNumberFormat="1" applyFont="1" applyFill="1" applyBorder="1" applyAlignment="1" applyProtection="1">
      <alignment horizontal="right"/>
    </xf>
    <xf numFmtId="171" fontId="12" fillId="0" borderId="0" xfId="8" applyFont="1" applyFill="1" applyBorder="1"/>
    <xf numFmtId="39" fontId="26" fillId="0" borderId="0" xfId="8" applyNumberFormat="1" applyFont="1" applyFill="1" applyBorder="1" applyAlignment="1" applyProtection="1">
      <alignment horizontal="right"/>
    </xf>
    <xf numFmtId="0" fontId="27" fillId="0" borderId="0" xfId="0" applyFont="1"/>
    <xf numFmtId="165" fontId="15" fillId="6" borderId="0" xfId="8" applyNumberFormat="1" applyFont="1" applyFill="1" applyAlignment="1">
      <alignment horizontal="right"/>
    </xf>
    <xf numFmtId="2" fontId="15" fillId="6" borderId="0" xfId="8" applyNumberFormat="1" applyFont="1" applyFill="1" applyAlignment="1">
      <alignment horizontal="right"/>
    </xf>
    <xf numFmtId="165" fontId="15" fillId="0" borderId="0" xfId="8" applyNumberFormat="1" applyFont="1" applyFill="1"/>
    <xf numFmtId="180" fontId="15" fillId="0" borderId="0" xfId="8" applyNumberFormat="1" applyFont="1" applyFill="1" applyAlignment="1">
      <alignment horizontal="right"/>
    </xf>
    <xf numFmtId="171" fontId="15" fillId="0" borderId="0" xfId="8" quotePrefix="1" applyFont="1"/>
    <xf numFmtId="171" fontId="15" fillId="4" borderId="0" xfId="8" quotePrefix="1" applyFont="1" applyFill="1"/>
    <xf numFmtId="171" fontId="12" fillId="4" borderId="0" xfId="8" quotePrefix="1" applyFont="1" applyFill="1"/>
    <xf numFmtId="172" fontId="15" fillId="0" borderId="0" xfId="8" applyNumberFormat="1" applyFont="1" applyFill="1"/>
    <xf numFmtId="171" fontId="15" fillId="0" borderId="0" xfId="8" applyFont="1" applyAlignment="1">
      <alignment horizontal="right"/>
    </xf>
    <xf numFmtId="171" fontId="15" fillId="0" borderId="0" xfId="8" quotePrefix="1" applyFont="1" applyAlignment="1">
      <alignment horizontal="left"/>
    </xf>
    <xf numFmtId="171" fontId="15" fillId="4" borderId="0" xfId="8" quotePrefix="1" applyFont="1" applyFill="1" applyAlignment="1">
      <alignment horizontal="left"/>
    </xf>
    <xf numFmtId="171" fontId="12" fillId="4" borderId="0" xfId="8" quotePrefix="1" applyFont="1" applyFill="1" applyAlignment="1">
      <alignment horizontal="left"/>
    </xf>
    <xf numFmtId="165" fontId="12" fillId="0" borderId="0" xfId="8" applyNumberFormat="1" applyFont="1"/>
    <xf numFmtId="171" fontId="15" fillId="0" borderId="0" xfId="8" quotePrefix="1" applyFont="1" applyFill="1"/>
    <xf numFmtId="0" fontId="0" fillId="0" borderId="0" xfId="0" applyFont="1"/>
    <xf numFmtId="0" fontId="4" fillId="0" borderId="0" xfId="2" applyFont="1"/>
    <xf numFmtId="0" fontId="0" fillId="0" borderId="0" xfId="0" applyFont="1" applyAlignment="1">
      <alignment vertical="top" wrapText="1"/>
    </xf>
    <xf numFmtId="0" fontId="12" fillId="0" borderId="0" xfId="11" applyFont="1"/>
    <xf numFmtId="0" fontId="12" fillId="0" borderId="0" xfId="11" applyFont="1" applyAlignment="1">
      <alignment horizontal="center"/>
    </xf>
    <xf numFmtId="177" fontId="12" fillId="0" borderId="0" xfId="10" applyFont="1"/>
    <xf numFmtId="181" fontId="12" fillId="0" borderId="0" xfId="10" applyNumberFormat="1" applyFont="1"/>
    <xf numFmtId="170" fontId="12" fillId="0" borderId="0" xfId="11" applyNumberFormat="1" applyFont="1"/>
    <xf numFmtId="3" fontId="12" fillId="0" borderId="0" xfId="11" applyNumberFormat="1" applyFont="1"/>
    <xf numFmtId="171" fontId="23" fillId="0" borderId="0" xfId="11" applyNumberFormat="1" applyFont="1" applyFill="1" applyBorder="1" applyAlignment="1" applyProtection="1">
      <alignment horizontal="left"/>
    </xf>
    <xf numFmtId="3" fontId="23" fillId="0" borderId="0" xfId="11" applyNumberFormat="1" applyFont="1" applyFill="1" applyBorder="1" applyAlignment="1" applyProtection="1">
      <alignment horizontal="center"/>
    </xf>
    <xf numFmtId="0" fontId="12" fillId="0" borderId="0" xfId="11" applyFont="1" applyFill="1"/>
    <xf numFmtId="0" fontId="6" fillId="0" borderId="0" xfId="11" applyFont="1"/>
    <xf numFmtId="0" fontId="15" fillId="0" borderId="0" xfId="11" applyFont="1" applyAlignment="1">
      <alignment horizontal="center"/>
    </xf>
    <xf numFmtId="0" fontId="12" fillId="0" borderId="0" xfId="11" applyFont="1" applyBorder="1"/>
    <xf numFmtId="0" fontId="12" fillId="0" borderId="0" xfId="11" applyFont="1" applyBorder="1" applyAlignment="1">
      <alignment horizontal="center"/>
    </xf>
    <xf numFmtId="0" fontId="0" fillId="0" borderId="0" xfId="0" applyFont="1" applyAlignment="1">
      <alignment horizontal="center" vertical="center"/>
    </xf>
    <xf numFmtId="164" fontId="0" fillId="0" borderId="0" xfId="0" applyNumberFormat="1" applyFont="1"/>
    <xf numFmtId="168" fontId="0" fillId="0" borderId="0" xfId="0" applyNumberFormat="1" applyFont="1"/>
    <xf numFmtId="164" fontId="7" fillId="3" borderId="11" xfId="0" applyNumberFormat="1" applyFont="1" applyFill="1" applyBorder="1"/>
    <xf numFmtId="164" fontId="7" fillId="3" borderId="1" xfId="0" applyNumberFormat="1" applyFont="1" applyFill="1" applyBorder="1"/>
    <xf numFmtId="166" fontId="7" fillId="3" borderId="3" xfId="7" applyNumberFormat="1" applyFont="1" applyFill="1" applyBorder="1"/>
    <xf numFmtId="166" fontId="7" fillId="3" borderId="12" xfId="7" applyNumberFormat="1" applyFont="1" applyFill="1" applyBorder="1"/>
    <xf numFmtId="0" fontId="7" fillId="2" borderId="1"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2" xfId="0" applyFont="1" applyFill="1" applyBorder="1" applyAlignment="1">
      <alignment horizontal="center" vertical="center"/>
    </xf>
    <xf numFmtId="0" fontId="7" fillId="2" borderId="2" xfId="0" applyFont="1" applyFill="1" applyBorder="1" applyAlignment="1">
      <alignment horizontal="center" vertical="center"/>
    </xf>
    <xf numFmtId="164" fontId="8" fillId="0" borderId="6" xfId="1" applyNumberFormat="1" applyFont="1" applyFill="1" applyBorder="1" applyAlignment="1">
      <alignment horizontal="center"/>
    </xf>
    <xf numFmtId="0" fontId="3" fillId="2" borderId="4" xfId="4" applyFont="1" applyFill="1" applyBorder="1" applyAlignment="1">
      <alignment horizontal="center" vertical="center"/>
    </xf>
    <xf numFmtId="0" fontId="3" fillId="2" borderId="11" xfId="4" applyFont="1" applyFill="1" applyBorder="1" applyAlignment="1">
      <alignment horizontal="center"/>
    </xf>
    <xf numFmtId="0" fontId="3" fillId="2" borderId="13" xfId="4" applyFont="1" applyFill="1" applyBorder="1" applyAlignment="1">
      <alignment horizontal="center"/>
    </xf>
    <xf numFmtId="0" fontId="3" fillId="2" borderId="12" xfId="4" applyFont="1" applyFill="1" applyBorder="1" applyAlignment="1">
      <alignment horizontal="center"/>
    </xf>
    <xf numFmtId="164" fontId="7" fillId="3" borderId="11" xfId="0" applyNumberFormat="1" applyFont="1" applyFill="1" applyBorder="1" applyAlignment="1">
      <alignment horizontal="center" vertical="center"/>
    </xf>
    <xf numFmtId="164" fontId="7" fillId="3" borderId="12" xfId="0" applyNumberFormat="1" applyFont="1" applyFill="1" applyBorder="1" applyAlignment="1">
      <alignment horizontal="center" vertical="center"/>
    </xf>
    <xf numFmtId="164" fontId="7" fillId="3" borderId="1" xfId="0" applyNumberFormat="1" applyFont="1" applyFill="1" applyBorder="1" applyAlignment="1">
      <alignment horizontal="center" vertical="center"/>
    </xf>
    <xf numFmtId="0" fontId="3" fillId="2" borderId="3" xfId="4" applyFont="1" applyFill="1" applyBorder="1" applyAlignment="1">
      <alignment vertical="center"/>
    </xf>
    <xf numFmtId="0" fontId="3" fillId="2" borderId="4" xfId="4" applyFont="1" applyFill="1" applyBorder="1" applyAlignment="1">
      <alignment vertical="center"/>
    </xf>
    <xf numFmtId="43" fontId="8" fillId="0" borderId="4" xfId="6" applyFont="1" applyFill="1" applyBorder="1" applyAlignment="1">
      <alignment horizontal="right"/>
    </xf>
    <xf numFmtId="164" fontId="8" fillId="0" borderId="6" xfId="6" applyNumberFormat="1" applyFont="1" applyFill="1" applyBorder="1" applyAlignment="1">
      <alignment horizontal="right"/>
    </xf>
    <xf numFmtId="0" fontId="8" fillId="0" borderId="6" xfId="0" applyFont="1" applyBorder="1" applyAlignment="1">
      <alignment horizontal="right"/>
    </xf>
    <xf numFmtId="164" fontId="3" fillId="3" borderId="8" xfId="6" applyNumberFormat="1" applyFont="1" applyFill="1" applyBorder="1" applyAlignment="1">
      <alignment horizontal="center" vertical="center"/>
    </xf>
    <xf numFmtId="164" fontId="8" fillId="0" borderId="6" xfId="6" applyNumberFormat="1" applyFont="1" applyFill="1" applyBorder="1" applyAlignment="1">
      <alignment horizontal="center" vertical="center"/>
    </xf>
    <xf numFmtId="164" fontId="8" fillId="0" borderId="8" xfId="6" applyNumberFormat="1" applyFont="1" applyFill="1" applyBorder="1" applyAlignment="1">
      <alignment horizontal="center" vertical="center"/>
    </xf>
    <xf numFmtId="164" fontId="8" fillId="0" borderId="8" xfId="1" applyNumberFormat="1" applyFont="1" applyBorder="1"/>
    <xf numFmtId="164" fontId="3" fillId="3" borderId="7" xfId="0" applyNumberFormat="1" applyFont="1" applyFill="1" applyBorder="1"/>
    <xf numFmtId="164" fontId="8" fillId="0" borderId="5" xfId="1" applyNumberFormat="1" applyFont="1" applyFill="1" applyBorder="1" applyAlignment="1">
      <alignment horizontal="center"/>
    </xf>
    <xf numFmtId="164" fontId="8" fillId="0" borderId="3" xfId="1" applyNumberFormat="1" applyFont="1" applyFill="1" applyBorder="1" applyAlignment="1">
      <alignment horizontal="right"/>
    </xf>
    <xf numFmtId="0" fontId="21" fillId="0" borderId="0" xfId="0" applyFont="1" applyAlignment="1" applyProtection="1">
      <alignment vertical="center"/>
      <protection locked="0"/>
    </xf>
    <xf numFmtId="0" fontId="9" fillId="0" borderId="0" xfId="0" applyFont="1" applyAlignment="1">
      <alignment horizontal="justify" vertical="center" wrapText="1"/>
    </xf>
    <xf numFmtId="0" fontId="10" fillId="0" borderId="0" xfId="0" applyFont="1" applyAlignment="1">
      <alignment horizontal="right" vertical="center" wrapText="1"/>
    </xf>
    <xf numFmtId="0" fontId="10" fillId="0" borderId="0" xfId="0" applyFont="1" applyAlignment="1">
      <alignment horizontal="right" vertical="center"/>
    </xf>
    <xf numFmtId="0" fontId="10" fillId="0" borderId="0" xfId="0" applyFont="1" applyFill="1" applyAlignment="1">
      <alignment horizontal="right" vertical="center" wrapText="1"/>
    </xf>
    <xf numFmtId="0" fontId="9" fillId="0" borderId="0" xfId="0" applyFont="1" applyAlignment="1">
      <alignment horizontal="right"/>
    </xf>
    <xf numFmtId="0" fontId="10" fillId="0" borderId="0" xfId="0" applyFont="1" applyFill="1" applyAlignment="1">
      <alignment horizontal="right" vertical="center"/>
    </xf>
    <xf numFmtId="0" fontId="7" fillId="0" borderId="0" xfId="0" applyFont="1" applyAlignment="1">
      <alignment horizontal="right"/>
    </xf>
    <xf numFmtId="0" fontId="10" fillId="0" borderId="0" xfId="0" applyFont="1" applyAlignment="1">
      <alignment horizontal="right" vertical="top" wrapText="1"/>
    </xf>
    <xf numFmtId="0" fontId="9" fillId="0" borderId="0" xfId="0" applyFont="1" applyAlignment="1">
      <alignment horizontal="left" vertical="center" wrapText="1"/>
    </xf>
    <xf numFmtId="0" fontId="3" fillId="2" borderId="13" xfId="4" applyFont="1" applyFill="1" applyBorder="1" applyAlignment="1">
      <alignment horizontal="center" vertical="center"/>
    </xf>
    <xf numFmtId="0" fontId="3" fillId="2" borderId="13" xfId="4" applyFont="1" applyFill="1" applyBorder="1" applyAlignment="1">
      <alignment horizontal="center"/>
    </xf>
    <xf numFmtId="164" fontId="7" fillId="3" borderId="13" xfId="0" applyNumberFormat="1" applyFont="1" applyFill="1" applyBorder="1" applyAlignment="1">
      <alignment horizontal="center" vertical="center"/>
    </xf>
    <xf numFmtId="0" fontId="3" fillId="2" borderId="0" xfId="4" applyFont="1" applyFill="1" applyBorder="1" applyAlignment="1">
      <alignment horizontal="center"/>
    </xf>
    <xf numFmtId="164" fontId="3" fillId="3" borderId="11" xfId="1" applyNumberFormat="1" applyFont="1" applyFill="1" applyBorder="1"/>
    <xf numFmtId="164" fontId="3" fillId="3" borderId="13" xfId="1" applyNumberFormat="1" applyFont="1" applyFill="1" applyBorder="1"/>
    <xf numFmtId="164" fontId="3" fillId="3" borderId="12" xfId="1" applyNumberFormat="1" applyFont="1" applyFill="1" applyBorder="1"/>
    <xf numFmtId="164" fontId="8" fillId="0" borderId="3" xfId="1" applyNumberFormat="1" applyFont="1" applyFill="1" applyBorder="1" applyAlignment="1">
      <alignment horizontal="center"/>
    </xf>
    <xf numFmtId="164" fontId="8" fillId="0" borderId="15" xfId="1" applyNumberFormat="1" applyFont="1" applyFill="1" applyBorder="1" applyAlignment="1">
      <alignment horizontal="center"/>
    </xf>
    <xf numFmtId="164" fontId="8" fillId="0" borderId="4" xfId="1" applyNumberFormat="1" applyFont="1" applyFill="1" applyBorder="1" applyAlignment="1">
      <alignment horizontal="center"/>
    </xf>
    <xf numFmtId="164" fontId="8" fillId="0" borderId="5" xfId="1" applyNumberFormat="1" applyFont="1" applyFill="1" applyBorder="1" applyAlignment="1">
      <alignment horizontal="center" vertical="center"/>
    </xf>
    <xf numFmtId="164" fontId="8" fillId="0" borderId="7" xfId="1" applyNumberFormat="1" applyFont="1" applyFill="1" applyBorder="1"/>
    <xf numFmtId="164" fontId="8" fillId="0" borderId="14" xfId="1" applyNumberFormat="1" applyFont="1" applyFill="1" applyBorder="1" applyAlignment="1">
      <alignment horizontal="center"/>
    </xf>
    <xf numFmtId="164" fontId="3" fillId="3" borderId="14" xfId="1" applyNumberFormat="1" applyFont="1" applyFill="1" applyBorder="1" applyAlignment="1">
      <alignment horizontal="right"/>
    </xf>
    <xf numFmtId="164" fontId="3" fillId="3" borderId="8" xfId="0" applyNumberFormat="1" applyFont="1" applyFill="1" applyBorder="1" applyAlignment="1">
      <alignment horizontal="right"/>
    </xf>
    <xf numFmtId="0" fontId="3" fillId="8" borderId="1" xfId="4" applyFont="1" applyFill="1" applyBorder="1" applyAlignment="1">
      <alignment horizontal="left" vertical="center"/>
    </xf>
    <xf numFmtId="0" fontId="3" fillId="2" borderId="13" xfId="4" applyFont="1" applyFill="1" applyBorder="1" applyAlignment="1">
      <alignment horizontal="center" vertical="center"/>
    </xf>
    <xf numFmtId="0" fontId="3" fillId="2" borderId="12" xfId="4" applyFont="1" applyFill="1" applyBorder="1" applyAlignment="1">
      <alignment horizontal="center" vertical="center"/>
    </xf>
    <xf numFmtId="0" fontId="2" fillId="0" borderId="0" xfId="0" applyFont="1" applyAlignment="1">
      <alignment horizontal="center"/>
    </xf>
    <xf numFmtId="164" fontId="7" fillId="3" borderId="12" xfId="0" applyNumberFormat="1" applyFont="1" applyFill="1" applyBorder="1"/>
    <xf numFmtId="164" fontId="7" fillId="3" borderId="13" xfId="0" applyNumberFormat="1" applyFont="1" applyFill="1" applyBorder="1"/>
    <xf numFmtId="0" fontId="31" fillId="0" borderId="7" xfId="0" applyFont="1" applyBorder="1" applyAlignment="1">
      <alignment horizontal="center" vertical="center"/>
    </xf>
    <xf numFmtId="0" fontId="31" fillId="0" borderId="10" xfId="0" applyFont="1" applyBorder="1"/>
    <xf numFmtId="43" fontId="30" fillId="0" borderId="8" xfId="1" applyFont="1" applyBorder="1"/>
    <xf numFmtId="164" fontId="31" fillId="0" borderId="8" xfId="1" applyNumberFormat="1" applyFont="1" applyBorder="1"/>
    <xf numFmtId="164" fontId="31" fillId="0" borderId="8" xfId="1" applyNumberFormat="1" applyFont="1" applyBorder="1" applyAlignment="1">
      <alignment horizontal="right"/>
    </xf>
    <xf numFmtId="164" fontId="31" fillId="0" borderId="10" xfId="1" applyNumberFormat="1" applyFont="1" applyBorder="1"/>
    <xf numFmtId="0" fontId="7" fillId="2" borderId="1" xfId="0" applyFont="1" applyFill="1" applyBorder="1" applyAlignment="1">
      <alignment horizontal="center" vertical="center"/>
    </xf>
    <xf numFmtId="0" fontId="7" fillId="2" borderId="2" xfId="0" applyFont="1" applyFill="1" applyBorder="1" applyAlignment="1">
      <alignment horizontal="center" vertical="center"/>
    </xf>
    <xf numFmtId="164" fontId="7" fillId="0" borderId="3" xfId="1" applyNumberFormat="1" applyFont="1" applyBorder="1"/>
    <xf numFmtId="164" fontId="7" fillId="0" borderId="2" xfId="1" applyNumberFormat="1" applyFont="1" applyBorder="1"/>
    <xf numFmtId="164" fontId="7" fillId="0" borderId="4" xfId="1" applyNumberFormat="1" applyFont="1" applyBorder="1"/>
    <xf numFmtId="164" fontId="7" fillId="0" borderId="15" xfId="1" applyNumberFormat="1" applyFont="1" applyBorder="1"/>
    <xf numFmtId="164" fontId="9" fillId="0" borderId="6" xfId="1" applyNumberFormat="1" applyFont="1" applyBorder="1"/>
    <xf numFmtId="164" fontId="7" fillId="0" borderId="5" xfId="1" applyNumberFormat="1" applyFont="1" applyBorder="1"/>
    <xf numFmtId="164" fontId="7" fillId="0" borderId="6" xfId="1" applyNumberFormat="1" applyFont="1" applyBorder="1"/>
    <xf numFmtId="164" fontId="7" fillId="0" borderId="0" xfId="1" applyNumberFormat="1" applyFont="1" applyBorder="1"/>
    <xf numFmtId="164" fontId="7" fillId="0" borderId="7" xfId="1" applyNumberFormat="1" applyFont="1" applyFill="1" applyBorder="1"/>
    <xf numFmtId="164" fontId="7" fillId="0" borderId="10" xfId="1" applyNumberFormat="1" applyFont="1" applyFill="1" applyBorder="1"/>
    <xf numFmtId="164" fontId="7" fillId="0" borderId="8" xfId="1" applyNumberFormat="1" applyFont="1" applyFill="1" applyBorder="1"/>
    <xf numFmtId="164" fontId="7" fillId="0" borderId="14" xfId="1" applyNumberFormat="1" applyFont="1" applyFill="1" applyBorder="1"/>
    <xf numFmtId="171" fontId="32" fillId="2" borderId="30" xfId="11" applyNumberFormat="1" applyFont="1" applyFill="1" applyBorder="1" applyAlignment="1">
      <alignment horizontal="center"/>
    </xf>
    <xf numFmtId="171" fontId="32" fillId="2" borderId="17" xfId="11" applyNumberFormat="1" applyFont="1" applyFill="1" applyBorder="1" applyAlignment="1" applyProtection="1">
      <alignment horizontal="center"/>
    </xf>
    <xf numFmtId="171" fontId="32" fillId="2" borderId="20" xfId="11" applyNumberFormat="1" applyFont="1" applyFill="1" applyBorder="1" applyAlignment="1" applyProtection="1">
      <alignment horizontal="center"/>
    </xf>
    <xf numFmtId="171" fontId="32" fillId="2" borderId="18" xfId="11" applyNumberFormat="1" applyFont="1" applyFill="1" applyBorder="1" applyAlignment="1" applyProtection="1">
      <alignment horizontal="center"/>
    </xf>
    <xf numFmtId="171" fontId="32" fillId="2" borderId="30" xfId="11" applyNumberFormat="1" applyFont="1" applyFill="1" applyBorder="1" applyAlignment="1" applyProtection="1">
      <alignment horizontal="center"/>
    </xf>
    <xf numFmtId="171" fontId="32" fillId="2" borderId="27" xfId="11" applyNumberFormat="1" applyFont="1" applyFill="1" applyBorder="1" applyAlignment="1" applyProtection="1">
      <alignment horizontal="center"/>
    </xf>
    <xf numFmtId="171" fontId="32" fillId="2" borderId="25" xfId="11" applyNumberFormat="1" applyFont="1" applyFill="1" applyBorder="1" applyAlignment="1" applyProtection="1">
      <alignment horizontal="center"/>
    </xf>
    <xf numFmtId="171" fontId="32" fillId="2" borderId="26" xfId="11" applyNumberFormat="1" applyFont="1" applyFill="1" applyBorder="1" applyAlignment="1" applyProtection="1">
      <alignment horizontal="center"/>
    </xf>
    <xf numFmtId="171" fontId="32" fillId="2" borderId="1" xfId="11" applyNumberFormat="1" applyFont="1" applyFill="1" applyBorder="1" applyAlignment="1" applyProtection="1">
      <alignment horizontal="center"/>
    </xf>
    <xf numFmtId="171" fontId="6" fillId="0" borderId="9" xfId="11" applyNumberFormat="1" applyFont="1" applyBorder="1"/>
    <xf numFmtId="171" fontId="6" fillId="0" borderId="5" xfId="11" applyNumberFormat="1" applyFont="1" applyBorder="1" applyAlignment="1">
      <alignment horizontal="center"/>
    </xf>
    <xf numFmtId="171" fontId="6" fillId="0" borderId="21" xfId="11" applyNumberFormat="1" applyFont="1" applyBorder="1" applyAlignment="1">
      <alignment horizontal="center"/>
    </xf>
    <xf numFmtId="171" fontId="6" fillId="0" borderId="16" xfId="11" applyNumberFormat="1" applyFont="1" applyBorder="1" applyAlignment="1">
      <alignment horizontal="center"/>
    </xf>
    <xf numFmtId="171" fontId="6" fillId="0" borderId="9" xfId="11" applyNumberFormat="1" applyFont="1" applyBorder="1" applyAlignment="1">
      <alignment horizontal="center"/>
    </xf>
    <xf numFmtId="171" fontId="6" fillId="0" borderId="28" xfId="11" applyNumberFormat="1" applyFont="1" applyBorder="1" applyAlignment="1">
      <alignment horizontal="center"/>
    </xf>
    <xf numFmtId="171" fontId="6" fillId="0" borderId="23" xfId="11" applyNumberFormat="1" applyFont="1" applyBorder="1" applyAlignment="1">
      <alignment horizontal="center"/>
    </xf>
    <xf numFmtId="171" fontId="6" fillId="0" borderId="6" xfId="11" applyNumberFormat="1" applyFont="1" applyBorder="1" applyAlignment="1">
      <alignment horizontal="center"/>
    </xf>
    <xf numFmtId="0" fontId="6" fillId="0" borderId="2" xfId="11" applyFont="1" applyBorder="1" applyAlignment="1">
      <alignment horizontal="center"/>
    </xf>
    <xf numFmtId="171" fontId="6" fillId="0" borderId="9" xfId="11" applyNumberFormat="1" applyFont="1" applyBorder="1" applyAlignment="1" applyProtection="1">
      <alignment horizontal="left"/>
    </xf>
    <xf numFmtId="3" fontId="6" fillId="0" borderId="5" xfId="11" applyNumberFormat="1" applyFont="1" applyFill="1" applyBorder="1" applyAlignment="1" applyProtection="1">
      <alignment horizontal="center"/>
    </xf>
    <xf numFmtId="3" fontId="6" fillId="0" borderId="21" xfId="11" applyNumberFormat="1" applyFont="1" applyFill="1" applyBorder="1" applyAlignment="1" applyProtection="1">
      <alignment horizontal="center"/>
    </xf>
    <xf numFmtId="3" fontId="6" fillId="0" borderId="16" xfId="11" applyNumberFormat="1" applyFont="1" applyFill="1" applyBorder="1" applyAlignment="1" applyProtection="1">
      <alignment horizontal="center"/>
    </xf>
    <xf numFmtId="3" fontId="6" fillId="0" borderId="9" xfId="11" applyNumberFormat="1" applyFont="1" applyFill="1" applyBorder="1" applyAlignment="1" applyProtection="1">
      <alignment horizontal="center"/>
    </xf>
    <xf numFmtId="3" fontId="6" fillId="0" borderId="28" xfId="11" applyNumberFormat="1" applyFont="1" applyFill="1" applyBorder="1" applyAlignment="1" applyProtection="1">
      <alignment horizontal="center"/>
    </xf>
    <xf numFmtId="3" fontId="6" fillId="0" borderId="23" xfId="11" applyNumberFormat="1" applyFont="1" applyFill="1" applyBorder="1" applyAlignment="1" applyProtection="1">
      <alignment horizontal="center"/>
    </xf>
    <xf numFmtId="3" fontId="6" fillId="0" borderId="6" xfId="11" applyNumberFormat="1" applyFont="1" applyFill="1" applyBorder="1" applyAlignment="1" applyProtection="1">
      <alignment horizontal="center"/>
    </xf>
    <xf numFmtId="171" fontId="6" fillId="0" borderId="9" xfId="11" applyNumberFormat="1" applyFont="1" applyFill="1" applyBorder="1" applyAlignment="1" applyProtection="1">
      <alignment horizontal="left"/>
    </xf>
    <xf numFmtId="171" fontId="6" fillId="0" borderId="10" xfId="11" applyNumberFormat="1" applyFont="1" applyBorder="1"/>
    <xf numFmtId="171" fontId="6" fillId="0" borderId="7" xfId="11" applyNumberFormat="1" applyFont="1" applyBorder="1" applyAlignment="1">
      <alignment horizontal="center"/>
    </xf>
    <xf numFmtId="171" fontId="6" fillId="0" borderId="22" xfId="11" applyNumberFormat="1" applyFont="1" applyBorder="1" applyAlignment="1">
      <alignment horizontal="center"/>
    </xf>
    <xf numFmtId="171" fontId="6" fillId="0" borderId="19" xfId="11" applyNumberFormat="1" applyFont="1" applyBorder="1" applyAlignment="1">
      <alignment horizontal="center"/>
    </xf>
    <xf numFmtId="171" fontId="6" fillId="0" borderId="10" xfId="11" applyNumberFormat="1" applyFont="1" applyBorder="1" applyAlignment="1">
      <alignment horizontal="center"/>
    </xf>
    <xf numFmtId="171" fontId="6" fillId="0" borderId="29" xfId="11" applyNumberFormat="1" applyFont="1" applyBorder="1" applyAlignment="1">
      <alignment horizontal="center"/>
    </xf>
    <xf numFmtId="171" fontId="6" fillId="0" borderId="24" xfId="11" applyNumberFormat="1" applyFont="1" applyBorder="1" applyAlignment="1">
      <alignment horizontal="center"/>
    </xf>
    <xf numFmtId="171" fontId="6" fillId="0" borderId="8" xfId="11" applyNumberFormat="1" applyFont="1" applyBorder="1" applyAlignment="1">
      <alignment horizontal="center"/>
    </xf>
    <xf numFmtId="171" fontId="32" fillId="2" borderId="9" xfId="11" applyNumberFormat="1" applyFont="1" applyFill="1" applyBorder="1" applyAlignment="1" applyProtection="1">
      <alignment horizontal="left"/>
    </xf>
    <xf numFmtId="3" fontId="32" fillId="2" borderId="5" xfId="11" applyNumberFormat="1" applyFont="1" applyFill="1" applyBorder="1" applyAlignment="1" applyProtection="1">
      <alignment horizontal="center"/>
    </xf>
    <xf numFmtId="3" fontId="32" fillId="2" borderId="21" xfId="11" applyNumberFormat="1" applyFont="1" applyFill="1" applyBorder="1" applyAlignment="1" applyProtection="1">
      <alignment horizontal="center"/>
    </xf>
    <xf numFmtId="3" fontId="32" fillId="2" borderId="16" xfId="11" applyNumberFormat="1" applyFont="1" applyFill="1" applyBorder="1" applyAlignment="1" applyProtection="1">
      <alignment horizontal="center"/>
    </xf>
    <xf numFmtId="3" fontId="32" fillId="2" borderId="9" xfId="11" applyNumberFormat="1" applyFont="1" applyFill="1" applyBorder="1" applyAlignment="1" applyProtection="1">
      <alignment horizontal="center"/>
    </xf>
    <xf numFmtId="3" fontId="32" fillId="2" borderId="28" xfId="11" applyNumberFormat="1" applyFont="1" applyFill="1" applyBorder="1" applyAlignment="1" applyProtection="1">
      <alignment horizontal="center"/>
    </xf>
    <xf numFmtId="3" fontId="32" fillId="2" borderId="23" xfId="11" applyNumberFormat="1" applyFont="1" applyFill="1" applyBorder="1" applyAlignment="1" applyProtection="1">
      <alignment horizontal="center"/>
    </xf>
    <xf numFmtId="3" fontId="32" fillId="2" borderId="6" xfId="11" applyNumberFormat="1" applyFont="1" applyFill="1" applyBorder="1" applyAlignment="1" applyProtection="1">
      <alignment horizontal="center"/>
    </xf>
    <xf numFmtId="3" fontId="32" fillId="2" borderId="2" xfId="11" applyNumberFormat="1" applyFont="1" applyFill="1" applyBorder="1" applyAlignment="1" applyProtection="1">
      <alignment horizontal="center"/>
    </xf>
    <xf numFmtId="171" fontId="32" fillId="3" borderId="1" xfId="11" applyNumberFormat="1" applyFont="1" applyFill="1" applyBorder="1" applyAlignment="1" applyProtection="1">
      <alignment horizontal="left"/>
    </xf>
    <xf numFmtId="3" fontId="32" fillId="3" borderId="1" xfId="11" applyNumberFormat="1" applyFont="1" applyFill="1" applyBorder="1" applyAlignment="1" applyProtection="1">
      <alignment horizontal="center"/>
    </xf>
    <xf numFmtId="171" fontId="32" fillId="3" borderId="10" xfId="11" applyNumberFormat="1" applyFont="1" applyFill="1" applyBorder="1" applyAlignment="1" applyProtection="1">
      <alignment horizontal="left"/>
    </xf>
    <xf numFmtId="3" fontId="32" fillId="3" borderId="7" xfId="11" applyNumberFormat="1" applyFont="1" applyFill="1" applyBorder="1" applyAlignment="1" applyProtection="1">
      <alignment horizontal="center"/>
    </xf>
    <xf numFmtId="166" fontId="32" fillId="3" borderId="7" xfId="7" applyNumberFormat="1" applyFont="1" applyFill="1" applyBorder="1" applyAlignment="1" applyProtection="1">
      <alignment horizontal="center"/>
    </xf>
    <xf numFmtId="166" fontId="32" fillId="3" borderId="10" xfId="7" applyNumberFormat="1" applyFont="1" applyFill="1" applyBorder="1" applyAlignment="1" applyProtection="1">
      <alignment horizontal="center"/>
    </xf>
    <xf numFmtId="171" fontId="32" fillId="2" borderId="31" xfId="8" applyFont="1" applyFill="1" applyBorder="1" applyAlignment="1">
      <alignment horizontal="center"/>
    </xf>
    <xf numFmtId="171" fontId="32" fillId="2" borderId="11" xfId="8" applyFont="1" applyFill="1" applyBorder="1" applyAlignment="1" applyProtection="1">
      <alignment horizontal="center"/>
    </xf>
    <xf numFmtId="171" fontId="32" fillId="2" borderId="1" xfId="8" applyFont="1" applyFill="1" applyBorder="1" applyAlignment="1" applyProtection="1">
      <alignment horizontal="center"/>
    </xf>
    <xf numFmtId="171" fontId="32" fillId="2" borderId="12" xfId="8" applyFont="1" applyFill="1" applyBorder="1" applyAlignment="1" applyProtection="1">
      <alignment horizontal="center"/>
    </xf>
    <xf numFmtId="171" fontId="6" fillId="0" borderId="5" xfId="8" applyFont="1" applyBorder="1"/>
    <xf numFmtId="39" fontId="6" fillId="0" borderId="3" xfId="8" applyNumberFormat="1" applyFont="1" applyBorder="1" applyAlignment="1">
      <alignment horizontal="center"/>
    </xf>
    <xf numFmtId="39" fontId="6" fillId="0" borderId="3" xfId="8" applyNumberFormat="1" applyFont="1" applyFill="1" applyBorder="1"/>
    <xf numFmtId="39" fontId="6" fillId="0" borderId="2" xfId="8" applyNumberFormat="1" applyFont="1" applyFill="1" applyBorder="1"/>
    <xf numFmtId="39" fontId="6" fillId="0" borderId="4" xfId="8" applyNumberFormat="1" applyFont="1" applyFill="1" applyBorder="1"/>
    <xf numFmtId="175" fontId="6" fillId="0" borderId="15" xfId="8" applyNumberFormat="1" applyFont="1" applyFill="1" applyBorder="1"/>
    <xf numFmtId="175" fontId="6" fillId="0" borderId="2" xfId="8" applyNumberFormat="1" applyFont="1" applyFill="1" applyBorder="1"/>
    <xf numFmtId="171" fontId="6" fillId="0" borderId="5" xfId="8" applyFont="1" applyBorder="1" applyAlignment="1" applyProtection="1">
      <alignment horizontal="left"/>
    </xf>
    <xf numFmtId="171" fontId="6" fillId="0" borderId="5" xfId="8" applyFont="1" applyFill="1" applyBorder="1" applyAlignment="1" applyProtection="1">
      <alignment horizontal="left"/>
    </xf>
    <xf numFmtId="39" fontId="6" fillId="0" borderId="5" xfId="8" applyNumberFormat="1" applyFont="1" applyFill="1" applyBorder="1" applyAlignment="1" applyProtection="1">
      <alignment horizontal="right"/>
    </xf>
    <xf numFmtId="39" fontId="6" fillId="0" borderId="5" xfId="8" applyNumberFormat="1" applyFont="1" applyBorder="1" applyAlignment="1" applyProtection="1"/>
    <xf numFmtId="39" fontId="6" fillId="0" borderId="9" xfId="8" applyNumberFormat="1" applyFont="1" applyBorder="1" applyAlignment="1" applyProtection="1"/>
    <xf numFmtId="39" fontId="6" fillId="0" borderId="6" xfId="8" applyNumberFormat="1" applyFont="1" applyBorder="1" applyAlignment="1" applyProtection="1"/>
    <xf numFmtId="175" fontId="6" fillId="0" borderId="0" xfId="8" applyNumberFormat="1" applyFont="1" applyBorder="1" applyAlignment="1" applyProtection="1"/>
    <xf numFmtId="175" fontId="6" fillId="0" borderId="9" xfId="8" applyNumberFormat="1" applyFont="1" applyBorder="1" applyAlignment="1" applyProtection="1"/>
    <xf numFmtId="171" fontId="32" fillId="2" borderId="3" xfId="8" applyFont="1" applyFill="1" applyBorder="1" applyAlignment="1" applyProtection="1">
      <alignment horizontal="left"/>
    </xf>
    <xf numFmtId="171" fontId="32" fillId="3" borderId="11" xfId="8" applyFont="1" applyFill="1" applyBorder="1" applyAlignment="1" applyProtection="1">
      <alignment horizontal="left"/>
    </xf>
    <xf numFmtId="178" fontId="32" fillId="3" borderId="11" xfId="10" applyNumberFormat="1" applyFont="1" applyFill="1" applyBorder="1" applyAlignment="1" applyProtection="1"/>
    <xf numFmtId="166" fontId="32" fillId="3" borderId="11" xfId="7" applyNumberFormat="1" applyFont="1" applyFill="1" applyBorder="1" applyAlignment="1" applyProtection="1"/>
    <xf numFmtId="166" fontId="32" fillId="3" borderId="1" xfId="7" applyNumberFormat="1" applyFont="1" applyFill="1" applyBorder="1" applyAlignment="1" applyProtection="1"/>
    <xf numFmtId="164" fontId="6" fillId="0" borderId="5" xfId="1" applyNumberFormat="1" applyFont="1" applyBorder="1" applyAlignment="1" applyProtection="1"/>
    <xf numFmtId="164" fontId="6" fillId="0" borderId="5" xfId="1" applyNumberFormat="1" applyFont="1" applyFill="1" applyBorder="1" applyAlignment="1" applyProtection="1"/>
    <xf numFmtId="164" fontId="6" fillId="0" borderId="9" xfId="1" applyNumberFormat="1" applyFont="1" applyFill="1" applyBorder="1" applyAlignment="1" applyProtection="1"/>
    <xf numFmtId="164" fontId="6" fillId="0" borderId="6" xfId="1" applyNumberFormat="1" applyFont="1" applyFill="1" applyBorder="1" applyAlignment="1" applyProtection="1"/>
    <xf numFmtId="164" fontId="6" fillId="0" borderId="0" xfId="1" applyNumberFormat="1" applyFont="1" applyFill="1" applyBorder="1" applyAlignment="1" applyProtection="1"/>
    <xf numFmtId="164" fontId="32" fillId="2" borderId="3" xfId="1" applyNumberFormat="1" applyFont="1" applyFill="1" applyBorder="1" applyAlignment="1" applyProtection="1"/>
    <xf numFmtId="164" fontId="32" fillId="2" borderId="1" xfId="1" applyNumberFormat="1" applyFont="1" applyFill="1" applyBorder="1" applyAlignment="1" applyProtection="1"/>
    <xf numFmtId="164" fontId="32" fillId="3" borderId="1" xfId="1" applyNumberFormat="1" applyFont="1" applyFill="1" applyBorder="1" applyAlignment="1" applyProtection="1"/>
    <xf numFmtId="0" fontId="7" fillId="3" borderId="1" xfId="0" applyFont="1" applyFill="1" applyBorder="1" applyAlignment="1">
      <alignment horizontal="left" vertical="center"/>
    </xf>
    <xf numFmtId="164" fontId="7" fillId="3" borderId="12" xfId="1" applyNumberFormat="1" applyFont="1" applyFill="1" applyBorder="1" applyAlignment="1">
      <alignment horizontal="center" vertical="center"/>
    </xf>
    <xf numFmtId="166" fontId="7" fillId="3" borderId="4" xfId="7" applyNumberFormat="1" applyFont="1" applyFill="1" applyBorder="1" applyAlignment="1">
      <alignment vertical="center"/>
    </xf>
    <xf numFmtId="166" fontId="7" fillId="3" borderId="12" xfId="7" applyNumberFormat="1" applyFont="1" applyFill="1" applyBorder="1" applyAlignment="1">
      <alignment vertical="center"/>
    </xf>
    <xf numFmtId="0" fontId="9" fillId="0" borderId="5" xfId="0" applyFont="1" applyBorder="1" applyAlignment="1">
      <alignment horizontal="center" vertical="center"/>
    </xf>
    <xf numFmtId="164" fontId="9" fillId="0" borderId="2" xfId="1" applyNumberFormat="1" applyFont="1" applyBorder="1"/>
    <xf numFmtId="166" fontId="9" fillId="0" borderId="2" xfId="7" applyNumberFormat="1" applyFont="1" applyBorder="1" applyAlignment="1"/>
    <xf numFmtId="166" fontId="9" fillId="0" borderId="6" xfId="7" applyNumberFormat="1" applyFont="1" applyBorder="1" applyAlignment="1"/>
    <xf numFmtId="166" fontId="9" fillId="0" borderId="9" xfId="7" applyNumberFormat="1" applyFont="1" applyBorder="1" applyAlignment="1"/>
    <xf numFmtId="164" fontId="6" fillId="0" borderId="6" xfId="1" applyNumberFormat="1" applyFont="1" applyBorder="1" applyAlignment="1">
      <alignment horizontal="right"/>
    </xf>
    <xf numFmtId="0" fontId="3" fillId="2" borderId="6" xfId="4" applyFont="1" applyFill="1" applyBorder="1" applyAlignment="1">
      <alignment horizontal="center"/>
    </xf>
    <xf numFmtId="0" fontId="21" fillId="0" borderId="0" xfId="0" applyFont="1" applyAlignment="1" applyProtection="1">
      <alignment horizontal="right" vertical="center"/>
      <protection locked="0"/>
    </xf>
    <xf numFmtId="0" fontId="21" fillId="0" borderId="0" xfId="0" applyFont="1" applyAlignment="1" applyProtection="1">
      <alignment horizontal="center" vertical="center"/>
      <protection locked="0"/>
    </xf>
    <xf numFmtId="0" fontId="3" fillId="0" borderId="0" xfId="0" applyFont="1" applyAlignment="1">
      <alignment horizontal="center"/>
    </xf>
    <xf numFmtId="0" fontId="17" fillId="0" borderId="0" xfId="0" applyFont="1" applyAlignment="1">
      <alignment horizontal="center"/>
    </xf>
    <xf numFmtId="0" fontId="2" fillId="0" borderId="0" xfId="0" applyFont="1" applyAlignment="1">
      <alignment horizontal="center"/>
    </xf>
    <xf numFmtId="0" fontId="9" fillId="0" borderId="0" xfId="0" applyFont="1" applyAlignment="1">
      <alignment horizontal="left" vertical="center" wrapText="1"/>
    </xf>
    <xf numFmtId="0" fontId="9" fillId="0" borderId="0" xfId="0" applyFont="1" applyFill="1" applyAlignment="1">
      <alignment horizontal="justify" vertical="center" wrapText="1"/>
    </xf>
    <xf numFmtId="0" fontId="9" fillId="0" borderId="0" xfId="0" applyFont="1" applyAlignment="1">
      <alignment horizontal="justify" vertical="center" wrapText="1"/>
    </xf>
    <xf numFmtId="0" fontId="9" fillId="0" borderId="0" xfId="0" applyFont="1" applyAlignment="1">
      <alignment vertical="center" wrapText="1"/>
    </xf>
    <xf numFmtId="171" fontId="28" fillId="0" borderId="0" xfId="8" applyFont="1" applyFill="1" applyBorder="1" applyAlignment="1">
      <alignment horizontal="center" vertical="center"/>
    </xf>
    <xf numFmtId="171" fontId="18" fillId="0" borderId="0" xfId="8" applyFont="1" applyFill="1" applyBorder="1" applyAlignment="1">
      <alignment horizontal="center" vertical="center"/>
    </xf>
    <xf numFmtId="0" fontId="29" fillId="0" borderId="0" xfId="0" applyFont="1" applyFill="1" applyAlignment="1">
      <alignment horizontal="center"/>
    </xf>
    <xf numFmtId="0" fontId="28" fillId="0" borderId="0" xfId="11" applyFont="1" applyFill="1" applyAlignment="1">
      <alignment horizontal="center" vertical="center"/>
    </xf>
    <xf numFmtId="0" fontId="18" fillId="0" borderId="0" xfId="11" applyFont="1" applyFill="1" applyAlignment="1">
      <alignment horizontal="center" vertical="center"/>
    </xf>
    <xf numFmtId="0" fontId="16" fillId="0" borderId="0" xfId="0" applyFont="1" applyAlignment="1">
      <alignment horizontal="center" wrapText="1"/>
    </xf>
    <xf numFmtId="0" fontId="16" fillId="0" borderId="0" xfId="0" applyFont="1" applyAlignment="1">
      <alignment horizontal="center"/>
    </xf>
    <xf numFmtId="0" fontId="29" fillId="0" borderId="0" xfId="0" applyFont="1" applyAlignment="1">
      <alignment horizontal="center"/>
    </xf>
    <xf numFmtId="0" fontId="7" fillId="2" borderId="1" xfId="0" applyFont="1" applyFill="1" applyBorder="1" applyAlignment="1">
      <alignment horizontal="center" vertical="center"/>
    </xf>
    <xf numFmtId="0" fontId="7" fillId="2" borderId="11" xfId="0" applyFont="1" applyFill="1" applyBorder="1" applyAlignment="1">
      <alignment horizontal="center" vertical="center"/>
    </xf>
    <xf numFmtId="0" fontId="7" fillId="2" borderId="13" xfId="0" applyFont="1" applyFill="1" applyBorder="1" applyAlignment="1">
      <alignment horizontal="center" vertical="center"/>
    </xf>
    <xf numFmtId="0" fontId="7" fillId="2" borderId="12" xfId="0" applyFont="1" applyFill="1" applyBorder="1" applyAlignment="1">
      <alignment horizontal="center" vertical="center"/>
    </xf>
    <xf numFmtId="0" fontId="7" fillId="2" borderId="2" xfId="0" applyFont="1" applyFill="1" applyBorder="1" applyAlignment="1">
      <alignment horizontal="center" vertical="center"/>
    </xf>
    <xf numFmtId="0" fontId="7" fillId="2" borderId="9" xfId="0" applyFont="1" applyFill="1" applyBorder="1" applyAlignment="1">
      <alignment horizontal="center" vertical="center"/>
    </xf>
    <xf numFmtId="0" fontId="7" fillId="2" borderId="10" xfId="0" applyFont="1" applyFill="1" applyBorder="1" applyAlignment="1">
      <alignment horizontal="center" vertical="center"/>
    </xf>
    <xf numFmtId="0" fontId="7" fillId="2" borderId="2" xfId="0" applyFont="1" applyFill="1" applyBorder="1" applyAlignment="1">
      <alignment horizontal="center" vertical="center" wrapText="1"/>
    </xf>
    <xf numFmtId="0" fontId="7" fillId="2" borderId="10" xfId="0" applyFont="1" applyFill="1" applyBorder="1" applyAlignment="1">
      <alignment horizontal="center" vertical="center" wrapText="1"/>
    </xf>
    <xf numFmtId="0" fontId="16" fillId="0" borderId="0" xfId="0" applyFont="1" applyAlignment="1">
      <alignment horizontal="center" vertical="center"/>
    </xf>
    <xf numFmtId="0" fontId="29" fillId="0" borderId="0" xfId="0" applyFont="1" applyFill="1" applyAlignment="1">
      <alignment horizontal="center" vertical="center"/>
    </xf>
    <xf numFmtId="0" fontId="7" fillId="2" borderId="1" xfId="0" applyFont="1" applyFill="1" applyBorder="1" applyAlignment="1">
      <alignment horizontal="center" vertical="center" wrapText="1"/>
    </xf>
    <xf numFmtId="0" fontId="10" fillId="0" borderId="0" xfId="0" applyFont="1" applyAlignment="1">
      <alignment horizontal="center"/>
    </xf>
    <xf numFmtId="0" fontId="7" fillId="3" borderId="11" xfId="0" applyFont="1" applyFill="1" applyBorder="1" applyAlignment="1">
      <alignment horizontal="left"/>
    </xf>
    <xf numFmtId="0" fontId="7" fillId="3" borderId="13" xfId="0" applyFont="1" applyFill="1" applyBorder="1" applyAlignment="1">
      <alignment horizontal="left"/>
    </xf>
    <xf numFmtId="0" fontId="16" fillId="0" borderId="0" xfId="4" applyFont="1" applyFill="1" applyBorder="1" applyAlignment="1">
      <alignment horizontal="center"/>
    </xf>
    <xf numFmtId="0" fontId="3" fillId="2" borderId="2" xfId="4" applyFont="1" applyFill="1" applyBorder="1" applyAlignment="1">
      <alignment horizontal="center" vertical="center"/>
    </xf>
    <xf numFmtId="0" fontId="3" fillId="2" borderId="10" xfId="4" applyFont="1" applyFill="1" applyBorder="1" applyAlignment="1">
      <alignment horizontal="center" vertical="center"/>
    </xf>
    <xf numFmtId="0" fontId="3" fillId="2" borderId="4" xfId="0" applyFont="1" applyFill="1" applyBorder="1" applyAlignment="1">
      <alignment horizontal="center" vertical="center" wrapText="1"/>
    </xf>
    <xf numFmtId="0" fontId="3" fillId="2" borderId="6" xfId="0" applyFont="1" applyFill="1" applyBorder="1" applyAlignment="1">
      <alignment horizontal="center" vertical="center"/>
    </xf>
    <xf numFmtId="0" fontId="3" fillId="2" borderId="11" xfId="4" applyFont="1" applyFill="1" applyBorder="1" applyAlignment="1">
      <alignment horizontal="center" vertical="center"/>
    </xf>
    <xf numFmtId="0" fontId="3" fillId="2" borderId="13" xfId="4" applyFont="1" applyFill="1" applyBorder="1" applyAlignment="1">
      <alignment horizontal="center" vertical="center"/>
    </xf>
    <xf numFmtId="0" fontId="3" fillId="2" borderId="12" xfId="4" applyFont="1" applyFill="1" applyBorder="1" applyAlignment="1">
      <alignment horizontal="center" vertical="center"/>
    </xf>
    <xf numFmtId="0" fontId="3" fillId="2" borderId="1" xfId="0" applyFont="1" applyFill="1" applyBorder="1" applyAlignment="1">
      <alignment horizontal="center" vertical="center"/>
    </xf>
    <xf numFmtId="0" fontId="29" fillId="0" borderId="0" xfId="4" applyFont="1" applyFill="1" applyBorder="1" applyAlignment="1">
      <alignment horizontal="center"/>
    </xf>
    <xf numFmtId="0" fontId="3" fillId="2" borderId="11" xfId="4" applyFont="1" applyFill="1" applyBorder="1" applyAlignment="1">
      <alignment horizontal="center"/>
    </xf>
    <xf numFmtId="0" fontId="3" fillId="2" borderId="13" xfId="4" applyFont="1" applyFill="1" applyBorder="1" applyAlignment="1">
      <alignment horizontal="center"/>
    </xf>
    <xf numFmtId="0" fontId="3" fillId="2" borderId="12" xfId="4" applyFont="1" applyFill="1" applyBorder="1" applyAlignment="1">
      <alignment horizontal="center"/>
    </xf>
    <xf numFmtId="0" fontId="3" fillId="2" borderId="2" xfId="0" applyFont="1" applyFill="1" applyBorder="1" applyAlignment="1">
      <alignment horizontal="center" vertical="center"/>
    </xf>
    <xf numFmtId="0" fontId="3" fillId="2" borderId="5" xfId="0" applyFont="1" applyFill="1" applyBorder="1" applyAlignment="1">
      <alignment horizontal="center" vertical="center"/>
    </xf>
    <xf numFmtId="0" fontId="3" fillId="2" borderId="2" xfId="0" applyFont="1" applyFill="1" applyBorder="1" applyAlignment="1">
      <alignment horizontal="center" vertical="center" wrapText="1"/>
    </xf>
    <xf numFmtId="0" fontId="3" fillId="2" borderId="10" xfId="0" applyFont="1" applyFill="1" applyBorder="1" applyAlignment="1">
      <alignment horizontal="center" vertical="center"/>
    </xf>
  </cellXfs>
  <cellStyles count="14">
    <cellStyle name="Hipervínculo" xfId="2" builtinId="8"/>
    <cellStyle name="Hipervínculo 2" xfId="12" xr:uid="{00000000-0005-0000-0000-000001000000}"/>
    <cellStyle name="Millares" xfId="1" builtinId="3"/>
    <cellStyle name="Millares 2" xfId="6" xr:uid="{00000000-0005-0000-0000-000003000000}"/>
    <cellStyle name="Millares 3" xfId="10" xr:uid="{00000000-0005-0000-0000-000004000000}"/>
    <cellStyle name="Moneda 2" xfId="13" xr:uid="{24B0FB97-CAE8-489D-9A15-F9DE06D979E9}"/>
    <cellStyle name="Normal" xfId="0" builtinId="0"/>
    <cellStyle name="Normal 2" xfId="3" xr:uid="{00000000-0005-0000-0000-000006000000}"/>
    <cellStyle name="Normal 3" xfId="4" xr:uid="{00000000-0005-0000-0000-000007000000}"/>
    <cellStyle name="Normal 4" xfId="8" xr:uid="{00000000-0005-0000-0000-000008000000}"/>
    <cellStyle name="Normal 8" xfId="11" xr:uid="{00000000-0005-0000-0000-000009000000}"/>
    <cellStyle name="Porcentaje" xfId="7" builtinId="5"/>
    <cellStyle name="Porcentaje 2" xfId="5" xr:uid="{00000000-0005-0000-0000-00000B000000}"/>
    <cellStyle name="Porcentaje 3" xfId="9" xr:uid="{00000000-0005-0000-0000-00000C000000}"/>
  </cellStyles>
  <dxfs count="0"/>
  <tableStyles count="0" defaultTableStyle="TableStyleMedium2" defaultPivotStyle="PivotStyleLight16"/>
  <colors>
    <mruColors>
      <color rgb="FF0033CC"/>
      <color rgb="FF000099"/>
      <color rgb="FF66FFCC"/>
      <color rgb="FF1F1F1F"/>
      <color rgb="FF36363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3" Type="http://schemas.openxmlformats.org/officeDocument/2006/relationships/image" Target="../media/image2.png"/><Relationship Id="rId2" Type="http://schemas.microsoft.com/office/2007/relationships/hdphoto" Target="../media/hdphoto1.wdp"/><Relationship Id="rId1" Type="http://schemas.openxmlformats.org/officeDocument/2006/relationships/image" Target="../media/image1.png"/><Relationship Id="rId4" Type="http://schemas.openxmlformats.org/officeDocument/2006/relationships/image" Target="../media/image3.png"/></Relationships>
</file>

<file path=xl/drawings/_rels/drawing10.xml.rels><?xml version="1.0" encoding="UTF-8" standalone="yes"?>
<Relationships xmlns="http://schemas.openxmlformats.org/package/2006/relationships"><Relationship Id="rId2" Type="http://schemas.openxmlformats.org/officeDocument/2006/relationships/image" Target="../media/image11.png"/><Relationship Id="rId1" Type="http://schemas.openxmlformats.org/officeDocument/2006/relationships/image" Target="../media/image12.png"/></Relationships>
</file>

<file path=xl/drawings/_rels/drawing11.xml.rels><?xml version="1.0" encoding="UTF-8" standalone="yes"?>
<Relationships xmlns="http://schemas.openxmlformats.org/package/2006/relationships"><Relationship Id="rId1" Type="http://schemas.openxmlformats.org/officeDocument/2006/relationships/image" Target="../media/image13.png"/></Relationships>
</file>

<file path=xl/drawings/_rels/drawing2.xml.rels><?xml version="1.0" encoding="UTF-8" standalone="yes"?>
<Relationships xmlns="http://schemas.openxmlformats.org/package/2006/relationships"><Relationship Id="rId2" Type="http://schemas.openxmlformats.org/officeDocument/2006/relationships/image" Target="../media/image5.jpg"/><Relationship Id="rId1" Type="http://schemas.openxmlformats.org/officeDocument/2006/relationships/image" Target="../media/image4.jpeg"/></Relationships>
</file>

<file path=xl/drawings/_rels/drawing3.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7.png"/><Relationship Id="rId1" Type="http://schemas.openxmlformats.org/officeDocument/2006/relationships/image" Target="../media/image6.jpg"/><Relationship Id="rId4" Type="http://schemas.microsoft.com/office/2007/relationships/hdphoto" Target="../media/hdphoto1.wdp"/></Relationships>
</file>

<file path=xl/drawings/_rels/drawing4.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image" Target="../media/image8.png"/><Relationship Id="rId1" Type="http://schemas.openxmlformats.org/officeDocument/2006/relationships/image" Target="../media/image6.jpg"/><Relationship Id="rId4" Type="http://schemas.microsoft.com/office/2007/relationships/hdphoto" Target="../media/hdphoto1.wdp"/></Relationships>
</file>

<file path=xl/drawings/_rels/drawing5.xml.rels><?xml version="1.0" encoding="UTF-8" standalone="yes"?>
<Relationships xmlns="http://schemas.openxmlformats.org/package/2006/relationships"><Relationship Id="rId1" Type="http://schemas.openxmlformats.org/officeDocument/2006/relationships/image" Target="../media/image9.png"/></Relationships>
</file>

<file path=xl/drawings/_rels/drawing6.xml.rels><?xml version="1.0" encoding="UTF-8" standalone="yes"?>
<Relationships xmlns="http://schemas.openxmlformats.org/package/2006/relationships"><Relationship Id="rId1" Type="http://schemas.openxmlformats.org/officeDocument/2006/relationships/image" Target="../media/image9.png"/></Relationships>
</file>

<file path=xl/drawings/_rels/drawing7.xml.rels><?xml version="1.0" encoding="UTF-8" standalone="yes"?>
<Relationships xmlns="http://schemas.openxmlformats.org/package/2006/relationships"><Relationship Id="rId1" Type="http://schemas.openxmlformats.org/officeDocument/2006/relationships/image" Target="../media/image10.png"/></Relationships>
</file>

<file path=xl/drawings/_rels/drawing8.xml.rels><?xml version="1.0" encoding="UTF-8" standalone="yes"?>
<Relationships xmlns="http://schemas.openxmlformats.org/package/2006/relationships"><Relationship Id="rId1" Type="http://schemas.openxmlformats.org/officeDocument/2006/relationships/image" Target="../media/image11.png"/></Relationships>
</file>

<file path=xl/drawings/_rels/drawing9.xml.rels><?xml version="1.0" encoding="UTF-8" standalone="yes"?>
<Relationships xmlns="http://schemas.openxmlformats.org/package/2006/relationships"><Relationship Id="rId1" Type="http://schemas.openxmlformats.org/officeDocument/2006/relationships/image" Target="../media/image11.png"/></Relationships>
</file>

<file path=xl/drawings/drawing1.xml><?xml version="1.0" encoding="utf-8"?>
<xdr:wsDr xmlns:xdr="http://schemas.openxmlformats.org/drawingml/2006/spreadsheetDrawing" xmlns:a="http://schemas.openxmlformats.org/drawingml/2006/main">
  <xdr:twoCellAnchor editAs="oneCell">
    <xdr:from>
      <xdr:col>0</xdr:col>
      <xdr:colOff>69850</xdr:colOff>
      <xdr:row>40</xdr:row>
      <xdr:rowOff>71082</xdr:rowOff>
    </xdr:from>
    <xdr:to>
      <xdr:col>4</xdr:col>
      <xdr:colOff>486165</xdr:colOff>
      <xdr:row>56</xdr:row>
      <xdr:rowOff>25162</xdr:rowOff>
    </xdr:to>
    <xdr:pic>
      <xdr:nvPicPr>
        <xdr:cNvPr id="3" name="Imagen 2">
          <a:extLst>
            <a:ext uri="{FF2B5EF4-FFF2-40B4-BE49-F238E27FC236}">
              <a16:creationId xmlns:a16="http://schemas.microsoft.com/office/drawing/2014/main" id="{0D0F975D-E4F0-4702-8545-AE0E39BEDF5A}"/>
            </a:ext>
          </a:extLst>
        </xdr:cNvPr>
        <xdr:cNvPicPr>
          <a:picLocks noChangeAspect="1"/>
        </xdr:cNvPicPr>
      </xdr:nvPicPr>
      <xdr:blipFill>
        <a:blip xmlns:r="http://schemas.openxmlformats.org/officeDocument/2006/relationships" r:embed="rId1">
          <a:alphaModFix amt="40000"/>
          <a:extLst>
            <a:ext uri="{BEBA8EAE-BF5A-486C-A8C5-ECC9F3942E4B}">
              <a14:imgProps xmlns:a14="http://schemas.microsoft.com/office/drawing/2010/main">
                <a14:imgLayer r:embed="rId2">
                  <a14:imgEffect>
                    <a14:artisticCrisscrossEtching/>
                  </a14:imgEffect>
                </a14:imgLayer>
              </a14:imgProps>
            </a:ext>
            <a:ext uri="{28A0092B-C50C-407E-A947-70E740481C1C}">
              <a14:useLocalDpi xmlns:a14="http://schemas.microsoft.com/office/drawing/2010/main" val="0"/>
            </a:ext>
          </a:extLst>
        </a:blip>
        <a:stretch>
          <a:fillRect/>
        </a:stretch>
      </xdr:blipFill>
      <xdr:spPr>
        <a:xfrm>
          <a:off x="69850" y="7548918"/>
          <a:ext cx="3799822" cy="2996393"/>
        </a:xfrm>
        <a:prstGeom prst="rect">
          <a:avLst/>
        </a:prstGeom>
      </xdr:spPr>
    </xdr:pic>
    <xdr:clientData/>
  </xdr:twoCellAnchor>
  <xdr:twoCellAnchor editAs="oneCell">
    <xdr:from>
      <xdr:col>0</xdr:col>
      <xdr:colOff>107072</xdr:colOff>
      <xdr:row>0</xdr:row>
      <xdr:rowOff>76199</xdr:rowOff>
    </xdr:from>
    <xdr:to>
      <xdr:col>8</xdr:col>
      <xdr:colOff>164366</xdr:colOff>
      <xdr:row>30</xdr:row>
      <xdr:rowOff>161924</xdr:rowOff>
    </xdr:to>
    <xdr:pic>
      <xdr:nvPicPr>
        <xdr:cNvPr id="18" name="Imagen 17">
          <a:extLst>
            <a:ext uri="{FF2B5EF4-FFF2-40B4-BE49-F238E27FC236}">
              <a16:creationId xmlns:a16="http://schemas.microsoft.com/office/drawing/2014/main" id="{3AC0621D-4ED6-40DF-BB60-0897D115A466}"/>
            </a:ext>
          </a:extLst>
        </xdr:cNvPr>
        <xdr:cNvPicPr>
          <a:picLocks noChangeAspect="1"/>
        </xdr:cNvPicPr>
      </xdr:nvPicPr>
      <xdr:blipFill>
        <a:blip xmlns:r="http://schemas.openxmlformats.org/officeDocument/2006/relationships" r:embed="rId3">
          <a:alphaModFix/>
        </a:blip>
        <a:stretch>
          <a:fillRect/>
        </a:stretch>
      </xdr:blipFill>
      <xdr:spPr>
        <a:xfrm>
          <a:off x="107072" y="76199"/>
          <a:ext cx="7201044" cy="5880100"/>
        </a:xfrm>
        <a:prstGeom prst="rect">
          <a:avLst/>
        </a:prstGeom>
      </xdr:spPr>
    </xdr:pic>
    <xdr:clientData/>
  </xdr:twoCellAnchor>
  <xdr:twoCellAnchor>
    <xdr:from>
      <xdr:col>4</xdr:col>
      <xdr:colOff>284341</xdr:colOff>
      <xdr:row>10</xdr:row>
      <xdr:rowOff>61987</xdr:rowOff>
    </xdr:from>
    <xdr:to>
      <xdr:col>7</xdr:col>
      <xdr:colOff>710833</xdr:colOff>
      <xdr:row>13</xdr:row>
      <xdr:rowOff>14360</xdr:rowOff>
    </xdr:to>
    <xdr:sp macro="" textlink="Hoja1!D16">
      <xdr:nvSpPr>
        <xdr:cNvPr id="23" name="Cuadro de texto 16">
          <a:extLst>
            <a:ext uri="{FF2B5EF4-FFF2-40B4-BE49-F238E27FC236}">
              <a16:creationId xmlns:a16="http://schemas.microsoft.com/office/drawing/2014/main" id="{254C3FD4-854F-4F74-8A38-440EBA569A12}"/>
            </a:ext>
          </a:extLst>
        </xdr:cNvPr>
        <xdr:cNvSpPr txBox="1"/>
      </xdr:nvSpPr>
      <xdr:spPr>
        <a:xfrm>
          <a:off x="3667848" y="1910121"/>
          <a:ext cx="2800634" cy="506814"/>
        </a:xfrm>
        <a:prstGeom prst="rect">
          <a:avLst/>
        </a:prstGeom>
        <a:solidFill>
          <a:srgbClr val="0033CC">
            <a:alpha val="0"/>
          </a:srgbClr>
        </a:solid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r">
            <a:lnSpc>
              <a:spcPct val="107000"/>
            </a:lnSpc>
            <a:spcAft>
              <a:spcPts val="800"/>
            </a:spcAft>
          </a:pPr>
          <a:fld id="{1826D6E4-A342-4B49-9AF0-D4819CC8834E}" type="TxLink">
            <a:rPr lang="en-US" sz="2800" b="0" i="0" u="none" strike="noStrike">
              <a:ln>
                <a:noFill/>
              </a:ln>
              <a:solidFill>
                <a:schemeClr val="bg1"/>
              </a:solidFill>
              <a:effectLst/>
              <a:latin typeface="Arial Narrow" panose="020B0606020202030204" pitchFamily="34" charset="0"/>
              <a:ea typeface="Calibri" panose="020F0502020204030204" pitchFamily="34" charset="0"/>
              <a:cs typeface="Calibri"/>
            </a:rPr>
            <a:pPr algn="r">
              <a:lnSpc>
                <a:spcPct val="107000"/>
              </a:lnSpc>
              <a:spcAft>
                <a:spcPts val="800"/>
              </a:spcAft>
            </a:pPr>
            <a:t>Enero - Junio</a:t>
          </a:fld>
          <a:endParaRPr lang="es-MX" sz="2800">
            <a:solidFill>
              <a:schemeClr val="bg1"/>
            </a:solidFill>
            <a:effectLst/>
            <a:latin typeface="Arial Narrow" panose="020B0606020202030204" pitchFamily="34" charset="0"/>
            <a:ea typeface="Calibri" panose="020F0502020204030204" pitchFamily="34" charset="0"/>
            <a:cs typeface="Times New Roman" panose="02020603050405020304" pitchFamily="18" charset="0"/>
          </a:endParaRPr>
        </a:p>
      </xdr:txBody>
    </xdr:sp>
    <xdr:clientData/>
  </xdr:twoCellAnchor>
  <xdr:twoCellAnchor editAs="oneCell">
    <xdr:from>
      <xdr:col>5</xdr:col>
      <xdr:colOff>631208</xdr:colOff>
      <xdr:row>0</xdr:row>
      <xdr:rowOff>0</xdr:rowOff>
    </xdr:from>
    <xdr:to>
      <xdr:col>7</xdr:col>
      <xdr:colOff>721015</xdr:colOff>
      <xdr:row>5</xdr:row>
      <xdr:rowOff>142875</xdr:rowOff>
    </xdr:to>
    <xdr:pic>
      <xdr:nvPicPr>
        <xdr:cNvPr id="6" name="Picture 2" descr="http://bcr.intranet/imagenes/logo%20blanco%20BCR%20GOES.png">
          <a:extLst>
            <a:ext uri="{FF2B5EF4-FFF2-40B4-BE49-F238E27FC236}">
              <a16:creationId xmlns:a16="http://schemas.microsoft.com/office/drawing/2014/main" id="{B4CDED80-579B-4779-82AD-85A8A8CCD798}"/>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4782402" y="0"/>
          <a:ext cx="1696262" cy="106694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11</xdr:col>
      <xdr:colOff>800483</xdr:colOff>
      <xdr:row>18</xdr:row>
      <xdr:rowOff>26452</xdr:rowOff>
    </xdr:from>
    <xdr:to>
      <xdr:col>13</xdr:col>
      <xdr:colOff>802341</xdr:colOff>
      <xdr:row>22</xdr:row>
      <xdr:rowOff>156097</xdr:rowOff>
    </xdr:to>
    <xdr:pic>
      <xdr:nvPicPr>
        <xdr:cNvPr id="5" name="Picture 2" descr="http://bcr.intranet/imagenes/logo%20bcr%20goes-03.png">
          <a:extLst>
            <a:ext uri="{FF2B5EF4-FFF2-40B4-BE49-F238E27FC236}">
              <a16:creationId xmlns:a16="http://schemas.microsoft.com/office/drawing/2014/main" id="{72E2FB14-B5B0-4EBF-80C2-EC7A8B38114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92171" y="4634171"/>
          <a:ext cx="1871139" cy="11416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11</xdr:col>
      <xdr:colOff>829471</xdr:colOff>
      <xdr:row>0</xdr:row>
      <xdr:rowOff>22492</xdr:rowOff>
    </xdr:from>
    <xdr:to>
      <xdr:col>14</xdr:col>
      <xdr:colOff>4626</xdr:colOff>
      <xdr:row>4</xdr:row>
      <xdr:rowOff>180249</xdr:rowOff>
    </xdr:to>
    <xdr:pic>
      <xdr:nvPicPr>
        <xdr:cNvPr id="7" name="Picture 2" descr="http://bcr.intranet/imagenes/logo%20bcr%20goes-03.png">
          <a:extLst>
            <a:ext uri="{FF2B5EF4-FFF2-40B4-BE49-F238E27FC236}">
              <a16:creationId xmlns:a16="http://schemas.microsoft.com/office/drawing/2014/main" id="{D73A1465-8044-4D72-A7BB-E1B6B9E880B2}"/>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521159" y="22492"/>
          <a:ext cx="1889780" cy="114597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1.xml><?xml version="1.0" encoding="utf-8"?>
<xdr:wsDr xmlns:xdr="http://schemas.openxmlformats.org/drawingml/2006/spreadsheetDrawing" xmlns:a="http://schemas.openxmlformats.org/drawingml/2006/main">
  <xdr:twoCellAnchor editAs="oneCell">
    <xdr:from>
      <xdr:col>6</xdr:col>
      <xdr:colOff>276225</xdr:colOff>
      <xdr:row>1</xdr:row>
      <xdr:rowOff>152401</xdr:rowOff>
    </xdr:from>
    <xdr:to>
      <xdr:col>7</xdr:col>
      <xdr:colOff>866775</xdr:colOff>
      <xdr:row>5</xdr:row>
      <xdr:rowOff>137543</xdr:rowOff>
    </xdr:to>
    <xdr:pic>
      <xdr:nvPicPr>
        <xdr:cNvPr id="3" name="Picture 2" descr="http://bcr.intranet/imagenes/logo%20bcr%20goes-03.png">
          <a:extLst>
            <a:ext uri="{FF2B5EF4-FFF2-40B4-BE49-F238E27FC236}">
              <a16:creationId xmlns:a16="http://schemas.microsoft.com/office/drawing/2014/main" id="{52BB1F08-1215-4FF3-8FD8-DEC964192D8A}"/>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96200" y="342901"/>
          <a:ext cx="1638300" cy="100431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0</xdr:row>
      <xdr:rowOff>0</xdr:rowOff>
    </xdr:from>
    <xdr:to>
      <xdr:col>5</xdr:col>
      <xdr:colOff>285749</xdr:colOff>
      <xdr:row>43</xdr:row>
      <xdr:rowOff>9525</xdr:rowOff>
    </xdr:to>
    <xdr:sp macro="" textlink="">
      <xdr:nvSpPr>
        <xdr:cNvPr id="13" name="Rectángulo 12">
          <a:extLst>
            <a:ext uri="{FF2B5EF4-FFF2-40B4-BE49-F238E27FC236}">
              <a16:creationId xmlns:a16="http://schemas.microsoft.com/office/drawing/2014/main" id="{00000000-0008-0000-0000-00000D000000}"/>
            </a:ext>
          </a:extLst>
        </xdr:cNvPr>
        <xdr:cNvSpPr/>
      </xdr:nvSpPr>
      <xdr:spPr>
        <a:xfrm>
          <a:off x="261938" y="0"/>
          <a:ext cx="4048124" cy="8320088"/>
        </a:xfrm>
        <a:prstGeom prst="rect">
          <a:avLst/>
        </a:prstGeom>
        <a:gradFill flip="none" rotWithShape="1">
          <a:gsLst>
            <a:gs pos="0">
              <a:srgbClr val="393C47">
                <a:shade val="30000"/>
                <a:satMod val="115000"/>
              </a:srgbClr>
            </a:gs>
            <a:gs pos="50000">
              <a:srgbClr val="393C47">
                <a:shade val="67500"/>
                <a:satMod val="115000"/>
              </a:srgbClr>
            </a:gs>
            <a:gs pos="100000">
              <a:srgbClr val="393C47">
                <a:shade val="100000"/>
                <a:satMod val="115000"/>
              </a:srgbClr>
            </a:gs>
          </a:gsLst>
          <a:lin ang="8100000" scaled="1"/>
          <a:tileRect/>
        </a:gradFill>
        <a:ln>
          <a:no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s-MX"/>
        </a:p>
      </xdr:txBody>
    </xdr:sp>
    <xdr:clientData/>
  </xdr:twoCellAnchor>
  <xdr:twoCellAnchor>
    <xdr:from>
      <xdr:col>0</xdr:col>
      <xdr:colOff>228599</xdr:colOff>
      <xdr:row>6</xdr:row>
      <xdr:rowOff>59532</xdr:rowOff>
    </xdr:from>
    <xdr:to>
      <xdr:col>5</xdr:col>
      <xdr:colOff>0</xdr:colOff>
      <xdr:row>10</xdr:row>
      <xdr:rowOff>72867</xdr:rowOff>
    </xdr:to>
    <xdr:sp macro="" textlink="">
      <xdr:nvSpPr>
        <xdr:cNvPr id="14" name="Cuadro de texto 15">
          <a:extLst>
            <a:ext uri="{FF2B5EF4-FFF2-40B4-BE49-F238E27FC236}">
              <a16:creationId xmlns:a16="http://schemas.microsoft.com/office/drawing/2014/main" id="{00000000-0008-0000-0000-00000E000000}"/>
            </a:ext>
          </a:extLst>
        </xdr:cNvPr>
        <xdr:cNvSpPr txBox="1"/>
      </xdr:nvSpPr>
      <xdr:spPr>
        <a:xfrm>
          <a:off x="228599" y="1202532"/>
          <a:ext cx="3795714" cy="775335"/>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s-MX" sz="3000" b="1">
              <a:solidFill>
                <a:srgbClr val="BFBFBF"/>
              </a:solidFill>
              <a:effectLst/>
              <a:ea typeface="Calibri" panose="020F0502020204030204" pitchFamily="34" charset="0"/>
              <a:cs typeface="Times New Roman" panose="02020603050405020304" pitchFamily="18" charset="0"/>
            </a:rPr>
            <a:t>Informe estadístico</a:t>
          </a:r>
          <a:endParaRPr lang="es-MX" sz="3000">
            <a:effectLst/>
            <a:ea typeface="Calibri" panose="020F0502020204030204" pitchFamily="34" charset="0"/>
            <a:cs typeface="Times New Roman" panose="02020603050405020304" pitchFamily="18" charset="0"/>
          </a:endParaRPr>
        </a:p>
      </xdr:txBody>
    </xdr:sp>
    <xdr:clientData/>
  </xdr:twoCellAnchor>
  <xdr:twoCellAnchor>
    <xdr:from>
      <xdr:col>1</xdr:col>
      <xdr:colOff>207165</xdr:colOff>
      <xdr:row>8</xdr:row>
      <xdr:rowOff>154782</xdr:rowOff>
    </xdr:from>
    <xdr:to>
      <xdr:col>4</xdr:col>
      <xdr:colOff>902490</xdr:colOff>
      <xdr:row>11</xdr:row>
      <xdr:rowOff>95092</xdr:rowOff>
    </xdr:to>
    <xdr:sp macro="" textlink="">
      <xdr:nvSpPr>
        <xdr:cNvPr id="16" name="Cuadro de texto 14">
          <a:extLst>
            <a:ext uri="{FF2B5EF4-FFF2-40B4-BE49-F238E27FC236}">
              <a16:creationId xmlns:a16="http://schemas.microsoft.com/office/drawing/2014/main" id="{00000000-0008-0000-0000-000010000000}"/>
            </a:ext>
          </a:extLst>
        </xdr:cNvPr>
        <xdr:cNvSpPr txBox="1"/>
      </xdr:nvSpPr>
      <xdr:spPr>
        <a:xfrm>
          <a:off x="469103" y="1678782"/>
          <a:ext cx="3219450" cy="511810"/>
        </a:xfrm>
        <a:prstGeom prst="rect">
          <a:avLst/>
        </a:prstGeom>
        <a:no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t" anchorCtr="0" forceAA="0" compatLnSpc="1">
          <a:prstTxWarp prst="textNoShape">
            <a:avLst/>
          </a:prstTxWarp>
          <a:noAutofit/>
        </a:bodyPr>
        <a:lstStyle/>
        <a:p>
          <a:pPr algn="ctr">
            <a:lnSpc>
              <a:spcPct val="107000"/>
            </a:lnSpc>
            <a:spcAft>
              <a:spcPts val="800"/>
            </a:spcAft>
          </a:pPr>
          <a:r>
            <a:rPr lang="es-MX" sz="2400" b="1">
              <a:solidFill>
                <a:srgbClr val="F2F2F2"/>
              </a:solidFill>
              <a:effectLst/>
              <a:ea typeface="Calibri" panose="020F0502020204030204" pitchFamily="34" charset="0"/>
              <a:cs typeface="Times New Roman" panose="02020603050405020304" pitchFamily="18" charset="0"/>
            </a:rPr>
            <a:t>de remesas familiares</a:t>
          </a:r>
          <a:endParaRPr lang="es-MX" sz="1200" b="1">
            <a:effectLst/>
            <a:ea typeface="Calibri" panose="020F0502020204030204" pitchFamily="34" charset="0"/>
            <a:cs typeface="Times New Roman" panose="02020603050405020304" pitchFamily="18" charset="0"/>
          </a:endParaRPr>
        </a:p>
      </xdr:txBody>
    </xdr:sp>
    <xdr:clientData/>
  </xdr:twoCellAnchor>
  <xdr:twoCellAnchor>
    <xdr:from>
      <xdr:col>1</xdr:col>
      <xdr:colOff>364330</xdr:colOff>
      <xdr:row>11</xdr:row>
      <xdr:rowOff>178598</xdr:rowOff>
    </xdr:from>
    <xdr:to>
      <xdr:col>4</xdr:col>
      <xdr:colOff>738186</xdr:colOff>
      <xdr:row>14</xdr:row>
      <xdr:rowOff>167327</xdr:rowOff>
    </xdr:to>
    <xdr:sp macro="" textlink="Hoja1!D16">
      <xdr:nvSpPr>
        <xdr:cNvPr id="17" name="Cuadro de texto 16">
          <a:extLst>
            <a:ext uri="{FF2B5EF4-FFF2-40B4-BE49-F238E27FC236}">
              <a16:creationId xmlns:a16="http://schemas.microsoft.com/office/drawing/2014/main" id="{00000000-0008-0000-0000-000011000000}"/>
            </a:ext>
          </a:extLst>
        </xdr:cNvPr>
        <xdr:cNvSpPr txBox="1"/>
      </xdr:nvSpPr>
      <xdr:spPr>
        <a:xfrm>
          <a:off x="626268" y="2274098"/>
          <a:ext cx="2897981" cy="560229"/>
        </a:xfrm>
        <a:prstGeom prst="rect">
          <a:avLst/>
        </a:prstGeom>
        <a:solidFill>
          <a:schemeClr val="bg1">
            <a:lumMod val="85000"/>
          </a:schemeClr>
        </a:solidFill>
        <a:ln w="6350">
          <a:noFill/>
        </a:ln>
        <a:effectLst/>
      </xdr:spPr>
      <xdr:style>
        <a:lnRef idx="0">
          <a:schemeClr val="accent1"/>
        </a:lnRef>
        <a:fillRef idx="0">
          <a:schemeClr val="accent1"/>
        </a:fillRef>
        <a:effectRef idx="0">
          <a:schemeClr val="accent1"/>
        </a:effectRef>
        <a:fontRef idx="minor">
          <a:schemeClr val="dk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pPr algn="ctr">
            <a:lnSpc>
              <a:spcPct val="107000"/>
            </a:lnSpc>
            <a:spcAft>
              <a:spcPts val="800"/>
            </a:spcAft>
          </a:pPr>
          <a:fld id="{1826D6E4-A342-4B49-9AF0-D4819CC8834E}" type="TxLink">
            <a:rPr lang="en-US" sz="2200" b="0" i="0" u="none" strike="noStrike">
              <a:ln>
                <a:noFill/>
              </a:ln>
              <a:solidFill>
                <a:srgbClr val="000000"/>
              </a:solidFill>
              <a:effectLst/>
              <a:latin typeface="Calibri"/>
              <a:ea typeface="Calibri" panose="020F0502020204030204" pitchFamily="34" charset="0"/>
              <a:cs typeface="Calibri"/>
            </a:rPr>
            <a:pPr algn="ctr">
              <a:lnSpc>
                <a:spcPct val="107000"/>
              </a:lnSpc>
              <a:spcAft>
                <a:spcPts val="800"/>
              </a:spcAft>
            </a:pPr>
            <a:t>Enero - Junio</a:t>
          </a:fld>
          <a:endParaRPr lang="es-MX" sz="2200">
            <a:effectLst/>
            <a:ea typeface="Calibri" panose="020F0502020204030204" pitchFamily="34" charset="0"/>
            <a:cs typeface="Times New Roman" panose="02020603050405020304" pitchFamily="18" charset="0"/>
          </a:endParaRPr>
        </a:p>
      </xdr:txBody>
    </xdr:sp>
    <xdr:clientData/>
  </xdr:twoCellAnchor>
  <xdr:twoCellAnchor editAs="oneCell">
    <xdr:from>
      <xdr:col>5</xdr:col>
      <xdr:colOff>369093</xdr:colOff>
      <xdr:row>0</xdr:row>
      <xdr:rowOff>47625</xdr:rowOff>
    </xdr:from>
    <xdr:to>
      <xdr:col>8</xdr:col>
      <xdr:colOff>619126</xdr:colOff>
      <xdr:row>8</xdr:row>
      <xdr:rowOff>83344</xdr:rowOff>
    </xdr:to>
    <xdr:pic>
      <xdr:nvPicPr>
        <xdr:cNvPr id="18" name="Imagen 17">
          <a:extLst>
            <a:ext uri="{FF2B5EF4-FFF2-40B4-BE49-F238E27FC236}">
              <a16:creationId xmlns:a16="http://schemas.microsoft.com/office/drawing/2014/main" id="{00000000-0008-0000-0000-000012000000}"/>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93406" y="47625"/>
          <a:ext cx="2274095" cy="1559719"/>
        </a:xfrm>
        <a:prstGeom prst="rect">
          <a:avLst/>
        </a:prstGeom>
        <a:gradFill flip="none" rotWithShape="1">
          <a:gsLst>
            <a:gs pos="0">
              <a:srgbClr val="393C47">
                <a:shade val="30000"/>
                <a:satMod val="115000"/>
              </a:srgbClr>
            </a:gs>
            <a:gs pos="50000">
              <a:srgbClr val="393C47">
                <a:shade val="67500"/>
                <a:satMod val="115000"/>
              </a:srgbClr>
            </a:gs>
            <a:gs pos="100000">
              <a:srgbClr val="393C47">
                <a:shade val="100000"/>
                <a:satMod val="115000"/>
              </a:srgbClr>
            </a:gs>
          </a:gsLst>
          <a:lin ang="8100000" scaled="1"/>
          <a:tileRect/>
        </a:gradFill>
        <a:ln>
          <a:noFill/>
        </a:ln>
      </xdr:spPr>
    </xdr:pic>
    <xdr:clientData/>
  </xdr:twoCellAnchor>
  <xdr:twoCellAnchor editAs="oneCell">
    <xdr:from>
      <xdr:col>0</xdr:col>
      <xdr:colOff>261931</xdr:colOff>
      <xdr:row>16</xdr:row>
      <xdr:rowOff>171450</xdr:rowOff>
    </xdr:from>
    <xdr:to>
      <xdr:col>8</xdr:col>
      <xdr:colOff>545303</xdr:colOff>
      <xdr:row>39</xdr:row>
      <xdr:rowOff>9525</xdr:rowOff>
    </xdr:to>
    <xdr:pic>
      <xdr:nvPicPr>
        <xdr:cNvPr id="6" name="Imagen 5">
          <a:extLst>
            <a:ext uri="{FF2B5EF4-FFF2-40B4-BE49-F238E27FC236}">
              <a16:creationId xmlns:a16="http://schemas.microsoft.com/office/drawing/2014/main" id="{00000000-0008-0000-0000-000006000000}"/>
            </a:ext>
          </a:extLst>
        </xdr:cNvPr>
        <xdr:cNvPicPr>
          <a:picLocks noChangeAspect="1"/>
        </xdr:cNvPicPr>
      </xdr:nvPicPr>
      <xdr:blipFill rotWithShape="1">
        <a:blip xmlns:r="http://schemas.openxmlformats.org/officeDocument/2006/relationships" r:embed="rId2">
          <a:extLst>
            <a:ext uri="{28A0092B-C50C-407E-A947-70E740481C1C}">
              <a14:useLocalDpi xmlns:a14="http://schemas.microsoft.com/office/drawing/2010/main" val="0"/>
            </a:ext>
          </a:extLst>
        </a:blip>
        <a:srcRect l="9151" r="8867"/>
        <a:stretch/>
      </xdr:blipFill>
      <xdr:spPr>
        <a:xfrm flipH="1">
          <a:off x="261931" y="3219450"/>
          <a:ext cx="6331747" cy="4219575"/>
        </a:xfrm>
        <a:prstGeom prst="rect">
          <a:avLst/>
        </a:prstGeom>
        <a:effectLst>
          <a:outerShdw blurRad="50800" dist="38100" dir="5400000" algn="t" rotWithShape="0">
            <a:prstClr val="black">
              <a:alpha val="40000"/>
            </a:prstClr>
          </a:outerShdw>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133350</xdr:colOff>
      <xdr:row>0</xdr:row>
      <xdr:rowOff>133107</xdr:rowOff>
    </xdr:from>
    <xdr:to>
      <xdr:col>10</xdr:col>
      <xdr:colOff>113139</xdr:colOff>
      <xdr:row>7</xdr:row>
      <xdr:rowOff>145588</xdr:rowOff>
    </xdr:to>
    <xdr:grpSp>
      <xdr:nvGrpSpPr>
        <xdr:cNvPr id="12" name="Grupo 11">
          <a:extLst>
            <a:ext uri="{FF2B5EF4-FFF2-40B4-BE49-F238E27FC236}">
              <a16:creationId xmlns:a16="http://schemas.microsoft.com/office/drawing/2014/main" id="{3CD8B1CF-563F-400D-B239-DEE6FA9FF3C3}"/>
            </a:ext>
          </a:extLst>
        </xdr:cNvPr>
        <xdr:cNvGrpSpPr/>
      </xdr:nvGrpSpPr>
      <xdr:grpSpPr>
        <a:xfrm>
          <a:off x="133350" y="133107"/>
          <a:ext cx="7971264" cy="1393606"/>
          <a:chOff x="133350" y="133107"/>
          <a:chExt cx="7971264" cy="1393606"/>
        </a:xfrm>
      </xdr:grpSpPr>
      <xdr:pic>
        <xdr:nvPicPr>
          <xdr:cNvPr id="3" name="Imagen 2" descr="ppt___-07.jpg">
            <a:extLst>
              <a:ext uri="{FF2B5EF4-FFF2-40B4-BE49-F238E27FC236}">
                <a16:creationId xmlns:a16="http://schemas.microsoft.com/office/drawing/2014/main" id="{00000000-0008-0000-0200-000003000000}"/>
              </a:ext>
            </a:extLst>
          </xdr:cNvPr>
          <xdr:cNvPicPr>
            <a:picLocks noChangeAspect="1"/>
          </xdr:cNvPicPr>
        </xdr:nvPicPr>
        <xdr:blipFill rotWithShape="1">
          <a:blip xmlns:r="http://schemas.openxmlformats.org/officeDocument/2006/relationships" r:embed="rId1">
            <a:alphaModFix amt="45000"/>
            <a:extLst>
              <a:ext uri="{28A0092B-C50C-407E-A947-70E740481C1C}">
                <a14:useLocalDpi xmlns:a14="http://schemas.microsoft.com/office/drawing/2010/main" val="0"/>
              </a:ext>
            </a:extLst>
          </a:blip>
          <a:srcRect t="77246"/>
          <a:stretch/>
        </xdr:blipFill>
        <xdr:spPr>
          <a:xfrm rot="10800000">
            <a:off x="133350" y="133107"/>
            <a:ext cx="7971264" cy="1190867"/>
          </a:xfrm>
          <a:prstGeom prst="rect">
            <a:avLst/>
          </a:prstGeom>
        </xdr:spPr>
      </xdr:pic>
      <xdr:pic>
        <xdr:nvPicPr>
          <xdr:cNvPr id="10" name="Picture 2" descr="http://bcr.intranet/imagenes/logo%20bcr%20goes-03.png">
            <a:extLst>
              <a:ext uri="{FF2B5EF4-FFF2-40B4-BE49-F238E27FC236}">
                <a16:creationId xmlns:a16="http://schemas.microsoft.com/office/drawing/2014/main" id="{48225172-3640-4ED2-B724-3F5ABC414B93}"/>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067425" y="313085"/>
            <a:ext cx="1979738" cy="1213628"/>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1</xdr:colOff>
      <xdr:row>51</xdr:row>
      <xdr:rowOff>76199</xdr:rowOff>
    </xdr:from>
    <xdr:to>
      <xdr:col>10</xdr:col>
      <xdr:colOff>40079</xdr:colOff>
      <xdr:row>61</xdr:row>
      <xdr:rowOff>180975</xdr:rowOff>
    </xdr:to>
    <xdr:grpSp>
      <xdr:nvGrpSpPr>
        <xdr:cNvPr id="13" name="Grupo 12">
          <a:extLst>
            <a:ext uri="{FF2B5EF4-FFF2-40B4-BE49-F238E27FC236}">
              <a16:creationId xmlns:a16="http://schemas.microsoft.com/office/drawing/2014/main" id="{BC53F6AD-3926-4085-82AF-565A2240B09A}"/>
            </a:ext>
          </a:extLst>
        </xdr:cNvPr>
        <xdr:cNvGrpSpPr/>
      </xdr:nvGrpSpPr>
      <xdr:grpSpPr>
        <a:xfrm>
          <a:off x="1" y="9791699"/>
          <a:ext cx="8031553" cy="2009776"/>
          <a:chOff x="1" y="9791699"/>
          <a:chExt cx="8031553" cy="2009776"/>
        </a:xfrm>
      </xdr:grpSpPr>
      <xdr:pic>
        <xdr:nvPicPr>
          <xdr:cNvPr id="11" name="Imagen 4" descr="ppt___-07.jpg">
            <a:extLst>
              <a:ext uri="{FF2B5EF4-FFF2-40B4-BE49-F238E27FC236}">
                <a16:creationId xmlns:a16="http://schemas.microsoft.com/office/drawing/2014/main" id="{04837878-2DAF-4FBD-A710-8AD3692C665C}"/>
              </a:ext>
            </a:extLst>
          </xdr:cNvPr>
          <xdr:cNvPicPr>
            <a:picLocks noChangeAspect="1"/>
          </xdr:cNvPicPr>
        </xdr:nvPicPr>
        <xdr:blipFill rotWithShape="1">
          <a:blip xmlns:r="http://schemas.openxmlformats.org/officeDocument/2006/relationships" r:embed="rId1">
            <a:alphaModFix amt="45000"/>
            <a:extLst>
              <a:ext uri="{28A0092B-C50C-407E-A947-70E740481C1C}">
                <a14:useLocalDpi xmlns:a14="http://schemas.microsoft.com/office/drawing/2010/main" val="0"/>
              </a:ext>
            </a:extLst>
          </a:blip>
          <a:srcRect t="77246"/>
          <a:stretch/>
        </xdr:blipFill>
        <xdr:spPr>
          <a:xfrm>
            <a:off x="171449" y="10763249"/>
            <a:ext cx="7860105" cy="923925"/>
          </a:xfrm>
          <a:prstGeom prst="rect">
            <a:avLst/>
          </a:prstGeom>
        </xdr:spPr>
      </xdr:pic>
      <xdr:sp macro="" textlink="">
        <xdr:nvSpPr>
          <xdr:cNvPr id="2" name="Rectángulo 1">
            <a:extLst>
              <a:ext uri="{FF2B5EF4-FFF2-40B4-BE49-F238E27FC236}">
                <a16:creationId xmlns:a16="http://schemas.microsoft.com/office/drawing/2014/main" id="{A1A23B9C-020C-4641-AAEA-8387912BA8AA}"/>
              </a:ext>
            </a:extLst>
          </xdr:cNvPr>
          <xdr:cNvSpPr/>
        </xdr:nvSpPr>
        <xdr:spPr>
          <a:xfrm>
            <a:off x="1" y="10925175"/>
            <a:ext cx="2628900" cy="876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pic>
        <xdr:nvPicPr>
          <xdr:cNvPr id="9" name="Imagen 8">
            <a:extLst>
              <a:ext uri="{FF2B5EF4-FFF2-40B4-BE49-F238E27FC236}">
                <a16:creationId xmlns:a16="http://schemas.microsoft.com/office/drawing/2014/main" id="{9EF2452B-F236-496B-8F12-1FF9F140EC07}"/>
              </a:ext>
            </a:extLst>
          </xdr:cNvPr>
          <xdr:cNvPicPr>
            <a:picLocks noChangeAspect="1"/>
          </xdr:cNvPicPr>
        </xdr:nvPicPr>
        <xdr:blipFill>
          <a:blip xmlns:r="http://schemas.openxmlformats.org/officeDocument/2006/relationships" r:embed="rId3">
            <a:alphaModFix amt="40000"/>
            <a:extLst>
              <a:ext uri="{BEBA8EAE-BF5A-486C-A8C5-ECC9F3942E4B}">
                <a14:imgProps xmlns:a14="http://schemas.microsoft.com/office/drawing/2010/main">
                  <a14:imgLayer r:embed="rId4">
                    <a14:imgEffect>
                      <a14:artisticCrisscrossEtching/>
                    </a14:imgEffect>
                  </a14:imgLayer>
                </a14:imgProps>
              </a:ext>
              <a:ext uri="{28A0092B-C50C-407E-A947-70E740481C1C}">
                <a14:useLocalDpi xmlns:a14="http://schemas.microsoft.com/office/drawing/2010/main" val="0"/>
              </a:ext>
            </a:extLst>
          </a:blip>
          <a:stretch>
            <a:fillRect/>
          </a:stretch>
        </xdr:blipFill>
        <xdr:spPr>
          <a:xfrm>
            <a:off x="47625" y="9791699"/>
            <a:ext cx="2446727" cy="1929395"/>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19048</xdr:colOff>
      <xdr:row>0</xdr:row>
      <xdr:rowOff>0</xdr:rowOff>
    </xdr:from>
    <xdr:to>
      <xdr:col>16383</xdr:col>
      <xdr:colOff>66675</xdr:colOff>
      <xdr:row>6</xdr:row>
      <xdr:rowOff>169077</xdr:rowOff>
    </xdr:to>
    <xdr:grpSp>
      <xdr:nvGrpSpPr>
        <xdr:cNvPr id="26" name="Grupo 25">
          <a:extLst>
            <a:ext uri="{FF2B5EF4-FFF2-40B4-BE49-F238E27FC236}">
              <a16:creationId xmlns:a16="http://schemas.microsoft.com/office/drawing/2014/main" id="{505B8076-BA6C-453A-B58D-36694579B943}"/>
            </a:ext>
          </a:extLst>
        </xdr:cNvPr>
        <xdr:cNvGrpSpPr/>
      </xdr:nvGrpSpPr>
      <xdr:grpSpPr>
        <a:xfrm>
          <a:off x="19048" y="0"/>
          <a:ext cx="7458077" cy="1312077"/>
          <a:chOff x="19048" y="0"/>
          <a:chExt cx="7458077" cy="1312077"/>
        </a:xfrm>
      </xdr:grpSpPr>
      <xdr:pic>
        <xdr:nvPicPr>
          <xdr:cNvPr id="2" name="Imagen 1" descr="ppt___-07.jpg">
            <a:extLst>
              <a:ext uri="{FF2B5EF4-FFF2-40B4-BE49-F238E27FC236}">
                <a16:creationId xmlns:a16="http://schemas.microsoft.com/office/drawing/2014/main" id="{00000000-0008-0000-0300-000002000000}"/>
              </a:ext>
            </a:extLst>
          </xdr:cNvPr>
          <xdr:cNvPicPr>
            <a:picLocks noChangeAspect="1"/>
          </xdr:cNvPicPr>
        </xdr:nvPicPr>
        <xdr:blipFill rotWithShape="1">
          <a:blip xmlns:r="http://schemas.openxmlformats.org/officeDocument/2006/relationships" r:embed="rId1">
            <a:alphaModFix amt="50000"/>
            <a:extLst>
              <a:ext uri="{28A0092B-C50C-407E-A947-70E740481C1C}">
                <a14:useLocalDpi xmlns:a14="http://schemas.microsoft.com/office/drawing/2010/main" val="0"/>
              </a:ext>
            </a:extLst>
          </a:blip>
          <a:srcRect t="77246"/>
          <a:stretch/>
        </xdr:blipFill>
        <xdr:spPr>
          <a:xfrm rot="10800000">
            <a:off x="19048" y="0"/>
            <a:ext cx="7448551" cy="1057274"/>
          </a:xfrm>
          <a:prstGeom prst="rect">
            <a:avLst/>
          </a:prstGeom>
        </xdr:spPr>
      </xdr:pic>
      <xdr:pic>
        <xdr:nvPicPr>
          <xdr:cNvPr id="5" name="Picture 2" descr="http://bcr.intranet/imagenes/logo%20bcr%20goes-03.png">
            <a:extLst>
              <a:ext uri="{FF2B5EF4-FFF2-40B4-BE49-F238E27FC236}">
                <a16:creationId xmlns:a16="http://schemas.microsoft.com/office/drawing/2014/main" id="{B5E951FB-4597-41D6-8FBB-75034205C05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438774" y="57150"/>
            <a:ext cx="2038351" cy="1254927"/>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xdr:from>
      <xdr:col>0</xdr:col>
      <xdr:colOff>85726</xdr:colOff>
      <xdr:row>45</xdr:row>
      <xdr:rowOff>398785</xdr:rowOff>
    </xdr:from>
    <xdr:to>
      <xdr:col>16383</xdr:col>
      <xdr:colOff>180975</xdr:colOff>
      <xdr:row>69</xdr:row>
      <xdr:rowOff>47625</xdr:rowOff>
    </xdr:to>
    <xdr:grpSp>
      <xdr:nvGrpSpPr>
        <xdr:cNvPr id="28" name="Grupo 27">
          <a:extLst>
            <a:ext uri="{FF2B5EF4-FFF2-40B4-BE49-F238E27FC236}">
              <a16:creationId xmlns:a16="http://schemas.microsoft.com/office/drawing/2014/main" id="{AE0652F7-DB37-4855-8CBD-C9BADF29C032}"/>
            </a:ext>
          </a:extLst>
        </xdr:cNvPr>
        <xdr:cNvGrpSpPr/>
      </xdr:nvGrpSpPr>
      <xdr:grpSpPr>
        <a:xfrm>
          <a:off x="85726" y="19905985"/>
          <a:ext cx="7505699" cy="1563365"/>
          <a:chOff x="85726" y="20239360"/>
          <a:chExt cx="7505699" cy="1563365"/>
        </a:xfrm>
      </xdr:grpSpPr>
      <xdr:pic>
        <xdr:nvPicPr>
          <xdr:cNvPr id="6" name="Imagen 4" descr="ppt___-07.jpg">
            <a:extLst>
              <a:ext uri="{FF2B5EF4-FFF2-40B4-BE49-F238E27FC236}">
                <a16:creationId xmlns:a16="http://schemas.microsoft.com/office/drawing/2014/main" id="{00000000-0008-0000-0300-000006000000}"/>
              </a:ext>
            </a:extLst>
          </xdr:cNvPr>
          <xdr:cNvPicPr>
            <a:picLocks noChangeAspect="1"/>
          </xdr:cNvPicPr>
        </xdr:nvPicPr>
        <xdr:blipFill rotWithShape="1">
          <a:blip xmlns:r="http://schemas.openxmlformats.org/officeDocument/2006/relationships" r:embed="rId1">
            <a:alphaModFix amt="50000"/>
            <a:extLst>
              <a:ext uri="{28A0092B-C50C-407E-A947-70E740481C1C}">
                <a14:useLocalDpi xmlns:a14="http://schemas.microsoft.com/office/drawing/2010/main" val="0"/>
              </a:ext>
            </a:extLst>
          </a:blip>
          <a:srcRect t="77246"/>
          <a:stretch/>
        </xdr:blipFill>
        <xdr:spPr>
          <a:xfrm>
            <a:off x="190501" y="20802600"/>
            <a:ext cx="7400924" cy="869950"/>
          </a:xfrm>
          <a:prstGeom prst="rect">
            <a:avLst/>
          </a:prstGeom>
        </xdr:spPr>
      </xdr:pic>
      <xdr:sp macro="" textlink="">
        <xdr:nvSpPr>
          <xdr:cNvPr id="8" name="Rectángulo 7">
            <a:extLst>
              <a:ext uri="{FF2B5EF4-FFF2-40B4-BE49-F238E27FC236}">
                <a16:creationId xmlns:a16="http://schemas.microsoft.com/office/drawing/2014/main" id="{5455E609-7AF3-4F33-A198-37F5C24444BD}"/>
              </a:ext>
            </a:extLst>
          </xdr:cNvPr>
          <xdr:cNvSpPr/>
        </xdr:nvSpPr>
        <xdr:spPr>
          <a:xfrm>
            <a:off x="85726" y="20926425"/>
            <a:ext cx="2905124" cy="876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pic>
        <xdr:nvPicPr>
          <xdr:cNvPr id="7" name="Imagen 6">
            <a:extLst>
              <a:ext uri="{FF2B5EF4-FFF2-40B4-BE49-F238E27FC236}">
                <a16:creationId xmlns:a16="http://schemas.microsoft.com/office/drawing/2014/main" id="{80F04A83-9E25-43C7-A3E6-C0C228D84E69}"/>
              </a:ext>
            </a:extLst>
          </xdr:cNvPr>
          <xdr:cNvPicPr>
            <a:picLocks noChangeAspect="1"/>
          </xdr:cNvPicPr>
        </xdr:nvPicPr>
        <xdr:blipFill>
          <a:blip xmlns:r="http://schemas.openxmlformats.org/officeDocument/2006/relationships" r:embed="rId3">
            <a:alphaModFix amt="40000"/>
            <a:extLst>
              <a:ext uri="{BEBA8EAE-BF5A-486C-A8C5-ECC9F3942E4B}">
                <a14:imgProps xmlns:a14="http://schemas.microsoft.com/office/drawing/2010/main">
                  <a14:imgLayer r:embed="rId4">
                    <a14:imgEffect>
                      <a14:artisticCrisscrossEtching/>
                    </a14:imgEffect>
                  </a14:imgLayer>
                </a14:imgProps>
              </a:ext>
              <a:ext uri="{28A0092B-C50C-407E-A947-70E740481C1C}">
                <a14:useLocalDpi xmlns:a14="http://schemas.microsoft.com/office/drawing/2010/main" val="0"/>
              </a:ext>
            </a:extLst>
          </a:blip>
          <a:stretch>
            <a:fillRect/>
          </a:stretch>
        </xdr:blipFill>
        <xdr:spPr>
          <a:xfrm>
            <a:off x="371475" y="20239360"/>
            <a:ext cx="2543175" cy="1468115"/>
          </a:xfrm>
          <a:prstGeom prst="rect">
            <a:avLst/>
          </a:prstGeom>
        </xdr:spPr>
      </xdr:pic>
    </xdr:grpSp>
    <xdr:clientData/>
  </xdr:twoCellAnchor>
  <xdr:twoCellAnchor>
    <xdr:from>
      <xdr:col>1</xdr:col>
      <xdr:colOff>0</xdr:colOff>
      <xdr:row>20</xdr:row>
      <xdr:rowOff>657225</xdr:rowOff>
    </xdr:from>
    <xdr:to>
      <xdr:col>16383</xdr:col>
      <xdr:colOff>266699</xdr:colOff>
      <xdr:row>24</xdr:row>
      <xdr:rowOff>163190</xdr:rowOff>
    </xdr:to>
    <xdr:grpSp>
      <xdr:nvGrpSpPr>
        <xdr:cNvPr id="25" name="Grupo 24">
          <a:extLst>
            <a:ext uri="{FF2B5EF4-FFF2-40B4-BE49-F238E27FC236}">
              <a16:creationId xmlns:a16="http://schemas.microsoft.com/office/drawing/2014/main" id="{764EC6CD-84CC-44EC-9651-2EBD9055EDD5}"/>
            </a:ext>
          </a:extLst>
        </xdr:cNvPr>
        <xdr:cNvGrpSpPr/>
      </xdr:nvGrpSpPr>
      <xdr:grpSpPr>
        <a:xfrm>
          <a:off x="171450" y="9277350"/>
          <a:ext cx="7505699" cy="1144265"/>
          <a:chOff x="171450" y="9277350"/>
          <a:chExt cx="7505699" cy="1477640"/>
        </a:xfrm>
      </xdr:grpSpPr>
      <xdr:pic>
        <xdr:nvPicPr>
          <xdr:cNvPr id="10" name="Imagen 4" descr="ppt___-07.jpg">
            <a:extLst>
              <a:ext uri="{FF2B5EF4-FFF2-40B4-BE49-F238E27FC236}">
                <a16:creationId xmlns:a16="http://schemas.microsoft.com/office/drawing/2014/main" id="{F24AA7E9-EEF9-446A-9975-CDF0C9083895}"/>
              </a:ext>
            </a:extLst>
          </xdr:cNvPr>
          <xdr:cNvPicPr>
            <a:picLocks noChangeAspect="1"/>
          </xdr:cNvPicPr>
        </xdr:nvPicPr>
        <xdr:blipFill rotWithShape="1">
          <a:blip xmlns:r="http://schemas.openxmlformats.org/officeDocument/2006/relationships" r:embed="rId1">
            <a:alphaModFix amt="50000"/>
            <a:extLst>
              <a:ext uri="{28A0092B-C50C-407E-A947-70E740481C1C}">
                <a14:useLocalDpi xmlns:a14="http://schemas.microsoft.com/office/drawing/2010/main" val="0"/>
              </a:ext>
            </a:extLst>
          </a:blip>
          <a:srcRect t="77246"/>
          <a:stretch/>
        </xdr:blipFill>
        <xdr:spPr>
          <a:xfrm>
            <a:off x="276225" y="9869165"/>
            <a:ext cx="7400924" cy="869950"/>
          </a:xfrm>
          <a:prstGeom prst="rect">
            <a:avLst/>
          </a:prstGeom>
        </xdr:spPr>
      </xdr:pic>
      <xdr:sp macro="" textlink="">
        <xdr:nvSpPr>
          <xdr:cNvPr id="11" name="Rectángulo 10">
            <a:extLst>
              <a:ext uri="{FF2B5EF4-FFF2-40B4-BE49-F238E27FC236}">
                <a16:creationId xmlns:a16="http://schemas.microsoft.com/office/drawing/2014/main" id="{2809696E-6234-4CFE-8384-F5B4C19FF335}"/>
              </a:ext>
            </a:extLst>
          </xdr:cNvPr>
          <xdr:cNvSpPr/>
        </xdr:nvSpPr>
        <xdr:spPr>
          <a:xfrm>
            <a:off x="171450" y="9878690"/>
            <a:ext cx="2905124" cy="876300"/>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MX" sz="1100"/>
          </a:p>
        </xdr:txBody>
      </xdr:sp>
      <xdr:pic>
        <xdr:nvPicPr>
          <xdr:cNvPr id="12" name="Imagen 11">
            <a:extLst>
              <a:ext uri="{FF2B5EF4-FFF2-40B4-BE49-F238E27FC236}">
                <a16:creationId xmlns:a16="http://schemas.microsoft.com/office/drawing/2014/main" id="{5DDE724C-F554-4113-BA8D-B2A036F06C9A}"/>
              </a:ext>
            </a:extLst>
          </xdr:cNvPr>
          <xdr:cNvPicPr>
            <a:picLocks noChangeAspect="1"/>
          </xdr:cNvPicPr>
        </xdr:nvPicPr>
        <xdr:blipFill>
          <a:blip xmlns:r="http://schemas.openxmlformats.org/officeDocument/2006/relationships" r:embed="rId3">
            <a:alphaModFix amt="40000"/>
            <a:extLst>
              <a:ext uri="{BEBA8EAE-BF5A-486C-A8C5-ECC9F3942E4B}">
                <a14:imgProps xmlns:a14="http://schemas.microsoft.com/office/drawing/2010/main">
                  <a14:imgLayer r:embed="rId4">
                    <a14:imgEffect>
                      <a14:artisticCrisscrossEtching/>
                    </a14:imgEffect>
                  </a14:imgLayer>
                </a14:imgProps>
              </a:ext>
              <a:ext uri="{28A0092B-C50C-407E-A947-70E740481C1C}">
                <a14:useLocalDpi xmlns:a14="http://schemas.microsoft.com/office/drawing/2010/main" val="0"/>
              </a:ext>
            </a:extLst>
          </a:blip>
          <a:stretch>
            <a:fillRect/>
          </a:stretch>
        </xdr:blipFill>
        <xdr:spPr>
          <a:xfrm>
            <a:off x="457199" y="9277350"/>
            <a:ext cx="2543175" cy="1468115"/>
          </a:xfrm>
          <a:prstGeom prst="rect">
            <a:avLst/>
          </a:prstGeom>
        </xdr:spPr>
      </xdr:pic>
    </xdr:grpSp>
    <xdr:clientData/>
  </xdr:twoCellAnchor>
  <xdr:twoCellAnchor>
    <xdr:from>
      <xdr:col>0</xdr:col>
      <xdr:colOff>0</xdr:colOff>
      <xdr:row>25</xdr:row>
      <xdr:rowOff>95250</xdr:rowOff>
    </xdr:from>
    <xdr:to>
      <xdr:col>16383</xdr:col>
      <xdr:colOff>47628</xdr:colOff>
      <xdr:row>30</xdr:row>
      <xdr:rowOff>190500</xdr:rowOff>
    </xdr:to>
    <xdr:grpSp>
      <xdr:nvGrpSpPr>
        <xdr:cNvPr id="27" name="Grupo 26">
          <a:extLst>
            <a:ext uri="{FF2B5EF4-FFF2-40B4-BE49-F238E27FC236}">
              <a16:creationId xmlns:a16="http://schemas.microsoft.com/office/drawing/2014/main" id="{63F18E82-BBB9-4E2E-9315-6306A5D3CF7D}"/>
            </a:ext>
          </a:extLst>
        </xdr:cNvPr>
        <xdr:cNvGrpSpPr/>
      </xdr:nvGrpSpPr>
      <xdr:grpSpPr>
        <a:xfrm>
          <a:off x="0" y="10601325"/>
          <a:ext cx="7458078" cy="1333500"/>
          <a:chOff x="0" y="10934700"/>
          <a:chExt cx="7458078" cy="1333500"/>
        </a:xfrm>
      </xdr:grpSpPr>
      <xdr:pic>
        <xdr:nvPicPr>
          <xdr:cNvPr id="18" name="Imagen 17" descr="ppt___-07.jpg">
            <a:extLst>
              <a:ext uri="{FF2B5EF4-FFF2-40B4-BE49-F238E27FC236}">
                <a16:creationId xmlns:a16="http://schemas.microsoft.com/office/drawing/2014/main" id="{37FF7BCD-8B98-4470-9D97-F3AEB086FBFA}"/>
              </a:ext>
            </a:extLst>
          </xdr:cNvPr>
          <xdr:cNvPicPr>
            <a:picLocks noChangeAspect="1"/>
          </xdr:cNvPicPr>
        </xdr:nvPicPr>
        <xdr:blipFill rotWithShape="1">
          <a:blip xmlns:r="http://schemas.openxmlformats.org/officeDocument/2006/relationships" r:embed="rId1">
            <a:alphaModFix amt="50000"/>
            <a:extLst>
              <a:ext uri="{28A0092B-C50C-407E-A947-70E740481C1C}">
                <a14:useLocalDpi xmlns:a14="http://schemas.microsoft.com/office/drawing/2010/main" val="0"/>
              </a:ext>
            </a:extLst>
          </a:blip>
          <a:srcRect t="77246"/>
          <a:stretch/>
        </xdr:blipFill>
        <xdr:spPr>
          <a:xfrm rot="10800000">
            <a:off x="0" y="10934700"/>
            <a:ext cx="7448551" cy="1057274"/>
          </a:xfrm>
          <a:prstGeom prst="rect">
            <a:avLst/>
          </a:prstGeom>
        </xdr:spPr>
      </xdr:pic>
      <xdr:pic>
        <xdr:nvPicPr>
          <xdr:cNvPr id="19" name="Picture 2" descr="http://bcr.intranet/imagenes/logo%20bcr%20goes-03.png">
            <a:extLst>
              <a:ext uri="{FF2B5EF4-FFF2-40B4-BE49-F238E27FC236}">
                <a16:creationId xmlns:a16="http://schemas.microsoft.com/office/drawing/2014/main" id="{CD705C00-C79D-4793-849D-4258CB8B03AC}"/>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384930" y="10991850"/>
            <a:ext cx="2073148" cy="12763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10</xdr:col>
      <xdr:colOff>771341</xdr:colOff>
      <xdr:row>0</xdr:row>
      <xdr:rowOff>19051</xdr:rowOff>
    </xdr:from>
    <xdr:to>
      <xdr:col>12</xdr:col>
      <xdr:colOff>695324</xdr:colOff>
      <xdr:row>4</xdr:row>
      <xdr:rowOff>0</xdr:rowOff>
    </xdr:to>
    <xdr:pic>
      <xdr:nvPicPr>
        <xdr:cNvPr id="3" name="Picture 2" descr="http://bcr.intranet/imagenes/logo%20bcr%20goes-03.png">
          <a:extLst>
            <a:ext uri="{FF2B5EF4-FFF2-40B4-BE49-F238E27FC236}">
              <a16:creationId xmlns:a16="http://schemas.microsoft.com/office/drawing/2014/main" id="{3A8CBD69-2347-4509-880F-0615008B7DF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448741" y="19051"/>
          <a:ext cx="1600383" cy="9810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10</xdr:col>
      <xdr:colOff>217429</xdr:colOff>
      <xdr:row>0</xdr:row>
      <xdr:rowOff>8023</xdr:rowOff>
    </xdr:from>
    <xdr:to>
      <xdr:col>11</xdr:col>
      <xdr:colOff>895350</xdr:colOff>
      <xdr:row>4</xdr:row>
      <xdr:rowOff>1505</xdr:rowOff>
    </xdr:to>
    <xdr:pic>
      <xdr:nvPicPr>
        <xdr:cNvPr id="3" name="Picture 2" descr="http://bcr.intranet/imagenes/logo%20bcr%20goes-03.png">
          <a:extLst>
            <a:ext uri="{FF2B5EF4-FFF2-40B4-BE49-F238E27FC236}">
              <a16:creationId xmlns:a16="http://schemas.microsoft.com/office/drawing/2014/main" id="{D1A6A64C-4BFB-425C-BB20-6EBF9BF9015D}"/>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293876" y="8023"/>
          <a:ext cx="1590316" cy="98608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9</xdr:col>
      <xdr:colOff>597924</xdr:colOff>
      <xdr:row>0</xdr:row>
      <xdr:rowOff>95251</xdr:rowOff>
    </xdr:from>
    <xdr:to>
      <xdr:col>11</xdr:col>
      <xdr:colOff>552449</xdr:colOff>
      <xdr:row>3</xdr:row>
      <xdr:rowOff>200026</xdr:rowOff>
    </xdr:to>
    <xdr:pic>
      <xdr:nvPicPr>
        <xdr:cNvPr id="4" name="Picture 2" descr="http://bcr.intranet/imagenes/logo%20bcr%20goes-03.png">
          <a:extLst>
            <a:ext uri="{FF2B5EF4-FFF2-40B4-BE49-F238E27FC236}">
              <a16:creationId xmlns:a16="http://schemas.microsoft.com/office/drawing/2014/main" id="{DC9A92B4-8151-4143-B829-97CB76769863}"/>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808349" y="95251"/>
          <a:ext cx="1802375" cy="11049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editAs="oneCell">
    <xdr:from>
      <xdr:col>8</xdr:col>
      <xdr:colOff>657225</xdr:colOff>
      <xdr:row>0</xdr:row>
      <xdr:rowOff>0</xdr:rowOff>
    </xdr:from>
    <xdr:to>
      <xdr:col>10</xdr:col>
      <xdr:colOff>770063</xdr:colOff>
      <xdr:row>4</xdr:row>
      <xdr:rowOff>117012</xdr:rowOff>
    </xdr:to>
    <xdr:pic>
      <xdr:nvPicPr>
        <xdr:cNvPr id="4" name="Picture 2" descr="http://bcr.intranet/imagenes/logo%20bcr%20goes-03.png">
          <a:extLst>
            <a:ext uri="{FF2B5EF4-FFF2-40B4-BE49-F238E27FC236}">
              <a16:creationId xmlns:a16="http://schemas.microsoft.com/office/drawing/2014/main" id="{1957F6B3-A777-43B5-852A-3CB8B67D9A65}"/>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143875" y="0"/>
          <a:ext cx="1884488" cy="11552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10</xdr:col>
      <xdr:colOff>496762</xdr:colOff>
      <xdr:row>0</xdr:row>
      <xdr:rowOff>19050</xdr:rowOff>
    </xdr:from>
    <xdr:to>
      <xdr:col>12</xdr:col>
      <xdr:colOff>771525</xdr:colOff>
      <xdr:row>4</xdr:row>
      <xdr:rowOff>174162</xdr:rowOff>
    </xdr:to>
    <xdr:pic>
      <xdr:nvPicPr>
        <xdr:cNvPr id="4" name="Picture 2" descr="http://bcr.intranet/imagenes/logo%20bcr%20goes-03.png">
          <a:extLst>
            <a:ext uri="{FF2B5EF4-FFF2-40B4-BE49-F238E27FC236}">
              <a16:creationId xmlns:a16="http://schemas.microsoft.com/office/drawing/2014/main" id="{690FBCC8-BEA2-45BC-9961-FE2589AA62B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773987" y="19050"/>
          <a:ext cx="1884488" cy="115523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PUBLICO\Eduardo%20-%20Reportes\Informes%20de%20Comercio%202006\DATOS\MACROS\MIMPORTA.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M:\COMERCIO%20EXTERIOR\COMEX%20MENSUAL\INFORMES%20MENSUALES%20DE%20COMERCIO\2013\2013DICBALCOM.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porte"/>
      <sheetName val="Gráfico"/>
      <sheetName val="Datos"/>
      <sheetName val="Parámetros"/>
      <sheetName val="Diálogo1"/>
      <sheetName val="Macro1"/>
      <sheetName val="Módulo1"/>
    </sheetNames>
    <sheetDataSet>
      <sheetData sheetId="0" refreshError="1"/>
      <sheetData sheetId="1" refreshError="1"/>
      <sheetData sheetId="2"/>
      <sheetData sheetId="3" refreshError="1"/>
      <sheetData sheetId="4" refreshError="1"/>
      <sheetData sheetId="5">
        <row r="1">
          <cell r="A1" t="str">
            <v>Exportacion_Por_Importancia (a)</v>
          </cell>
          <cell r="B1" t="str">
            <v>Activar_Dialogo_Importaciones</v>
          </cell>
        </row>
        <row r="2">
          <cell r="B2" t="b">
            <v>1</v>
          </cell>
        </row>
        <row r="3">
          <cell r="B3" t="b">
            <v>1</v>
          </cell>
        </row>
        <row r="4">
          <cell r="B4" t="b">
            <v>1</v>
          </cell>
        </row>
        <row r="5">
          <cell r="B5" t="b">
            <v>0</v>
          </cell>
        </row>
      </sheetData>
      <sheetData sheetId="6"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ortada"/>
      <sheetName val="indice"/>
      <sheetName val="C_11-VALOR-2009"/>
      <sheetName val="C_11-VALOR-2008"/>
      <sheetName val="C_5-VALOR-2008"/>
      <sheetName val="graficas 1"/>
      <sheetName val="C_7 2009"/>
      <sheetName val="C_7 2010"/>
      <sheetName val="C_5-ACTUALIZAR WEB 2010 - 2012"/>
      <sheetName val="graficas 2"/>
      <sheetName val="C_1 2013"/>
      <sheetName val="CUADRO A EXP - ACUMULADAS A USA"/>
      <sheetName val="CUADRO B EXP MENSUAL- USA"/>
      <sheetName val="CUADRO C CANT EMPRESAS_TOTAL"/>
      <sheetName val="CUADRO D CANT EMPRESAS_USA"/>
      <sheetName val="C_2 2013"/>
      <sheetName val="C_3-Acum 2013"/>
      <sheetName val="C_3-A-VALOR-ACTUAL"/>
      <sheetName val="C_3-A-PESO-ACTUAL"/>
      <sheetName val="C_3-A-VALOR-ANTERIOR"/>
      <sheetName val="C_3-A-PESO-ANTERIOR"/>
      <sheetName val="C_4 2013"/>
      <sheetName val="C_5-VALOR-AÑOACTUAL"/>
      <sheetName val="C_5-PESO-AÑOACTUAL"/>
      <sheetName val="EXPOR AZUCAR"/>
      <sheetName val="C_5-VALOR-AÑOANTERIOR"/>
      <sheetName val="C_5-PESO-AÑOANTERIOR"/>
      <sheetName val="C_6 2013"/>
      <sheetName val="C_6 2010"/>
      <sheetName val="C_7 2011"/>
      <sheetName val="C_7 2013"/>
      <sheetName val="C_5-VALOR-2009"/>
      <sheetName val="C_5-PESO-2009"/>
      <sheetName val="C_8 2006"/>
      <sheetName val="C_7 2008"/>
      <sheetName val="C_8 2013 CON MAQUILA"/>
      <sheetName val="C_9 2010"/>
      <sheetName val="C_8 2013 SIN MAQUILA"/>
      <sheetName val="C_10 2013"/>
      <sheetName val="C_11-ACTUALIZAR WEB"/>
      <sheetName val="C_11-VALOR-AÑOACTUAL"/>
      <sheetName val="C_11-PESO-AÑOACTUAL"/>
      <sheetName val="C_11-VALOR-2010"/>
      <sheetName val="C_11-PESO-2010"/>
      <sheetName val="C_11-VALOR-AÑOANTERIOR"/>
      <sheetName val="C_11-PESO-AÑOANTERIOR"/>
      <sheetName val="C_11-PESO-2009"/>
      <sheetName val="C_11-A 2013 CON MAQUILA"/>
      <sheetName val="C_11-A 2013 SIN MAQUILA"/>
      <sheetName val="C_12 2013"/>
      <sheetName val="C_12-A EXP-2013"/>
      <sheetName val="C_12-A IMP-2013"/>
      <sheetName val="C_13 2013"/>
      <sheetName val="Hoja1"/>
      <sheetName val="Hoja2"/>
      <sheetName val="Hoja3"/>
      <sheetName val="Hoja4"/>
      <sheetName val="Hoja5"/>
      <sheetName val="Hoja6"/>
      <sheetName val="Hoja7"/>
      <sheetName val="Hoja8"/>
      <sheetName val="Hoja9"/>
      <sheetName val="Hoja10"/>
      <sheetName val="Hoja11"/>
      <sheetName val="Hoja12"/>
      <sheetName val="Hoja13"/>
      <sheetName val="Hoja15"/>
      <sheetName val="C_1-A AÑO-ACTUAL"/>
      <sheetName val="C_1-B AÑO-ACTUAL"/>
      <sheetName val="C_1-C AÑO-ACTUAL"/>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row r="10">
          <cell r="N10">
            <v>5491.0935608599993</v>
          </cell>
        </row>
      </sheetData>
      <sheetData sheetId="23">
        <row r="9">
          <cell r="N9">
            <v>2897.4592847399999</v>
          </cell>
        </row>
      </sheetData>
      <sheetData sheetId="24"/>
      <sheetData sheetId="25">
        <row r="10">
          <cell r="N10">
            <v>5339.0883933100013</v>
          </cell>
        </row>
      </sheetData>
      <sheetData sheetId="26">
        <row r="10">
          <cell r="N10">
            <v>2838.8036475600006</v>
          </cell>
        </row>
      </sheetData>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 sheetId="61"/>
      <sheetData sheetId="62"/>
      <sheetData sheetId="63"/>
      <sheetData sheetId="64"/>
      <sheetData sheetId="65"/>
      <sheetData sheetId="66">
        <row r="3">
          <cell r="Y3">
            <v>1</v>
          </cell>
          <cell r="Z3" t="str">
            <v>MES</v>
          </cell>
          <cell r="AB3">
            <v>1</v>
          </cell>
          <cell r="AC3" t="str">
            <v>AÑOS</v>
          </cell>
        </row>
        <row r="4">
          <cell r="T4" t="str">
            <v>ENERO</v>
          </cell>
          <cell r="U4" t="str">
            <v>DICIEMBRE</v>
          </cell>
          <cell r="Y4">
            <v>2</v>
          </cell>
          <cell r="Z4" t="str">
            <v>ENERO</v>
          </cell>
          <cell r="AB4">
            <v>2</v>
          </cell>
          <cell r="AC4">
            <v>2000</v>
          </cell>
        </row>
        <row r="5">
          <cell r="T5" t="str">
            <v>ENE</v>
          </cell>
          <cell r="U5" t="str">
            <v>DIC</v>
          </cell>
          <cell r="Y5">
            <v>3</v>
          </cell>
          <cell r="Z5" t="str">
            <v>FEBRERO</v>
          </cell>
          <cell r="AB5">
            <v>3</v>
          </cell>
          <cell r="AC5">
            <v>2001</v>
          </cell>
        </row>
        <row r="6">
          <cell r="T6" t="str">
            <v>ENERO - DICIEMBRE DE 2013</v>
          </cell>
          <cell r="Y6">
            <v>4</v>
          </cell>
          <cell r="Z6" t="str">
            <v>MARZO</v>
          </cell>
          <cell r="AB6">
            <v>4</v>
          </cell>
          <cell r="AC6">
            <v>2002</v>
          </cell>
        </row>
        <row r="7">
          <cell r="T7" t="str">
            <v>ene.</v>
          </cell>
          <cell r="U7" t="str">
            <v>dic.</v>
          </cell>
          <cell r="Y7">
            <v>5</v>
          </cell>
          <cell r="Z7" t="str">
            <v>ABRIL</v>
          </cell>
          <cell r="AB7">
            <v>5</v>
          </cell>
          <cell r="AC7">
            <v>2003</v>
          </cell>
        </row>
        <row r="8">
          <cell r="T8" t="str">
            <v/>
          </cell>
          <cell r="Y8">
            <v>6</v>
          </cell>
          <cell r="Z8" t="str">
            <v>MAYO</v>
          </cell>
          <cell r="AB8">
            <v>6</v>
          </cell>
          <cell r="AC8">
            <v>2004</v>
          </cell>
        </row>
        <row r="9">
          <cell r="Y9">
            <v>7</v>
          </cell>
          <cell r="Z9" t="str">
            <v>JUNIO</v>
          </cell>
          <cell r="AB9">
            <v>7</v>
          </cell>
          <cell r="AC9">
            <v>2005</v>
          </cell>
        </row>
        <row r="10">
          <cell r="Y10">
            <v>8</v>
          </cell>
          <cell r="Z10" t="str">
            <v>JULIO</v>
          </cell>
          <cell r="AB10">
            <v>8</v>
          </cell>
          <cell r="AC10">
            <v>2006</v>
          </cell>
        </row>
        <row r="11">
          <cell r="Y11">
            <v>9</v>
          </cell>
          <cell r="Z11" t="str">
            <v>AGOSTO</v>
          </cell>
          <cell r="AB11">
            <v>9</v>
          </cell>
          <cell r="AC11">
            <v>2007</v>
          </cell>
        </row>
        <row r="12">
          <cell r="Y12">
            <v>10</v>
          </cell>
          <cell r="Z12" t="str">
            <v>SEPTIEMBRE</v>
          </cell>
          <cell r="AB12">
            <v>10</v>
          </cell>
          <cell r="AC12">
            <v>2008</v>
          </cell>
        </row>
        <row r="13">
          <cell r="U13">
            <v>13</v>
          </cell>
          <cell r="Y13">
            <v>11</v>
          </cell>
          <cell r="Z13" t="str">
            <v>OCTUBRE</v>
          </cell>
          <cell r="AB13">
            <v>11</v>
          </cell>
          <cell r="AC13">
            <v>2009</v>
          </cell>
        </row>
        <row r="14">
          <cell r="Y14">
            <v>12</v>
          </cell>
          <cell r="Z14" t="str">
            <v>NOVIEMBRE</v>
          </cell>
          <cell r="AB14">
            <v>12</v>
          </cell>
          <cell r="AC14">
            <v>2010</v>
          </cell>
        </row>
        <row r="15">
          <cell r="Y15">
            <v>13</v>
          </cell>
          <cell r="Z15" t="str">
            <v>DICIEMBRE</v>
          </cell>
          <cell r="AB15">
            <v>13</v>
          </cell>
          <cell r="AC15">
            <v>2011</v>
          </cell>
        </row>
        <row r="16">
          <cell r="AB16">
            <v>14</v>
          </cell>
          <cell r="AC16">
            <v>2012</v>
          </cell>
        </row>
        <row r="17">
          <cell r="AB17">
            <v>15</v>
          </cell>
          <cell r="AC17">
            <v>2013</v>
          </cell>
        </row>
        <row r="18">
          <cell r="AB18">
            <v>16</v>
          </cell>
          <cell r="AC18">
            <v>2014</v>
          </cell>
        </row>
        <row r="19">
          <cell r="AB19">
            <v>17</v>
          </cell>
          <cell r="AC19">
            <v>2015</v>
          </cell>
        </row>
        <row r="20">
          <cell r="AB20">
            <v>18</v>
          </cell>
          <cell r="AC20">
            <v>2016</v>
          </cell>
        </row>
        <row r="21">
          <cell r="AB21">
            <v>19</v>
          </cell>
          <cell r="AC21">
            <v>2017</v>
          </cell>
        </row>
        <row r="22">
          <cell r="AB22">
            <v>20</v>
          </cell>
          <cell r="AC22">
            <v>2018</v>
          </cell>
        </row>
        <row r="23">
          <cell r="AB23">
            <v>21</v>
          </cell>
          <cell r="AC23">
            <v>2019</v>
          </cell>
        </row>
        <row r="24">
          <cell r="AB24">
            <v>22</v>
          </cell>
          <cell r="AC24">
            <v>2020</v>
          </cell>
        </row>
      </sheetData>
      <sheetData sheetId="67"/>
      <sheetData sheetId="68"/>
      <sheetData sheetId="69"/>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20FDB0-F529-43A2-980E-7AEC443A4DE7}">
  <dimension ref="A1:I61"/>
  <sheetViews>
    <sheetView showGridLines="0" showRowColHeaders="0" zoomScale="67" zoomScaleNormal="67" workbookViewId="0">
      <selection activeCell="E56" sqref="E56:H56"/>
    </sheetView>
  </sheetViews>
  <sheetFormatPr baseColWidth="10" defaultColWidth="0" defaultRowHeight="15" zeroHeight="1" x14ac:dyDescent="0.25"/>
  <cols>
    <col min="1" max="1" width="16.28515625" customWidth="1"/>
    <col min="2" max="6" width="11.42578125" customWidth="1"/>
    <col min="7" max="7" width="12.5703125" customWidth="1"/>
    <col min="8" max="8" width="21.28515625" customWidth="1"/>
    <col min="9" max="9" width="3.7109375" customWidth="1"/>
    <col min="10" max="16384" width="11.4257812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spans="9:9" x14ac:dyDescent="0.25"/>
    <row r="18" spans="9:9" x14ac:dyDescent="0.25"/>
    <row r="19" spans="9:9" x14ac:dyDescent="0.25"/>
    <row r="20" spans="9:9" x14ac:dyDescent="0.25"/>
    <row r="21" spans="9:9" x14ac:dyDescent="0.25"/>
    <row r="22" spans="9:9" x14ac:dyDescent="0.25"/>
    <row r="23" spans="9:9" x14ac:dyDescent="0.25"/>
    <row r="24" spans="9:9" x14ac:dyDescent="0.25"/>
    <row r="25" spans="9:9" x14ac:dyDescent="0.25"/>
    <row r="26" spans="9:9" x14ac:dyDescent="0.25"/>
    <row r="27" spans="9:9" x14ac:dyDescent="0.25"/>
    <row r="28" spans="9:9" x14ac:dyDescent="0.25"/>
    <row r="29" spans="9:9" ht="21" x14ac:dyDescent="0.25">
      <c r="I29" s="256"/>
    </row>
    <row r="30" spans="9:9" x14ac:dyDescent="0.25"/>
    <row r="31" spans="9:9" x14ac:dyDescent="0.25"/>
    <row r="32" spans="9:9" x14ac:dyDescent="0.25"/>
    <row r="33" x14ac:dyDescent="0.25"/>
    <row r="34" x14ac:dyDescent="0.25"/>
    <row r="35" x14ac:dyDescent="0.25"/>
    <row r="36" x14ac:dyDescent="0.25"/>
    <row r="37" x14ac:dyDescent="0.25"/>
    <row r="38" x14ac:dyDescent="0.25"/>
    <row r="39" x14ac:dyDescent="0.25"/>
    <row r="40" x14ac:dyDescent="0.25"/>
    <row r="41" x14ac:dyDescent="0.25"/>
    <row r="42" x14ac:dyDescent="0.25"/>
    <row r="43" x14ac:dyDescent="0.25"/>
    <row r="44" x14ac:dyDescent="0.25"/>
    <row r="45" x14ac:dyDescent="0.25"/>
    <row r="46" x14ac:dyDescent="0.25"/>
    <row r="47" x14ac:dyDescent="0.25"/>
    <row r="48" x14ac:dyDescent="0.25"/>
    <row r="49" spans="5:8" x14ac:dyDescent="0.25"/>
    <row r="50" spans="5:8" x14ac:dyDescent="0.25"/>
    <row r="51" spans="5:8" x14ac:dyDescent="0.25"/>
    <row r="52" spans="5:8" x14ac:dyDescent="0.25"/>
    <row r="53" spans="5:8" x14ac:dyDescent="0.25"/>
    <row r="54" spans="5:8" x14ac:dyDescent="0.25"/>
    <row r="55" spans="5:8" x14ac:dyDescent="0.25"/>
    <row r="56" spans="5:8" ht="21" x14ac:dyDescent="0.25">
      <c r="E56" s="400" t="s">
        <v>227</v>
      </c>
      <c r="F56" s="400"/>
      <c r="G56" s="400"/>
      <c r="H56" s="400"/>
    </row>
    <row r="57" spans="5:8" x14ac:dyDescent="0.25"/>
    <row r="58" spans="5:8" hidden="1" x14ac:dyDescent="0.25"/>
    <row r="59" spans="5:8" hidden="1" x14ac:dyDescent="0.25"/>
    <row r="60" spans="5:8" hidden="1" x14ac:dyDescent="0.25"/>
    <row r="61" spans="5:8" hidden="1" x14ac:dyDescent="0.25"/>
  </sheetData>
  <sheetProtection sheet="1" objects="1" scenarios="1"/>
  <mergeCells count="1">
    <mergeCell ref="E56:H56"/>
  </mergeCells>
  <pageMargins left="0.7" right="0.7" top="0.75" bottom="0.75" header="0.3" footer="0.3"/>
  <pageSetup scale="81"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Hoja5">
    <tabColor theme="4" tint="0.79998168889431442"/>
  </sheetPr>
  <dimension ref="A1:L66"/>
  <sheetViews>
    <sheetView showGridLines="0" zoomScaleNormal="100" zoomScaleSheetLayoutView="70" workbookViewId="0">
      <selection activeCell="B6" sqref="B6:B7"/>
    </sheetView>
  </sheetViews>
  <sheetFormatPr baseColWidth="10" defaultColWidth="0" defaultRowHeight="15" zeroHeight="1" x14ac:dyDescent="0.25"/>
  <cols>
    <col min="1" max="1" width="1.5703125" customWidth="1"/>
    <col min="2" max="2" width="42.5703125" customWidth="1"/>
    <col min="3" max="5" width="11.7109375" customWidth="1"/>
    <col min="6" max="8" width="11" customWidth="1"/>
    <col min="9" max="9" width="17.7109375" customWidth="1"/>
    <col min="10" max="10" width="8.85546875" customWidth="1"/>
    <col min="11" max="11" width="12.28515625" customWidth="1"/>
    <col min="12" max="12" width="4.140625" customWidth="1"/>
    <col min="13" max="16384" width="11.42578125" hidden="1"/>
  </cols>
  <sheetData>
    <row r="1" spans="2:11" ht="14.25" customHeight="1" x14ac:dyDescent="0.25"/>
    <row r="2" spans="2:11" ht="23.25" x14ac:dyDescent="0.25">
      <c r="B2" s="426" t="s">
        <v>64</v>
      </c>
      <c r="C2" s="426"/>
      <c r="D2" s="426"/>
      <c r="E2" s="426"/>
      <c r="F2" s="426"/>
      <c r="G2" s="426"/>
      <c r="H2" s="426"/>
      <c r="I2" s="426"/>
      <c r="J2" s="426"/>
      <c r="K2" s="426"/>
    </row>
    <row r="3" spans="2:11" ht="23.25" x14ac:dyDescent="0.25">
      <c r="B3" s="426" t="s">
        <v>82</v>
      </c>
      <c r="C3" s="426"/>
      <c r="D3" s="426"/>
      <c r="E3" s="426"/>
      <c r="F3" s="426"/>
      <c r="G3" s="426"/>
      <c r="H3" s="426"/>
      <c r="I3" s="426"/>
      <c r="J3" s="426"/>
      <c r="K3" s="426"/>
    </row>
    <row r="4" spans="2:11" ht="21" x14ac:dyDescent="0.25">
      <c r="B4" s="427" t="str">
        <f>Periodo</f>
        <v>Enero - Junio</v>
      </c>
      <c r="C4" s="427"/>
      <c r="D4" s="427"/>
      <c r="E4" s="427"/>
      <c r="F4" s="427"/>
      <c r="G4" s="427"/>
      <c r="H4" s="427"/>
      <c r="I4" s="427"/>
      <c r="J4" s="427"/>
      <c r="K4" s="427"/>
    </row>
    <row r="5" spans="2:11" ht="18.75" x14ac:dyDescent="0.3">
      <c r="B5" s="13"/>
      <c r="C5" s="13"/>
      <c r="D5" s="13"/>
      <c r="E5" s="13"/>
      <c r="F5" s="36"/>
      <c r="G5" s="35"/>
      <c r="H5" s="35"/>
      <c r="I5" s="13"/>
      <c r="J5" s="13"/>
      <c r="K5" s="13"/>
    </row>
    <row r="6" spans="2:11" ht="21" customHeight="1" x14ac:dyDescent="0.25">
      <c r="B6" s="417" t="s">
        <v>25</v>
      </c>
      <c r="C6" s="418" t="s">
        <v>80</v>
      </c>
      <c r="D6" s="419"/>
      <c r="E6" s="420"/>
      <c r="F6" s="418" t="s">
        <v>81</v>
      </c>
      <c r="G6" s="419"/>
      <c r="H6" s="420"/>
      <c r="I6" s="428" t="s">
        <v>209</v>
      </c>
      <c r="J6" s="421" t="s">
        <v>16</v>
      </c>
      <c r="K6" s="421"/>
    </row>
    <row r="7" spans="2:11" ht="20.25" customHeight="1" x14ac:dyDescent="0.25">
      <c r="B7" s="418"/>
      <c r="C7" s="233">
        <v>2018</v>
      </c>
      <c r="D7" s="232">
        <v>2019</v>
      </c>
      <c r="E7" s="234">
        <v>2020</v>
      </c>
      <c r="F7" s="39">
        <v>2018</v>
      </c>
      <c r="G7" s="232">
        <v>2019</v>
      </c>
      <c r="H7" s="234">
        <v>2020</v>
      </c>
      <c r="I7" s="419"/>
      <c r="J7" s="38" t="s">
        <v>19</v>
      </c>
      <c r="K7" s="37" t="s">
        <v>20</v>
      </c>
    </row>
    <row r="8" spans="2:11" ht="22.5" customHeight="1" x14ac:dyDescent="0.25">
      <c r="B8" s="25" t="s">
        <v>18</v>
      </c>
      <c r="C8" s="241">
        <f t="shared" ref="C8" si="0">C9+C13+C18+C22+C27</f>
        <v>2651.2272362673848</v>
      </c>
      <c r="D8" s="243">
        <f>D9+D13+D18+D22+D27</f>
        <v>2742.4935857788146</v>
      </c>
      <c r="E8" s="242">
        <f>E9+E13+E18+E22+E27</f>
        <v>2523.2474469223162</v>
      </c>
      <c r="F8" s="268">
        <f t="shared" ref="F8" si="1">F9+F13+F18+F22+F27</f>
        <v>11.942506000000002</v>
      </c>
      <c r="G8" s="243">
        <f>G9+G13+G18+G22+G27</f>
        <v>12.054690000000001</v>
      </c>
      <c r="H8" s="242">
        <f>H9+H13+H18+H22+H27</f>
        <v>11.485617</v>
      </c>
      <c r="I8" s="135">
        <f>I9+I13+I18+I22+I27</f>
        <v>1.0000000000000002</v>
      </c>
      <c r="J8" s="41">
        <f>E8-D8</f>
        <v>-219.24613885649842</v>
      </c>
      <c r="K8" s="136">
        <f t="shared" ref="K8:K27" si="2">((E8/D8)-1)</f>
        <v>-7.9944084461454401E-2</v>
      </c>
    </row>
    <row r="9" spans="2:11" ht="15.75" x14ac:dyDescent="0.25">
      <c r="B9" s="108" t="s">
        <v>26</v>
      </c>
      <c r="C9" s="295">
        <f t="shared" ref="C9:G9" si="3">SUM(C10:C12)</f>
        <v>440.72522121999941</v>
      </c>
      <c r="D9" s="296">
        <f t="shared" si="3"/>
        <v>457.82591377999938</v>
      </c>
      <c r="E9" s="297">
        <f t="shared" ref="E9" si="4">SUM(E10:E12)</f>
        <v>423.69586745999908</v>
      </c>
      <c r="F9" s="298">
        <f t="shared" si="3"/>
        <v>1.673962</v>
      </c>
      <c r="G9" s="296">
        <f t="shared" si="3"/>
        <v>1.7587200000000001</v>
      </c>
      <c r="H9" s="297">
        <f t="shared" ref="H9" si="5">SUM(H10:H12)</f>
        <v>1.6609129999999999</v>
      </c>
      <c r="I9" s="133">
        <f>(E9/$E$8)</f>
        <v>0.16791689137614868</v>
      </c>
      <c r="J9" s="109">
        <f t="shared" ref="J9:J27" si="6">E9-D9</f>
        <v>-34.130046320000304</v>
      </c>
      <c r="K9" s="137">
        <f t="shared" si="2"/>
        <v>-7.4548087586848388E-2</v>
      </c>
    </row>
    <row r="10" spans="2:11" ht="15.75" x14ac:dyDescent="0.25">
      <c r="B10" s="14" t="s">
        <v>7</v>
      </c>
      <c r="C10" s="19">
        <v>103.3338684400001</v>
      </c>
      <c r="D10" s="27">
        <v>105.5180847300001</v>
      </c>
      <c r="E10" s="299">
        <v>94.765475480000077</v>
      </c>
      <c r="F10" s="26">
        <v>0.37590299999999999</v>
      </c>
      <c r="G10" s="27">
        <v>0.390262</v>
      </c>
      <c r="H10" s="299">
        <v>0.35738600000000004</v>
      </c>
      <c r="I10" s="132">
        <f t="shared" ref="I10:I27" si="7">(E10/$E$8)</f>
        <v>3.7556948921354701E-2</v>
      </c>
      <c r="J10" s="27">
        <f t="shared" si="6"/>
        <v>-10.75260925000002</v>
      </c>
      <c r="K10" s="138">
        <f t="shared" si="2"/>
        <v>-0.10190299868988162</v>
      </c>
    </row>
    <row r="11" spans="2:11" ht="15.75" x14ac:dyDescent="0.25">
      <c r="B11" s="14" t="s">
        <v>3</v>
      </c>
      <c r="C11" s="19">
        <v>211.05056376999923</v>
      </c>
      <c r="D11" s="27">
        <v>220.06456370999925</v>
      </c>
      <c r="E11" s="299">
        <v>202.1098226099989</v>
      </c>
      <c r="F11" s="26">
        <v>0.78891899999999993</v>
      </c>
      <c r="G11" s="27">
        <v>0.83043600000000006</v>
      </c>
      <c r="H11" s="299">
        <v>0.78153399999999995</v>
      </c>
      <c r="I11" s="132">
        <f t="shared" si="7"/>
        <v>8.0099089313067001E-2</v>
      </c>
      <c r="J11" s="27">
        <f t="shared" si="6"/>
        <v>-17.954741100000348</v>
      </c>
      <c r="K11" s="138">
        <f t="shared" si="2"/>
        <v>-8.1588515648803317E-2</v>
      </c>
    </row>
    <row r="12" spans="2:11" ht="15.75" x14ac:dyDescent="0.25">
      <c r="B12" s="14" t="s">
        <v>5</v>
      </c>
      <c r="C12" s="19">
        <v>126.34078901000012</v>
      </c>
      <c r="D12" s="27">
        <v>132.24326534000008</v>
      </c>
      <c r="E12" s="299">
        <v>126.8205693700001</v>
      </c>
      <c r="F12" s="26">
        <v>0.50913999999999993</v>
      </c>
      <c r="G12" s="27">
        <v>0.538022</v>
      </c>
      <c r="H12" s="299">
        <v>0.52199299999999993</v>
      </c>
      <c r="I12" s="132">
        <f t="shared" si="7"/>
        <v>5.0260853141726992E-2</v>
      </c>
      <c r="J12" s="27">
        <f t="shared" si="6"/>
        <v>-5.4226959699999782</v>
      </c>
      <c r="K12" s="138">
        <f t="shared" si="2"/>
        <v>-4.1005460323882081E-2</v>
      </c>
    </row>
    <row r="13" spans="2:11" ht="15.75" x14ac:dyDescent="0.25">
      <c r="B13" s="108" t="s">
        <v>27</v>
      </c>
      <c r="C13" s="300">
        <f t="shared" ref="C13:D13" si="8">SUM(C14:C17)</f>
        <v>950.07571379999354</v>
      </c>
      <c r="D13" s="109">
        <f t="shared" si="8"/>
        <v>988.93196880999369</v>
      </c>
      <c r="E13" s="301">
        <f t="shared" ref="E13" si="9">SUM(E14:E17)</f>
        <v>957.95174758999349</v>
      </c>
      <c r="F13" s="302">
        <f t="shared" ref="F13" si="10">SUM(F14:F17)</f>
        <v>3.7264749999999998</v>
      </c>
      <c r="G13" s="109">
        <f t="shared" ref="G13:H13" si="11">SUM(G14:G17)</f>
        <v>3.9152160000000005</v>
      </c>
      <c r="H13" s="301">
        <f t="shared" si="11"/>
        <v>3.9312030000000004</v>
      </c>
      <c r="I13" s="133">
        <f t="shared" si="7"/>
        <v>0.37965033859776109</v>
      </c>
      <c r="J13" s="109">
        <f t="shared" si="6"/>
        <v>-30.980221220000203</v>
      </c>
      <c r="K13" s="137">
        <f t="shared" si="2"/>
        <v>-3.1326948867149595E-2</v>
      </c>
    </row>
    <row r="14" spans="2:11" ht="15.75" x14ac:dyDescent="0.25">
      <c r="B14" s="14" t="s">
        <v>9</v>
      </c>
      <c r="C14" s="19">
        <v>156.42078433000006</v>
      </c>
      <c r="D14" s="27">
        <v>157.75657273000004</v>
      </c>
      <c r="E14" s="299">
        <v>138.77743188000002</v>
      </c>
      <c r="F14" s="26">
        <v>0.42981199999999992</v>
      </c>
      <c r="G14" s="27">
        <v>0.44408800000000004</v>
      </c>
      <c r="H14" s="299">
        <v>0.40282199999999996</v>
      </c>
      <c r="I14" s="132">
        <f t="shared" si="7"/>
        <v>5.499953325991519E-2</v>
      </c>
      <c r="J14" s="27">
        <f t="shared" si="6"/>
        <v>-18.979140850000022</v>
      </c>
      <c r="K14" s="138">
        <f t="shared" si="2"/>
        <v>-0.12030649830662066</v>
      </c>
    </row>
    <row r="15" spans="2:11" ht="15.75" x14ac:dyDescent="0.25">
      <c r="B15" s="14" t="s">
        <v>10</v>
      </c>
      <c r="C15" s="19">
        <v>206.41845448000021</v>
      </c>
      <c r="D15" s="27">
        <v>215.8218425400002</v>
      </c>
      <c r="E15" s="299">
        <v>205.42708787000021</v>
      </c>
      <c r="F15" s="26">
        <v>0.81970599999999982</v>
      </c>
      <c r="G15" s="27">
        <v>0.86755199999999999</v>
      </c>
      <c r="H15" s="299">
        <v>0.8432099999999999</v>
      </c>
      <c r="I15" s="132">
        <f t="shared" si="7"/>
        <v>8.1413770227159468E-2</v>
      </c>
      <c r="J15" s="27">
        <f t="shared" si="6"/>
        <v>-10.394754669999998</v>
      </c>
      <c r="K15" s="138">
        <f t="shared" si="2"/>
        <v>-4.8163589688904884E-2</v>
      </c>
    </row>
    <row r="16" spans="2:11" ht="15.75" x14ac:dyDescent="0.25">
      <c r="B16" s="14" t="s">
        <v>1</v>
      </c>
      <c r="C16" s="19">
        <v>522.0775265599932</v>
      </c>
      <c r="D16" s="27">
        <v>547.07803429999342</v>
      </c>
      <c r="E16" s="299">
        <v>550.48858278999319</v>
      </c>
      <c r="F16" s="26">
        <v>2.227427</v>
      </c>
      <c r="G16" s="27">
        <v>2.3425790000000002</v>
      </c>
      <c r="H16" s="299">
        <v>2.4364390000000005</v>
      </c>
      <c r="I16" s="132">
        <f t="shared" si="7"/>
        <v>0.21816670555297354</v>
      </c>
      <c r="J16" s="27">
        <f t="shared" si="6"/>
        <v>3.4105484899997691</v>
      </c>
      <c r="K16" s="138">
        <f t="shared" si="2"/>
        <v>6.2341170293260806E-3</v>
      </c>
    </row>
    <row r="17" spans="2:11" ht="15.75" x14ac:dyDescent="0.25">
      <c r="B17" s="14" t="s">
        <v>13</v>
      </c>
      <c r="C17" s="19">
        <v>65.158948430000038</v>
      </c>
      <c r="D17" s="27">
        <v>68.275519240000037</v>
      </c>
      <c r="E17" s="299">
        <v>63.258645050000034</v>
      </c>
      <c r="F17" s="26">
        <v>0.24953000000000003</v>
      </c>
      <c r="G17" s="27">
        <v>0.26099699999999998</v>
      </c>
      <c r="H17" s="299">
        <v>0.24873200000000001</v>
      </c>
      <c r="I17" s="132">
        <f t="shared" si="7"/>
        <v>2.5070329557712854E-2</v>
      </c>
      <c r="J17" s="27">
        <f t="shared" si="6"/>
        <v>-5.0168741900000029</v>
      </c>
      <c r="K17" s="138">
        <f t="shared" si="2"/>
        <v>-7.3479839418940762E-2</v>
      </c>
    </row>
    <row r="18" spans="2:11" ht="15.75" x14ac:dyDescent="0.25">
      <c r="B18" s="108" t="s">
        <v>28</v>
      </c>
      <c r="C18" s="300">
        <f t="shared" ref="C18:G18" si="12">SUM(C19:C21)</f>
        <v>321.78671219000023</v>
      </c>
      <c r="D18" s="109">
        <f t="shared" si="12"/>
        <v>331.80627822000025</v>
      </c>
      <c r="E18" s="301">
        <f t="shared" ref="E18" si="13">SUM(E19:E21)</f>
        <v>302.07608586000026</v>
      </c>
      <c r="F18" s="302">
        <f t="shared" si="12"/>
        <v>1.1311640000000001</v>
      </c>
      <c r="G18" s="109">
        <f t="shared" si="12"/>
        <v>1.182083</v>
      </c>
      <c r="H18" s="301">
        <f t="shared" ref="H18" si="14">SUM(H19:H21)</f>
        <v>1.0776399999999999</v>
      </c>
      <c r="I18" s="133">
        <f t="shared" si="7"/>
        <v>0.11971718676598758</v>
      </c>
      <c r="J18" s="109">
        <f t="shared" si="6"/>
        <v>-29.73019235999999</v>
      </c>
      <c r="K18" s="137">
        <f t="shared" si="2"/>
        <v>-8.9601054324498719E-2</v>
      </c>
    </row>
    <row r="19" spans="2:11" ht="15.75" x14ac:dyDescent="0.25">
      <c r="B19" s="14" t="s">
        <v>12</v>
      </c>
      <c r="C19" s="19">
        <v>105.73466445000008</v>
      </c>
      <c r="D19" s="27">
        <v>110.96472139000008</v>
      </c>
      <c r="E19" s="299">
        <v>106.68961726000008</v>
      </c>
      <c r="F19" s="26">
        <v>0.42611700000000002</v>
      </c>
      <c r="G19" s="27">
        <v>0.44967299999999999</v>
      </c>
      <c r="H19" s="299">
        <v>0.43089300000000003</v>
      </c>
      <c r="I19" s="132">
        <f t="shared" si="7"/>
        <v>4.2282661333961809E-2</v>
      </c>
      <c r="J19" s="27">
        <f t="shared" si="6"/>
        <v>-4.2751041300000026</v>
      </c>
      <c r="K19" s="138">
        <f t="shared" si="2"/>
        <v>-3.8526696381046999E-2</v>
      </c>
    </row>
    <row r="20" spans="2:11" ht="15.75" x14ac:dyDescent="0.25">
      <c r="B20" s="14" t="s">
        <v>11</v>
      </c>
      <c r="C20" s="19">
        <v>125.55561608000012</v>
      </c>
      <c r="D20" s="27">
        <v>126.94019063000012</v>
      </c>
      <c r="E20" s="299">
        <v>112.04304366000011</v>
      </c>
      <c r="F20" s="26">
        <v>0.37368200000000001</v>
      </c>
      <c r="G20" s="27">
        <v>0.38453399999999993</v>
      </c>
      <c r="H20" s="299">
        <v>0.33938799999999997</v>
      </c>
      <c r="I20" s="132">
        <f t="shared" si="7"/>
        <v>4.4404302795059802E-2</v>
      </c>
      <c r="J20" s="27">
        <f t="shared" si="6"/>
        <v>-14.897146970000009</v>
      </c>
      <c r="K20" s="138">
        <f t="shared" si="2"/>
        <v>-0.11735563729710774</v>
      </c>
    </row>
    <row r="21" spans="2:11" ht="15.75" x14ac:dyDescent="0.25">
      <c r="B21" s="14" t="s">
        <v>8</v>
      </c>
      <c r="C21" s="19">
        <v>90.496431660000042</v>
      </c>
      <c r="D21" s="27">
        <v>93.901366200000041</v>
      </c>
      <c r="E21" s="299">
        <v>83.343424940000062</v>
      </c>
      <c r="F21" s="26">
        <v>0.33136500000000002</v>
      </c>
      <c r="G21" s="27">
        <v>0.34787600000000002</v>
      </c>
      <c r="H21" s="299">
        <v>0.30735899999999999</v>
      </c>
      <c r="I21" s="132">
        <f t="shared" si="7"/>
        <v>3.3030222636965964E-2</v>
      </c>
      <c r="J21" s="27">
        <f t="shared" si="6"/>
        <v>-10.557941259999978</v>
      </c>
      <c r="K21" s="138">
        <f t="shared" si="2"/>
        <v>-0.11243650318689369</v>
      </c>
    </row>
    <row r="22" spans="2:11" ht="15.75" x14ac:dyDescent="0.25">
      <c r="B22" s="108" t="s">
        <v>29</v>
      </c>
      <c r="C22" s="300">
        <f t="shared" ref="C22:G22" si="15">SUM(C23:C26)</f>
        <v>865.27508204999754</v>
      </c>
      <c r="D22" s="109">
        <f t="shared" si="15"/>
        <v>894.73397409999779</v>
      </c>
      <c r="E22" s="301">
        <f t="shared" ref="E22" si="16">SUM(E23:E26)</f>
        <v>798.3229810599978</v>
      </c>
      <c r="F22" s="302">
        <f t="shared" si="15"/>
        <v>3.0692180000000002</v>
      </c>
      <c r="G22" s="109">
        <f t="shared" si="15"/>
        <v>3.1783280000000005</v>
      </c>
      <c r="H22" s="301">
        <f t="shared" ref="H22" si="17">SUM(H23:H26)</f>
        <v>2.8509530000000001</v>
      </c>
      <c r="I22" s="133">
        <f t="shared" si="7"/>
        <v>0.31638711535554603</v>
      </c>
      <c r="J22" s="109">
        <f t="shared" si="6"/>
        <v>-96.410993039999994</v>
      </c>
      <c r="K22" s="137">
        <f t="shared" si="2"/>
        <v>-0.10775380820537039</v>
      </c>
    </row>
    <row r="23" spans="2:11" ht="15.75" x14ac:dyDescent="0.25">
      <c r="B23" s="14" t="s">
        <v>4</v>
      </c>
      <c r="C23" s="19">
        <v>203.77836042000021</v>
      </c>
      <c r="D23" s="27">
        <v>212.37274412000014</v>
      </c>
      <c r="E23" s="299">
        <v>194.89838198000015</v>
      </c>
      <c r="F23" s="26">
        <v>0.78535900000000014</v>
      </c>
      <c r="G23" s="27">
        <v>0.81708899999999995</v>
      </c>
      <c r="H23" s="299">
        <v>0.74421999999999999</v>
      </c>
      <c r="I23" s="132">
        <f t="shared" si="7"/>
        <v>7.7241089540276281E-2</v>
      </c>
      <c r="J23" s="27">
        <f t="shared" si="6"/>
        <v>-17.474362139999982</v>
      </c>
      <c r="K23" s="138">
        <f t="shared" si="2"/>
        <v>-8.2281566838568465E-2</v>
      </c>
    </row>
    <row r="24" spans="2:11" ht="15.75" x14ac:dyDescent="0.25">
      <c r="B24" s="14" t="s">
        <v>2</v>
      </c>
      <c r="C24" s="19">
        <v>316.62320028999716</v>
      </c>
      <c r="D24" s="27">
        <v>328.7629854299974</v>
      </c>
      <c r="E24" s="299">
        <v>297.98605700999747</v>
      </c>
      <c r="F24" s="26">
        <v>1.148134</v>
      </c>
      <c r="G24" s="27">
        <v>1.1874290000000001</v>
      </c>
      <c r="H24" s="299">
        <v>1.0889420000000001</v>
      </c>
      <c r="I24" s="132">
        <f t="shared" si="7"/>
        <v>0.11809624829838246</v>
      </c>
      <c r="J24" s="27">
        <f t="shared" si="6"/>
        <v>-30.776928419999933</v>
      </c>
      <c r="K24" s="138">
        <f t="shared" si="2"/>
        <v>-9.3614335506005952E-2</v>
      </c>
    </row>
    <row r="25" spans="2:11" ht="15.75" x14ac:dyDescent="0.25">
      <c r="B25" s="14" t="s">
        <v>14</v>
      </c>
      <c r="C25" s="19">
        <v>122.07531778000003</v>
      </c>
      <c r="D25" s="27">
        <v>125.05053772000002</v>
      </c>
      <c r="E25" s="299">
        <v>105.48395239000001</v>
      </c>
      <c r="F25" s="26">
        <v>0.38819999999999999</v>
      </c>
      <c r="G25" s="27">
        <v>0.403283</v>
      </c>
      <c r="H25" s="299">
        <v>0.34008000000000005</v>
      </c>
      <c r="I25" s="132">
        <f t="shared" si="7"/>
        <v>4.1804838648964886E-2</v>
      </c>
      <c r="J25" s="27">
        <f t="shared" si="6"/>
        <v>-19.566585330000009</v>
      </c>
      <c r="K25" s="138">
        <f t="shared" si="2"/>
        <v>-0.15646942177738932</v>
      </c>
    </row>
    <row r="26" spans="2:11" ht="15.75" x14ac:dyDescent="0.25">
      <c r="B26" s="14" t="s">
        <v>6</v>
      </c>
      <c r="C26" s="19">
        <v>222.7982035600001</v>
      </c>
      <c r="D26" s="27">
        <v>228.5477068300001</v>
      </c>
      <c r="E26" s="299">
        <v>199.95458968000008</v>
      </c>
      <c r="F26" s="26">
        <v>0.747525</v>
      </c>
      <c r="G26" s="27">
        <v>0.77052700000000018</v>
      </c>
      <c r="H26" s="299">
        <v>0.67771099999999995</v>
      </c>
      <c r="I26" s="132">
        <f t="shared" si="7"/>
        <v>7.9244938867922346E-2</v>
      </c>
      <c r="J26" s="27">
        <f t="shared" si="6"/>
        <v>-28.593117150000012</v>
      </c>
      <c r="K26" s="138">
        <f t="shared" si="2"/>
        <v>-0.12510787155378611</v>
      </c>
    </row>
    <row r="27" spans="2:11" ht="15.75" x14ac:dyDescent="0.25">
      <c r="B27" s="110" t="s">
        <v>17</v>
      </c>
      <c r="C27" s="303">
        <v>73.364507007394451</v>
      </c>
      <c r="D27" s="304">
        <v>69.195450868823812</v>
      </c>
      <c r="E27" s="305">
        <v>41.200764952325862</v>
      </c>
      <c r="F27" s="306">
        <v>2.3416870000000003</v>
      </c>
      <c r="G27" s="304">
        <v>2.020343</v>
      </c>
      <c r="H27" s="305">
        <v>1.9649079999999999</v>
      </c>
      <c r="I27" s="134">
        <f t="shared" si="7"/>
        <v>1.6328467904556773E-2</v>
      </c>
      <c r="J27" s="111">
        <f t="shared" si="6"/>
        <v>-27.99468591649795</v>
      </c>
      <c r="K27" s="139">
        <f t="shared" si="2"/>
        <v>-0.40457408059336786</v>
      </c>
    </row>
    <row r="28" spans="2:11" x14ac:dyDescent="0.25"/>
    <row r="29" spans="2:11" x14ac:dyDescent="0.25">
      <c r="B29" t="s">
        <v>21</v>
      </c>
    </row>
    <row r="30" spans="2:11" x14ac:dyDescent="0.25">
      <c r="K30" s="5"/>
    </row>
    <row r="31" spans="2:11" x14ac:dyDescent="0.25"/>
    <row r="32" spans="2:11" x14ac:dyDescent="0.25"/>
    <row r="33" spans="10:10" x14ac:dyDescent="0.25"/>
    <row r="34" spans="10:10" x14ac:dyDescent="0.25"/>
    <row r="35" spans="10:10" hidden="1" x14ac:dyDescent="0.25"/>
    <row r="36" spans="10:10" hidden="1" x14ac:dyDescent="0.25">
      <c r="J36" s="5"/>
    </row>
    <row r="37" spans="10:10" hidden="1" x14ac:dyDescent="0.25"/>
    <row r="38" spans="10:10" hidden="1" x14ac:dyDescent="0.25"/>
    <row r="39" spans="10:10" hidden="1" x14ac:dyDescent="0.25"/>
    <row r="40" spans="10:10" hidden="1" x14ac:dyDescent="0.25"/>
    <row r="41" spans="10:10" hidden="1" x14ac:dyDescent="0.25"/>
    <row r="42" spans="10:10" hidden="1" x14ac:dyDescent="0.25"/>
    <row r="43" spans="10:10" hidden="1" x14ac:dyDescent="0.25"/>
    <row r="44" spans="10:10" hidden="1" x14ac:dyDescent="0.25"/>
    <row r="45" spans="10:10" hidden="1" x14ac:dyDescent="0.25"/>
    <row r="46" spans="10:10" hidden="1" x14ac:dyDescent="0.25"/>
    <row r="47" spans="10:10" hidden="1" x14ac:dyDescent="0.25"/>
    <row r="48" spans="10:10"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x14ac:dyDescent="0.25"/>
    <row r="66" x14ac:dyDescent="0.25"/>
  </sheetData>
  <mergeCells count="8">
    <mergeCell ref="B2:K2"/>
    <mergeCell ref="B3:K3"/>
    <mergeCell ref="B4:K4"/>
    <mergeCell ref="B6:B7"/>
    <mergeCell ref="I6:I7"/>
    <mergeCell ref="J6:K6"/>
    <mergeCell ref="C6:E6"/>
    <mergeCell ref="F6:H6"/>
  </mergeCells>
  <pageMargins left="0.11" right="0.18" top="0.79" bottom="0.55118110236220474" header="0.31496062992125984" footer="0.31496062992125984"/>
  <pageSetup scale="89" orientation="landscape" r:id="rId1"/>
  <ignoredErrors>
    <ignoredError sqref="F22:G22 C22:D22" formulaRange="1"/>
  </ignoredError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Hoja7">
    <tabColor theme="4" tint="0.79998168889431442"/>
  </sheetPr>
  <dimension ref="A1:Z207"/>
  <sheetViews>
    <sheetView showGridLines="0" zoomScaleNormal="100" workbookViewId="0">
      <selection activeCell="C9" sqref="C9"/>
    </sheetView>
  </sheetViews>
  <sheetFormatPr baseColWidth="10" defaultColWidth="0" defaultRowHeight="15" zeroHeight="1" x14ac:dyDescent="0.25"/>
  <cols>
    <col min="1" max="1" width="0.85546875" customWidth="1"/>
    <col min="2" max="2" width="4.140625" style="4" bestFit="1" customWidth="1"/>
    <col min="3" max="3" width="16.28515625" customWidth="1"/>
    <col min="4" max="4" width="39.42578125" bestFit="1" customWidth="1"/>
    <col min="5" max="7" width="10.42578125" bestFit="1" customWidth="1"/>
    <col min="8" max="10" width="10.7109375" customWidth="1"/>
    <col min="11" max="11" width="14.7109375" customWidth="1"/>
    <col min="12" max="12" width="9.42578125" customWidth="1"/>
    <col min="13" max="13" width="12.140625" customWidth="1"/>
    <col min="14" max="14" width="1.28515625" customWidth="1"/>
    <col min="15" max="25" width="11.42578125" hidden="1" customWidth="1"/>
    <col min="26" max="26" width="0" hidden="1" customWidth="1"/>
    <col min="27" max="16384" width="11.42578125" hidden="1"/>
  </cols>
  <sheetData>
    <row r="1" spans="2:13" ht="13.5" customHeight="1" x14ac:dyDescent="0.25"/>
    <row r="2" spans="2:13" ht="23.25" x14ac:dyDescent="0.35">
      <c r="B2" s="415" t="s">
        <v>65</v>
      </c>
      <c r="C2" s="415"/>
      <c r="D2" s="415"/>
      <c r="E2" s="415"/>
      <c r="F2" s="415"/>
      <c r="G2" s="415"/>
      <c r="H2" s="415"/>
      <c r="I2" s="415"/>
      <c r="J2" s="415"/>
      <c r="K2" s="415"/>
      <c r="L2" s="415"/>
      <c r="M2" s="415"/>
    </row>
    <row r="3" spans="2:13" ht="21" x14ac:dyDescent="0.35">
      <c r="B3" s="429" t="s">
        <v>82</v>
      </c>
      <c r="C3" s="429"/>
      <c r="D3" s="429"/>
      <c r="E3" s="429"/>
      <c r="F3" s="429"/>
      <c r="G3" s="429"/>
      <c r="H3" s="429"/>
      <c r="I3" s="429"/>
      <c r="J3" s="429"/>
      <c r="K3" s="429"/>
      <c r="L3" s="429"/>
      <c r="M3" s="429"/>
    </row>
    <row r="4" spans="2:13" ht="21" x14ac:dyDescent="0.35">
      <c r="B4" s="411" t="str">
        <f>Periodo</f>
        <v>Enero - Junio</v>
      </c>
      <c r="C4" s="411"/>
      <c r="D4" s="411"/>
      <c r="E4" s="411"/>
      <c r="F4" s="411"/>
      <c r="G4" s="411"/>
      <c r="H4" s="411"/>
      <c r="I4" s="411"/>
      <c r="J4" s="411"/>
      <c r="K4" s="411"/>
      <c r="L4" s="411"/>
      <c r="M4" s="411"/>
    </row>
    <row r="5" spans="2:13" ht="14.25" customHeight="1" x14ac:dyDescent="0.35">
      <c r="B5" s="429"/>
      <c r="C5" s="429"/>
      <c r="D5" s="429"/>
      <c r="E5" s="429"/>
      <c r="F5" s="429"/>
      <c r="G5" s="429"/>
      <c r="H5" s="429"/>
      <c r="I5" s="429"/>
      <c r="J5" s="429"/>
      <c r="K5" s="429"/>
      <c r="L5" s="429"/>
      <c r="M5" s="429"/>
    </row>
    <row r="6" spans="2:13" ht="21.75" customHeight="1" x14ac:dyDescent="0.25">
      <c r="B6" s="421" t="s">
        <v>23</v>
      </c>
      <c r="C6" s="417" t="s">
        <v>15</v>
      </c>
      <c r="D6" s="417" t="s">
        <v>0</v>
      </c>
      <c r="E6" s="418" t="s">
        <v>80</v>
      </c>
      <c r="F6" s="419"/>
      <c r="G6" s="420"/>
      <c r="H6" s="418" t="s">
        <v>81</v>
      </c>
      <c r="I6" s="419"/>
      <c r="J6" s="420"/>
      <c r="K6" s="424" t="s">
        <v>210</v>
      </c>
      <c r="L6" s="417" t="s">
        <v>16</v>
      </c>
      <c r="M6" s="417"/>
    </row>
    <row r="7" spans="2:13" ht="15.75" x14ac:dyDescent="0.25">
      <c r="B7" s="422"/>
      <c r="C7" s="421"/>
      <c r="D7" s="421"/>
      <c r="E7" s="16">
        <v>2018</v>
      </c>
      <c r="F7" s="16">
        <v>2019</v>
      </c>
      <c r="G7" s="17">
        <v>2020</v>
      </c>
      <c r="H7" s="232">
        <v>2018</v>
      </c>
      <c r="I7" s="232">
        <v>2019</v>
      </c>
      <c r="J7" s="235">
        <v>2020</v>
      </c>
      <c r="K7" s="425"/>
      <c r="L7" s="17" t="s">
        <v>19</v>
      </c>
      <c r="M7" s="17" t="s">
        <v>20</v>
      </c>
    </row>
    <row r="8" spans="2:13" s="10" customFormat="1" ht="20.25" customHeight="1" x14ac:dyDescent="0.25">
      <c r="B8" s="423"/>
      <c r="C8" s="430" t="s">
        <v>18</v>
      </c>
      <c r="D8" s="431"/>
      <c r="E8" s="228">
        <f t="shared" ref="E8:K8" si="0">SUM(E9:E60)</f>
        <v>2651.2272362673848</v>
      </c>
      <c r="F8" s="228">
        <f t="shared" si="0"/>
        <v>2742.493585778815</v>
      </c>
      <c r="G8" s="228">
        <f t="shared" si="0"/>
        <v>2523.2474469223152</v>
      </c>
      <c r="H8" s="229">
        <f t="shared" si="0"/>
        <v>11.942506</v>
      </c>
      <c r="I8" s="285">
        <f t="shared" si="0"/>
        <v>12.054689999999995</v>
      </c>
      <c r="J8" s="286">
        <f>SUM(J9:J60)</f>
        <v>11.485616999999998</v>
      </c>
      <c r="K8" s="230">
        <f t="shared" si="0"/>
        <v>1.0000000000000004</v>
      </c>
      <c r="L8" s="229">
        <f>G8-F8</f>
        <v>-219.24613885649978</v>
      </c>
      <c r="M8" s="231">
        <f>((G8/F8)-1)</f>
        <v>-7.9944084461454845E-2</v>
      </c>
    </row>
    <row r="9" spans="2:13" ht="15.75" x14ac:dyDescent="0.25">
      <c r="B9" s="18">
        <v>1</v>
      </c>
      <c r="C9" s="116" t="s">
        <v>1</v>
      </c>
      <c r="D9" s="117" t="s">
        <v>1</v>
      </c>
      <c r="E9" s="118">
        <v>245.84088118999264</v>
      </c>
      <c r="F9" s="21">
        <v>257.47175429999299</v>
      </c>
      <c r="G9" s="119">
        <v>272.83357264999279</v>
      </c>
      <c r="H9" s="21">
        <v>0.92493100000000017</v>
      </c>
      <c r="I9" s="120">
        <v>0.98083400000000009</v>
      </c>
      <c r="J9" s="121">
        <v>1.0858319999999999</v>
      </c>
      <c r="K9" s="140">
        <f>(G9/$G$8)</f>
        <v>0.10812794955277832</v>
      </c>
      <c r="L9" s="52">
        <f>G9-F9</f>
        <v>15.361818349999794</v>
      </c>
      <c r="M9" s="143">
        <f t="shared" ref="M9:M60" si="1">((G9/F9)-1)</f>
        <v>5.9664091666152164E-2</v>
      </c>
    </row>
    <row r="10" spans="2:13" ht="15.75" x14ac:dyDescent="0.25">
      <c r="B10" s="29">
        <v>2</v>
      </c>
      <c r="C10" s="14" t="s">
        <v>2</v>
      </c>
      <c r="D10" s="15" t="s">
        <v>2</v>
      </c>
      <c r="E10" s="19">
        <v>176.5521874899971</v>
      </c>
      <c r="F10" s="20">
        <v>182.1847471599973</v>
      </c>
      <c r="G10" s="22">
        <v>173.19066940999738</v>
      </c>
      <c r="H10" s="20">
        <v>0.67789899999999992</v>
      </c>
      <c r="I10" s="34">
        <v>0.69241700000000006</v>
      </c>
      <c r="J10" s="40">
        <v>0.661968</v>
      </c>
      <c r="K10" s="141">
        <f t="shared" ref="K10:K60" si="2">(G10/$G$8)</f>
        <v>6.8638004418172902E-2</v>
      </c>
      <c r="L10" s="53">
        <f t="shared" ref="L10:L60" si="3">G10-F10</f>
        <v>-8.9940777499999172</v>
      </c>
      <c r="M10" s="132">
        <f t="shared" si="1"/>
        <v>-4.9367896545703616E-2</v>
      </c>
    </row>
    <row r="11" spans="2:13" ht="15.75" x14ac:dyDescent="0.25">
      <c r="B11" s="29">
        <v>3</v>
      </c>
      <c r="C11" s="14" t="s">
        <v>3</v>
      </c>
      <c r="D11" s="15" t="s">
        <v>3</v>
      </c>
      <c r="E11" s="19">
        <v>96.711460679999121</v>
      </c>
      <c r="F11" s="20">
        <v>101.84822027999917</v>
      </c>
      <c r="G11" s="22">
        <v>104.65449221999884</v>
      </c>
      <c r="H11" s="20">
        <v>0.39104700000000003</v>
      </c>
      <c r="I11" s="34">
        <v>0.41372300000000006</v>
      </c>
      <c r="J11" s="40">
        <v>0.42557800000000001</v>
      </c>
      <c r="K11" s="141">
        <f t="shared" si="2"/>
        <v>4.1476111408593412E-2</v>
      </c>
      <c r="L11" s="53">
        <f t="shared" si="3"/>
        <v>2.8062719399996752</v>
      </c>
      <c r="M11" s="132">
        <f t="shared" si="1"/>
        <v>2.7553470569095184E-2</v>
      </c>
    </row>
    <row r="12" spans="2:13" ht="15.75" x14ac:dyDescent="0.25">
      <c r="B12" s="29">
        <v>4</v>
      </c>
      <c r="C12" s="14" t="s">
        <v>4</v>
      </c>
      <c r="D12" s="15" t="s">
        <v>4</v>
      </c>
      <c r="E12" s="19">
        <v>66.067313170000105</v>
      </c>
      <c r="F12" s="20">
        <v>67.766269690000073</v>
      </c>
      <c r="G12" s="22">
        <v>68.795939460000099</v>
      </c>
      <c r="H12" s="20">
        <v>0.26206399999999996</v>
      </c>
      <c r="I12" s="34">
        <v>0.266928</v>
      </c>
      <c r="J12" s="40">
        <v>0.26838700000000004</v>
      </c>
      <c r="K12" s="141">
        <f t="shared" si="2"/>
        <v>2.7264840610029224E-2</v>
      </c>
      <c r="L12" s="53">
        <f t="shared" si="3"/>
        <v>1.0296697700000266</v>
      </c>
      <c r="M12" s="132">
        <f t="shared" si="1"/>
        <v>1.5194428949834471E-2</v>
      </c>
    </row>
    <row r="13" spans="2:13" ht="15.75" x14ac:dyDescent="0.25">
      <c r="B13" s="29">
        <v>5</v>
      </c>
      <c r="C13" s="14" t="s">
        <v>1</v>
      </c>
      <c r="D13" s="15" t="s">
        <v>124</v>
      </c>
      <c r="E13" s="19">
        <v>68.301218050000159</v>
      </c>
      <c r="F13" s="20">
        <v>70.69011813000013</v>
      </c>
      <c r="G13" s="22">
        <v>66.638029670000122</v>
      </c>
      <c r="H13" s="20">
        <v>0.32721200000000006</v>
      </c>
      <c r="I13" s="34">
        <v>0.33963399999999999</v>
      </c>
      <c r="J13" s="40">
        <v>0.33356200000000003</v>
      </c>
      <c r="K13" s="141">
        <f t="shared" si="2"/>
        <v>2.6409629285974564E-2</v>
      </c>
      <c r="L13" s="53">
        <f t="shared" si="3"/>
        <v>-4.0520884600000073</v>
      </c>
      <c r="M13" s="132">
        <f t="shared" si="1"/>
        <v>-5.7321851585368067E-2</v>
      </c>
    </row>
    <row r="14" spans="2:13" ht="15.75" x14ac:dyDescent="0.25">
      <c r="B14" s="29">
        <v>6</v>
      </c>
      <c r="C14" s="14" t="s">
        <v>5</v>
      </c>
      <c r="D14" s="15" t="s">
        <v>5</v>
      </c>
      <c r="E14" s="19">
        <v>53.10120416000008</v>
      </c>
      <c r="F14" s="20">
        <v>55.171067680000064</v>
      </c>
      <c r="G14" s="22">
        <v>55.926285360000065</v>
      </c>
      <c r="H14" s="20">
        <v>0.20496600000000001</v>
      </c>
      <c r="I14" s="34">
        <v>0.21256799999999998</v>
      </c>
      <c r="J14" s="40">
        <v>0.217664</v>
      </c>
      <c r="K14" s="141">
        <f t="shared" si="2"/>
        <v>2.216440778656692E-2</v>
      </c>
      <c r="L14" s="53">
        <f t="shared" si="3"/>
        <v>0.75521768000000122</v>
      </c>
      <c r="M14" s="132">
        <f t="shared" si="1"/>
        <v>1.3688654429897307E-2</v>
      </c>
    </row>
    <row r="15" spans="2:13" ht="15.75" x14ac:dyDescent="0.25">
      <c r="B15" s="29">
        <v>7</v>
      </c>
      <c r="C15" s="14" t="s">
        <v>6</v>
      </c>
      <c r="D15" s="15" t="s">
        <v>6</v>
      </c>
      <c r="E15" s="19">
        <v>53.422530520000045</v>
      </c>
      <c r="F15" s="20">
        <v>51.752807580000038</v>
      </c>
      <c r="G15" s="22">
        <v>48.878261760000036</v>
      </c>
      <c r="H15" s="20">
        <v>0.19474</v>
      </c>
      <c r="I15" s="34">
        <v>0.19125200000000001</v>
      </c>
      <c r="J15" s="40">
        <v>0.18066500000000002</v>
      </c>
      <c r="K15" s="141">
        <f t="shared" si="2"/>
        <v>1.9371172581436037E-2</v>
      </c>
      <c r="L15" s="53">
        <f t="shared" si="3"/>
        <v>-2.8745458200000016</v>
      </c>
      <c r="M15" s="132">
        <f t="shared" si="1"/>
        <v>-5.5543765728197414E-2</v>
      </c>
    </row>
    <row r="16" spans="2:13" ht="15.75" x14ac:dyDescent="0.25">
      <c r="B16" s="29">
        <v>8</v>
      </c>
      <c r="C16" s="14" t="s">
        <v>8</v>
      </c>
      <c r="D16" s="15" t="s">
        <v>8</v>
      </c>
      <c r="E16" s="19">
        <v>38.909836950000049</v>
      </c>
      <c r="F16" s="20">
        <v>39.619635780000038</v>
      </c>
      <c r="G16" s="22">
        <v>47.939758020000049</v>
      </c>
      <c r="H16" s="20">
        <v>0.14530900000000002</v>
      </c>
      <c r="I16" s="34">
        <v>0.14959299999999998</v>
      </c>
      <c r="J16" s="40">
        <v>0.17126499999999997</v>
      </c>
      <c r="K16" s="141">
        <f t="shared" si="2"/>
        <v>1.8999229773708357E-2</v>
      </c>
      <c r="L16" s="53">
        <f t="shared" si="3"/>
        <v>8.3201222400000105</v>
      </c>
      <c r="M16" s="132">
        <f t="shared" si="1"/>
        <v>0.20999996784927544</v>
      </c>
    </row>
    <row r="17" spans="2:13" ht="15.75" x14ac:dyDescent="0.25">
      <c r="B17" s="29">
        <v>9</v>
      </c>
      <c r="C17" s="14" t="s">
        <v>11</v>
      </c>
      <c r="D17" s="15" t="s">
        <v>125</v>
      </c>
      <c r="E17" s="19">
        <v>55.509629720000056</v>
      </c>
      <c r="F17" s="20">
        <v>55.731020580000042</v>
      </c>
      <c r="G17" s="22">
        <v>47.652376740000044</v>
      </c>
      <c r="H17" s="20">
        <v>0.16528499999999999</v>
      </c>
      <c r="I17" s="34">
        <v>0.17010800000000001</v>
      </c>
      <c r="J17" s="40">
        <v>0.14991900000000002</v>
      </c>
      <c r="K17" s="141">
        <f t="shared" si="2"/>
        <v>1.8885336354198298E-2</v>
      </c>
      <c r="L17" s="53">
        <f t="shared" si="3"/>
        <v>-8.078643839999998</v>
      </c>
      <c r="M17" s="132">
        <f t="shared" si="1"/>
        <v>-0.14495775881949569</v>
      </c>
    </row>
    <row r="18" spans="2:13" ht="15.75" x14ac:dyDescent="0.25">
      <c r="B18" s="29">
        <v>10</v>
      </c>
      <c r="C18" s="14" t="s">
        <v>7</v>
      </c>
      <c r="D18" s="15" t="s">
        <v>7</v>
      </c>
      <c r="E18" s="19">
        <v>47.402537010000074</v>
      </c>
      <c r="F18" s="20">
        <v>48.497207740000071</v>
      </c>
      <c r="G18" s="22">
        <v>45.547892750000067</v>
      </c>
      <c r="H18" s="20">
        <v>0.17494699999999996</v>
      </c>
      <c r="I18" s="34">
        <v>0.18226299999999998</v>
      </c>
      <c r="J18" s="40">
        <v>0.17452400000000001</v>
      </c>
      <c r="K18" s="141">
        <f t="shared" si="2"/>
        <v>1.8051298458879358E-2</v>
      </c>
      <c r="L18" s="53">
        <f t="shared" si="3"/>
        <v>-2.9493149900000049</v>
      </c>
      <c r="M18" s="132">
        <f t="shared" si="1"/>
        <v>-6.0814119563577185E-2</v>
      </c>
    </row>
    <row r="19" spans="2:13" ht="15.75" x14ac:dyDescent="0.25">
      <c r="B19" s="29">
        <v>11</v>
      </c>
      <c r="C19" s="14" t="s">
        <v>3</v>
      </c>
      <c r="D19" s="15" t="s">
        <v>126</v>
      </c>
      <c r="E19" s="19">
        <v>52.432790290000078</v>
      </c>
      <c r="F19" s="20">
        <v>52.854706960000073</v>
      </c>
      <c r="G19" s="22">
        <v>42.299595640000049</v>
      </c>
      <c r="H19" s="20">
        <v>0.15925700000000001</v>
      </c>
      <c r="I19" s="34">
        <v>0.16448400000000002</v>
      </c>
      <c r="J19" s="40">
        <v>0.13561899999999999</v>
      </c>
      <c r="K19" s="141">
        <f t="shared" si="2"/>
        <v>1.676395063496218E-2</v>
      </c>
      <c r="L19" s="53">
        <f t="shared" si="3"/>
        <v>-10.555111320000023</v>
      </c>
      <c r="M19" s="132">
        <f t="shared" si="1"/>
        <v>-0.19970049834895554</v>
      </c>
    </row>
    <row r="20" spans="2:13" ht="15.75" x14ac:dyDescent="0.25">
      <c r="B20" s="29">
        <v>12</v>
      </c>
      <c r="C20" s="14" t="s">
        <v>10</v>
      </c>
      <c r="D20" s="15" t="s">
        <v>128</v>
      </c>
      <c r="E20" s="19">
        <v>37.584126940000061</v>
      </c>
      <c r="F20" s="20">
        <v>40.101003060000068</v>
      </c>
      <c r="G20" s="22">
        <v>39.751525650000062</v>
      </c>
      <c r="H20" s="20">
        <v>0.14136899999999999</v>
      </c>
      <c r="I20" s="34">
        <v>0.15345</v>
      </c>
      <c r="J20" s="40">
        <v>0.15535299999999999</v>
      </c>
      <c r="K20" s="141">
        <f t="shared" si="2"/>
        <v>1.5754113096789715E-2</v>
      </c>
      <c r="L20" s="53">
        <f t="shared" si="3"/>
        <v>-0.34947741000000576</v>
      </c>
      <c r="M20" s="132">
        <f t="shared" si="1"/>
        <v>-8.7149293866068955E-3</v>
      </c>
    </row>
    <row r="21" spans="2:13" ht="15.75" x14ac:dyDescent="0.25">
      <c r="B21" s="29">
        <v>13</v>
      </c>
      <c r="C21" s="14" t="s">
        <v>11</v>
      </c>
      <c r="D21" s="15" t="s">
        <v>127</v>
      </c>
      <c r="E21" s="22">
        <v>41.437812530000059</v>
      </c>
      <c r="F21" s="20">
        <v>41.752632800000058</v>
      </c>
      <c r="G21" s="22">
        <v>39.182730270000064</v>
      </c>
      <c r="H21" s="20">
        <v>0.12745799999999999</v>
      </c>
      <c r="I21" s="34">
        <v>0.130909</v>
      </c>
      <c r="J21" s="40">
        <v>0.11875900000000002</v>
      </c>
      <c r="K21" s="141">
        <f t="shared" si="2"/>
        <v>1.5528691138791196E-2</v>
      </c>
      <c r="L21" s="53">
        <f t="shared" si="3"/>
        <v>-2.5699025299999931</v>
      </c>
      <c r="M21" s="132">
        <f t="shared" si="1"/>
        <v>-6.1550670165163579E-2</v>
      </c>
    </row>
    <row r="22" spans="2:13" ht="15.75" x14ac:dyDescent="0.25">
      <c r="B22" s="29">
        <v>14</v>
      </c>
      <c r="C22" s="14" t="s">
        <v>12</v>
      </c>
      <c r="D22" s="15" t="s">
        <v>129</v>
      </c>
      <c r="E22" s="19">
        <v>34.242885430000058</v>
      </c>
      <c r="F22" s="20">
        <v>35.140966580000061</v>
      </c>
      <c r="G22" s="22">
        <v>36.213687080000049</v>
      </c>
      <c r="H22" s="20">
        <v>0.138318</v>
      </c>
      <c r="I22" s="34">
        <v>0.14498800000000001</v>
      </c>
      <c r="J22" s="40">
        <v>0.146707</v>
      </c>
      <c r="K22" s="141">
        <f t="shared" si="2"/>
        <v>1.4352015742320885E-2</v>
      </c>
      <c r="L22" s="53">
        <f t="shared" si="3"/>
        <v>1.0727204999999884</v>
      </c>
      <c r="M22" s="132">
        <f t="shared" si="1"/>
        <v>3.0526209276511729E-2</v>
      </c>
    </row>
    <row r="23" spans="2:13" ht="15.75" x14ac:dyDescent="0.25">
      <c r="B23" s="29">
        <v>15</v>
      </c>
      <c r="C23" s="14" t="s">
        <v>6</v>
      </c>
      <c r="D23" s="15" t="s">
        <v>130</v>
      </c>
      <c r="E23" s="19">
        <v>33.086016440000023</v>
      </c>
      <c r="F23" s="20">
        <v>33.038534110000022</v>
      </c>
      <c r="G23" s="22">
        <v>34.316392720000024</v>
      </c>
      <c r="H23" s="20">
        <v>0.10633300000000001</v>
      </c>
      <c r="I23" s="34">
        <v>0.107267</v>
      </c>
      <c r="J23" s="40">
        <v>0.10989599999999999</v>
      </c>
      <c r="K23" s="141">
        <f t="shared" si="2"/>
        <v>1.3600090138546187E-2</v>
      </c>
      <c r="L23" s="53">
        <f t="shared" si="3"/>
        <v>1.2778586100000027</v>
      </c>
      <c r="M23" s="132">
        <f t="shared" si="1"/>
        <v>3.8677824074925482E-2</v>
      </c>
    </row>
    <row r="24" spans="2:13" ht="15.75" x14ac:dyDescent="0.25">
      <c r="B24" s="29">
        <v>16</v>
      </c>
      <c r="C24" s="14" t="s">
        <v>10</v>
      </c>
      <c r="D24" s="15" t="s">
        <v>10</v>
      </c>
      <c r="E24" s="19">
        <v>30.18341144000004</v>
      </c>
      <c r="F24" s="20">
        <v>30.239701690000032</v>
      </c>
      <c r="G24" s="22">
        <v>30.570979290000032</v>
      </c>
      <c r="H24" s="20">
        <v>0.121</v>
      </c>
      <c r="I24" s="34">
        <v>0.121349</v>
      </c>
      <c r="J24" s="40">
        <v>0.12285700000000001</v>
      </c>
      <c r="K24" s="141">
        <f t="shared" si="2"/>
        <v>1.211572782022961E-2</v>
      </c>
      <c r="L24" s="53">
        <f t="shared" si="3"/>
        <v>0.33127759999999995</v>
      </c>
      <c r="M24" s="132">
        <f t="shared" si="1"/>
        <v>1.0955055158812899E-2</v>
      </c>
    </row>
    <row r="25" spans="2:13" ht="15.75" x14ac:dyDescent="0.25">
      <c r="B25" s="29">
        <v>17</v>
      </c>
      <c r="C25" s="14" t="s">
        <v>1</v>
      </c>
      <c r="D25" s="15" t="s">
        <v>131</v>
      </c>
      <c r="E25" s="19">
        <v>31.782842600000066</v>
      </c>
      <c r="F25" s="20">
        <v>33.024221870000062</v>
      </c>
      <c r="G25" s="22">
        <v>30.256803280000057</v>
      </c>
      <c r="H25" s="20">
        <v>0.16004499999999999</v>
      </c>
      <c r="I25" s="34">
        <v>0.165904</v>
      </c>
      <c r="J25" s="40">
        <v>0.15746300000000002</v>
      </c>
      <c r="K25" s="141">
        <f t="shared" si="2"/>
        <v>1.1991215255921586E-2</v>
      </c>
      <c r="L25" s="53">
        <f t="shared" si="3"/>
        <v>-2.7674185900000055</v>
      </c>
      <c r="M25" s="132">
        <f t="shared" si="1"/>
        <v>-8.3799660773051898E-2</v>
      </c>
    </row>
    <row r="26" spans="2:13" ht="15.75" x14ac:dyDescent="0.25">
      <c r="B26" s="29">
        <v>18</v>
      </c>
      <c r="C26" s="14" t="s">
        <v>9</v>
      </c>
      <c r="D26" s="15" t="s">
        <v>9</v>
      </c>
      <c r="E26" s="19">
        <v>31.598886050000033</v>
      </c>
      <c r="F26" s="20">
        <v>31.233599690000027</v>
      </c>
      <c r="G26" s="22">
        <v>30.19025166000003</v>
      </c>
      <c r="H26" s="20">
        <v>9.1841999999999993E-2</v>
      </c>
      <c r="I26" s="34">
        <v>9.3742999999999993E-2</v>
      </c>
      <c r="J26" s="40">
        <v>9.1342000000000007E-2</v>
      </c>
      <c r="K26" s="141">
        <f t="shared" si="2"/>
        <v>1.1964839872056161E-2</v>
      </c>
      <c r="L26" s="53">
        <f t="shared" si="3"/>
        <v>-1.0433480299999971</v>
      </c>
      <c r="M26" s="132">
        <f t="shared" si="1"/>
        <v>-3.3404668061172704E-2</v>
      </c>
    </row>
    <row r="27" spans="2:13" ht="15.75" x14ac:dyDescent="0.25">
      <c r="B27" s="29">
        <v>19</v>
      </c>
      <c r="C27" s="14" t="s">
        <v>1</v>
      </c>
      <c r="D27" s="15" t="s">
        <v>136</v>
      </c>
      <c r="E27" s="19">
        <v>26.54756493000005</v>
      </c>
      <c r="F27" s="20">
        <v>26.934256250000043</v>
      </c>
      <c r="G27" s="22">
        <v>26.997148770000045</v>
      </c>
      <c r="H27" s="20">
        <v>0.12447499999999999</v>
      </c>
      <c r="I27" s="34">
        <v>0.12615499999999999</v>
      </c>
      <c r="J27" s="40">
        <v>0.13139000000000001</v>
      </c>
      <c r="K27" s="141">
        <f t="shared" si="2"/>
        <v>1.0699366327677979E-2</v>
      </c>
      <c r="L27" s="53">
        <f t="shared" si="3"/>
        <v>6.2892520000001895E-2</v>
      </c>
      <c r="M27" s="132">
        <f t="shared" si="1"/>
        <v>2.335038302756276E-3</v>
      </c>
    </row>
    <row r="28" spans="2:13" ht="15.75" x14ac:dyDescent="0.25">
      <c r="B28" s="29">
        <v>20</v>
      </c>
      <c r="C28" s="14" t="s">
        <v>13</v>
      </c>
      <c r="D28" s="15" t="s">
        <v>139</v>
      </c>
      <c r="E28" s="19">
        <v>23.579668550000036</v>
      </c>
      <c r="F28" s="20">
        <v>23.963819980000029</v>
      </c>
      <c r="G28" s="22">
        <v>26.567969300000033</v>
      </c>
      <c r="H28" s="20">
        <v>9.267800000000001E-2</v>
      </c>
      <c r="I28" s="34">
        <v>9.3733999999999998E-2</v>
      </c>
      <c r="J28" s="40">
        <v>0.10427700000000001</v>
      </c>
      <c r="K28" s="141">
        <f t="shared" si="2"/>
        <v>1.0529276204125689E-2</v>
      </c>
      <c r="L28" s="53">
        <f t="shared" si="3"/>
        <v>2.6041493200000048</v>
      </c>
      <c r="M28" s="132">
        <f t="shared" si="1"/>
        <v>0.10867004184530682</v>
      </c>
    </row>
    <row r="29" spans="2:13" ht="15.75" x14ac:dyDescent="0.25">
      <c r="B29" s="29">
        <v>21</v>
      </c>
      <c r="C29" s="14" t="s">
        <v>10</v>
      </c>
      <c r="D29" s="15" t="s">
        <v>134</v>
      </c>
      <c r="E29" s="19">
        <v>25.443459280000045</v>
      </c>
      <c r="F29" s="20">
        <v>27.449651330000048</v>
      </c>
      <c r="G29" s="22">
        <v>26.498781250000043</v>
      </c>
      <c r="H29" s="20">
        <v>0.115579</v>
      </c>
      <c r="I29" s="34">
        <v>0.12453699999999999</v>
      </c>
      <c r="J29" s="40">
        <v>0.12247200000000001</v>
      </c>
      <c r="K29" s="141">
        <f t="shared" si="2"/>
        <v>1.0501855964353176E-2</v>
      </c>
      <c r="L29" s="53">
        <f t="shared" si="3"/>
        <v>-0.95087008000000495</v>
      </c>
      <c r="M29" s="132">
        <f t="shared" si="1"/>
        <v>-3.4640515778092573E-2</v>
      </c>
    </row>
    <row r="30" spans="2:13" ht="15.75" x14ac:dyDescent="0.25">
      <c r="B30" s="29">
        <v>22</v>
      </c>
      <c r="C30" s="14" t="s">
        <v>1</v>
      </c>
      <c r="D30" s="15" t="s">
        <v>135</v>
      </c>
      <c r="E30" s="19">
        <v>25.837995070000058</v>
      </c>
      <c r="F30" s="20">
        <v>27.02900056000005</v>
      </c>
      <c r="G30" s="22">
        <v>26.290606960000044</v>
      </c>
      <c r="H30" s="20">
        <v>0.13048900000000002</v>
      </c>
      <c r="I30" s="34">
        <v>0.13378799999999999</v>
      </c>
      <c r="J30" s="40">
        <v>0.13194400000000001</v>
      </c>
      <c r="K30" s="141">
        <f t="shared" si="2"/>
        <v>1.0419353437597858E-2</v>
      </c>
      <c r="L30" s="53">
        <f t="shared" si="3"/>
        <v>-0.73839360000000553</v>
      </c>
      <c r="M30" s="132">
        <f t="shared" si="1"/>
        <v>-2.73185683784678E-2</v>
      </c>
    </row>
    <row r="31" spans="2:13" ht="15.75" x14ac:dyDescent="0.25">
      <c r="B31" s="29">
        <v>23</v>
      </c>
      <c r="C31" s="14" t="s">
        <v>9</v>
      </c>
      <c r="D31" s="15" t="s">
        <v>132</v>
      </c>
      <c r="E31" s="19">
        <v>26.476114160000012</v>
      </c>
      <c r="F31" s="20">
        <v>27.833361180000018</v>
      </c>
      <c r="G31" s="22">
        <v>26.022032920000015</v>
      </c>
      <c r="H31" s="20">
        <v>8.1115999999999994E-2</v>
      </c>
      <c r="I31" s="34">
        <v>8.4060999999999997E-2</v>
      </c>
      <c r="J31" s="40">
        <v>7.9349000000000003E-2</v>
      </c>
      <c r="K31" s="141">
        <f t="shared" si="2"/>
        <v>1.0312913603356623E-2</v>
      </c>
      <c r="L31" s="53">
        <f t="shared" si="3"/>
        <v>-1.8113282600000034</v>
      </c>
      <c r="M31" s="132">
        <f t="shared" si="1"/>
        <v>-6.5077596927156423E-2</v>
      </c>
    </row>
    <row r="32" spans="2:13" ht="15.75" x14ac:dyDescent="0.25">
      <c r="B32" s="29">
        <v>24</v>
      </c>
      <c r="C32" s="14" t="s">
        <v>7</v>
      </c>
      <c r="D32" s="15" t="s">
        <v>133</v>
      </c>
      <c r="E32" s="19">
        <v>27.450943380000012</v>
      </c>
      <c r="F32" s="20">
        <v>27.982707160000011</v>
      </c>
      <c r="G32" s="22">
        <v>25.446953930000014</v>
      </c>
      <c r="H32" s="20">
        <v>9.4718000000000011E-2</v>
      </c>
      <c r="I32" s="34">
        <v>9.8263000000000003E-2</v>
      </c>
      <c r="J32" s="40">
        <v>8.9354000000000017E-2</v>
      </c>
      <c r="K32" s="141">
        <f t="shared" si="2"/>
        <v>1.0085001358482882E-2</v>
      </c>
      <c r="L32" s="53">
        <f t="shared" si="3"/>
        <v>-2.5357532299999974</v>
      </c>
      <c r="M32" s="132">
        <f t="shared" si="1"/>
        <v>-9.0618581522546204E-2</v>
      </c>
    </row>
    <row r="33" spans="2:13" ht="15.75" x14ac:dyDescent="0.25">
      <c r="B33" s="29">
        <v>25</v>
      </c>
      <c r="C33" s="14" t="s">
        <v>14</v>
      </c>
      <c r="D33" s="15" t="s">
        <v>141</v>
      </c>
      <c r="E33" s="19">
        <v>20.196127380000011</v>
      </c>
      <c r="F33" s="20">
        <v>21.179801450000006</v>
      </c>
      <c r="G33" s="22">
        <v>25.256466760000016</v>
      </c>
      <c r="H33" s="20">
        <v>6.9352999999999998E-2</v>
      </c>
      <c r="I33" s="34">
        <v>7.2594000000000006E-2</v>
      </c>
      <c r="J33" s="40">
        <v>8.1755999999999995E-2</v>
      </c>
      <c r="K33" s="141">
        <f t="shared" si="2"/>
        <v>1.0009508496999027E-2</v>
      </c>
      <c r="L33" s="53">
        <f t="shared" si="3"/>
        <v>4.0766653100000099</v>
      </c>
      <c r="M33" s="132">
        <f t="shared" si="1"/>
        <v>0.19247892005144407</v>
      </c>
    </row>
    <row r="34" spans="2:13" ht="15.75" x14ac:dyDescent="0.25">
      <c r="B34" s="29">
        <v>26</v>
      </c>
      <c r="C34" s="14" t="s">
        <v>10</v>
      </c>
      <c r="D34" s="15" t="s">
        <v>137</v>
      </c>
      <c r="E34" s="19">
        <v>25.423761370000037</v>
      </c>
      <c r="F34" s="20">
        <v>25.568636370000029</v>
      </c>
      <c r="G34" s="22">
        <v>25.128459690000032</v>
      </c>
      <c r="H34" s="20">
        <v>0.100909</v>
      </c>
      <c r="I34" s="34">
        <v>0.103891</v>
      </c>
      <c r="J34" s="40">
        <v>0.10159799999999999</v>
      </c>
      <c r="K34" s="141">
        <f t="shared" si="2"/>
        <v>9.9587774162419179E-3</v>
      </c>
      <c r="L34" s="53">
        <f t="shared" si="3"/>
        <v>-0.44017667999999688</v>
      </c>
      <c r="M34" s="132">
        <f t="shared" si="1"/>
        <v>-1.7215492982506575E-2</v>
      </c>
    </row>
    <row r="35" spans="2:13" ht="15.75" x14ac:dyDescent="0.25">
      <c r="B35" s="29">
        <v>27</v>
      </c>
      <c r="C35" s="14" t="s">
        <v>4</v>
      </c>
      <c r="D35" s="15" t="s">
        <v>138</v>
      </c>
      <c r="E35" s="19">
        <v>24.879522290000025</v>
      </c>
      <c r="F35" s="20">
        <v>25.484402040000028</v>
      </c>
      <c r="G35" s="22">
        <v>24.026583400000021</v>
      </c>
      <c r="H35" s="20">
        <v>9.8308000000000006E-2</v>
      </c>
      <c r="I35" s="34">
        <v>0.100138</v>
      </c>
      <c r="J35" s="40">
        <v>9.2648000000000008E-2</v>
      </c>
      <c r="K35" s="141">
        <f t="shared" si="2"/>
        <v>9.5220876689307687E-3</v>
      </c>
      <c r="L35" s="53">
        <f t="shared" si="3"/>
        <v>-1.4578186400000064</v>
      </c>
      <c r="M35" s="132">
        <f t="shared" si="1"/>
        <v>-5.7204349457045556E-2</v>
      </c>
    </row>
    <row r="36" spans="2:13" ht="15.75" x14ac:dyDescent="0.25">
      <c r="B36" s="29">
        <v>28</v>
      </c>
      <c r="C36" s="14" t="s">
        <v>2</v>
      </c>
      <c r="D36" s="15" t="s">
        <v>140</v>
      </c>
      <c r="E36" s="19">
        <v>20.638728440000005</v>
      </c>
      <c r="F36" s="20">
        <v>21.517480230000004</v>
      </c>
      <c r="G36" s="22">
        <v>23.908724950000007</v>
      </c>
      <c r="H36" s="20">
        <v>6.1191999999999996E-2</v>
      </c>
      <c r="I36" s="34">
        <v>6.6231999999999999E-2</v>
      </c>
      <c r="J36" s="40">
        <v>7.6225000000000001E-2</v>
      </c>
      <c r="K36" s="141">
        <f t="shared" si="2"/>
        <v>9.4753786352433384E-3</v>
      </c>
      <c r="L36" s="53">
        <f t="shared" si="3"/>
        <v>2.3912447200000031</v>
      </c>
      <c r="M36" s="132">
        <f t="shared" si="1"/>
        <v>0.11113033191805122</v>
      </c>
    </row>
    <row r="37" spans="2:13" ht="15.75" x14ac:dyDescent="0.25">
      <c r="B37" s="29">
        <v>29</v>
      </c>
      <c r="C37" s="14" t="s">
        <v>1</v>
      </c>
      <c r="D37" s="15" t="s">
        <v>144</v>
      </c>
      <c r="E37" s="19">
        <v>19.236743850000021</v>
      </c>
      <c r="F37" s="20">
        <v>20.650104480000014</v>
      </c>
      <c r="G37" s="22">
        <v>22.358406920000018</v>
      </c>
      <c r="H37" s="20">
        <v>7.5002999999999986E-2</v>
      </c>
      <c r="I37" s="34">
        <v>8.1250000000000003E-2</v>
      </c>
      <c r="J37" s="40">
        <v>8.8016999999999998E-2</v>
      </c>
      <c r="K37" s="141">
        <f t="shared" si="2"/>
        <v>8.8609648440430497E-3</v>
      </c>
      <c r="L37" s="53">
        <f t="shared" si="3"/>
        <v>1.7083024400000042</v>
      </c>
      <c r="M37" s="132">
        <f t="shared" si="1"/>
        <v>8.2726091853652539E-2</v>
      </c>
    </row>
    <row r="38" spans="2:13" ht="15.75" x14ac:dyDescent="0.25">
      <c r="B38" s="29">
        <v>30</v>
      </c>
      <c r="C38" s="14" t="s">
        <v>5</v>
      </c>
      <c r="D38" s="15" t="s">
        <v>142</v>
      </c>
      <c r="E38" s="19">
        <v>21.061163910000026</v>
      </c>
      <c r="F38" s="20">
        <v>21.614138490000023</v>
      </c>
      <c r="G38" s="22">
        <v>21.597645510000028</v>
      </c>
      <c r="H38" s="20">
        <v>8.3657999999999996E-2</v>
      </c>
      <c r="I38" s="34">
        <v>8.7788999999999992E-2</v>
      </c>
      <c r="J38" s="40">
        <v>8.8690000000000005E-2</v>
      </c>
      <c r="K38" s="141">
        <f t="shared" si="2"/>
        <v>8.5594639306356413E-3</v>
      </c>
      <c r="L38" s="53">
        <f t="shared" si="3"/>
        <v>-1.6492979999995327E-2</v>
      </c>
      <c r="M38" s="132">
        <f t="shared" si="1"/>
        <v>-7.6306441765539024E-4</v>
      </c>
    </row>
    <row r="39" spans="2:13" ht="15.75" x14ac:dyDescent="0.25">
      <c r="B39" s="29">
        <v>31</v>
      </c>
      <c r="C39" s="14" t="s">
        <v>1</v>
      </c>
      <c r="D39" s="15" t="s">
        <v>143</v>
      </c>
      <c r="E39" s="19">
        <v>20.520296650000034</v>
      </c>
      <c r="F39" s="20">
        <v>21.372892130000029</v>
      </c>
      <c r="G39" s="22">
        <v>20.58252501000003</v>
      </c>
      <c r="H39" s="20">
        <v>9.2448000000000002E-2</v>
      </c>
      <c r="I39" s="34">
        <v>9.6653000000000003E-2</v>
      </c>
      <c r="J39" s="40">
        <v>9.4417000000000001E-2</v>
      </c>
      <c r="K39" s="141">
        <f t="shared" si="2"/>
        <v>8.1571567763221893E-3</v>
      </c>
      <c r="L39" s="53">
        <f t="shared" si="3"/>
        <v>-0.79036711999999909</v>
      </c>
      <c r="M39" s="132">
        <f t="shared" si="1"/>
        <v>-3.6979886259314476E-2</v>
      </c>
    </row>
    <row r="40" spans="2:13" ht="15.75" x14ac:dyDescent="0.25">
      <c r="B40" s="29">
        <v>32</v>
      </c>
      <c r="C40" s="14" t="s">
        <v>6</v>
      </c>
      <c r="D40" s="15" t="s">
        <v>145</v>
      </c>
      <c r="E40" s="19">
        <v>18.484097970000008</v>
      </c>
      <c r="F40" s="20">
        <v>20.036534750000008</v>
      </c>
      <c r="G40" s="22">
        <v>19.742887530000008</v>
      </c>
      <c r="H40" s="20">
        <v>5.3906000000000003E-2</v>
      </c>
      <c r="I40" s="34">
        <v>6.1691000000000003E-2</v>
      </c>
      <c r="J40" s="40">
        <v>6.1715999999999993E-2</v>
      </c>
      <c r="K40" s="141">
        <f t="shared" si="2"/>
        <v>7.8243961186133491E-3</v>
      </c>
      <c r="L40" s="53">
        <f t="shared" si="3"/>
        <v>-0.29364722000000043</v>
      </c>
      <c r="M40" s="132">
        <f t="shared" si="1"/>
        <v>-1.465558908583231E-2</v>
      </c>
    </row>
    <row r="41" spans="2:13" ht="15.75" x14ac:dyDescent="0.25">
      <c r="B41" s="29">
        <v>33</v>
      </c>
      <c r="C41" s="14" t="s">
        <v>10</v>
      </c>
      <c r="D41" s="15" t="s">
        <v>147</v>
      </c>
      <c r="E41" s="19">
        <v>17.143126110000026</v>
      </c>
      <c r="F41" s="20">
        <v>18.045130570000026</v>
      </c>
      <c r="G41" s="22">
        <v>17.665168080000026</v>
      </c>
      <c r="H41" s="20">
        <v>7.4554999999999996E-2</v>
      </c>
      <c r="I41" s="34">
        <v>7.8928999999999999E-2</v>
      </c>
      <c r="J41" s="40">
        <v>7.8050999999999995E-2</v>
      </c>
      <c r="K41" s="141">
        <f t="shared" si="2"/>
        <v>7.0009654033522514E-3</v>
      </c>
      <c r="L41" s="53">
        <f t="shared" si="3"/>
        <v>-0.37996249000000049</v>
      </c>
      <c r="M41" s="132">
        <f t="shared" si="1"/>
        <v>-2.1056233897896348E-2</v>
      </c>
    </row>
    <row r="42" spans="2:13" ht="15.75" x14ac:dyDescent="0.25">
      <c r="B42" s="29">
        <v>34</v>
      </c>
      <c r="C42" s="14" t="s">
        <v>2</v>
      </c>
      <c r="D42" s="15" t="s">
        <v>154</v>
      </c>
      <c r="E42" s="19">
        <v>13.784510790000013</v>
      </c>
      <c r="F42" s="20">
        <v>14.623932040000012</v>
      </c>
      <c r="G42" s="22">
        <v>17.36567332000001</v>
      </c>
      <c r="H42" s="20">
        <v>5.7239999999999999E-2</v>
      </c>
      <c r="I42" s="34">
        <v>5.9898000000000007E-2</v>
      </c>
      <c r="J42" s="40">
        <v>6.6442000000000001E-2</v>
      </c>
      <c r="K42" s="141">
        <f t="shared" si="2"/>
        <v>6.8822712339138481E-3</v>
      </c>
      <c r="L42" s="53">
        <f t="shared" si="3"/>
        <v>2.7417412799999976</v>
      </c>
      <c r="M42" s="132">
        <f t="shared" si="1"/>
        <v>0.18748317979738061</v>
      </c>
    </row>
    <row r="43" spans="2:13" ht="15.75" x14ac:dyDescent="0.25">
      <c r="B43" s="29">
        <v>35</v>
      </c>
      <c r="C43" s="14" t="s">
        <v>6</v>
      </c>
      <c r="D43" s="15" t="s">
        <v>146</v>
      </c>
      <c r="E43" s="19">
        <v>18.737967160000011</v>
      </c>
      <c r="F43" s="20">
        <v>19.553668410000014</v>
      </c>
      <c r="G43" s="22">
        <v>16.15957095000001</v>
      </c>
      <c r="H43" s="20">
        <v>7.2649000000000005E-2</v>
      </c>
      <c r="I43" s="34">
        <v>7.5681999999999999E-2</v>
      </c>
      <c r="J43" s="40">
        <v>6.0735999999999998E-2</v>
      </c>
      <c r="K43" s="141">
        <f t="shared" si="2"/>
        <v>6.4042751612452238E-3</v>
      </c>
      <c r="L43" s="53">
        <f t="shared" si="3"/>
        <v>-3.3940974600000047</v>
      </c>
      <c r="M43" s="132">
        <f t="shared" si="1"/>
        <v>-0.17357855256787602</v>
      </c>
    </row>
    <row r="44" spans="2:13" ht="15.75" x14ac:dyDescent="0.25">
      <c r="B44" s="29">
        <v>36</v>
      </c>
      <c r="C44" s="14" t="s">
        <v>10</v>
      </c>
      <c r="D44" s="15" t="s">
        <v>149</v>
      </c>
      <c r="E44" s="19">
        <v>15.959738020000017</v>
      </c>
      <c r="F44" s="20">
        <v>16.898825100000018</v>
      </c>
      <c r="G44" s="22">
        <v>15.945488820000016</v>
      </c>
      <c r="H44" s="20">
        <v>6.9331000000000004E-2</v>
      </c>
      <c r="I44" s="34">
        <v>7.3755000000000001E-2</v>
      </c>
      <c r="J44" s="40">
        <v>7.196799999999999E-2</v>
      </c>
      <c r="K44" s="141">
        <f t="shared" si="2"/>
        <v>6.3194312707813231E-3</v>
      </c>
      <c r="L44" s="53">
        <f t="shared" si="3"/>
        <v>-0.95333628000000203</v>
      </c>
      <c r="M44" s="132">
        <f t="shared" si="1"/>
        <v>-5.6414352735090545E-2</v>
      </c>
    </row>
    <row r="45" spans="2:13" ht="15.75" x14ac:dyDescent="0.25">
      <c r="B45" s="29">
        <v>37</v>
      </c>
      <c r="C45" s="14" t="s">
        <v>3</v>
      </c>
      <c r="D45" s="15" t="s">
        <v>152</v>
      </c>
      <c r="E45" s="19">
        <v>14.532570530000026</v>
      </c>
      <c r="F45" s="20">
        <v>15.72118769000002</v>
      </c>
      <c r="G45" s="22">
        <v>15.482665320000024</v>
      </c>
      <c r="H45" s="20">
        <v>6.3362000000000002E-2</v>
      </c>
      <c r="I45" s="34">
        <v>6.7221000000000003E-2</v>
      </c>
      <c r="J45" s="40">
        <v>6.5668000000000004E-2</v>
      </c>
      <c r="K45" s="141">
        <f t="shared" si="2"/>
        <v>6.1360075243055215E-3</v>
      </c>
      <c r="L45" s="53">
        <f t="shared" si="3"/>
        <v>-0.23852236999999654</v>
      </c>
      <c r="M45" s="132">
        <f t="shared" si="1"/>
        <v>-1.51720324636615E-2</v>
      </c>
    </row>
    <row r="46" spans="2:13" ht="15.75" x14ac:dyDescent="0.25">
      <c r="B46" s="29">
        <v>38</v>
      </c>
      <c r="C46" s="14" t="s">
        <v>1</v>
      </c>
      <c r="D46" s="15" t="s">
        <v>153</v>
      </c>
      <c r="E46" s="19">
        <v>15.439331080000024</v>
      </c>
      <c r="F46" s="20">
        <v>16.116860390000024</v>
      </c>
      <c r="G46" s="22">
        <v>15.394530680000024</v>
      </c>
      <c r="H46" s="20">
        <v>7.8812999999999994E-2</v>
      </c>
      <c r="I46" s="34">
        <v>8.2493999999999998E-2</v>
      </c>
      <c r="J46" s="40">
        <v>8.1889000000000003E-2</v>
      </c>
      <c r="K46" s="141">
        <f t="shared" si="2"/>
        <v>6.1010784728137623E-3</v>
      </c>
      <c r="L46" s="53">
        <f t="shared" si="3"/>
        <v>-0.72232971000000035</v>
      </c>
      <c r="M46" s="132">
        <f t="shared" si="1"/>
        <v>-4.481826438405967E-2</v>
      </c>
    </row>
    <row r="47" spans="2:13" ht="15.75" x14ac:dyDescent="0.25">
      <c r="B47" s="29">
        <v>39</v>
      </c>
      <c r="C47" s="14" t="s">
        <v>6</v>
      </c>
      <c r="D47" s="15" t="s">
        <v>148</v>
      </c>
      <c r="E47" s="19">
        <v>17.212761910000005</v>
      </c>
      <c r="F47" s="20">
        <v>18.165182850000004</v>
      </c>
      <c r="G47" s="22">
        <v>14.937702160000004</v>
      </c>
      <c r="H47" s="20">
        <v>5.6334999999999996E-2</v>
      </c>
      <c r="I47" s="34">
        <v>5.9624999999999997E-2</v>
      </c>
      <c r="J47" s="40">
        <v>4.8658999999999994E-2</v>
      </c>
      <c r="K47" s="141">
        <f t="shared" si="2"/>
        <v>5.9200306249075933E-3</v>
      </c>
      <c r="L47" s="53">
        <f t="shared" si="3"/>
        <v>-3.2274806900000002</v>
      </c>
      <c r="M47" s="132">
        <f t="shared" si="1"/>
        <v>-0.17767399957661312</v>
      </c>
    </row>
    <row r="48" spans="2:13" ht="15.75" x14ac:dyDescent="0.25">
      <c r="B48" s="29">
        <v>40</v>
      </c>
      <c r="C48" s="14" t="s">
        <v>1</v>
      </c>
      <c r="D48" s="15" t="s">
        <v>156</v>
      </c>
      <c r="E48" s="19">
        <v>13.033487660000015</v>
      </c>
      <c r="F48" s="20">
        <v>14.821407560000019</v>
      </c>
      <c r="G48" s="22">
        <v>14.602255320000021</v>
      </c>
      <c r="H48" s="20">
        <v>6.1184000000000002E-2</v>
      </c>
      <c r="I48" s="34">
        <v>6.7401000000000003E-2</v>
      </c>
      <c r="J48" s="40">
        <v>7.0385000000000003E-2</v>
      </c>
      <c r="K48" s="141">
        <f t="shared" si="2"/>
        <v>5.7870881184526133E-3</v>
      </c>
      <c r="L48" s="53">
        <f t="shared" si="3"/>
        <v>-0.21915223999999789</v>
      </c>
      <c r="M48" s="132">
        <f t="shared" si="1"/>
        <v>-1.4786196190397338E-2</v>
      </c>
    </row>
    <row r="49" spans="2:13" ht="15.75" x14ac:dyDescent="0.25">
      <c r="B49" s="29">
        <v>41</v>
      </c>
      <c r="C49" s="14" t="s">
        <v>12</v>
      </c>
      <c r="D49" s="15" t="s">
        <v>157</v>
      </c>
      <c r="E49" s="19">
        <v>12.915256170000024</v>
      </c>
      <c r="F49" s="20">
        <v>13.91073306000002</v>
      </c>
      <c r="G49" s="22">
        <v>14.51823109000002</v>
      </c>
      <c r="H49" s="20">
        <v>5.2639000000000005E-2</v>
      </c>
      <c r="I49" s="34">
        <v>5.5469999999999998E-2</v>
      </c>
      <c r="J49" s="40">
        <v>5.7845000000000001E-2</v>
      </c>
      <c r="K49" s="141">
        <f t="shared" si="2"/>
        <v>5.7537880827773615E-3</v>
      </c>
      <c r="L49" s="53">
        <f t="shared" si="3"/>
        <v>0.60749803000000036</v>
      </c>
      <c r="M49" s="132">
        <f t="shared" si="1"/>
        <v>4.3671172998556607E-2</v>
      </c>
    </row>
    <row r="50" spans="2:13" ht="15.75" x14ac:dyDescent="0.25">
      <c r="B50" s="29">
        <v>42</v>
      </c>
      <c r="C50" s="14" t="s">
        <v>14</v>
      </c>
      <c r="D50" s="15" t="s">
        <v>150</v>
      </c>
      <c r="E50" s="19">
        <v>18.741411720000002</v>
      </c>
      <c r="F50" s="20">
        <v>17.105844830000002</v>
      </c>
      <c r="G50" s="22">
        <v>14.057721860000003</v>
      </c>
      <c r="H50" s="20">
        <v>5.4197000000000002E-2</v>
      </c>
      <c r="I50" s="34">
        <v>5.2801999999999995E-2</v>
      </c>
      <c r="J50" s="40">
        <v>4.4429999999999997E-2</v>
      </c>
      <c r="K50" s="141">
        <f t="shared" si="2"/>
        <v>5.5712815154719169E-3</v>
      </c>
      <c r="L50" s="53">
        <f t="shared" si="3"/>
        <v>-3.0481229699999997</v>
      </c>
      <c r="M50" s="132">
        <f t="shared" si="1"/>
        <v>-0.17819189875113572</v>
      </c>
    </row>
    <row r="51" spans="2:13" ht="15.75" x14ac:dyDescent="0.25">
      <c r="B51" s="29">
        <v>43</v>
      </c>
      <c r="C51" s="14" t="s">
        <v>6</v>
      </c>
      <c r="D51" s="15" t="s">
        <v>151</v>
      </c>
      <c r="E51" s="19">
        <v>15.559239570000003</v>
      </c>
      <c r="F51" s="20">
        <v>16.732316700000005</v>
      </c>
      <c r="G51" s="22">
        <v>13.918122270000005</v>
      </c>
      <c r="H51" s="20">
        <v>5.7131000000000001E-2</v>
      </c>
      <c r="I51" s="34">
        <v>6.0301E-2</v>
      </c>
      <c r="J51" s="40">
        <v>5.1688000000000005E-2</v>
      </c>
      <c r="K51" s="141">
        <f t="shared" si="2"/>
        <v>5.5159561488812283E-3</v>
      </c>
      <c r="L51" s="53">
        <f t="shared" si="3"/>
        <v>-2.8141944300000006</v>
      </c>
      <c r="M51" s="132">
        <f t="shared" si="1"/>
        <v>-0.16818916832957143</v>
      </c>
    </row>
    <row r="52" spans="2:13" ht="15.75" x14ac:dyDescent="0.25">
      <c r="B52" s="29">
        <v>44</v>
      </c>
      <c r="C52" s="14" t="s">
        <v>4</v>
      </c>
      <c r="D52" s="15" t="s">
        <v>161</v>
      </c>
      <c r="E52" s="19">
        <v>10.150170010000005</v>
      </c>
      <c r="F52" s="20">
        <v>11.370123640000006</v>
      </c>
      <c r="G52" s="22">
        <v>13.913893930000009</v>
      </c>
      <c r="H52" s="20">
        <v>4.2714000000000002E-2</v>
      </c>
      <c r="I52" s="34">
        <v>4.7638E-2</v>
      </c>
      <c r="J52" s="40">
        <v>5.3389000000000006E-2</v>
      </c>
      <c r="K52" s="141">
        <f t="shared" si="2"/>
        <v>5.5142803956747194E-3</v>
      </c>
      <c r="L52" s="53">
        <f t="shared" si="3"/>
        <v>2.543770290000003</v>
      </c>
      <c r="M52" s="132">
        <f t="shared" si="1"/>
        <v>0.22372406585369387</v>
      </c>
    </row>
    <row r="53" spans="2:13" ht="15.75" x14ac:dyDescent="0.25">
      <c r="B53" s="29">
        <v>45</v>
      </c>
      <c r="C53" s="14" t="s">
        <v>10</v>
      </c>
      <c r="D53" s="15" t="s">
        <v>155</v>
      </c>
      <c r="E53" s="19">
        <v>14.121934850000013</v>
      </c>
      <c r="F53" s="20">
        <v>15.046476110000006</v>
      </c>
      <c r="G53" s="22">
        <v>12.746051200000007</v>
      </c>
      <c r="H53" s="20">
        <v>4.3352999999999996E-2</v>
      </c>
      <c r="I53" s="34">
        <v>4.7701E-2</v>
      </c>
      <c r="J53" s="40">
        <v>3.9764999999999995E-2</v>
      </c>
      <c r="K53" s="141">
        <f t="shared" si="2"/>
        <v>5.0514471799215609E-3</v>
      </c>
      <c r="L53" s="53">
        <f t="shared" si="3"/>
        <v>-2.3004249099999985</v>
      </c>
      <c r="M53" s="132">
        <f t="shared" si="1"/>
        <v>-0.15288795151650947</v>
      </c>
    </row>
    <row r="54" spans="2:13" ht="15.75" x14ac:dyDescent="0.25">
      <c r="B54" s="29">
        <v>46</v>
      </c>
      <c r="C54" s="14" t="s">
        <v>10</v>
      </c>
      <c r="D54" s="15" t="s">
        <v>158</v>
      </c>
      <c r="E54" s="19">
        <v>11.729905320000006</v>
      </c>
      <c r="F54" s="20">
        <v>12.670285490000007</v>
      </c>
      <c r="G54" s="22">
        <v>12.049142580000007</v>
      </c>
      <c r="H54" s="20">
        <v>3.5193000000000002E-2</v>
      </c>
      <c r="I54" s="34">
        <v>3.9069E-2</v>
      </c>
      <c r="J54" s="40">
        <v>4.2216999999999998E-2</v>
      </c>
      <c r="K54" s="141">
        <f t="shared" si="2"/>
        <v>4.7752520644365366E-3</v>
      </c>
      <c r="L54" s="53">
        <f t="shared" si="3"/>
        <v>-0.62114290999999966</v>
      </c>
      <c r="M54" s="132">
        <f t="shared" si="1"/>
        <v>-4.9023592285291073E-2</v>
      </c>
    </row>
    <row r="55" spans="2:13" ht="15.75" x14ac:dyDescent="0.25">
      <c r="B55" s="29">
        <v>47</v>
      </c>
      <c r="C55" s="14" t="s">
        <v>1</v>
      </c>
      <c r="D55" s="15" t="s">
        <v>160</v>
      </c>
      <c r="E55" s="19">
        <v>11.730205170000016</v>
      </c>
      <c r="F55" s="20">
        <v>12.415720310000014</v>
      </c>
      <c r="G55" s="22">
        <v>11.553367600000014</v>
      </c>
      <c r="H55" s="20">
        <v>5.9104999999999991E-2</v>
      </c>
      <c r="I55" s="34">
        <v>6.2022000000000001E-2</v>
      </c>
      <c r="J55" s="40">
        <v>6.0623999999999997E-2</v>
      </c>
      <c r="K55" s="141">
        <f t="shared" si="2"/>
        <v>4.5787691627676161E-3</v>
      </c>
      <c r="L55" s="53">
        <f t="shared" si="3"/>
        <v>-0.86235270999999969</v>
      </c>
      <c r="M55" s="132">
        <f t="shared" si="1"/>
        <v>-6.9456518709223314E-2</v>
      </c>
    </row>
    <row r="56" spans="2:13" ht="15.75" x14ac:dyDescent="0.25">
      <c r="B56" s="29">
        <v>48</v>
      </c>
      <c r="C56" s="14" t="s">
        <v>4</v>
      </c>
      <c r="D56" s="15" t="s">
        <v>223</v>
      </c>
      <c r="E56" s="19">
        <v>8.6180971100000043</v>
      </c>
      <c r="F56" s="20">
        <v>8.8697853500000043</v>
      </c>
      <c r="G56" s="22">
        <v>11.446224710000006</v>
      </c>
      <c r="H56" s="20">
        <v>3.2944000000000001E-2</v>
      </c>
      <c r="I56" s="34">
        <v>3.3405999999999998E-2</v>
      </c>
      <c r="J56" s="40">
        <v>4.2575999999999996E-2</v>
      </c>
      <c r="K56" s="141">
        <f t="shared" si="2"/>
        <v>4.5363068627935514E-3</v>
      </c>
      <c r="L56" s="53">
        <f t="shared" si="3"/>
        <v>2.576439360000002</v>
      </c>
      <c r="M56" s="132">
        <f t="shared" si="1"/>
        <v>0.29047369900557984</v>
      </c>
    </row>
    <row r="57" spans="2:13" ht="15.75" x14ac:dyDescent="0.25">
      <c r="B57" s="29">
        <v>49</v>
      </c>
      <c r="C57" s="14" t="s">
        <v>2</v>
      </c>
      <c r="D57" s="15" t="s">
        <v>159</v>
      </c>
      <c r="E57" s="19">
        <v>13.413709020000006</v>
      </c>
      <c r="F57" s="20">
        <v>13.751150970000007</v>
      </c>
      <c r="G57" s="22">
        <v>11.202999520000002</v>
      </c>
      <c r="H57" s="20">
        <v>4.7201000000000007E-2</v>
      </c>
      <c r="I57" s="34">
        <v>4.8422E-2</v>
      </c>
      <c r="J57" s="40">
        <v>3.8183000000000002E-2</v>
      </c>
      <c r="K57" s="141">
        <f t="shared" si="2"/>
        <v>4.4399131498833594E-3</v>
      </c>
      <c r="L57" s="53">
        <f t="shared" si="3"/>
        <v>-2.5481514500000042</v>
      </c>
      <c r="M57" s="132">
        <f t="shared" si="1"/>
        <v>-0.18530459417972656</v>
      </c>
    </row>
    <row r="58" spans="2:13" ht="15.75" x14ac:dyDescent="0.25">
      <c r="B58" s="29">
        <v>50</v>
      </c>
      <c r="C58" s="14" t="s">
        <v>1</v>
      </c>
      <c r="D58" s="15" t="s">
        <v>230</v>
      </c>
      <c r="E58" s="19">
        <v>11.188792000000014</v>
      </c>
      <c r="F58" s="20">
        <v>11.513297380000012</v>
      </c>
      <c r="G58" s="22">
        <v>11.075074510000013</v>
      </c>
      <c r="H58" s="20">
        <v>5.689099999999999E-2</v>
      </c>
      <c r="I58" s="34">
        <v>5.8679999999999996E-2</v>
      </c>
      <c r="J58" s="40">
        <v>5.9702999999999999E-2</v>
      </c>
      <c r="K58" s="141">
        <f t="shared" si="2"/>
        <v>4.3892145907087439E-3</v>
      </c>
      <c r="L58" s="53">
        <f t="shared" si="3"/>
        <v>-0.43822286999999882</v>
      </c>
      <c r="M58" s="132">
        <f t="shared" si="1"/>
        <v>-3.8062325286693732E-2</v>
      </c>
    </row>
    <row r="59" spans="2:13" ht="15.75" x14ac:dyDescent="0.25">
      <c r="B59" s="29"/>
      <c r="C59" s="162"/>
      <c r="D59" s="130" t="s">
        <v>24</v>
      </c>
      <c r="E59" s="19">
        <v>803.90675716999988</v>
      </c>
      <c r="F59" s="19">
        <v>839.23120438000012</v>
      </c>
      <c r="G59" s="19">
        <v>672.74836151999966</v>
      </c>
      <c r="H59" s="30">
        <v>2.7981279999999997</v>
      </c>
      <c r="I59" s="31">
        <v>2.9516409999999973</v>
      </c>
      <c r="J59" s="26">
        <v>2.4352779999999985</v>
      </c>
      <c r="K59" s="141">
        <f t="shared" si="2"/>
        <v>0.26662005041977638</v>
      </c>
      <c r="L59" s="53">
        <f t="shared" si="3"/>
        <v>-166.48284286000046</v>
      </c>
      <c r="M59" s="132">
        <f t="shared" si="1"/>
        <v>-0.19837542025500965</v>
      </c>
    </row>
    <row r="60" spans="2:13" ht="15.75" x14ac:dyDescent="0.25">
      <c r="B60" s="23"/>
      <c r="C60" s="163"/>
      <c r="D60" s="131" t="s">
        <v>92</v>
      </c>
      <c r="E60" s="24">
        <v>73.364507007394451</v>
      </c>
      <c r="F60" s="24">
        <v>69.195450868823812</v>
      </c>
      <c r="G60" s="24">
        <v>41.200764952325862</v>
      </c>
      <c r="H60" s="122">
        <v>2.3416870000000003</v>
      </c>
      <c r="I60" s="33">
        <v>2.020343</v>
      </c>
      <c r="J60" s="123">
        <v>1.9649079999999999</v>
      </c>
      <c r="K60" s="142">
        <f t="shared" si="2"/>
        <v>1.6328467904556779E-2</v>
      </c>
      <c r="L60" s="54">
        <f t="shared" si="3"/>
        <v>-27.99468591649795</v>
      </c>
      <c r="M60" s="144">
        <f t="shared" si="1"/>
        <v>-0.40457408059336786</v>
      </c>
    </row>
    <row r="61" spans="2:13" x14ac:dyDescent="0.25"/>
    <row r="62" spans="2:13" ht="11.25" customHeight="1" x14ac:dyDescent="0.25">
      <c r="E62" s="3"/>
      <c r="F62" s="3"/>
    </row>
    <row r="63" spans="2:13" x14ac:dyDescent="0.25">
      <c r="B63" t="s">
        <v>21</v>
      </c>
      <c r="E63" s="3"/>
      <c r="F63" s="3"/>
    </row>
    <row r="64" spans="2:13" hidden="1" x14ac:dyDescent="0.25"/>
    <row r="65" spans="12:12" hidden="1" x14ac:dyDescent="0.25">
      <c r="L65" s="5"/>
    </row>
    <row r="66" spans="12:12" hidden="1" x14ac:dyDescent="0.25"/>
    <row r="67" spans="12:12" hidden="1" x14ac:dyDescent="0.25"/>
    <row r="68" spans="12:12" hidden="1" x14ac:dyDescent="0.25"/>
    <row r="69" spans="12:12" hidden="1" x14ac:dyDescent="0.25"/>
    <row r="70" spans="12:12" hidden="1" x14ac:dyDescent="0.25"/>
    <row r="71" spans="12:12" hidden="1" x14ac:dyDescent="0.25"/>
    <row r="72" spans="12:12" hidden="1" x14ac:dyDescent="0.25"/>
    <row r="73" spans="12:12" hidden="1" x14ac:dyDescent="0.25"/>
    <row r="74" spans="12:12" hidden="1" x14ac:dyDescent="0.25"/>
    <row r="75" spans="12:12" hidden="1" x14ac:dyDescent="0.25"/>
    <row r="76" spans="12:12" hidden="1" x14ac:dyDescent="0.25"/>
    <row r="77" spans="12:12" hidden="1" x14ac:dyDescent="0.25"/>
    <row r="78" spans="12:12" hidden="1" x14ac:dyDescent="0.25"/>
    <row r="79" spans="12:12" hidden="1" x14ac:dyDescent="0.25"/>
    <row r="80" spans="12:12"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row r="186" hidden="1" x14ac:dyDescent="0.25"/>
    <row r="187" hidden="1" x14ac:dyDescent="0.25"/>
    <row r="188" hidden="1" x14ac:dyDescent="0.25"/>
    <row r="189" hidden="1" x14ac:dyDescent="0.25"/>
    <row r="190" hidden="1" x14ac:dyDescent="0.25"/>
    <row r="191" hidden="1" x14ac:dyDescent="0.25"/>
    <row r="192" hidden="1" x14ac:dyDescent="0.25"/>
    <row r="193" hidden="1" x14ac:dyDescent="0.25"/>
    <row r="194" hidden="1" x14ac:dyDescent="0.25"/>
    <row r="195" hidden="1" x14ac:dyDescent="0.25"/>
    <row r="196" hidden="1" x14ac:dyDescent="0.25"/>
    <row r="197" hidden="1" x14ac:dyDescent="0.25"/>
    <row r="198" hidden="1" x14ac:dyDescent="0.25"/>
    <row r="199" hidden="1" x14ac:dyDescent="0.25"/>
    <row r="200" hidden="1" x14ac:dyDescent="0.25"/>
    <row r="201" hidden="1" x14ac:dyDescent="0.25"/>
    <row r="202" hidden="1" x14ac:dyDescent="0.25"/>
    <row r="203" hidden="1" x14ac:dyDescent="0.25"/>
    <row r="204" x14ac:dyDescent="0.25"/>
    <row r="205" x14ac:dyDescent="0.25"/>
    <row r="206" x14ac:dyDescent="0.25"/>
    <row r="207" x14ac:dyDescent="0.25"/>
  </sheetData>
  <mergeCells count="12">
    <mergeCell ref="B2:M2"/>
    <mergeCell ref="B3:M3"/>
    <mergeCell ref="B4:M4"/>
    <mergeCell ref="B6:B8"/>
    <mergeCell ref="K6:K7"/>
    <mergeCell ref="L6:M6"/>
    <mergeCell ref="E6:G6"/>
    <mergeCell ref="H6:J6"/>
    <mergeCell ref="C6:C7"/>
    <mergeCell ref="D6:D7"/>
    <mergeCell ref="C8:D8"/>
    <mergeCell ref="B5:M5"/>
  </mergeCells>
  <pageMargins left="0.11811023622047245" right="0.11811023622047245" top="0.28000000000000003" bottom="0.28999999999999998" header="0.31496062992125984" footer="0.31496062992125984"/>
  <pageSetup scale="6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Hoja12">
    <tabColor theme="4" tint="0.59999389629810485"/>
  </sheetPr>
  <dimension ref="A1:R46"/>
  <sheetViews>
    <sheetView showGridLines="0" zoomScale="80" zoomScaleNormal="80" workbookViewId="0">
      <selection activeCell="B6" sqref="B6:B7"/>
    </sheetView>
  </sheetViews>
  <sheetFormatPr baseColWidth="10" defaultColWidth="0" defaultRowHeight="15" customHeight="1" zeroHeight="1" x14ac:dyDescent="0.3"/>
  <cols>
    <col min="1" max="1" width="2.5703125" style="7" customWidth="1"/>
    <col min="2" max="2" width="34.140625" style="68" customWidth="1"/>
    <col min="3" max="3" width="12.85546875" style="68" customWidth="1"/>
    <col min="4" max="5" width="11.85546875" style="68" customWidth="1"/>
    <col min="6" max="8" width="12.85546875" style="68" customWidth="1"/>
    <col min="9" max="9" width="11.28515625" style="68" bestFit="1" customWidth="1"/>
    <col min="10" max="10" width="11.28515625" style="66" bestFit="1" customWidth="1"/>
    <col min="11" max="11" width="11.28515625" style="66" customWidth="1"/>
    <col min="12" max="12" width="16.5703125" style="68" customWidth="1"/>
    <col min="13" max="13" width="11.42578125" style="66" customWidth="1"/>
    <col min="14" max="14" width="12.7109375" style="66" customWidth="1"/>
    <col min="15" max="15" width="1.85546875" style="7" customWidth="1"/>
    <col min="16" max="18" width="0" style="7" hidden="1" customWidth="1"/>
    <col min="19" max="16384" width="8.85546875" style="7" hidden="1"/>
  </cols>
  <sheetData>
    <row r="1" spans="2:14" s="6" customFormat="1" ht="12.75" customHeight="1" x14ac:dyDescent="0.3">
      <c r="B1" s="9"/>
      <c r="C1" s="9"/>
      <c r="D1" s="9"/>
      <c r="E1" s="9"/>
      <c r="F1" s="9"/>
      <c r="G1" s="9"/>
      <c r="H1" s="9"/>
      <c r="I1" s="9"/>
      <c r="J1" s="65"/>
      <c r="K1" s="65"/>
      <c r="L1" s="9"/>
      <c r="M1" s="65"/>
      <c r="N1" s="65"/>
    </row>
    <row r="2" spans="2:14" s="6" customFormat="1" ht="23.25" x14ac:dyDescent="0.35">
      <c r="B2" s="432" t="s">
        <v>43</v>
      </c>
      <c r="C2" s="432"/>
      <c r="D2" s="432"/>
      <c r="E2" s="432"/>
      <c r="F2" s="432"/>
      <c r="G2" s="432"/>
      <c r="H2" s="432"/>
      <c r="I2" s="432"/>
      <c r="J2" s="432"/>
      <c r="K2" s="432"/>
      <c r="L2" s="432"/>
      <c r="M2" s="432"/>
      <c r="N2" s="432"/>
    </row>
    <row r="3" spans="2:14" ht="21" x14ac:dyDescent="0.35">
      <c r="B3" s="416" t="s">
        <v>82</v>
      </c>
      <c r="C3" s="416"/>
      <c r="D3" s="416"/>
      <c r="E3" s="416"/>
      <c r="F3" s="416"/>
      <c r="G3" s="416"/>
      <c r="H3" s="416"/>
      <c r="I3" s="416"/>
      <c r="J3" s="416"/>
      <c r="K3" s="416"/>
      <c r="L3" s="416"/>
      <c r="M3" s="416"/>
      <c r="N3" s="416"/>
    </row>
    <row r="4" spans="2:14" ht="21" x14ac:dyDescent="0.35">
      <c r="B4" s="441" t="str">
        <f>Periodo</f>
        <v>Enero - Junio</v>
      </c>
      <c r="C4" s="441"/>
      <c r="D4" s="441"/>
      <c r="E4" s="441"/>
      <c r="F4" s="441"/>
      <c r="G4" s="441"/>
      <c r="H4" s="441"/>
      <c r="I4" s="441"/>
      <c r="J4" s="441"/>
      <c r="K4" s="441"/>
      <c r="L4" s="441"/>
      <c r="M4" s="441"/>
      <c r="N4" s="441"/>
    </row>
    <row r="5" spans="2:14" ht="15" customHeight="1" x14ac:dyDescent="0.3">
      <c r="B5" s="9"/>
      <c r="C5" s="9"/>
      <c r="D5" s="9"/>
      <c r="E5" s="9"/>
      <c r="F5" s="67"/>
      <c r="G5" s="9"/>
      <c r="H5" s="9"/>
      <c r="I5" s="9"/>
      <c r="L5" s="9"/>
    </row>
    <row r="6" spans="2:14" ht="24.95" customHeight="1" x14ac:dyDescent="0.25">
      <c r="B6" s="433" t="s">
        <v>44</v>
      </c>
      <c r="C6" s="437" t="s">
        <v>80</v>
      </c>
      <c r="D6" s="438"/>
      <c r="E6" s="439"/>
      <c r="F6" s="437" t="s">
        <v>81</v>
      </c>
      <c r="G6" s="438"/>
      <c r="H6" s="439"/>
      <c r="I6" s="244" t="s">
        <v>52</v>
      </c>
      <c r="J6" s="245"/>
      <c r="K6" s="237"/>
      <c r="L6" s="435" t="s">
        <v>209</v>
      </c>
      <c r="M6" s="440" t="s">
        <v>16</v>
      </c>
      <c r="N6" s="440"/>
    </row>
    <row r="7" spans="2:14" ht="32.25" customHeight="1" x14ac:dyDescent="0.25">
      <c r="B7" s="434"/>
      <c r="C7" s="93">
        <v>2018</v>
      </c>
      <c r="D7" s="93">
        <v>2019</v>
      </c>
      <c r="E7" s="94">
        <v>2020</v>
      </c>
      <c r="F7" s="93">
        <v>2018</v>
      </c>
      <c r="G7" s="266">
        <v>2019</v>
      </c>
      <c r="H7" s="94">
        <v>2020</v>
      </c>
      <c r="I7" s="282">
        <v>2018</v>
      </c>
      <c r="J7" s="282">
        <v>2019</v>
      </c>
      <c r="K7" s="283">
        <v>2020</v>
      </c>
      <c r="L7" s="436"/>
      <c r="M7" s="91" t="s">
        <v>19</v>
      </c>
      <c r="N7" s="92" t="s">
        <v>20</v>
      </c>
    </row>
    <row r="8" spans="2:14" ht="24.95" customHeight="1" x14ac:dyDescent="0.25">
      <c r="B8" s="103" t="s">
        <v>49</v>
      </c>
      <c r="C8" s="57">
        <f>SUM(C10:C13)</f>
        <v>2651.227236267363</v>
      </c>
      <c r="D8" s="57">
        <f t="shared" ref="D8:G8" si="0">SUM(D10:D13)</f>
        <v>2742.4935857787827</v>
      </c>
      <c r="E8" s="249">
        <f t="shared" ref="E8" si="1">SUM(E10:E13)</f>
        <v>2523.2474469222793</v>
      </c>
      <c r="F8" s="58">
        <f t="shared" si="0"/>
        <v>11.942506</v>
      </c>
      <c r="G8" s="57">
        <f t="shared" si="0"/>
        <v>12.054689999999999</v>
      </c>
      <c r="H8" s="59">
        <f t="shared" ref="H8" si="2">SUM(H10:H13)</f>
        <v>11.485617000000001</v>
      </c>
      <c r="I8" s="58">
        <f t="shared" ref="I8:K11" si="3">C8/F8</f>
        <v>221.99923837319932</v>
      </c>
      <c r="J8" s="57">
        <f t="shared" si="3"/>
        <v>227.50428138581606</v>
      </c>
      <c r="K8" s="59">
        <f t="shared" si="3"/>
        <v>219.68758377736947</v>
      </c>
      <c r="L8" s="95">
        <f>SUM(L10:L13)</f>
        <v>1</v>
      </c>
      <c r="M8" s="58">
        <f>E8-D8</f>
        <v>-219.24613885650342</v>
      </c>
      <c r="N8" s="170">
        <f>E8/D8-1</f>
        <v>-7.9944084461457177E-2</v>
      </c>
    </row>
    <row r="9" spans="2:14" ht="24.95" customHeight="1" x14ac:dyDescent="0.25">
      <c r="B9" s="281" t="s">
        <v>102</v>
      </c>
      <c r="C9" s="148">
        <f>SUM(C10:C11)</f>
        <v>2585.4692893399688</v>
      </c>
      <c r="D9" s="148">
        <f t="shared" ref="D9:G9" si="4">SUM(D10:D11)</f>
        <v>2682.311865579959</v>
      </c>
      <c r="E9" s="149">
        <f t="shared" ref="E9" si="5">SUM(E10:E11)</f>
        <v>2488.1463579499537</v>
      </c>
      <c r="F9" s="148">
        <f t="shared" si="4"/>
        <v>9.6153239999999993</v>
      </c>
      <c r="G9" s="148">
        <f t="shared" si="4"/>
        <v>10.051378</v>
      </c>
      <c r="H9" s="149">
        <f t="shared" ref="H9" si="6">SUM(H10:H11)</f>
        <v>9.5331070000000011</v>
      </c>
      <c r="I9" s="148">
        <f t="shared" si="3"/>
        <v>268.8905011770762</v>
      </c>
      <c r="J9" s="148">
        <f t="shared" si="3"/>
        <v>266.86011267111428</v>
      </c>
      <c r="K9" s="149">
        <f t="shared" si="3"/>
        <v>261.00056969359031</v>
      </c>
      <c r="L9" s="151">
        <f>E9/$E$8</f>
        <v>0.98608892321871167</v>
      </c>
      <c r="M9" s="150">
        <f t="shared" ref="M9:M13" si="7">E9-D9</f>
        <v>-194.16550763000532</v>
      </c>
      <c r="N9" s="152">
        <f t="shared" ref="N9:N13" si="8">E9/D9-1</f>
        <v>-7.2387372296853991E-2</v>
      </c>
    </row>
    <row r="10" spans="2:14" ht="24.95" customHeight="1" x14ac:dyDescent="0.25">
      <c r="B10" s="104" t="s">
        <v>45</v>
      </c>
      <c r="C10" s="70">
        <v>1118.5982899099918</v>
      </c>
      <c r="D10" s="70">
        <v>1098.9043600799964</v>
      </c>
      <c r="E10" s="250">
        <v>989.93426729999305</v>
      </c>
      <c r="F10" s="71">
        <v>3.8661049999999992</v>
      </c>
      <c r="G10" s="70">
        <v>3.8874319999999996</v>
      </c>
      <c r="H10" s="72">
        <v>3.5395729999999999</v>
      </c>
      <c r="I10" s="71">
        <f t="shared" si="3"/>
        <v>289.33468954153909</v>
      </c>
      <c r="J10" s="70">
        <f t="shared" si="3"/>
        <v>282.68130737206377</v>
      </c>
      <c r="K10" s="72">
        <f t="shared" si="3"/>
        <v>279.67618334188705</v>
      </c>
      <c r="L10" s="96">
        <f t="shared" ref="L10:L13" si="9">E10/$E$8</f>
        <v>0.392325480605345</v>
      </c>
      <c r="M10" s="99">
        <f t="shared" si="7"/>
        <v>-108.97009278000337</v>
      </c>
      <c r="N10" s="145">
        <f t="shared" si="8"/>
        <v>-9.9162490147978621E-2</v>
      </c>
    </row>
    <row r="11" spans="2:14" ht="24.95" customHeight="1" x14ac:dyDescent="0.25">
      <c r="B11" s="105" t="s">
        <v>46</v>
      </c>
      <c r="C11" s="70">
        <v>1466.870999429977</v>
      </c>
      <c r="D11" s="70">
        <v>1583.4075054999623</v>
      </c>
      <c r="E11" s="250">
        <v>1498.2120906499606</v>
      </c>
      <c r="F11" s="71">
        <v>5.7492190000000001</v>
      </c>
      <c r="G11" s="70">
        <v>6.1639459999999993</v>
      </c>
      <c r="H11" s="72">
        <v>5.9935340000000004</v>
      </c>
      <c r="I11" s="71">
        <f t="shared" si="3"/>
        <v>255.14265492930031</v>
      </c>
      <c r="J11" s="70">
        <f t="shared" si="3"/>
        <v>256.88211828915479</v>
      </c>
      <c r="K11" s="72">
        <f t="shared" si="3"/>
        <v>249.97140095475567</v>
      </c>
      <c r="L11" s="97">
        <f t="shared" si="9"/>
        <v>0.59376344261336655</v>
      </c>
      <c r="M11" s="99">
        <f t="shared" si="7"/>
        <v>-85.195414850001725</v>
      </c>
      <c r="N11" s="145">
        <f t="shared" si="8"/>
        <v>-5.3805109900057713E-2</v>
      </c>
    </row>
    <row r="12" spans="2:14" ht="24.95" customHeight="1" x14ac:dyDescent="0.25">
      <c r="B12" s="105" t="s">
        <v>48</v>
      </c>
      <c r="C12" s="70">
        <v>49.948309107992458</v>
      </c>
      <c r="D12" s="70">
        <v>47.038708598825799</v>
      </c>
      <c r="E12" s="250">
        <v>22.640685631478402</v>
      </c>
      <c r="F12" s="114" t="s">
        <v>68</v>
      </c>
      <c r="G12" s="70" t="s">
        <v>68</v>
      </c>
      <c r="H12" s="115" t="s">
        <v>68</v>
      </c>
      <c r="I12" s="114"/>
      <c r="J12" s="70"/>
      <c r="K12" s="115"/>
      <c r="L12" s="97">
        <f t="shared" si="9"/>
        <v>8.9728360407514869E-3</v>
      </c>
      <c r="M12" s="99">
        <f>E12-D12</f>
        <v>-24.398022967347398</v>
      </c>
      <c r="N12" s="145">
        <f t="shared" si="8"/>
        <v>-0.51867969368437195</v>
      </c>
    </row>
    <row r="13" spans="2:14" ht="24.95" customHeight="1" x14ac:dyDescent="0.25">
      <c r="B13" s="106" t="s">
        <v>47</v>
      </c>
      <c r="C13" s="100">
        <v>15.809637819401999</v>
      </c>
      <c r="D13" s="100">
        <v>13.143011599998013</v>
      </c>
      <c r="E13" s="251">
        <v>12.460403340847456</v>
      </c>
      <c r="F13" s="74">
        <v>2.3271820000000001</v>
      </c>
      <c r="G13" s="100">
        <v>2.0033119999999998</v>
      </c>
      <c r="H13" s="86">
        <v>1.9525100000000002</v>
      </c>
      <c r="I13" s="74">
        <f>C13/F13</f>
        <v>6.7934685896513463</v>
      </c>
      <c r="J13" s="100">
        <f>D13/G13</f>
        <v>6.5606413778772428</v>
      </c>
      <c r="K13" s="86">
        <f>E13/H13</f>
        <v>6.3817359915429144</v>
      </c>
      <c r="L13" s="98">
        <f t="shared" si="9"/>
        <v>4.9382407405369547E-3</v>
      </c>
      <c r="M13" s="101">
        <f t="shared" si="7"/>
        <v>-0.68260825915055712</v>
      </c>
      <c r="N13" s="146">
        <f t="shared" si="8"/>
        <v>-5.1936974563018712E-2</v>
      </c>
    </row>
    <row r="14" spans="2:14" ht="6.75" customHeight="1" x14ac:dyDescent="0.3">
      <c r="B14" s="66"/>
      <c r="C14" s="66"/>
      <c r="D14" s="66"/>
      <c r="E14" s="66"/>
      <c r="F14" s="66"/>
      <c r="G14" s="66"/>
      <c r="H14" s="66"/>
      <c r="I14" s="75"/>
      <c r="J14" s="75"/>
      <c r="K14" s="75"/>
      <c r="L14" s="66"/>
    </row>
    <row r="15" spans="2:14" ht="15.75" customHeight="1" x14ac:dyDescent="0.3">
      <c r="B15" s="154" t="s">
        <v>103</v>
      </c>
      <c r="C15" s="76"/>
    </row>
    <row r="16" spans="2:14" ht="15" customHeight="1" x14ac:dyDescent="0.3">
      <c r="B16" s="155" t="s">
        <v>21</v>
      </c>
    </row>
    <row r="17" spans="2:14" ht="15" customHeight="1" x14ac:dyDescent="0.3">
      <c r="B17" s="8"/>
    </row>
    <row r="18" spans="2:14" ht="15" customHeight="1" x14ac:dyDescent="0.3">
      <c r="B18" s="8"/>
    </row>
    <row r="19" spans="2:14" ht="15" customHeight="1" x14ac:dyDescent="0.3">
      <c r="B19" s="55"/>
      <c r="C19" s="55"/>
      <c r="D19" s="55"/>
      <c r="E19" s="55"/>
      <c r="F19" s="55"/>
      <c r="G19" s="55"/>
      <c r="H19" s="55"/>
      <c r="I19" s="55"/>
      <c r="J19" s="55"/>
      <c r="K19" s="55"/>
    </row>
    <row r="20" spans="2:14" ht="23.25" x14ac:dyDescent="0.35">
      <c r="B20" s="415" t="s">
        <v>55</v>
      </c>
      <c r="C20" s="415"/>
      <c r="D20" s="415"/>
      <c r="E20" s="415"/>
      <c r="F20" s="415"/>
      <c r="G20" s="415"/>
      <c r="H20" s="415"/>
      <c r="I20" s="415"/>
      <c r="J20" s="415"/>
      <c r="K20" s="415"/>
      <c r="L20" s="415"/>
      <c r="M20" s="415"/>
      <c r="N20" s="415"/>
    </row>
    <row r="21" spans="2:14" ht="21" x14ac:dyDescent="0.35">
      <c r="B21" s="416" t="s">
        <v>82</v>
      </c>
      <c r="C21" s="416"/>
      <c r="D21" s="416"/>
      <c r="E21" s="416"/>
      <c r="F21" s="416"/>
      <c r="G21" s="416"/>
      <c r="H21" s="416"/>
      <c r="I21" s="416"/>
      <c r="J21" s="416"/>
      <c r="K21" s="416"/>
      <c r="L21" s="416"/>
      <c r="M21" s="416"/>
      <c r="N21" s="416"/>
    </row>
    <row r="22" spans="2:14" ht="21" x14ac:dyDescent="0.35">
      <c r="B22" s="411" t="str">
        <f>Hoja1!D5</f>
        <v>Enero - Junio</v>
      </c>
      <c r="C22" s="411"/>
      <c r="D22" s="411"/>
      <c r="E22" s="411"/>
      <c r="F22" s="411"/>
      <c r="G22" s="411"/>
      <c r="H22" s="411"/>
      <c r="I22" s="411"/>
      <c r="J22" s="411"/>
      <c r="K22" s="411"/>
      <c r="L22" s="411"/>
      <c r="M22" s="411"/>
      <c r="N22" s="411"/>
    </row>
    <row r="23" spans="2:14" ht="12.75" customHeight="1" x14ac:dyDescent="0.3">
      <c r="B23" s="55"/>
      <c r="C23" s="55"/>
      <c r="D23" s="55"/>
      <c r="E23" s="55"/>
      <c r="F23" s="55"/>
      <c r="G23" s="55"/>
      <c r="H23" s="55"/>
      <c r="I23" s="55"/>
      <c r="J23" s="55"/>
      <c r="K23" s="55"/>
    </row>
    <row r="24" spans="2:14" ht="24.95" customHeight="1" x14ac:dyDescent="0.3">
      <c r="B24" s="445" t="s">
        <v>53</v>
      </c>
      <c r="C24" s="442" t="s">
        <v>80</v>
      </c>
      <c r="D24" s="443"/>
      <c r="E24" s="444"/>
      <c r="F24" s="442" t="s">
        <v>81</v>
      </c>
      <c r="G24" s="443"/>
      <c r="H24" s="444"/>
      <c r="I24" s="442" t="s">
        <v>52</v>
      </c>
      <c r="J24" s="443"/>
      <c r="K24" s="444"/>
      <c r="L24" s="435" t="s">
        <v>211</v>
      </c>
      <c r="M24" s="440" t="s">
        <v>16</v>
      </c>
      <c r="N24" s="440"/>
    </row>
    <row r="25" spans="2:14" ht="32.25" customHeight="1" x14ac:dyDescent="0.3">
      <c r="B25" s="446"/>
      <c r="C25" s="238">
        <v>2018</v>
      </c>
      <c r="D25" s="239">
        <v>2019</v>
      </c>
      <c r="E25" s="240">
        <v>2020</v>
      </c>
      <c r="F25" s="64">
        <v>2018</v>
      </c>
      <c r="G25" s="267">
        <v>2019</v>
      </c>
      <c r="H25" s="240">
        <v>2020</v>
      </c>
      <c r="I25" s="269">
        <v>2018</v>
      </c>
      <c r="J25" s="269">
        <v>2019</v>
      </c>
      <c r="K25" s="399">
        <v>2020</v>
      </c>
      <c r="L25" s="436"/>
      <c r="M25" s="91" t="s">
        <v>19</v>
      </c>
      <c r="N25" s="92" t="s">
        <v>20</v>
      </c>
    </row>
    <row r="26" spans="2:14" ht="24.95" customHeight="1" x14ac:dyDescent="0.3">
      <c r="B26" s="61" t="s">
        <v>49</v>
      </c>
      <c r="C26" s="253">
        <f t="shared" ref="C26:G26" si="10">SUM(C28:C31)</f>
        <v>2651.2272362673393</v>
      </c>
      <c r="D26" s="62">
        <f t="shared" si="10"/>
        <v>2742.4935857787636</v>
      </c>
      <c r="E26" s="63">
        <f t="shared" ref="E26" si="11">SUM(E28:E31)</f>
        <v>2523.247446922268</v>
      </c>
      <c r="F26" s="279">
        <f t="shared" si="10"/>
        <v>11.942506</v>
      </c>
      <c r="G26" s="62">
        <f t="shared" si="10"/>
        <v>12.054689999999999</v>
      </c>
      <c r="H26" s="280">
        <f t="shared" ref="H26" si="12">SUM(H28:H31)</f>
        <v>11.485617000000001</v>
      </c>
      <c r="I26" s="270">
        <f t="shared" ref="I26:K29" si="13">C26/F26</f>
        <v>221.99923837319733</v>
      </c>
      <c r="J26" s="271">
        <f t="shared" si="13"/>
        <v>227.50428138581447</v>
      </c>
      <c r="K26" s="272">
        <f t="shared" si="13"/>
        <v>219.68758377736847</v>
      </c>
      <c r="L26" s="60">
        <f>SUM(L28:L31)</f>
        <v>1</v>
      </c>
      <c r="M26" s="107">
        <f>E26-D26</f>
        <v>-219.24613885649569</v>
      </c>
      <c r="N26" s="170">
        <f>E26/D26-1</f>
        <v>-7.9944084461454845E-2</v>
      </c>
    </row>
    <row r="27" spans="2:14" ht="24.95" customHeight="1" x14ac:dyDescent="0.3">
      <c r="B27" s="156" t="s">
        <v>104</v>
      </c>
      <c r="C27" s="157">
        <f t="shared" ref="C27:G27" si="14">SUM(C28:C29)</f>
        <v>2585.4692893399451</v>
      </c>
      <c r="D27" s="158">
        <f t="shared" si="14"/>
        <v>2682.3118655799399</v>
      </c>
      <c r="E27" s="159">
        <f t="shared" ref="E27" si="15">SUM(E28:E29)</f>
        <v>2488.1463579499423</v>
      </c>
      <c r="F27" s="158">
        <f t="shared" si="14"/>
        <v>9.6153239999999993</v>
      </c>
      <c r="G27" s="158">
        <f t="shared" si="14"/>
        <v>10.051378</v>
      </c>
      <c r="H27" s="159">
        <f t="shared" ref="H27" si="16">SUM(H28:H29)</f>
        <v>9.5331070000000011</v>
      </c>
      <c r="I27" s="157">
        <f t="shared" si="13"/>
        <v>268.89050117707376</v>
      </c>
      <c r="J27" s="158">
        <f t="shared" si="13"/>
        <v>266.86011267111235</v>
      </c>
      <c r="K27" s="159">
        <f t="shared" si="13"/>
        <v>261.00056969358911</v>
      </c>
      <c r="L27" s="160">
        <f>E27/$E$26</f>
        <v>0.98608892321871155</v>
      </c>
      <c r="M27" s="161">
        <f t="shared" ref="M27:M31" si="17">E27-D27</f>
        <v>-194.16550762999759</v>
      </c>
      <c r="N27" s="152">
        <f t="shared" ref="N27:N31" si="18">E27/D27-1</f>
        <v>-7.2387372296851549E-2</v>
      </c>
    </row>
    <row r="28" spans="2:14" ht="24.95" customHeight="1" x14ac:dyDescent="0.3">
      <c r="B28" s="77" t="s">
        <v>50</v>
      </c>
      <c r="C28" s="254">
        <v>656.55627152998977</v>
      </c>
      <c r="D28" s="164">
        <v>684.72673116998988</v>
      </c>
      <c r="E28" s="236">
        <v>685.8889512199903</v>
      </c>
      <c r="F28" s="255">
        <v>1.900522</v>
      </c>
      <c r="G28" s="164">
        <v>2.0119560000000001</v>
      </c>
      <c r="H28" s="246">
        <v>2.0488819999999999</v>
      </c>
      <c r="I28" s="273">
        <f t="shared" si="13"/>
        <v>345.46102151408388</v>
      </c>
      <c r="J28" s="274">
        <f t="shared" si="13"/>
        <v>340.32887954308637</v>
      </c>
      <c r="K28" s="275">
        <f t="shared" si="13"/>
        <v>334.76254426559967</v>
      </c>
      <c r="L28" s="78">
        <f t="shared" ref="L28:L31" si="19">E28/$E$26</f>
        <v>0.27182785899837275</v>
      </c>
      <c r="M28" s="80">
        <f t="shared" si="17"/>
        <v>1.1622200500004283</v>
      </c>
      <c r="N28" s="89">
        <f t="shared" si="18"/>
        <v>1.6973487335809612E-3</v>
      </c>
    </row>
    <row r="29" spans="2:14" ht="24.95" customHeight="1" x14ac:dyDescent="0.3">
      <c r="B29" s="79" t="s">
        <v>51</v>
      </c>
      <c r="C29" s="254">
        <v>1928.9130178099556</v>
      </c>
      <c r="D29" s="164">
        <v>1997.5851344099501</v>
      </c>
      <c r="E29" s="236">
        <v>1802.2574067299518</v>
      </c>
      <c r="F29" s="73">
        <v>7.7148019999999997</v>
      </c>
      <c r="G29" s="164">
        <v>8.0394220000000001</v>
      </c>
      <c r="H29" s="247">
        <v>7.4842250000000003</v>
      </c>
      <c r="I29" s="276">
        <f t="shared" si="13"/>
        <v>250.02754676140174</v>
      </c>
      <c r="J29" s="71">
        <f t="shared" si="13"/>
        <v>248.47372540089947</v>
      </c>
      <c r="K29" s="72">
        <f t="shared" si="13"/>
        <v>240.80748597616341</v>
      </c>
      <c r="L29" s="78">
        <f t="shared" si="19"/>
        <v>0.71426106422033875</v>
      </c>
      <c r="M29" s="80">
        <f t="shared" si="17"/>
        <v>-195.32772767999836</v>
      </c>
      <c r="N29" s="89">
        <f t="shared" si="18"/>
        <v>-9.778192894777149E-2</v>
      </c>
    </row>
    <row r="30" spans="2:14" ht="24.95" customHeight="1" x14ac:dyDescent="0.3">
      <c r="B30" s="79" t="s">
        <v>48</v>
      </c>
      <c r="C30" s="254">
        <f t="shared" ref="C30:D30" si="20">C12</f>
        <v>49.948309107992458</v>
      </c>
      <c r="D30" s="164">
        <f t="shared" si="20"/>
        <v>47.038708598825799</v>
      </c>
      <c r="E30" s="236">
        <f t="shared" ref="E30" si="21">E12</f>
        <v>22.640685631478402</v>
      </c>
      <c r="F30" s="81" t="s">
        <v>68</v>
      </c>
      <c r="G30" s="164" t="s">
        <v>68</v>
      </c>
      <c r="H30" s="248" t="s">
        <v>68</v>
      </c>
      <c r="I30" s="276"/>
      <c r="J30" s="71"/>
      <c r="K30" s="72"/>
      <c r="L30" s="78">
        <f t="shared" si="19"/>
        <v>8.9728360407515268E-3</v>
      </c>
      <c r="M30" s="80">
        <f t="shared" si="17"/>
        <v>-24.398022967347398</v>
      </c>
      <c r="N30" s="89">
        <f t="shared" si="18"/>
        <v>-0.51867969368437195</v>
      </c>
    </row>
    <row r="31" spans="2:14" ht="24.95" customHeight="1" x14ac:dyDescent="0.3">
      <c r="B31" s="82" t="s">
        <v>54</v>
      </c>
      <c r="C31" s="83">
        <f t="shared" ref="C31:H31" si="22">C13</f>
        <v>15.809637819401999</v>
      </c>
      <c r="D31" s="84">
        <f t="shared" si="22"/>
        <v>13.143011599998013</v>
      </c>
      <c r="E31" s="252">
        <f t="shared" si="22"/>
        <v>12.460403340847456</v>
      </c>
      <c r="F31" s="85">
        <f t="shared" si="22"/>
        <v>2.3271820000000001</v>
      </c>
      <c r="G31" s="84">
        <f t="shared" si="22"/>
        <v>2.0033119999999998</v>
      </c>
      <c r="H31" s="166">
        <f t="shared" si="22"/>
        <v>1.9525100000000002</v>
      </c>
      <c r="I31" s="277">
        <f>C31/F31</f>
        <v>6.7934685896513463</v>
      </c>
      <c r="J31" s="278">
        <f>D31/G31</f>
        <v>6.5606413778772428</v>
      </c>
      <c r="K31" s="165">
        <f>E31/H31</f>
        <v>6.3817359915429144</v>
      </c>
      <c r="L31" s="87">
        <f t="shared" si="19"/>
        <v>4.9382407405369763E-3</v>
      </c>
      <c r="M31" s="83">
        <f t="shared" si="17"/>
        <v>-0.68260825915055712</v>
      </c>
      <c r="N31" s="90">
        <f t="shared" si="18"/>
        <v>-5.1936974563018712E-2</v>
      </c>
    </row>
    <row r="32" spans="2:14" ht="8.25" customHeight="1" x14ac:dyDescent="0.3">
      <c r="B32" s="55"/>
      <c r="C32" s="55"/>
      <c r="D32" s="55"/>
      <c r="E32" s="55"/>
      <c r="F32" s="55"/>
      <c r="G32" s="55"/>
      <c r="H32" s="55"/>
      <c r="I32" s="55"/>
      <c r="J32" s="55"/>
      <c r="K32" s="55"/>
    </row>
    <row r="33" spans="2:13" ht="15" customHeight="1" x14ac:dyDescent="0.3">
      <c r="B33" s="153" t="s">
        <v>103</v>
      </c>
      <c r="C33" s="88"/>
      <c r="D33" s="55"/>
      <c r="E33" s="55"/>
      <c r="F33" s="55"/>
      <c r="G33" s="55"/>
      <c r="H33" s="55"/>
      <c r="I33" s="55"/>
    </row>
    <row r="34" spans="2:13" ht="15" customHeight="1" x14ac:dyDescent="0.3">
      <c r="B34" s="8" t="s">
        <v>21</v>
      </c>
      <c r="C34" s="55"/>
      <c r="D34" s="55"/>
      <c r="E34" s="55"/>
      <c r="F34" s="55"/>
      <c r="G34" s="55"/>
      <c r="H34" s="55"/>
      <c r="I34" s="55"/>
      <c r="J34" s="55"/>
      <c r="K34" s="55"/>
    </row>
    <row r="35" spans="2:13" ht="15" customHeight="1" x14ac:dyDescent="0.3">
      <c r="B35" s="7"/>
    </row>
    <row r="36" spans="2:13" ht="15" customHeight="1" x14ac:dyDescent="0.3">
      <c r="B36" s="68" t="s">
        <v>105</v>
      </c>
      <c r="J36" s="7"/>
      <c r="K36" s="7"/>
      <c r="M36" s="7"/>
    </row>
    <row r="37" spans="2:13" ht="15" hidden="1" customHeight="1" x14ac:dyDescent="0.3"/>
    <row r="38" spans="2:13" ht="15" hidden="1" customHeight="1" x14ac:dyDescent="0.3">
      <c r="M38" s="56"/>
    </row>
    <row r="39" spans="2:13" ht="15" hidden="1" customHeight="1" x14ac:dyDescent="0.3"/>
    <row r="40" spans="2:13" ht="15" hidden="1" customHeight="1" x14ac:dyDescent="0.3"/>
    <row r="41" spans="2:13" ht="15" hidden="1" customHeight="1" x14ac:dyDescent="0.3"/>
    <row r="42" spans="2:13" ht="15" customHeight="1" x14ac:dyDescent="0.3"/>
    <row r="43" spans="2:13" ht="15" customHeight="1" x14ac:dyDescent="0.3"/>
    <row r="44" spans="2:13" ht="15" customHeight="1" x14ac:dyDescent="0.3"/>
    <row r="45" spans="2:13" ht="15" customHeight="1" x14ac:dyDescent="0.3"/>
    <row r="46" spans="2:13" ht="15" customHeight="1" x14ac:dyDescent="0.3"/>
  </sheetData>
  <mergeCells count="17">
    <mergeCell ref="M24:N24"/>
    <mergeCell ref="B4:N4"/>
    <mergeCell ref="C24:E24"/>
    <mergeCell ref="B24:B25"/>
    <mergeCell ref="L24:L25"/>
    <mergeCell ref="I24:K24"/>
    <mergeCell ref="F24:H24"/>
    <mergeCell ref="B2:N2"/>
    <mergeCell ref="B20:N20"/>
    <mergeCell ref="B22:N22"/>
    <mergeCell ref="B21:N21"/>
    <mergeCell ref="B3:N3"/>
    <mergeCell ref="B6:B7"/>
    <mergeCell ref="L6:L7"/>
    <mergeCell ref="C6:E6"/>
    <mergeCell ref="M6:N6"/>
    <mergeCell ref="F6:H6"/>
  </mergeCells>
  <pageMargins left="0.22" right="7.874015748031496E-2" top="0.39370078740157483" bottom="0.39370078740157483" header="0.23622047244094491" footer="0.15748031496062992"/>
  <pageSetup scale="71" orientation="landscape" r:id="rId1"/>
  <ignoredErrors>
    <ignoredError sqref="C9:D9" formulaRange="1"/>
  </ignoredError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59999389629810485"/>
  </sheetPr>
  <dimension ref="A1:M23"/>
  <sheetViews>
    <sheetView showGridLines="0" zoomScaleNormal="100" workbookViewId="0">
      <selection activeCell="C10" sqref="C10"/>
    </sheetView>
  </sheetViews>
  <sheetFormatPr baseColWidth="10" defaultColWidth="0" defaultRowHeight="15" zeroHeight="1" x14ac:dyDescent="0.25"/>
  <cols>
    <col min="1" max="1" width="4.140625" customWidth="1"/>
    <col min="2" max="2" width="38.140625" customWidth="1"/>
    <col min="3" max="5" width="16.5703125" customWidth="1"/>
    <col min="6" max="6" width="19.28515625" customWidth="1"/>
    <col min="7" max="7" width="15.7109375" customWidth="1"/>
    <col min="8" max="8" width="13.5703125" bestFit="1" customWidth="1"/>
    <col min="9" max="9" width="3.42578125" customWidth="1"/>
    <col min="10" max="13" width="0" hidden="1" customWidth="1"/>
    <col min="14" max="16384" width="11.42578125" hidden="1"/>
  </cols>
  <sheetData>
    <row r="1" spans="2:8" x14ac:dyDescent="0.25"/>
    <row r="2" spans="2:8" x14ac:dyDescent="0.25"/>
    <row r="3" spans="2:8" ht="23.25" x14ac:dyDescent="0.35">
      <c r="B3" s="432" t="s">
        <v>108</v>
      </c>
      <c r="C3" s="432"/>
      <c r="D3" s="432"/>
      <c r="E3" s="432"/>
      <c r="F3" s="432"/>
      <c r="G3" s="432"/>
      <c r="H3" s="432"/>
    </row>
    <row r="4" spans="2:8" ht="21" x14ac:dyDescent="0.35">
      <c r="B4" s="416" t="s">
        <v>79</v>
      </c>
      <c r="C4" s="416"/>
      <c r="D4" s="416"/>
      <c r="E4" s="416"/>
      <c r="F4" s="416"/>
      <c r="G4" s="416"/>
      <c r="H4" s="416"/>
    </row>
    <row r="5" spans="2:8" ht="21" x14ac:dyDescent="0.35">
      <c r="B5" s="441" t="str">
        <f>Periodo</f>
        <v>Enero - Junio</v>
      </c>
      <c r="C5" s="441"/>
      <c r="D5" s="441"/>
      <c r="E5" s="441"/>
      <c r="F5" s="441"/>
      <c r="G5" s="441"/>
      <c r="H5" s="441"/>
    </row>
    <row r="6" spans="2:8" ht="18.75" x14ac:dyDescent="0.3">
      <c r="B6" s="9"/>
      <c r="C6" s="9"/>
      <c r="D6" s="9"/>
      <c r="E6" s="9"/>
      <c r="F6" s="9"/>
      <c r="G6" s="66"/>
      <c r="H6" s="66"/>
    </row>
    <row r="7" spans="2:8" ht="18.75" x14ac:dyDescent="0.3">
      <c r="B7" s="68"/>
      <c r="C7" s="69"/>
      <c r="D7" s="9"/>
      <c r="E7" s="9"/>
      <c r="F7" s="9"/>
      <c r="G7" s="66"/>
      <c r="H7" s="66"/>
    </row>
    <row r="8" spans="2:8" ht="18.75" x14ac:dyDescent="0.25">
      <c r="B8" s="433" t="s">
        <v>109</v>
      </c>
      <c r="C8" s="437" t="s">
        <v>80</v>
      </c>
      <c r="D8" s="438"/>
      <c r="E8" s="439"/>
      <c r="F8" s="447" t="s">
        <v>66</v>
      </c>
      <c r="G8" s="440" t="s">
        <v>16</v>
      </c>
      <c r="H8" s="440"/>
    </row>
    <row r="9" spans="2:8" ht="18.75" x14ac:dyDescent="0.25">
      <c r="B9" s="434"/>
      <c r="C9" s="93">
        <v>2018</v>
      </c>
      <c r="D9" s="93">
        <v>2019</v>
      </c>
      <c r="E9" s="93">
        <v>2020</v>
      </c>
      <c r="F9" s="448"/>
      <c r="G9" s="91" t="s">
        <v>19</v>
      </c>
      <c r="H9" s="92" t="s">
        <v>20</v>
      </c>
    </row>
    <row r="10" spans="2:8" ht="18.75" x14ac:dyDescent="0.25">
      <c r="B10" s="103" t="s">
        <v>49</v>
      </c>
      <c r="C10" s="57">
        <f t="shared" ref="C10:D10" si="0">SUM(C11:C12)</f>
        <v>2651.2272362673634</v>
      </c>
      <c r="D10" s="57">
        <f t="shared" si="0"/>
        <v>2742.4935857787823</v>
      </c>
      <c r="E10" s="57">
        <f t="shared" ref="E10" si="1">SUM(E11:E12)</f>
        <v>2523.2474469222798</v>
      </c>
      <c r="F10" s="127">
        <f>SUM(F11:F12)</f>
        <v>1</v>
      </c>
      <c r="G10" s="129">
        <f>E10-D10</f>
        <v>-219.24613885650251</v>
      </c>
      <c r="H10" s="128">
        <f>E10/D10-1</f>
        <v>-7.9944084461456844E-2</v>
      </c>
    </row>
    <row r="11" spans="2:8" ht="18.75" x14ac:dyDescent="0.25">
      <c r="B11" s="104" t="s">
        <v>89</v>
      </c>
      <c r="C11" s="124">
        <v>2636.0815797773635</v>
      </c>
      <c r="D11" s="124">
        <v>2733.4342038787822</v>
      </c>
      <c r="E11" s="124">
        <v>2518.44124015228</v>
      </c>
      <c r="F11" s="96">
        <f>E11/E10</f>
        <v>0.99809522971048192</v>
      </c>
      <c r="G11" s="125">
        <f t="shared" ref="G11:G12" si="2">E11-D11</f>
        <v>-214.99296372650224</v>
      </c>
      <c r="H11" s="126">
        <f t="shared" ref="H11:H12" si="3">E11/D11-1</f>
        <v>-7.8653059737609277E-2</v>
      </c>
    </row>
    <row r="12" spans="2:8" ht="18.75" x14ac:dyDescent="0.25">
      <c r="B12" s="106" t="s">
        <v>90</v>
      </c>
      <c r="C12" s="100">
        <v>15.145656489999999</v>
      </c>
      <c r="D12" s="100">
        <v>9.0593819000000018</v>
      </c>
      <c r="E12" s="100">
        <v>4.8062067700000011</v>
      </c>
      <c r="F12" s="98">
        <f>E12/E10</f>
        <v>1.9047702895181172E-3</v>
      </c>
      <c r="G12" s="101">
        <f t="shared" si="2"/>
        <v>-4.2531751300000007</v>
      </c>
      <c r="H12" s="102">
        <f t="shared" si="3"/>
        <v>-0.4694774077246926</v>
      </c>
    </row>
    <row r="13" spans="2:8" x14ac:dyDescent="0.25"/>
    <row r="14" spans="2:8" ht="18.75" x14ac:dyDescent="0.3">
      <c r="B14" s="8" t="s">
        <v>21</v>
      </c>
    </row>
    <row r="15" spans="2:8" x14ac:dyDescent="0.25"/>
    <row r="16" spans="2:8" x14ac:dyDescent="0.25"/>
    <row r="17" x14ac:dyDescent="0.25"/>
    <row r="18" hidden="1" x14ac:dyDescent="0.25"/>
    <row r="19" hidden="1" x14ac:dyDescent="0.25"/>
    <row r="20" hidden="1" x14ac:dyDescent="0.25"/>
    <row r="21" hidden="1" x14ac:dyDescent="0.25"/>
    <row r="22" hidden="1" x14ac:dyDescent="0.25"/>
    <row r="23" hidden="1" x14ac:dyDescent="0.25"/>
  </sheetData>
  <mergeCells count="7">
    <mergeCell ref="B3:H3"/>
    <mergeCell ref="B4:H4"/>
    <mergeCell ref="B5:H5"/>
    <mergeCell ref="B8:B9"/>
    <mergeCell ref="F8:F9"/>
    <mergeCell ref="G8:H8"/>
    <mergeCell ref="C8:E8"/>
  </mergeCells>
  <pageMargins left="0.7" right="0.7" top="0.75" bottom="0.75" header="0.3" footer="0.3"/>
  <pageSetup scale="62"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1"/>
  <dimension ref="A1:J58"/>
  <sheetViews>
    <sheetView showGridLines="0" topLeftCell="A7" zoomScale="80" zoomScaleNormal="80" zoomScaleSheetLayoutView="80" workbookViewId="0">
      <selection activeCell="B46" sqref="B46:E46"/>
    </sheetView>
  </sheetViews>
  <sheetFormatPr baseColWidth="10" defaultColWidth="0" defaultRowHeight="15" zeroHeight="1" x14ac:dyDescent="0.25"/>
  <cols>
    <col min="1" max="1" width="4" customWidth="1"/>
    <col min="2" max="2" width="12.5703125" customWidth="1"/>
    <col min="3" max="3" width="11.42578125" customWidth="1"/>
    <col min="4" max="4" width="13.85546875" customWidth="1"/>
    <col min="5" max="5" width="18.5703125" customWidth="1"/>
    <col min="6" max="6" width="8.7109375" customWidth="1"/>
    <col min="7" max="7" width="10.7109375" customWidth="1"/>
    <col min="8" max="8" width="10.85546875" customWidth="1"/>
    <col min="9" max="9" width="9.42578125" customWidth="1"/>
    <col min="10" max="10" width="1.140625" customWidth="1"/>
    <col min="11" max="16384" width="11.42578125" hidden="1"/>
  </cols>
  <sheetData>
    <row r="1" x14ac:dyDescent="0.25"/>
    <row r="2" x14ac:dyDescent="0.25"/>
    <row r="3" x14ac:dyDescent="0.25"/>
    <row r="4" x14ac:dyDescent="0.25"/>
    <row r="5" x14ac:dyDescent="0.25"/>
    <row r="6" x14ac:dyDescent="0.25"/>
    <row r="7" x14ac:dyDescent="0.25"/>
    <row r="8" x14ac:dyDescent="0.25"/>
    <row r="9" x14ac:dyDescent="0.25"/>
    <row r="10" x14ac:dyDescent="0.25"/>
    <row r="11" x14ac:dyDescent="0.25"/>
    <row r="12" x14ac:dyDescent="0.25"/>
    <row r="13" x14ac:dyDescent="0.25"/>
    <row r="14" x14ac:dyDescent="0.25"/>
    <row r="15" x14ac:dyDescent="0.25"/>
    <row r="16" x14ac:dyDescent="0.25"/>
    <row r="17" x14ac:dyDescent="0.25"/>
    <row r="18" x14ac:dyDescent="0.25"/>
    <row r="19" x14ac:dyDescent="0.25"/>
    <row r="20" x14ac:dyDescent="0.25"/>
    <row r="21" x14ac:dyDescent="0.25"/>
    <row r="22" x14ac:dyDescent="0.25"/>
    <row r="23" x14ac:dyDescent="0.25"/>
    <row r="24" x14ac:dyDescent="0.25"/>
    <row r="25" x14ac:dyDescent="0.25"/>
    <row r="26" x14ac:dyDescent="0.25"/>
    <row r="27" x14ac:dyDescent="0.25"/>
    <row r="28" x14ac:dyDescent="0.25"/>
    <row r="29" x14ac:dyDescent="0.25"/>
    <row r="30" x14ac:dyDescent="0.25"/>
    <row r="31" x14ac:dyDescent="0.25"/>
    <row r="32" x14ac:dyDescent="0.25"/>
    <row r="33" spans="2:6" x14ac:dyDescent="0.25"/>
    <row r="34" spans="2:6" x14ac:dyDescent="0.25"/>
    <row r="35" spans="2:6" x14ac:dyDescent="0.25"/>
    <row r="36" spans="2:6" x14ac:dyDescent="0.25"/>
    <row r="37" spans="2:6" x14ac:dyDescent="0.25"/>
    <row r="38" spans="2:6" x14ac:dyDescent="0.25"/>
    <row r="39" spans="2:6" x14ac:dyDescent="0.25"/>
    <row r="40" spans="2:6" x14ac:dyDescent="0.25"/>
    <row r="41" spans="2:6" ht="20.100000000000001" customHeight="1" x14ac:dyDescent="0.25">
      <c r="F41" s="167"/>
    </row>
    <row r="42" spans="2:6" ht="20.100000000000001" customHeight="1" x14ac:dyDescent="0.25"/>
    <row r="43" spans="2:6" x14ac:dyDescent="0.25"/>
    <row r="44" spans="2:6" x14ac:dyDescent="0.25"/>
    <row r="45" spans="2:6" x14ac:dyDescent="0.25"/>
    <row r="46" spans="2:6" ht="21" x14ac:dyDescent="0.25">
      <c r="B46" s="401" t="s">
        <v>162</v>
      </c>
      <c r="C46" s="401"/>
      <c r="D46" s="401"/>
      <c r="E46" s="401"/>
    </row>
    <row r="47" spans="2:6" ht="9.75" customHeight="1" x14ac:dyDescent="0.25"/>
    <row r="48" spans="2:6" x14ac:dyDescent="0.25"/>
    <row r="49" x14ac:dyDescent="0.25"/>
    <row r="50"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sheetData>
  <mergeCells count="1">
    <mergeCell ref="B46:E46"/>
  </mergeCells>
  <printOptions horizontalCentered="1" verticalCentered="1"/>
  <pageMargins left="0" right="0" top="0.39370078740157483" bottom="0.15748031496062992" header="0.31496062992125984" footer="0.31496062992125984"/>
  <pageSetup fitToWidth="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2"/>
  <dimension ref="A1:XFC64"/>
  <sheetViews>
    <sheetView showGridLines="0" zoomScaleNormal="100" workbookViewId="0">
      <selection activeCell="B8" sqref="B8:H8"/>
    </sheetView>
  </sheetViews>
  <sheetFormatPr baseColWidth="10" defaultColWidth="0" defaultRowHeight="15" zeroHeight="1" x14ac:dyDescent="0.25"/>
  <cols>
    <col min="1" max="1" width="7.42578125" style="209" customWidth="1"/>
    <col min="2" max="5" width="11.42578125" style="209" customWidth="1"/>
    <col min="6" max="6" width="13.7109375" style="209" customWidth="1"/>
    <col min="7" max="7" width="14.85546875" style="209" customWidth="1"/>
    <col min="8" max="8" width="10.85546875" style="209" customWidth="1"/>
    <col min="9" max="9" width="15.140625" style="209" customWidth="1"/>
    <col min="10" max="10" width="12.140625" style="209" customWidth="1"/>
    <col min="11" max="11" width="1.85546875" style="209" customWidth="1"/>
    <col min="12" max="16383" width="11.42578125" style="209" hidden="1"/>
    <col min="16384" max="16384" width="0.140625" style="209" hidden="1" customWidth="1"/>
  </cols>
  <sheetData>
    <row r="1" spans="2:8" x14ac:dyDescent="0.25"/>
    <row r="2" spans="2:8" x14ac:dyDescent="0.25"/>
    <row r="3" spans="2:8" ht="18.75" x14ac:dyDescent="0.3">
      <c r="B3" s="402"/>
      <c r="C3" s="402"/>
      <c r="D3" s="402"/>
      <c r="E3" s="402"/>
      <c r="F3" s="402"/>
      <c r="G3" s="402"/>
      <c r="H3" s="402"/>
    </row>
    <row r="4" spans="2:8" x14ac:dyDescent="0.25"/>
    <row r="5" spans="2:8" x14ac:dyDescent="0.25"/>
    <row r="6" spans="2:8" x14ac:dyDescent="0.25"/>
    <row r="7" spans="2:8" x14ac:dyDescent="0.25"/>
    <row r="8" spans="2:8" ht="26.25" x14ac:dyDescent="0.4">
      <c r="B8" s="403" t="s">
        <v>30</v>
      </c>
      <c r="C8" s="403"/>
      <c r="D8" s="403"/>
      <c r="E8" s="403"/>
      <c r="F8" s="403"/>
      <c r="G8" s="403"/>
      <c r="H8" s="403"/>
    </row>
    <row r="9" spans="2:8" ht="15" customHeight="1" x14ac:dyDescent="0.35">
      <c r="B9" s="44"/>
      <c r="C9" s="44"/>
      <c r="D9" s="44"/>
      <c r="E9" s="44"/>
      <c r="F9" s="44"/>
      <c r="G9" s="44"/>
      <c r="H9" s="44"/>
    </row>
    <row r="10" spans="2:8" ht="15" customHeight="1" x14ac:dyDescent="0.25"/>
    <row r="11" spans="2:8" ht="15" customHeight="1" x14ac:dyDescent="0.25"/>
    <row r="12" spans="2:8" ht="15" customHeight="1" x14ac:dyDescent="0.3">
      <c r="B12" s="112" t="s">
        <v>67</v>
      </c>
    </row>
    <row r="13" spans="2:8" ht="15" customHeight="1" x14ac:dyDescent="0.3">
      <c r="B13" s="112"/>
      <c r="C13" s="210"/>
    </row>
    <row r="14" spans="2:8" ht="15" customHeight="1" x14ac:dyDescent="0.3">
      <c r="B14" s="113"/>
      <c r="C14" s="210"/>
    </row>
    <row r="15" spans="2:8" ht="15" customHeight="1" x14ac:dyDescent="0.3">
      <c r="B15" s="112" t="s">
        <v>73</v>
      </c>
    </row>
    <row r="16" spans="2:8" ht="15" customHeight="1" x14ac:dyDescent="0.3">
      <c r="B16" s="112"/>
      <c r="C16" s="210"/>
    </row>
    <row r="17" spans="2:3" ht="15" customHeight="1" x14ac:dyDescent="0.3">
      <c r="B17" s="112"/>
      <c r="C17" s="210"/>
    </row>
    <row r="18" spans="2:3" ht="15" customHeight="1" x14ac:dyDescent="0.3">
      <c r="B18" s="112" t="s">
        <v>72</v>
      </c>
    </row>
    <row r="19" spans="2:3" ht="15" customHeight="1" x14ac:dyDescent="0.3">
      <c r="B19" s="112"/>
      <c r="C19" s="210"/>
    </row>
    <row r="20" spans="2:3" ht="15" customHeight="1" x14ac:dyDescent="0.3">
      <c r="B20" s="112"/>
      <c r="C20" s="210"/>
    </row>
    <row r="21" spans="2:3" ht="15" customHeight="1" x14ac:dyDescent="0.3">
      <c r="B21" s="112" t="s">
        <v>76</v>
      </c>
    </row>
    <row r="22" spans="2:3" ht="15" customHeight="1" x14ac:dyDescent="0.3">
      <c r="B22" s="112"/>
      <c r="C22" s="210"/>
    </row>
    <row r="23" spans="2:3" ht="15" customHeight="1" x14ac:dyDescent="0.3">
      <c r="B23" s="112"/>
      <c r="C23" s="210"/>
    </row>
    <row r="24" spans="2:3" ht="15" customHeight="1" x14ac:dyDescent="0.3">
      <c r="B24" s="112" t="s">
        <v>74</v>
      </c>
    </row>
    <row r="25" spans="2:3" ht="15" customHeight="1" x14ac:dyDescent="0.3">
      <c r="B25" s="112"/>
      <c r="C25" s="210"/>
    </row>
    <row r="26" spans="2:3" ht="15" customHeight="1" x14ac:dyDescent="0.3">
      <c r="B26" s="112"/>
      <c r="C26" s="210"/>
    </row>
    <row r="27" spans="2:3" ht="15" customHeight="1" x14ac:dyDescent="0.3">
      <c r="B27" s="112" t="s">
        <v>75</v>
      </c>
      <c r="C27" s="210"/>
    </row>
    <row r="28" spans="2:3" ht="15" customHeight="1" x14ac:dyDescent="0.3">
      <c r="B28" s="112"/>
      <c r="C28" s="210"/>
    </row>
    <row r="29" spans="2:3" ht="15" customHeight="1" x14ac:dyDescent="0.3">
      <c r="B29" s="112"/>
      <c r="C29" s="210"/>
    </row>
    <row r="30" spans="2:3" ht="15" customHeight="1" x14ac:dyDescent="0.3">
      <c r="B30" s="112" t="s">
        <v>87</v>
      </c>
      <c r="C30" s="210"/>
    </row>
    <row r="31" spans="2:3" ht="15" customHeight="1" x14ac:dyDescent="0.3">
      <c r="B31" s="112"/>
      <c r="C31" s="210"/>
    </row>
    <row r="32" spans="2:3" ht="15" customHeight="1" x14ac:dyDescent="0.25">
      <c r="C32" s="210"/>
    </row>
    <row r="33" spans="2:3" ht="15" customHeight="1" x14ac:dyDescent="0.3">
      <c r="B33" s="112" t="s">
        <v>91</v>
      </c>
      <c r="C33" s="210"/>
    </row>
    <row r="34" spans="2:3" ht="15" customHeight="1" x14ac:dyDescent="0.3">
      <c r="B34" s="112"/>
      <c r="C34" s="210"/>
    </row>
    <row r="35" spans="2:3" ht="15" customHeight="1" x14ac:dyDescent="0.3">
      <c r="B35" s="112"/>
      <c r="C35" s="210"/>
    </row>
    <row r="36" spans="2:3" ht="15" customHeight="1" x14ac:dyDescent="0.3">
      <c r="B36" s="112"/>
      <c r="C36" s="210"/>
    </row>
    <row r="37" spans="2:3" ht="15" customHeight="1" x14ac:dyDescent="0.3">
      <c r="B37" s="113"/>
      <c r="C37" s="210"/>
    </row>
    <row r="38" spans="2:3" ht="15" customHeight="1" x14ac:dyDescent="0.3">
      <c r="B38" s="113"/>
      <c r="C38" s="210"/>
    </row>
    <row r="39" spans="2:3" ht="15" customHeight="1" x14ac:dyDescent="0.25">
      <c r="C39" s="210"/>
    </row>
    <row r="40" spans="2:3" ht="15" customHeight="1" x14ac:dyDescent="0.3">
      <c r="B40" s="113"/>
    </row>
    <row r="41" spans="2:3" ht="15" customHeight="1" x14ac:dyDescent="0.3">
      <c r="B41" s="113"/>
    </row>
    <row r="42" spans="2:3" ht="15" customHeight="1" x14ac:dyDescent="0.25">
      <c r="C42" s="210"/>
    </row>
    <row r="43" spans="2:3" ht="15" customHeight="1" x14ac:dyDescent="0.25"/>
    <row r="44" spans="2:3" ht="15" customHeight="1" x14ac:dyDescent="0.25"/>
    <row r="45" spans="2:3" ht="15" customHeight="1" x14ac:dyDescent="0.25"/>
    <row r="46" spans="2:3" ht="15" hidden="1" customHeight="1" x14ac:dyDescent="0.25"/>
    <row r="47" spans="2:3" ht="15" customHeight="1" x14ac:dyDescent="0.25"/>
    <row r="48" spans="2:3" ht="15" customHeight="1" x14ac:dyDescent="0.25"/>
    <row r="49" spans="2:2" ht="15" customHeight="1" x14ac:dyDescent="0.25"/>
    <row r="50" spans="2:2" ht="15" customHeight="1" x14ac:dyDescent="0.25"/>
    <row r="51" spans="2:2" ht="15" customHeight="1" x14ac:dyDescent="0.25"/>
    <row r="52" spans="2:2" ht="15" customHeight="1" x14ac:dyDescent="0.25"/>
    <row r="53" spans="2:2" ht="15" customHeight="1" x14ac:dyDescent="0.25">
      <c r="B53" s="51"/>
    </row>
    <row r="54" spans="2:2" ht="15" customHeight="1" x14ac:dyDescent="0.25">
      <c r="B54" s="51"/>
    </row>
    <row r="55" spans="2:2" ht="15" customHeight="1" x14ac:dyDescent="0.25">
      <c r="B55" s="51"/>
    </row>
    <row r="56" spans="2:2" ht="15" customHeight="1" x14ac:dyDescent="0.25"/>
    <row r="57" spans="2:2" ht="15" customHeight="1" x14ac:dyDescent="0.25"/>
    <row r="58" spans="2:2" ht="15" customHeight="1" x14ac:dyDescent="0.25"/>
    <row r="59" spans="2:2" ht="15" customHeight="1" x14ac:dyDescent="0.25"/>
    <row r="60" spans="2:2" x14ac:dyDescent="0.25"/>
    <row r="61" spans="2:2" x14ac:dyDescent="0.25"/>
    <row r="62" spans="2:2" x14ac:dyDescent="0.25"/>
    <row r="63" spans="2:2" hidden="1" x14ac:dyDescent="0.25"/>
    <row r="64" spans="2:2" hidden="1" x14ac:dyDescent="0.25"/>
  </sheetData>
  <mergeCells count="2">
    <mergeCell ref="B3:H3"/>
    <mergeCell ref="B8:H8"/>
  </mergeCells>
  <hyperlinks>
    <hyperlink ref="B12" location="Glosario!A1" display="Glosario " xr:uid="{00000000-0004-0000-0200-000000000000}"/>
    <hyperlink ref="B15" location="'1. Monto'!A1" display="1. Estadística mensual de ingresos de remesas familiares en dólares" xr:uid="{00000000-0004-0000-0200-000001000000}"/>
    <hyperlink ref="B18" location="'2. No._operaciones'!A1" display="2. Estadística mensual de ingresos de remesas familiares por número de operaciones " xr:uid="{00000000-0004-0000-0200-000002000000}"/>
    <hyperlink ref="B21" location="'3. País_origen'!A1" display="3. Principales 50 países de origen de las remesas familiares" xr:uid="{00000000-0004-0000-0200-000003000000}"/>
    <hyperlink ref="B24" location="'4. Zona_geográfica_deptos.'!A1" display="4. Recepción por zona geográfica y departamentos" xr:uid="{00000000-0004-0000-0200-000004000000}"/>
    <hyperlink ref="B27" location="'5. Municipios'!A1" display="5. Principales 50 municipios receptores de remesas familiares" xr:uid="{00000000-0004-0000-0200-000005000000}"/>
    <hyperlink ref="B30" location="'6. Agentes_y_tipo_transferencia'!A1" display="6. Remesas familiares por agentes liquidadores y con y sin abono a cuenta" xr:uid="{00000000-0004-0000-0200-000006000000}"/>
    <hyperlink ref="B33" location="'7.Remesas corrientes y capital'!A1" display="7. Remesas familiares corrientes y capital" xr:uid="{00000000-0004-0000-0200-000007000000}"/>
  </hyperlinks>
  <pageMargins left="7.874015748031496E-2" right="0" top="0.11811023622047245" bottom="0.11811023622047245" header="0" footer="0"/>
  <pageSetup scale="85"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C5:I16"/>
  <sheetViews>
    <sheetView workbookViewId="0">
      <selection activeCell="D16" sqref="D16"/>
    </sheetView>
  </sheetViews>
  <sheetFormatPr baseColWidth="10" defaultRowHeight="15" x14ac:dyDescent="0.25"/>
  <cols>
    <col min="3" max="3" width="29.5703125" customWidth="1"/>
    <col min="4" max="4" width="21.5703125" bestFit="1" customWidth="1"/>
  </cols>
  <sheetData>
    <row r="5" spans="3:9" x14ac:dyDescent="0.25">
      <c r="C5" t="s">
        <v>86</v>
      </c>
      <c r="D5" t="s">
        <v>226</v>
      </c>
    </row>
    <row r="6" spans="3:9" hidden="1" x14ac:dyDescent="0.25">
      <c r="D6" s="404" t="s">
        <v>93</v>
      </c>
      <c r="E6" s="404"/>
      <c r="F6" s="404"/>
      <c r="G6" s="404" t="s">
        <v>94</v>
      </c>
      <c r="H6" s="404"/>
      <c r="I6" s="404"/>
    </row>
    <row r="7" spans="3:9" hidden="1" x14ac:dyDescent="0.25">
      <c r="D7" s="28">
        <v>2017</v>
      </c>
      <c r="E7" s="28">
        <v>2018</v>
      </c>
      <c r="F7" s="28">
        <v>2019</v>
      </c>
      <c r="G7" s="28">
        <v>2017</v>
      </c>
      <c r="H7" s="28">
        <v>2018</v>
      </c>
      <c r="I7" s="28">
        <v>2019</v>
      </c>
    </row>
    <row r="8" spans="3:9" hidden="1" x14ac:dyDescent="0.25">
      <c r="C8" t="s">
        <v>101</v>
      </c>
      <c r="D8" s="147">
        <f>'1. Monto'!J21</f>
        <v>2431.8304905720825</v>
      </c>
      <c r="E8" s="147">
        <f>'1. Monto'!K21</f>
        <v>2651.2272362673607</v>
      </c>
      <c r="F8" s="147">
        <f>'1. Monto'!L21</f>
        <v>2742.4935857787823</v>
      </c>
      <c r="G8" s="147"/>
      <c r="H8" s="147"/>
      <c r="I8" s="147"/>
    </row>
    <row r="9" spans="3:9" hidden="1" x14ac:dyDescent="0.25">
      <c r="C9" t="s">
        <v>95</v>
      </c>
      <c r="D9" s="147" t="e">
        <f>'3. País_origen'!#REF!</f>
        <v>#REF!</v>
      </c>
      <c r="E9" s="147">
        <f>'3. País_origen'!D8</f>
        <v>2651.2272362672406</v>
      </c>
      <c r="F9" s="147">
        <f>'3. País_origen'!E8</f>
        <v>2742.4935857787227</v>
      </c>
      <c r="G9" s="147" t="e">
        <f>'3. País_origen'!#REF!</f>
        <v>#REF!</v>
      </c>
      <c r="H9" s="147">
        <f>'3. País_origen'!G8</f>
        <v>11.942506000000002</v>
      </c>
      <c r="I9" s="147">
        <f>'3. País_origen'!H8</f>
        <v>12.054690000000003</v>
      </c>
    </row>
    <row r="10" spans="3:9" hidden="1" x14ac:dyDescent="0.25">
      <c r="C10" t="s">
        <v>96</v>
      </c>
      <c r="D10" s="147" t="e">
        <f>'4. Zona_geográfica_deptos.'!#REF!</f>
        <v>#REF!</v>
      </c>
      <c r="E10" s="147">
        <f>'4. Zona_geográfica_deptos.'!C8</f>
        <v>2651.2272362673848</v>
      </c>
      <c r="F10" s="147">
        <f>'4. Zona_geográfica_deptos.'!D8</f>
        <v>2742.4935857788146</v>
      </c>
      <c r="G10" s="147" t="e">
        <f>'4. Zona_geográfica_deptos.'!#REF!</f>
        <v>#REF!</v>
      </c>
      <c r="H10" s="147">
        <f>'4. Zona_geográfica_deptos.'!F8</f>
        <v>11.942506000000002</v>
      </c>
      <c r="I10" s="147">
        <f>'4. Zona_geográfica_deptos.'!G8</f>
        <v>12.054690000000001</v>
      </c>
    </row>
    <row r="11" spans="3:9" hidden="1" x14ac:dyDescent="0.25">
      <c r="C11" t="s">
        <v>97</v>
      </c>
      <c r="D11" s="147">
        <f>'5. Municipios'!E8</f>
        <v>2651.2272362673848</v>
      </c>
      <c r="E11" s="147">
        <f>'5. Municipios'!F8</f>
        <v>2742.493585778815</v>
      </c>
      <c r="F11" s="147">
        <f>'5. Municipios'!G8</f>
        <v>2523.2474469223152</v>
      </c>
      <c r="G11" s="147">
        <f>'5. Municipios'!H8</f>
        <v>11.942506</v>
      </c>
      <c r="H11" s="147">
        <f>'5. Municipios'!I8</f>
        <v>12.054689999999995</v>
      </c>
      <c r="I11" s="147">
        <f>'5. Municipios'!J8</f>
        <v>11.485616999999998</v>
      </c>
    </row>
    <row r="12" spans="3:9" hidden="1" x14ac:dyDescent="0.25">
      <c r="C12" t="s">
        <v>98</v>
      </c>
      <c r="D12" s="147" t="e">
        <f>'6. Agentes_y_tipo_transferencia'!#REF!</f>
        <v>#REF!</v>
      </c>
      <c r="E12" s="147">
        <f>'6. Agentes_y_tipo_transferencia'!C8</f>
        <v>2651.227236267363</v>
      </c>
      <c r="F12" s="147">
        <f>'6. Agentes_y_tipo_transferencia'!D8</f>
        <v>2742.4935857787827</v>
      </c>
      <c r="G12" s="147" t="e">
        <f>'6. Agentes_y_tipo_transferencia'!#REF!</f>
        <v>#REF!</v>
      </c>
      <c r="H12" s="147">
        <f>'6. Agentes_y_tipo_transferencia'!F8</f>
        <v>11.942506</v>
      </c>
      <c r="I12" s="147">
        <f>'6. Agentes_y_tipo_transferencia'!G8</f>
        <v>12.054689999999999</v>
      </c>
    </row>
    <row r="13" spans="3:9" hidden="1" x14ac:dyDescent="0.25">
      <c r="C13" t="s">
        <v>99</v>
      </c>
      <c r="D13" s="147" t="e">
        <f>'6. Agentes_y_tipo_transferencia'!#REF!</f>
        <v>#REF!</v>
      </c>
      <c r="E13" s="147">
        <f>'6. Agentes_y_tipo_transferencia'!C26</f>
        <v>2651.2272362673393</v>
      </c>
      <c r="F13" s="147">
        <f>'6. Agentes_y_tipo_transferencia'!D26</f>
        <v>2742.4935857787636</v>
      </c>
      <c r="G13" s="147" t="e">
        <f>'6. Agentes_y_tipo_transferencia'!#REF!</f>
        <v>#REF!</v>
      </c>
      <c r="H13" s="147">
        <f>'6. Agentes_y_tipo_transferencia'!F26</f>
        <v>11.942506</v>
      </c>
      <c r="I13" s="147">
        <f>'6. Agentes_y_tipo_transferencia'!G26</f>
        <v>12.054689999999999</v>
      </c>
    </row>
    <row r="14" spans="3:9" hidden="1" x14ac:dyDescent="0.25">
      <c r="C14" t="s">
        <v>100</v>
      </c>
      <c r="D14" s="147" t="e">
        <f>'7.Remesas corrientes y capital'!#REF!</f>
        <v>#REF!</v>
      </c>
      <c r="E14" s="147">
        <f>'7.Remesas corrientes y capital'!C10</f>
        <v>2651.2272362673634</v>
      </c>
      <c r="F14" s="147">
        <f>'7.Remesas corrientes y capital'!D10</f>
        <v>2742.4935857787823</v>
      </c>
      <c r="G14" s="147"/>
      <c r="H14" s="147"/>
      <c r="I14" s="147"/>
    </row>
    <row r="15" spans="3:9" x14ac:dyDescent="0.25">
      <c r="D15" s="147"/>
      <c r="E15" s="147"/>
      <c r="F15" s="147"/>
      <c r="G15" s="147"/>
      <c r="H15" s="147"/>
      <c r="I15" s="147"/>
    </row>
    <row r="16" spans="3:9" x14ac:dyDescent="0.25">
      <c r="D16" t="str">
        <f>D5</f>
        <v>Enero - Junio</v>
      </c>
    </row>
  </sheetData>
  <mergeCells count="2">
    <mergeCell ref="D6:F6"/>
    <mergeCell ref="G6:I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L12"/>
  <sheetViews>
    <sheetView workbookViewId="0">
      <selection activeCell="F5" sqref="F5"/>
    </sheetView>
  </sheetViews>
  <sheetFormatPr baseColWidth="10" defaultRowHeight="15" x14ac:dyDescent="0.25"/>
  <cols>
    <col min="1" max="1" width="29.7109375" customWidth="1"/>
    <col min="2" max="4" width="14.5703125" bestFit="1" customWidth="1"/>
    <col min="5" max="5" width="18.42578125" bestFit="1" customWidth="1"/>
    <col min="6" max="7" width="17.28515625" bestFit="1" customWidth="1"/>
    <col min="9" max="9" width="11.85546875" bestFit="1" customWidth="1"/>
  </cols>
  <sheetData>
    <row r="1" spans="1:12" s="51" customFormat="1" x14ac:dyDescent="0.25">
      <c r="B1" s="404" t="s">
        <v>118</v>
      </c>
      <c r="C1" s="404"/>
      <c r="D1" s="404"/>
      <c r="E1" s="404" t="s">
        <v>119</v>
      </c>
      <c r="F1" s="404"/>
      <c r="G1" s="404"/>
    </row>
    <row r="2" spans="1:12" s="51" customFormat="1" x14ac:dyDescent="0.25">
      <c r="B2" s="284">
        <v>2018</v>
      </c>
      <c r="C2" s="284">
        <v>2019</v>
      </c>
      <c r="D2" s="284">
        <v>2020</v>
      </c>
      <c r="E2" s="284">
        <v>2018</v>
      </c>
      <c r="F2" s="284">
        <v>2019</v>
      </c>
      <c r="G2" s="284">
        <v>2020</v>
      </c>
    </row>
    <row r="3" spans="1:12" x14ac:dyDescent="0.25">
      <c r="A3" t="s">
        <v>110</v>
      </c>
      <c r="B3" s="168">
        <f>'1. Monto'!K21</f>
        <v>2651.2272362673607</v>
      </c>
      <c r="C3" s="168">
        <f>'1. Monto'!L21</f>
        <v>2742.4935857787823</v>
      </c>
      <c r="D3" s="168">
        <f>'1. Monto'!M21</f>
        <v>2523.2474469222798</v>
      </c>
      <c r="E3" s="168"/>
      <c r="F3" s="168"/>
      <c r="G3" s="168"/>
    </row>
    <row r="4" spans="1:12" x14ac:dyDescent="0.25">
      <c r="A4" t="s">
        <v>111</v>
      </c>
      <c r="B4" s="168"/>
      <c r="C4" s="168"/>
      <c r="D4" s="168"/>
      <c r="E4" s="168">
        <f>'2. No._operaciones'!J21/1000000</f>
        <v>9.6153239999999993</v>
      </c>
      <c r="F4" s="168">
        <f>'2. No._operaciones'!K21/1000000</f>
        <v>10.051378</v>
      </c>
      <c r="G4" s="168">
        <f>'2. No._operaciones'!L21/1000000</f>
        <v>9.5331069999999993</v>
      </c>
      <c r="J4" s="2"/>
      <c r="K4" s="2"/>
      <c r="L4" s="2"/>
    </row>
    <row r="5" spans="1:12" x14ac:dyDescent="0.25">
      <c r="A5" t="s">
        <v>112</v>
      </c>
      <c r="B5" s="168">
        <f>'3. País_origen'!D8</f>
        <v>2651.2272362672406</v>
      </c>
      <c r="C5" s="168">
        <f>'3. País_origen'!E8</f>
        <v>2742.4935857787227</v>
      </c>
      <c r="D5" s="168">
        <f>'3. País_origen'!F8</f>
        <v>2523.2474469221447</v>
      </c>
      <c r="E5" s="168">
        <f>'3. País_origen'!G8</f>
        <v>11.942506000000002</v>
      </c>
      <c r="F5" s="168">
        <f>'3. País_origen'!H8</f>
        <v>12.054690000000003</v>
      </c>
      <c r="G5" s="168">
        <f>'3. País_origen'!I8</f>
        <v>11.485617000000007</v>
      </c>
    </row>
    <row r="6" spans="1:12" x14ac:dyDescent="0.25">
      <c r="A6" t="s">
        <v>113</v>
      </c>
      <c r="B6" s="168">
        <f>'4. Zona_geográfica_deptos.'!C8</f>
        <v>2651.2272362673848</v>
      </c>
      <c r="C6" s="168">
        <f>'4. Zona_geográfica_deptos.'!D8</f>
        <v>2742.4935857788146</v>
      </c>
      <c r="D6" s="168">
        <f>'4. Zona_geográfica_deptos.'!E8</f>
        <v>2523.2474469223162</v>
      </c>
      <c r="E6" s="168">
        <f>'4. Zona_geográfica_deptos.'!F8</f>
        <v>11.942506000000002</v>
      </c>
      <c r="F6" s="168">
        <f>'4. Zona_geográfica_deptos.'!G8</f>
        <v>12.054690000000001</v>
      </c>
      <c r="G6" s="168">
        <f>'4. Zona_geográfica_deptos.'!H8</f>
        <v>11.485617</v>
      </c>
    </row>
    <row r="7" spans="1:12" x14ac:dyDescent="0.25">
      <c r="A7" t="s">
        <v>114</v>
      </c>
      <c r="B7" s="168">
        <f>'5. Municipios'!E8</f>
        <v>2651.2272362673848</v>
      </c>
      <c r="C7" s="168">
        <f>'5. Municipios'!F8</f>
        <v>2742.493585778815</v>
      </c>
      <c r="D7" s="168">
        <f>'5. Municipios'!G8</f>
        <v>2523.2474469223152</v>
      </c>
      <c r="E7" s="168">
        <f>'5. Municipios'!H8</f>
        <v>11.942506</v>
      </c>
      <c r="F7" s="168">
        <f>'5. Municipios'!I8</f>
        <v>12.054689999999995</v>
      </c>
      <c r="G7" s="169">
        <f>'5. Municipios'!J8</f>
        <v>11.485616999999998</v>
      </c>
      <c r="H7" s="2"/>
      <c r="I7" s="2"/>
    </row>
    <row r="8" spans="1:12" x14ac:dyDescent="0.25">
      <c r="A8" t="s">
        <v>117</v>
      </c>
      <c r="B8" s="168">
        <f>'6. Agentes_y_tipo_transferencia'!C8</f>
        <v>2651.227236267363</v>
      </c>
      <c r="C8" s="168">
        <f>'6. Agentes_y_tipo_transferencia'!D8</f>
        <v>2742.4935857787827</v>
      </c>
      <c r="D8" s="168">
        <f>'6. Agentes_y_tipo_transferencia'!E8</f>
        <v>2523.2474469222793</v>
      </c>
      <c r="E8" s="168">
        <f>'6. Agentes_y_tipo_transferencia'!F8</f>
        <v>11.942506</v>
      </c>
      <c r="F8" s="168">
        <f>'6. Agentes_y_tipo_transferencia'!G8</f>
        <v>12.054689999999999</v>
      </c>
      <c r="G8" s="168">
        <f>'6. Agentes_y_tipo_transferencia'!H8</f>
        <v>11.485617000000001</v>
      </c>
      <c r="H8" s="168"/>
      <c r="I8" s="168"/>
    </row>
    <row r="9" spans="1:12" x14ac:dyDescent="0.25">
      <c r="A9" t="s">
        <v>116</v>
      </c>
      <c r="B9" s="168">
        <f>'6. Agentes_y_tipo_transferencia'!C26</f>
        <v>2651.2272362673393</v>
      </c>
      <c r="C9" s="168">
        <f>'6. Agentes_y_tipo_transferencia'!D26</f>
        <v>2742.4935857787636</v>
      </c>
      <c r="D9" s="168">
        <f>'6. Agentes_y_tipo_transferencia'!E26</f>
        <v>2523.247446922268</v>
      </c>
      <c r="E9" s="168">
        <f>'6. Agentes_y_tipo_transferencia'!F26</f>
        <v>11.942506</v>
      </c>
      <c r="F9" s="168">
        <f>'6. Agentes_y_tipo_transferencia'!G26</f>
        <v>12.054689999999999</v>
      </c>
      <c r="G9" s="168">
        <f>'6. Agentes_y_tipo_transferencia'!H26</f>
        <v>11.485617000000001</v>
      </c>
    </row>
    <row r="10" spans="1:12" x14ac:dyDescent="0.25">
      <c r="A10" t="s">
        <v>115</v>
      </c>
      <c r="B10" s="168">
        <f>'7.Remesas corrientes y capital'!C10</f>
        <v>2651.2272362673634</v>
      </c>
      <c r="C10" s="168">
        <f>'7.Remesas corrientes y capital'!D10</f>
        <v>2742.4935857787823</v>
      </c>
      <c r="D10" s="168">
        <f>'7.Remesas corrientes y capital'!E10</f>
        <v>2523.2474469222798</v>
      </c>
      <c r="E10" s="168"/>
      <c r="F10" s="168"/>
      <c r="G10" s="168"/>
    </row>
    <row r="11" spans="1:12" x14ac:dyDescent="0.25">
      <c r="B11" s="147"/>
      <c r="C11" s="147"/>
      <c r="D11" s="147"/>
      <c r="E11" s="147"/>
      <c r="F11" s="147"/>
      <c r="G11" s="147"/>
    </row>
    <row r="12" spans="1:12" x14ac:dyDescent="0.25">
      <c r="D12" s="2"/>
    </row>
  </sheetData>
  <mergeCells count="2">
    <mergeCell ref="B1:D1"/>
    <mergeCell ref="E1:G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74"/>
  <sheetViews>
    <sheetView showGridLines="0" zoomScaleNormal="100" workbookViewId="0">
      <selection activeCell="B9" sqref="B9"/>
    </sheetView>
  </sheetViews>
  <sheetFormatPr baseColWidth="10" defaultColWidth="0" defaultRowHeight="15" zeroHeight="1" x14ac:dyDescent="0.25"/>
  <cols>
    <col min="1" max="1" width="2.5703125" style="209" customWidth="1"/>
    <col min="2" max="2" width="24.85546875" style="209" customWidth="1"/>
    <col min="3" max="5" width="11.42578125" style="209" customWidth="1"/>
    <col min="6" max="6" width="40.42578125" style="209" customWidth="1"/>
    <col min="7" max="7" width="9" style="209" customWidth="1"/>
    <col min="8" max="8" width="5.42578125" style="209" hidden="1" customWidth="1"/>
    <col min="9" max="16383" width="11.42578125" style="209" hidden="1"/>
    <col min="16384" max="16384" width="4.5703125" style="209" customWidth="1"/>
  </cols>
  <sheetData>
    <row r="1" spans="1:9" x14ac:dyDescent="0.25"/>
    <row r="2" spans="1:9" x14ac:dyDescent="0.25"/>
    <row r="3" spans="1:9" x14ac:dyDescent="0.25"/>
    <row r="4" spans="1:9" x14ac:dyDescent="0.25"/>
    <row r="5" spans="1:9" x14ac:dyDescent="0.25"/>
    <row r="6" spans="1:9" x14ac:dyDescent="0.25"/>
    <row r="7" spans="1:9" ht="26.25" x14ac:dyDescent="0.4">
      <c r="A7" s="403" t="s">
        <v>56</v>
      </c>
      <c r="B7" s="403"/>
      <c r="C7" s="403"/>
      <c r="D7" s="403"/>
      <c r="E7" s="403"/>
      <c r="F7" s="403"/>
      <c r="G7" s="403"/>
      <c r="H7" s="403"/>
    </row>
    <row r="8" spans="1:9" x14ac:dyDescent="0.25"/>
    <row r="9" spans="1:9" ht="151.5" customHeight="1" x14ac:dyDescent="0.25">
      <c r="B9" s="260" t="s">
        <v>57</v>
      </c>
      <c r="C9" s="406" t="s">
        <v>77</v>
      </c>
      <c r="D9" s="406"/>
      <c r="E9" s="406"/>
      <c r="F9" s="406"/>
      <c r="G9" s="406"/>
      <c r="H9" s="211"/>
      <c r="I9" s="211"/>
    </row>
    <row r="10" spans="1:9" ht="20.100000000000001" customHeight="1" x14ac:dyDescent="0.25">
      <c r="B10" s="261"/>
      <c r="C10" s="11"/>
      <c r="D10" s="11"/>
      <c r="E10" s="11"/>
      <c r="F10" s="11"/>
      <c r="G10" s="11"/>
      <c r="H10" s="211"/>
      <c r="I10" s="211"/>
    </row>
    <row r="11" spans="1:9" ht="37.5" customHeight="1" x14ac:dyDescent="0.25">
      <c r="B11" s="262" t="s">
        <v>60</v>
      </c>
      <c r="C11" s="408" t="s">
        <v>217</v>
      </c>
      <c r="D11" s="408"/>
      <c r="E11" s="408"/>
      <c r="F11" s="408"/>
      <c r="G11" s="408"/>
      <c r="H11" s="211"/>
      <c r="I11" s="211"/>
    </row>
    <row r="12" spans="1:9" ht="20.100000000000001" customHeight="1" x14ac:dyDescent="0.25">
      <c r="B12" s="261"/>
      <c r="C12" s="11"/>
      <c r="D12" s="11"/>
      <c r="E12" s="11"/>
      <c r="F12" s="11"/>
      <c r="G12" s="11"/>
      <c r="H12" s="211"/>
      <c r="I12" s="211"/>
    </row>
    <row r="13" spans="1:9" ht="69.75" customHeight="1" x14ac:dyDescent="0.25">
      <c r="B13" s="258" t="s">
        <v>61</v>
      </c>
      <c r="C13" s="407" t="s">
        <v>63</v>
      </c>
      <c r="D13" s="407"/>
      <c r="E13" s="407"/>
      <c r="F13" s="407"/>
      <c r="G13" s="407"/>
      <c r="H13" s="211"/>
      <c r="I13" s="211"/>
    </row>
    <row r="14" spans="1:9" ht="19.5" customHeight="1" x14ac:dyDescent="0.25">
      <c r="B14" s="258"/>
      <c r="C14" s="171"/>
      <c r="D14" s="171"/>
      <c r="E14" s="171"/>
      <c r="F14" s="171"/>
      <c r="G14" s="171"/>
      <c r="H14" s="211"/>
      <c r="I14" s="211"/>
    </row>
    <row r="15" spans="1:9" ht="69.75" customHeight="1" x14ac:dyDescent="0.25">
      <c r="B15" s="258" t="s">
        <v>106</v>
      </c>
      <c r="C15" s="407" t="s">
        <v>107</v>
      </c>
      <c r="D15" s="407"/>
      <c r="E15" s="407"/>
      <c r="F15" s="407"/>
      <c r="G15" s="407"/>
      <c r="H15" s="211"/>
      <c r="I15" s="211"/>
    </row>
    <row r="16" spans="1:9" ht="20.100000000000001" customHeight="1" x14ac:dyDescent="0.25">
      <c r="B16" s="263"/>
      <c r="C16" s="11"/>
      <c r="D16" s="11"/>
      <c r="E16" s="11"/>
      <c r="F16" s="11"/>
      <c r="G16" s="11"/>
      <c r="H16" s="211"/>
      <c r="I16" s="211"/>
    </row>
    <row r="17" spans="2:9" ht="37.5" customHeight="1" x14ac:dyDescent="0.25">
      <c r="B17" s="259" t="s">
        <v>62</v>
      </c>
      <c r="C17" s="408" t="s">
        <v>216</v>
      </c>
      <c r="D17" s="408"/>
      <c r="E17" s="408"/>
      <c r="F17" s="408"/>
      <c r="G17" s="408"/>
      <c r="H17" s="211"/>
      <c r="I17" s="211"/>
    </row>
    <row r="18" spans="2:9" ht="20.100000000000001" customHeight="1" x14ac:dyDescent="0.25">
      <c r="B18" s="263"/>
      <c r="C18" s="11"/>
      <c r="D18" s="11"/>
      <c r="E18" s="11"/>
      <c r="F18" s="11"/>
      <c r="G18" s="11"/>
      <c r="H18" s="211"/>
      <c r="I18" s="211"/>
    </row>
    <row r="19" spans="2:9" ht="64.5" customHeight="1" x14ac:dyDescent="0.25">
      <c r="B19" s="264" t="s">
        <v>59</v>
      </c>
      <c r="C19" s="407" t="s">
        <v>215</v>
      </c>
      <c r="D19" s="407"/>
      <c r="E19" s="407"/>
      <c r="F19" s="407"/>
      <c r="G19" s="407"/>
      <c r="H19" s="211"/>
      <c r="I19" s="211"/>
    </row>
    <row r="20" spans="2:9" ht="20.100000000000001" customHeight="1" x14ac:dyDescent="0.25">
      <c r="B20" s="261"/>
      <c r="C20" s="12"/>
      <c r="D20" s="12"/>
      <c r="E20" s="12"/>
      <c r="F20" s="12"/>
      <c r="G20" s="12"/>
    </row>
    <row r="21" spans="2:9" ht="70.5" customHeight="1" x14ac:dyDescent="0.25">
      <c r="B21" s="259" t="s">
        <v>58</v>
      </c>
      <c r="C21" s="407" t="s">
        <v>214</v>
      </c>
      <c r="D21" s="407"/>
      <c r="E21" s="407"/>
      <c r="F21" s="407"/>
      <c r="G21" s="407"/>
    </row>
    <row r="22" spans="2:9" ht="19.5" customHeight="1" x14ac:dyDescent="0.25">
      <c r="B22" s="259"/>
      <c r="C22" s="171"/>
      <c r="D22" s="171"/>
      <c r="E22" s="171"/>
      <c r="F22" s="171"/>
      <c r="G22" s="171"/>
    </row>
    <row r="23" spans="2:9" ht="19.5" customHeight="1" x14ac:dyDescent="0.25">
      <c r="B23" s="259"/>
      <c r="C23" s="257"/>
      <c r="D23" s="257"/>
      <c r="E23" s="257"/>
      <c r="F23" s="257"/>
      <c r="G23" s="257"/>
    </row>
    <row r="24" spans="2:9" ht="19.5" customHeight="1" x14ac:dyDescent="0.25">
      <c r="B24" s="259"/>
      <c r="C24" s="257"/>
      <c r="D24" s="257"/>
      <c r="E24" s="257"/>
      <c r="F24" s="257"/>
      <c r="G24" s="257"/>
    </row>
    <row r="25" spans="2:9" ht="19.5" customHeight="1" x14ac:dyDescent="0.25">
      <c r="B25" s="259"/>
      <c r="C25" s="257"/>
      <c r="D25" s="257"/>
      <c r="E25" s="257"/>
      <c r="F25" s="257"/>
      <c r="G25" s="257"/>
    </row>
    <row r="26" spans="2:9" ht="19.5" customHeight="1" x14ac:dyDescent="0.25">
      <c r="B26" s="259"/>
      <c r="C26" s="257"/>
      <c r="D26" s="257"/>
      <c r="E26" s="257"/>
      <c r="F26" s="257"/>
      <c r="G26" s="257"/>
    </row>
    <row r="27" spans="2:9" ht="19.5" customHeight="1" x14ac:dyDescent="0.25">
      <c r="B27" s="259"/>
      <c r="C27" s="257"/>
      <c r="D27" s="257"/>
      <c r="E27" s="257"/>
      <c r="F27" s="257"/>
      <c r="G27" s="257"/>
    </row>
    <row r="28" spans="2:9" ht="19.5" customHeight="1" x14ac:dyDescent="0.25">
      <c r="B28" s="259"/>
      <c r="C28" s="257"/>
      <c r="D28" s="257"/>
      <c r="E28" s="257"/>
      <c r="F28" s="257"/>
      <c r="G28" s="257"/>
    </row>
    <row r="29" spans="2:9" ht="19.5" customHeight="1" x14ac:dyDescent="0.25">
      <c r="B29" s="259"/>
      <c r="C29" s="257"/>
      <c r="D29" s="257"/>
      <c r="E29" s="257"/>
      <c r="F29" s="257"/>
      <c r="G29" s="257"/>
    </row>
    <row r="30" spans="2:9" ht="19.5" customHeight="1" x14ac:dyDescent="0.25">
      <c r="B30" s="259"/>
      <c r="C30" s="257"/>
      <c r="D30" s="257"/>
      <c r="E30" s="257"/>
      <c r="F30" s="257"/>
      <c r="G30" s="257"/>
    </row>
    <row r="31" spans="2:9" ht="57" customHeight="1" x14ac:dyDescent="0.25">
      <c r="B31" s="259" t="s">
        <v>121</v>
      </c>
      <c r="C31" s="406" t="s">
        <v>122</v>
      </c>
      <c r="D31" s="406"/>
      <c r="E31" s="406"/>
      <c r="F31" s="406"/>
      <c r="G31" s="406"/>
    </row>
    <row r="32" spans="2:9" ht="19.5" customHeight="1" x14ac:dyDescent="0.25">
      <c r="B32" s="259"/>
      <c r="C32" s="171"/>
      <c r="D32" s="171"/>
      <c r="E32" s="171"/>
      <c r="F32" s="171"/>
      <c r="G32" s="171"/>
    </row>
    <row r="33" spans="2:7" ht="92.25" customHeight="1" x14ac:dyDescent="0.25">
      <c r="B33" s="259" t="s">
        <v>120</v>
      </c>
      <c r="C33" s="406" t="s">
        <v>123</v>
      </c>
      <c r="D33" s="406"/>
      <c r="E33" s="406"/>
      <c r="F33" s="406"/>
      <c r="G33" s="406"/>
    </row>
    <row r="34" spans="2:7" ht="30" customHeight="1" x14ac:dyDescent="0.25">
      <c r="B34" s="172"/>
      <c r="C34" s="171"/>
      <c r="D34" s="171"/>
      <c r="E34" s="171"/>
      <c r="F34" s="171"/>
      <c r="G34" s="171"/>
    </row>
    <row r="35" spans="2:7" ht="36.75" customHeight="1" x14ac:dyDescent="0.25">
      <c r="B35" s="258" t="s">
        <v>212</v>
      </c>
      <c r="C35" s="405" t="s">
        <v>220</v>
      </c>
      <c r="D35" s="405"/>
      <c r="E35" s="405"/>
      <c r="F35" s="405"/>
      <c r="G35" s="405"/>
    </row>
    <row r="36" spans="2:7" ht="30.75" customHeight="1" x14ac:dyDescent="0.25">
      <c r="B36" s="259"/>
      <c r="C36" s="257"/>
      <c r="D36" s="257"/>
      <c r="E36" s="257"/>
      <c r="F36" s="257"/>
      <c r="G36" s="257"/>
    </row>
    <row r="37" spans="2:7" ht="36.75" customHeight="1" x14ac:dyDescent="0.25">
      <c r="B37" s="258" t="s">
        <v>213</v>
      </c>
      <c r="C37" s="405" t="s">
        <v>221</v>
      </c>
      <c r="D37" s="405"/>
      <c r="E37" s="405"/>
      <c r="F37" s="405"/>
      <c r="G37" s="405"/>
    </row>
    <row r="38" spans="2:7" ht="30.75" customHeight="1" x14ac:dyDescent="0.25">
      <c r="B38" s="258"/>
      <c r="C38" s="265"/>
      <c r="D38" s="265"/>
      <c r="E38" s="265"/>
      <c r="F38" s="265"/>
      <c r="G38" s="265"/>
    </row>
    <row r="39" spans="2:7" ht="36.75" customHeight="1" x14ac:dyDescent="0.25">
      <c r="B39" s="258" t="s">
        <v>218</v>
      </c>
      <c r="C39" s="405" t="s">
        <v>219</v>
      </c>
      <c r="D39" s="405"/>
      <c r="E39" s="405"/>
      <c r="F39" s="405"/>
      <c r="G39" s="405"/>
    </row>
    <row r="40" spans="2:7" ht="21" customHeight="1" x14ac:dyDescent="0.25"/>
    <row r="41" spans="2:7" ht="36.75" customHeight="1" x14ac:dyDescent="0.25"/>
    <row r="42" spans="2:7" ht="45.75" customHeight="1" x14ac:dyDescent="0.25">
      <c r="B42" s="258"/>
      <c r="C42" s="265"/>
      <c r="D42" s="265"/>
      <c r="E42" s="265"/>
      <c r="F42" s="265"/>
      <c r="G42" s="265"/>
    </row>
    <row r="43" spans="2:7" ht="45.75" customHeight="1" x14ac:dyDescent="0.25">
      <c r="B43" s="258"/>
      <c r="C43" s="265"/>
      <c r="D43" s="265"/>
      <c r="E43" s="265"/>
      <c r="F43" s="265"/>
      <c r="G43" s="265"/>
    </row>
    <row r="44" spans="2:7" ht="45.75" customHeight="1" x14ac:dyDescent="0.25">
      <c r="B44" s="258"/>
      <c r="C44" s="265"/>
      <c r="D44" s="265"/>
      <c r="E44" s="265"/>
      <c r="F44" s="265"/>
      <c r="G44" s="265"/>
    </row>
    <row r="45" spans="2:7" ht="45.75" customHeight="1" x14ac:dyDescent="0.25">
      <c r="B45" s="258"/>
      <c r="C45" s="265"/>
      <c r="D45" s="265"/>
      <c r="E45" s="265"/>
      <c r="F45" s="265"/>
      <c r="G45" s="265"/>
    </row>
    <row r="46" spans="2:7" ht="45.75" customHeight="1" x14ac:dyDescent="0.25">
      <c r="B46" s="258"/>
      <c r="C46" s="265"/>
      <c r="D46" s="265"/>
      <c r="E46" s="265"/>
      <c r="F46" s="265"/>
      <c r="G46" s="265"/>
    </row>
    <row r="47" spans="2:7" x14ac:dyDescent="0.25"/>
    <row r="48" spans="2:7" x14ac:dyDescent="0.25"/>
    <row r="49" x14ac:dyDescent="0.25"/>
    <row r="50" x14ac:dyDescent="0.25"/>
    <row r="51" x14ac:dyDescent="0.25"/>
    <row r="52" hidden="1" x14ac:dyDescent="0.25"/>
    <row r="53" hidden="1" x14ac:dyDescent="0.25"/>
    <row r="54" hidden="1" x14ac:dyDescent="0.25"/>
    <row r="55" hidden="1" x14ac:dyDescent="0.25"/>
    <row r="56"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hidden="1" x14ac:dyDescent="0.25"/>
    <row r="66" hidden="1" x14ac:dyDescent="0.25"/>
    <row r="67" hidden="1" x14ac:dyDescent="0.25"/>
    <row r="68" hidden="1" x14ac:dyDescent="0.25"/>
    <row r="69" x14ac:dyDescent="0.25"/>
    <row r="70" x14ac:dyDescent="0.25"/>
    <row r="71" x14ac:dyDescent="0.25"/>
    <row r="72" x14ac:dyDescent="0.25"/>
    <row r="73" x14ac:dyDescent="0.25"/>
    <row r="74" x14ac:dyDescent="0.25"/>
  </sheetData>
  <mergeCells count="13">
    <mergeCell ref="A7:H7"/>
    <mergeCell ref="C21:G21"/>
    <mergeCell ref="C11:G11"/>
    <mergeCell ref="C13:G13"/>
    <mergeCell ref="C17:G17"/>
    <mergeCell ref="C9:G9"/>
    <mergeCell ref="C19:G19"/>
    <mergeCell ref="C15:G15"/>
    <mergeCell ref="C35:G35"/>
    <mergeCell ref="C37:G37"/>
    <mergeCell ref="C39:G39"/>
    <mergeCell ref="C31:G31"/>
    <mergeCell ref="C33:G33"/>
  </mergeCells>
  <pageMargins left="7.874015748031496E-2" right="0.11811023622047245" top="0.19685039370078741" bottom="0.15748031496062992" header="0.11811023622047245" footer="0.11811023622047245"/>
  <pageSetup scale="89" orientation="portrait" r:id="rId1"/>
  <rowBreaks count="1" manualBreakCount="1">
    <brk id="25" max="16383" man="1"/>
  </rowBreaks>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79998168889431442"/>
  </sheetPr>
  <dimension ref="A1:BJ367"/>
  <sheetViews>
    <sheetView showGridLines="0" tabSelected="1" zoomScaleNormal="100" workbookViewId="0">
      <selection activeCell="M10" sqref="M10:M12"/>
    </sheetView>
  </sheetViews>
  <sheetFormatPr baseColWidth="10" defaultColWidth="0" defaultRowHeight="18.75" zeroHeight="1" x14ac:dyDescent="0.3"/>
  <cols>
    <col min="1" max="1" width="1.5703125" style="173" customWidth="1"/>
    <col min="2" max="2" width="43" style="46" customWidth="1"/>
    <col min="3" max="7" width="12.5703125" style="46" customWidth="1"/>
    <col min="8" max="10" width="12.5703125" style="48" customWidth="1"/>
    <col min="11" max="11" width="12.5703125" style="46" customWidth="1"/>
    <col min="12" max="13" width="12.5703125" style="49" customWidth="1"/>
    <col min="14" max="14" width="2.85546875" style="42" customWidth="1"/>
    <col min="15" max="26" width="13.7109375" style="42" hidden="1" customWidth="1"/>
    <col min="27" max="43" width="0" style="173" hidden="1" customWidth="1"/>
    <col min="44" max="44" width="13.7109375" style="173" hidden="1" customWidth="1"/>
    <col min="45" max="62" width="0" style="173" hidden="1" customWidth="1"/>
    <col min="63" max="16384" width="11.42578125" style="173" hidden="1"/>
  </cols>
  <sheetData>
    <row r="1" spans="1:26" ht="15" customHeight="1" x14ac:dyDescent="0.3">
      <c r="B1" s="50"/>
      <c r="C1" s="50"/>
      <c r="D1" s="50"/>
      <c r="E1" s="50"/>
      <c r="F1" s="50"/>
      <c r="G1" s="50"/>
      <c r="H1" s="176"/>
      <c r="I1" s="176"/>
      <c r="J1" s="176"/>
      <c r="K1" s="177"/>
      <c r="L1" s="178"/>
      <c r="M1" s="178"/>
      <c r="N1" s="179"/>
      <c r="O1" s="179"/>
      <c r="P1" s="179"/>
      <c r="Q1" s="179"/>
      <c r="R1" s="179"/>
      <c r="S1" s="179"/>
      <c r="T1" s="179"/>
      <c r="U1" s="179"/>
      <c r="V1" s="179"/>
      <c r="W1" s="179"/>
      <c r="X1" s="179"/>
      <c r="Y1" s="179"/>
      <c r="Z1" s="179"/>
    </row>
    <row r="2" spans="1:26" ht="21.75" customHeight="1" x14ac:dyDescent="0.2">
      <c r="B2" s="410" t="s">
        <v>83</v>
      </c>
      <c r="C2" s="410"/>
      <c r="D2" s="410"/>
      <c r="E2" s="410"/>
      <c r="F2" s="410"/>
      <c r="G2" s="410"/>
      <c r="H2" s="410"/>
      <c r="I2" s="410"/>
      <c r="J2" s="410"/>
      <c r="K2" s="410"/>
      <c r="L2" s="410"/>
      <c r="M2" s="410"/>
      <c r="N2" s="180"/>
      <c r="O2" s="180"/>
      <c r="P2" s="180"/>
      <c r="Q2" s="180"/>
      <c r="R2" s="180"/>
      <c r="S2" s="180"/>
      <c r="T2" s="180"/>
      <c r="U2" s="180"/>
      <c r="V2" s="180"/>
      <c r="W2" s="180"/>
      <c r="X2" s="180"/>
      <c r="Y2" s="180"/>
      <c r="Z2" s="180"/>
    </row>
    <row r="3" spans="1:26" ht="23.25" customHeight="1" x14ac:dyDescent="0.25">
      <c r="B3" s="409" t="s">
        <v>78</v>
      </c>
      <c r="C3" s="409"/>
      <c r="D3" s="409"/>
      <c r="E3" s="409"/>
      <c r="F3" s="409"/>
      <c r="G3" s="409"/>
      <c r="H3" s="409"/>
      <c r="I3" s="409"/>
      <c r="J3" s="409"/>
      <c r="K3" s="409"/>
      <c r="L3" s="409"/>
      <c r="M3" s="409"/>
      <c r="N3" s="181"/>
      <c r="O3" s="181"/>
      <c r="P3" s="181"/>
      <c r="Q3" s="181"/>
      <c r="R3" s="181"/>
      <c r="S3" s="181"/>
      <c r="T3" s="181"/>
      <c r="U3" s="181"/>
      <c r="V3" s="181"/>
      <c r="W3" s="181"/>
      <c r="X3" s="181"/>
      <c r="Y3" s="181"/>
      <c r="Z3" s="181"/>
    </row>
    <row r="4" spans="1:26" x14ac:dyDescent="0.3">
      <c r="N4" s="182"/>
      <c r="O4" s="182"/>
      <c r="P4" s="182"/>
      <c r="Q4" s="182"/>
      <c r="R4" s="182"/>
      <c r="S4" s="182"/>
      <c r="T4" s="182"/>
      <c r="U4" s="182"/>
      <c r="V4" s="182"/>
      <c r="W4" s="182"/>
      <c r="X4" s="182"/>
      <c r="Y4" s="182"/>
      <c r="Z4" s="182"/>
    </row>
    <row r="5" spans="1:26" ht="22.5" customHeight="1" x14ac:dyDescent="0.25">
      <c r="A5" s="183"/>
      <c r="B5" s="357" t="s">
        <v>71</v>
      </c>
      <c r="C5" s="358">
        <v>2010</v>
      </c>
      <c r="D5" s="358">
        <v>2011</v>
      </c>
      <c r="E5" s="358">
        <v>2012</v>
      </c>
      <c r="F5" s="358">
        <v>2013</v>
      </c>
      <c r="G5" s="359">
        <v>2014</v>
      </c>
      <c r="H5" s="360">
        <v>2015</v>
      </c>
      <c r="I5" s="360">
        <v>2016</v>
      </c>
      <c r="J5" s="360">
        <v>2017</v>
      </c>
      <c r="K5" s="360">
        <v>2018</v>
      </c>
      <c r="L5" s="360">
        <v>2019</v>
      </c>
      <c r="M5" s="360">
        <v>2020</v>
      </c>
      <c r="O5" s="184"/>
      <c r="P5" s="184"/>
      <c r="Q5" s="184"/>
      <c r="R5" s="184"/>
      <c r="S5" s="184"/>
      <c r="T5" s="184"/>
      <c r="U5" s="184"/>
      <c r="V5" s="184"/>
      <c r="W5" s="184"/>
      <c r="X5" s="184"/>
      <c r="Y5" s="184"/>
      <c r="Z5" s="184"/>
    </row>
    <row r="6" spans="1:26" ht="6.75" customHeight="1" x14ac:dyDescent="0.25">
      <c r="A6" s="183"/>
      <c r="B6" s="361"/>
      <c r="C6" s="362"/>
      <c r="D6" s="363"/>
      <c r="E6" s="363"/>
      <c r="F6" s="363"/>
      <c r="G6" s="364"/>
      <c r="H6" s="365"/>
      <c r="I6" s="365"/>
      <c r="J6" s="365"/>
      <c r="K6" s="366"/>
      <c r="L6" s="367"/>
      <c r="M6" s="367"/>
      <c r="N6" s="185"/>
      <c r="P6" s="185"/>
      <c r="Q6" s="185"/>
      <c r="R6" s="185"/>
      <c r="S6" s="185"/>
      <c r="T6" s="185"/>
      <c r="U6" s="185"/>
      <c r="V6" s="185"/>
      <c r="W6" s="185"/>
      <c r="X6" s="185"/>
      <c r="Y6" s="185"/>
      <c r="Z6" s="185"/>
    </row>
    <row r="7" spans="1:26" ht="18" customHeight="1" x14ac:dyDescent="0.25">
      <c r="A7" s="183"/>
      <c r="B7" s="368" t="s">
        <v>31</v>
      </c>
      <c r="C7" s="381">
        <v>229.56451294999999</v>
      </c>
      <c r="D7" s="381">
        <v>248.36833314379973</v>
      </c>
      <c r="E7" s="382">
        <v>268.36326383956742</v>
      </c>
      <c r="F7" s="382">
        <v>279.49995491153214</v>
      </c>
      <c r="G7" s="383">
        <v>282.16757878185842</v>
      </c>
      <c r="H7" s="384">
        <v>293.90532348135793</v>
      </c>
      <c r="I7" s="384">
        <v>303.86035840032804</v>
      </c>
      <c r="J7" s="384">
        <v>340.06938192041457</v>
      </c>
      <c r="K7" s="385">
        <v>379.81278847409237</v>
      </c>
      <c r="L7" s="383">
        <v>398.01012226085311</v>
      </c>
      <c r="M7" s="383">
        <v>424.4164480209796</v>
      </c>
      <c r="N7" s="186"/>
      <c r="P7" s="187"/>
      <c r="Q7" s="187"/>
      <c r="R7" s="187"/>
      <c r="S7" s="187"/>
      <c r="T7" s="187"/>
      <c r="U7" s="187"/>
      <c r="V7" s="187"/>
      <c r="W7" s="187"/>
      <c r="X7" s="187"/>
      <c r="Y7" s="187"/>
      <c r="Z7" s="187"/>
    </row>
    <row r="8" spans="1:26" ht="18" customHeight="1" x14ac:dyDescent="0.25">
      <c r="A8" s="183"/>
      <c r="B8" s="368" t="s">
        <v>32</v>
      </c>
      <c r="C8" s="381">
        <v>264.71592891999995</v>
      </c>
      <c r="D8" s="381">
        <v>279.59990889414468</v>
      </c>
      <c r="E8" s="382">
        <v>316.69023125946904</v>
      </c>
      <c r="F8" s="382">
        <v>300.1351406064357</v>
      </c>
      <c r="G8" s="383">
        <v>310.9278055539823</v>
      </c>
      <c r="H8" s="384">
        <v>315.04286959744906</v>
      </c>
      <c r="I8" s="384">
        <v>350.77629948581404</v>
      </c>
      <c r="J8" s="384">
        <v>375.94257844495263</v>
      </c>
      <c r="K8" s="385">
        <v>394.83213746520516</v>
      </c>
      <c r="L8" s="383">
        <v>404.90491793145031</v>
      </c>
      <c r="M8" s="383">
        <v>449.4593899010668</v>
      </c>
      <c r="N8" s="186"/>
      <c r="O8" s="187"/>
      <c r="P8" s="187"/>
      <c r="Q8" s="187"/>
      <c r="R8" s="187"/>
      <c r="S8" s="187"/>
      <c r="T8" s="187"/>
      <c r="U8" s="187"/>
      <c r="V8" s="187"/>
      <c r="W8" s="187"/>
      <c r="X8" s="187"/>
      <c r="Y8" s="187"/>
      <c r="Z8" s="187"/>
    </row>
    <row r="9" spans="1:26" ht="18" customHeight="1" x14ac:dyDescent="0.25">
      <c r="A9" s="183"/>
      <c r="B9" s="368" t="s">
        <v>33</v>
      </c>
      <c r="C9" s="381">
        <v>338.86231870000006</v>
      </c>
      <c r="D9" s="381">
        <v>332.05207157243899</v>
      </c>
      <c r="E9" s="382">
        <v>362.55239947695418</v>
      </c>
      <c r="F9" s="382">
        <v>336.79960114380327</v>
      </c>
      <c r="G9" s="383">
        <v>374.83140489460192</v>
      </c>
      <c r="H9" s="384">
        <v>371.87681163031937</v>
      </c>
      <c r="I9" s="384">
        <v>383.8374205312478</v>
      </c>
      <c r="J9" s="384">
        <v>447.5504266412205</v>
      </c>
      <c r="K9" s="385">
        <v>450.50718669593601</v>
      </c>
      <c r="L9" s="383">
        <v>492.13348035785162</v>
      </c>
      <c r="M9" s="383">
        <v>439.57528362025641</v>
      </c>
      <c r="N9" s="186"/>
      <c r="O9" s="187"/>
      <c r="P9" s="187"/>
      <c r="Q9" s="187"/>
      <c r="R9" s="187"/>
      <c r="S9" s="187"/>
      <c r="T9" s="187"/>
      <c r="U9" s="187"/>
      <c r="V9" s="187"/>
      <c r="W9" s="187"/>
      <c r="X9" s="187"/>
      <c r="Y9" s="187"/>
      <c r="Z9" s="187"/>
    </row>
    <row r="10" spans="1:26" ht="18" customHeight="1" x14ac:dyDescent="0.25">
      <c r="A10" s="183"/>
      <c r="B10" s="368" t="s">
        <v>34</v>
      </c>
      <c r="C10" s="381">
        <v>298.1066065</v>
      </c>
      <c r="D10" s="381">
        <v>307.58419598800901</v>
      </c>
      <c r="E10" s="382">
        <v>333.17998653338378</v>
      </c>
      <c r="F10" s="382">
        <v>355.34257918847538</v>
      </c>
      <c r="G10" s="383">
        <v>353.76216615584082</v>
      </c>
      <c r="H10" s="384">
        <v>353.22094852671825</v>
      </c>
      <c r="I10" s="384">
        <v>381.26219502922152</v>
      </c>
      <c r="J10" s="384">
        <v>402.90966257625604</v>
      </c>
      <c r="K10" s="385">
        <v>484.8669316918407</v>
      </c>
      <c r="L10" s="383">
        <v>478.95848628386381</v>
      </c>
      <c r="M10" s="383">
        <v>287.26032735999235</v>
      </c>
      <c r="N10" s="186"/>
      <c r="O10" s="188"/>
      <c r="P10" s="188"/>
      <c r="Q10" s="188"/>
      <c r="R10" s="188"/>
      <c r="S10" s="188"/>
      <c r="T10" s="188"/>
      <c r="U10" s="188"/>
      <c r="V10" s="188"/>
      <c r="W10" s="188"/>
      <c r="X10" s="188"/>
      <c r="Y10" s="188"/>
      <c r="Z10" s="188"/>
    </row>
    <row r="11" spans="1:26" ht="18" customHeight="1" x14ac:dyDescent="0.25">
      <c r="A11" s="183"/>
      <c r="B11" s="369" t="s">
        <v>35</v>
      </c>
      <c r="C11" s="381">
        <v>321.31602879000002</v>
      </c>
      <c r="D11" s="381">
        <v>336.9529027265578</v>
      </c>
      <c r="E11" s="382">
        <v>349.28783401778571</v>
      </c>
      <c r="F11" s="382">
        <v>358.23366856317199</v>
      </c>
      <c r="G11" s="383">
        <v>384.06680258823002</v>
      </c>
      <c r="H11" s="384">
        <v>384.81000885392803</v>
      </c>
      <c r="I11" s="384">
        <v>409.05549238331167</v>
      </c>
      <c r="J11" s="384">
        <v>455.35142000855006</v>
      </c>
      <c r="K11" s="385">
        <v>486.5514720431853</v>
      </c>
      <c r="L11" s="383">
        <v>505.54599281902438</v>
      </c>
      <c r="M11" s="383">
        <v>414.34465232999128</v>
      </c>
      <c r="N11" s="186"/>
      <c r="O11" s="188"/>
      <c r="P11" s="188"/>
      <c r="Q11" s="188"/>
      <c r="R11" s="188"/>
      <c r="S11" s="188"/>
      <c r="T11" s="188"/>
      <c r="U11" s="188"/>
      <c r="V11" s="188"/>
      <c r="W11" s="188"/>
      <c r="X11" s="188"/>
      <c r="Y11" s="188"/>
      <c r="Z11" s="188"/>
    </row>
    <row r="12" spans="1:26" ht="18" customHeight="1" x14ac:dyDescent="0.25">
      <c r="A12" s="183"/>
      <c r="B12" s="368" t="s">
        <v>36</v>
      </c>
      <c r="C12" s="381">
        <v>296.18721442999998</v>
      </c>
      <c r="D12" s="381">
        <v>298.18224289489103</v>
      </c>
      <c r="E12" s="382">
        <v>319.19694065371004</v>
      </c>
      <c r="F12" s="382">
        <v>318.98473366265057</v>
      </c>
      <c r="G12" s="383">
        <v>353.15405409796455</v>
      </c>
      <c r="H12" s="384">
        <v>361.90665501529969</v>
      </c>
      <c r="I12" s="384">
        <v>376.80981041796451</v>
      </c>
      <c r="J12" s="384">
        <v>410.00702098068848</v>
      </c>
      <c r="K12" s="385">
        <v>454.65671989710103</v>
      </c>
      <c r="L12" s="383">
        <v>462.94058612573934</v>
      </c>
      <c r="M12" s="383">
        <v>508.19134568999311</v>
      </c>
      <c r="N12" s="186"/>
      <c r="O12" s="188"/>
      <c r="P12" s="188"/>
      <c r="Q12" s="188"/>
      <c r="R12" s="188"/>
      <c r="S12" s="188"/>
      <c r="T12" s="188"/>
      <c r="U12" s="188"/>
      <c r="V12" s="188"/>
      <c r="W12" s="188"/>
      <c r="X12" s="188"/>
      <c r="Y12" s="188"/>
      <c r="Z12" s="188"/>
    </row>
    <row r="13" spans="1:26" ht="18" customHeight="1" x14ac:dyDescent="0.25">
      <c r="A13" s="183"/>
      <c r="B13" s="368" t="s">
        <v>37</v>
      </c>
      <c r="C13" s="381">
        <v>289.16833701000007</v>
      </c>
      <c r="D13" s="381">
        <v>299.91112915230605</v>
      </c>
      <c r="E13" s="382">
        <v>331.06074987060038</v>
      </c>
      <c r="F13" s="382">
        <v>331.45572200820021</v>
      </c>
      <c r="G13" s="383">
        <v>349.83144020557523</v>
      </c>
      <c r="H13" s="384">
        <v>354.31818094094007</v>
      </c>
      <c r="I13" s="384">
        <v>371.14678379726149</v>
      </c>
      <c r="J13" s="384">
        <v>415.93423419254947</v>
      </c>
      <c r="K13" s="385">
        <v>457.43120288464917</v>
      </c>
      <c r="L13" s="383">
        <v>484.7233532968412</v>
      </c>
      <c r="M13" s="383"/>
      <c r="N13" s="186"/>
      <c r="O13" s="185"/>
      <c r="P13" s="188"/>
      <c r="Q13" s="188"/>
      <c r="R13" s="188"/>
      <c r="S13" s="188"/>
      <c r="T13" s="188"/>
      <c r="U13" s="188"/>
      <c r="V13" s="188"/>
      <c r="W13" s="188"/>
      <c r="X13" s="188"/>
      <c r="Y13" s="188"/>
      <c r="Z13" s="188"/>
    </row>
    <row r="14" spans="1:26" ht="18" customHeight="1" x14ac:dyDescent="0.25">
      <c r="A14" s="183"/>
      <c r="B14" s="368" t="s">
        <v>38</v>
      </c>
      <c r="C14" s="381">
        <v>289.06815234999999</v>
      </c>
      <c r="D14" s="381">
        <v>302.5764909999516</v>
      </c>
      <c r="E14" s="382">
        <v>313.46912138582479</v>
      </c>
      <c r="F14" s="382">
        <v>323.0494914631613</v>
      </c>
      <c r="G14" s="383">
        <v>339.5428421572567</v>
      </c>
      <c r="H14" s="384">
        <v>355.56702832017595</v>
      </c>
      <c r="I14" s="384">
        <v>377.65524520219532</v>
      </c>
      <c r="J14" s="384">
        <v>407.78939109316701</v>
      </c>
      <c r="K14" s="385">
        <v>445.13081035406617</v>
      </c>
      <c r="L14" s="383">
        <v>471.07603074911464</v>
      </c>
      <c r="M14" s="383"/>
      <c r="N14" s="186"/>
      <c r="O14" s="187"/>
      <c r="P14" s="188"/>
      <c r="Q14" s="188"/>
      <c r="R14" s="188"/>
      <c r="S14" s="188"/>
      <c r="T14" s="188"/>
      <c r="U14" s="188"/>
      <c r="V14" s="188"/>
      <c r="W14" s="188"/>
      <c r="X14" s="188"/>
      <c r="Y14" s="188"/>
      <c r="Z14" s="188"/>
    </row>
    <row r="15" spans="1:26" ht="18" customHeight="1" x14ac:dyDescent="0.25">
      <c r="A15" s="183"/>
      <c r="B15" s="368" t="s">
        <v>39</v>
      </c>
      <c r="C15" s="381">
        <v>262.84062969999997</v>
      </c>
      <c r="D15" s="381">
        <v>286.68714862093964</v>
      </c>
      <c r="E15" s="382">
        <v>304.93198815200662</v>
      </c>
      <c r="F15" s="382">
        <v>315.50685037670542</v>
      </c>
      <c r="G15" s="383">
        <v>331.49877470398235</v>
      </c>
      <c r="H15" s="384">
        <v>345.89787125437766</v>
      </c>
      <c r="I15" s="384">
        <v>360.623335129407</v>
      </c>
      <c r="J15" s="384">
        <v>401.78243016263281</v>
      </c>
      <c r="K15" s="385">
        <v>429.29244983254227</v>
      </c>
      <c r="L15" s="383">
        <v>458.623131063524</v>
      </c>
      <c r="M15" s="383"/>
      <c r="N15" s="186"/>
      <c r="O15" s="188"/>
      <c r="P15" s="188"/>
      <c r="Q15" s="188"/>
      <c r="R15" s="188"/>
      <c r="S15" s="188"/>
      <c r="T15" s="188"/>
      <c r="U15" s="188"/>
      <c r="V15" s="188"/>
      <c r="W15" s="188"/>
      <c r="X15" s="188"/>
      <c r="Y15" s="188"/>
      <c r="Z15" s="188"/>
    </row>
    <row r="16" spans="1:26" ht="18" customHeight="1" x14ac:dyDescent="0.25">
      <c r="A16" s="183"/>
      <c r="B16" s="368" t="s">
        <v>40</v>
      </c>
      <c r="C16" s="381">
        <v>272.16733773000004</v>
      </c>
      <c r="D16" s="381">
        <v>299.85262815321335</v>
      </c>
      <c r="E16" s="382">
        <v>320.2820118269691</v>
      </c>
      <c r="F16" s="382">
        <v>332.85674438181042</v>
      </c>
      <c r="G16" s="383">
        <v>340.77581422079652</v>
      </c>
      <c r="H16" s="384">
        <v>362.71402491983309</v>
      </c>
      <c r="I16" s="384">
        <v>387.78836476512714</v>
      </c>
      <c r="J16" s="384">
        <v>425.11630735486551</v>
      </c>
      <c r="K16" s="385">
        <v>457.95341171817984</v>
      </c>
      <c r="L16" s="383">
        <v>482.88866511838654</v>
      </c>
      <c r="M16" s="383"/>
      <c r="N16" s="186"/>
      <c r="O16" s="188"/>
      <c r="P16" s="188"/>
      <c r="Q16" s="188"/>
      <c r="R16" s="188"/>
      <c r="S16" s="188"/>
      <c r="T16" s="188"/>
      <c r="U16" s="188"/>
      <c r="V16" s="188"/>
      <c r="W16" s="188"/>
      <c r="X16" s="188"/>
      <c r="Y16" s="188"/>
      <c r="Z16" s="188"/>
    </row>
    <row r="17" spans="1:26" ht="18" customHeight="1" x14ac:dyDescent="0.25">
      <c r="A17" s="183"/>
      <c r="B17" s="368" t="s">
        <v>41</v>
      </c>
      <c r="C17" s="382">
        <v>265.02107773</v>
      </c>
      <c r="D17" s="381">
        <v>281.32802741712942</v>
      </c>
      <c r="E17" s="382">
        <v>292.47361556716646</v>
      </c>
      <c r="F17" s="382">
        <v>307.29596088660952</v>
      </c>
      <c r="G17" s="383">
        <v>316.32294983050156</v>
      </c>
      <c r="H17" s="384">
        <v>336.33767140899238</v>
      </c>
      <c r="I17" s="384">
        <v>371.85213581527091</v>
      </c>
      <c r="J17" s="384">
        <v>403.56440889193641</v>
      </c>
      <c r="K17" s="385">
        <v>424.01611565184749</v>
      </c>
      <c r="L17" s="383">
        <v>457.85350121075976</v>
      </c>
      <c r="M17" s="383"/>
      <c r="N17" s="186"/>
      <c r="O17" s="188"/>
      <c r="P17" s="188"/>
      <c r="Q17" s="188"/>
      <c r="R17" s="188"/>
      <c r="S17" s="188"/>
      <c r="T17" s="188"/>
      <c r="U17" s="188"/>
      <c r="V17" s="188"/>
      <c r="W17" s="188"/>
      <c r="X17" s="188"/>
      <c r="Y17" s="188"/>
      <c r="Z17" s="188"/>
    </row>
    <row r="18" spans="1:26" ht="18" customHeight="1" x14ac:dyDescent="0.25">
      <c r="A18" s="183"/>
      <c r="B18" s="368" t="s">
        <v>42</v>
      </c>
      <c r="C18" s="382">
        <v>328.26047421999994</v>
      </c>
      <c r="D18" s="381">
        <v>354.385530058092</v>
      </c>
      <c r="E18" s="382">
        <v>375.13583393514665</v>
      </c>
      <c r="F18" s="382">
        <v>385.02902314843374</v>
      </c>
      <c r="G18" s="383">
        <v>402.28875944999993</v>
      </c>
      <c r="H18" s="384">
        <v>420.963323970658</v>
      </c>
      <c r="I18" s="384">
        <v>469.17170957958967</v>
      </c>
      <c r="J18" s="384">
        <v>499.35207917661893</v>
      </c>
      <c r="K18" s="385">
        <v>525.72958563342729</v>
      </c>
      <c r="L18" s="383">
        <v>551.30538778619166</v>
      </c>
      <c r="M18" s="383"/>
      <c r="N18" s="186"/>
      <c r="O18" s="188"/>
      <c r="P18" s="188"/>
      <c r="Q18" s="188"/>
      <c r="R18" s="188"/>
      <c r="S18" s="188"/>
      <c r="T18" s="188"/>
      <c r="U18" s="188"/>
      <c r="V18" s="188"/>
      <c r="W18" s="188"/>
      <c r="X18" s="188"/>
      <c r="Y18" s="188"/>
      <c r="Z18" s="188"/>
    </row>
    <row r="19" spans="1:26" ht="6" customHeight="1" x14ac:dyDescent="0.25">
      <c r="A19" s="183"/>
      <c r="B19" s="361"/>
      <c r="C19" s="370"/>
      <c r="D19" s="371"/>
      <c r="E19" s="371"/>
      <c r="F19" s="371"/>
      <c r="G19" s="372"/>
      <c r="H19" s="373"/>
      <c r="I19" s="373"/>
      <c r="J19" s="373"/>
      <c r="K19" s="374"/>
      <c r="L19" s="375"/>
      <c r="M19" s="375"/>
      <c r="N19" s="189"/>
      <c r="O19" s="189"/>
      <c r="P19" s="189"/>
      <c r="Q19" s="189"/>
      <c r="R19" s="189"/>
      <c r="S19" s="189"/>
      <c r="T19" s="189"/>
      <c r="U19" s="189"/>
      <c r="V19" s="189"/>
      <c r="W19" s="189"/>
      <c r="X19" s="189"/>
      <c r="Y19" s="189"/>
      <c r="Z19" s="189"/>
    </row>
    <row r="20" spans="1:26" ht="18" customHeight="1" x14ac:dyDescent="0.25">
      <c r="A20" s="183"/>
      <c r="B20" s="376" t="s">
        <v>69</v>
      </c>
      <c r="C20" s="386">
        <f>SUM(C7:C18)</f>
        <v>3455.2786190299998</v>
      </c>
      <c r="D20" s="386">
        <f t="shared" ref="D20:L20" si="0">SUM(D7:D18)</f>
        <v>3627.4806096214729</v>
      </c>
      <c r="E20" s="386">
        <f t="shared" si="0"/>
        <v>3886.6239765185842</v>
      </c>
      <c r="F20" s="386">
        <f t="shared" si="0"/>
        <v>3944.1894703409898</v>
      </c>
      <c r="G20" s="386">
        <f t="shared" si="0"/>
        <v>4139.1703926405908</v>
      </c>
      <c r="H20" s="386">
        <f t="shared" si="0"/>
        <v>4256.5607179200497</v>
      </c>
      <c r="I20" s="386">
        <f t="shared" si="0"/>
        <v>4543.839150536739</v>
      </c>
      <c r="J20" s="386">
        <f t="shared" si="0"/>
        <v>4985.3693414438521</v>
      </c>
      <c r="K20" s="386">
        <f t="shared" si="0"/>
        <v>5390.7808123420727</v>
      </c>
      <c r="L20" s="387">
        <f t="shared" si="0"/>
        <v>5648.9636550035993</v>
      </c>
      <c r="M20" s="387">
        <f t="shared" ref="M20" si="1">SUM(M7:M18)</f>
        <v>2523.2474469222798</v>
      </c>
      <c r="N20" s="190"/>
      <c r="O20" s="190"/>
      <c r="P20" s="190"/>
      <c r="Q20" s="190"/>
      <c r="R20" s="190"/>
      <c r="S20" s="190"/>
      <c r="T20" s="190"/>
      <c r="U20" s="190"/>
      <c r="V20" s="190"/>
      <c r="W20" s="190"/>
      <c r="X20" s="190"/>
      <c r="Y20" s="190"/>
      <c r="Z20" s="190"/>
    </row>
    <row r="21" spans="1:26" ht="18" customHeight="1" x14ac:dyDescent="0.25">
      <c r="A21" s="183"/>
      <c r="B21" s="377" t="str">
        <f>CONCATENATE("Acumulado " &amp; " " &amp; Periodo)</f>
        <v>Acumulado  Enero - Junio</v>
      </c>
      <c r="C21" s="388">
        <f t="shared" ref="C21:L21" si="2">+SUM(C7:C12)</f>
        <v>1748.7526102900001</v>
      </c>
      <c r="D21" s="388">
        <f t="shared" si="2"/>
        <v>1802.7396552198411</v>
      </c>
      <c r="E21" s="388">
        <f t="shared" si="2"/>
        <v>1949.2706557808701</v>
      </c>
      <c r="F21" s="388">
        <f t="shared" si="2"/>
        <v>1948.995678076069</v>
      </c>
      <c r="G21" s="388">
        <f t="shared" si="2"/>
        <v>2058.909812072478</v>
      </c>
      <c r="H21" s="388">
        <f t="shared" si="2"/>
        <v>2080.7626171050724</v>
      </c>
      <c r="I21" s="388">
        <f t="shared" si="2"/>
        <v>2205.6015762478878</v>
      </c>
      <c r="J21" s="388">
        <f t="shared" si="2"/>
        <v>2431.8304905720825</v>
      </c>
      <c r="K21" s="388">
        <f t="shared" si="2"/>
        <v>2651.2272362673607</v>
      </c>
      <c r="L21" s="388">
        <f t="shared" si="2"/>
        <v>2742.4935857787823</v>
      </c>
      <c r="M21" s="388">
        <f>+SUM(M7:M12)</f>
        <v>2523.2474469222798</v>
      </c>
      <c r="N21" s="191"/>
      <c r="O21" s="191"/>
      <c r="P21" s="191"/>
      <c r="Q21" s="191"/>
      <c r="R21" s="191"/>
      <c r="S21" s="191"/>
      <c r="T21" s="191"/>
      <c r="U21" s="191"/>
      <c r="V21" s="191"/>
      <c r="W21" s="191"/>
      <c r="X21" s="191"/>
      <c r="Y21" s="191"/>
      <c r="Z21" s="191"/>
    </row>
    <row r="22" spans="1:26" s="175" customFormat="1" ht="18" customHeight="1" x14ac:dyDescent="0.25">
      <c r="A22" s="192"/>
      <c r="B22" s="377" t="str">
        <f>CONCATENATE("Tasa de crecimiento " &amp; " " &amp; Periodo)</f>
        <v>Tasa de crecimiento  Enero - Junio</v>
      </c>
      <c r="C22" s="378"/>
      <c r="D22" s="379">
        <f>D21/C21-1</f>
        <v>3.087174515833202E-2</v>
      </c>
      <c r="E22" s="379">
        <f t="shared" ref="E22:M22" si="3">E21/D21-1</f>
        <v>8.128239712081986E-2</v>
      </c>
      <c r="F22" s="379">
        <f t="shared" si="3"/>
        <v>-1.4106696983595679E-4</v>
      </c>
      <c r="G22" s="379">
        <f t="shared" si="3"/>
        <v>5.6395268205473581E-2</v>
      </c>
      <c r="H22" s="379">
        <f t="shared" si="3"/>
        <v>1.0613774777535223E-2</v>
      </c>
      <c r="I22" s="379">
        <f t="shared" si="3"/>
        <v>5.9996732984612056E-2</v>
      </c>
      <c r="J22" s="379">
        <f t="shared" si="3"/>
        <v>0.10257016351477644</v>
      </c>
      <c r="K22" s="379">
        <f t="shared" si="3"/>
        <v>9.0218765882676966E-2</v>
      </c>
      <c r="L22" s="380">
        <f t="shared" si="3"/>
        <v>3.4424189772550351E-2</v>
      </c>
      <c r="M22" s="380">
        <f t="shared" si="3"/>
        <v>-7.9944084461456844E-2</v>
      </c>
      <c r="N22" s="193"/>
      <c r="O22" s="193"/>
      <c r="P22" s="193"/>
      <c r="Q22" s="193"/>
      <c r="R22" s="193"/>
      <c r="S22" s="193"/>
      <c r="T22" s="193"/>
      <c r="U22" s="193"/>
      <c r="V22" s="193"/>
      <c r="W22" s="193"/>
      <c r="X22" s="193"/>
      <c r="Y22" s="193"/>
      <c r="Z22" s="193"/>
    </row>
    <row r="23" spans="1:26" x14ac:dyDescent="0.3">
      <c r="A23" s="183"/>
      <c r="B23" s="194"/>
      <c r="C23" s="195"/>
      <c r="D23" s="196"/>
      <c r="E23" s="195"/>
      <c r="F23" s="195"/>
      <c r="G23" s="195"/>
    </row>
    <row r="24" spans="1:26" s="175" customFormat="1" ht="12.75" hidden="1" customHeight="1" x14ac:dyDescent="0.3">
      <c r="A24" s="192"/>
      <c r="B24" s="45"/>
      <c r="C24" s="197"/>
      <c r="D24" s="50"/>
      <c r="E24" s="50"/>
      <c r="F24" s="197"/>
      <c r="G24" s="197"/>
      <c r="H24" s="174"/>
      <c r="I24" s="174"/>
      <c r="J24" s="174"/>
      <c r="K24" s="50"/>
      <c r="L24" s="49"/>
      <c r="M24" s="49"/>
      <c r="N24" s="42"/>
      <c r="O24" s="42"/>
      <c r="P24" s="42"/>
      <c r="Q24" s="42"/>
      <c r="R24" s="42"/>
      <c r="S24" s="42"/>
      <c r="T24" s="42"/>
      <c r="U24" s="42"/>
      <c r="V24" s="42"/>
      <c r="W24" s="42"/>
      <c r="X24" s="42"/>
      <c r="Y24" s="42"/>
      <c r="Z24" s="42"/>
    </row>
    <row r="25" spans="1:26" ht="12.75" hidden="1" customHeight="1" x14ac:dyDescent="0.3">
      <c r="A25" s="183"/>
      <c r="B25" s="45"/>
      <c r="C25" s="47"/>
      <c r="F25" s="47"/>
      <c r="G25" s="47"/>
    </row>
    <row r="26" spans="1:26" ht="12.6" hidden="1" customHeight="1" x14ac:dyDescent="0.3">
      <c r="A26" s="183"/>
      <c r="C26" s="50"/>
      <c r="D26" s="47"/>
      <c r="E26" s="47"/>
      <c r="F26" s="50"/>
    </row>
    <row r="27" spans="1:26" ht="12.6" hidden="1" customHeight="1" x14ac:dyDescent="0.3">
      <c r="A27" s="183"/>
      <c r="D27" s="197"/>
      <c r="E27" s="197"/>
    </row>
    <row r="28" spans="1:26" ht="12.6" hidden="1" customHeight="1" x14ac:dyDescent="0.3">
      <c r="A28" s="183"/>
      <c r="D28" s="50"/>
      <c r="E28" s="50"/>
    </row>
    <row r="29" spans="1:26" ht="12.6" hidden="1" customHeight="1" x14ac:dyDescent="0.3">
      <c r="A29" s="183"/>
      <c r="B29" s="198"/>
    </row>
    <row r="30" spans="1:26" ht="14.25" hidden="1" customHeight="1" x14ac:dyDescent="0.3">
      <c r="A30" s="183"/>
      <c r="K30" s="199"/>
      <c r="L30" s="200"/>
      <c r="M30" s="200"/>
      <c r="N30" s="201"/>
      <c r="O30" s="201"/>
      <c r="P30" s="201"/>
      <c r="Q30" s="201"/>
      <c r="R30" s="201"/>
      <c r="S30" s="201"/>
      <c r="T30" s="201"/>
      <c r="U30" s="201"/>
      <c r="V30" s="201"/>
      <c r="W30" s="201"/>
      <c r="X30" s="201"/>
      <c r="Y30" s="201"/>
      <c r="Z30" s="201"/>
    </row>
    <row r="31" spans="1:26" ht="13.5" hidden="1" customHeight="1" x14ac:dyDescent="0.3">
      <c r="A31" s="183"/>
    </row>
    <row r="32" spans="1:26" ht="21.75" hidden="1" customHeight="1" x14ac:dyDescent="0.3">
      <c r="A32" s="183"/>
    </row>
    <row r="33" spans="1:26" ht="12.6" hidden="1" customHeight="1" x14ac:dyDescent="0.3">
      <c r="A33" s="183"/>
    </row>
    <row r="34" spans="1:26" ht="12.6" hidden="1" customHeight="1" x14ac:dyDescent="0.3">
      <c r="A34" s="183"/>
      <c r="B34" s="50"/>
    </row>
    <row r="35" spans="1:26" ht="12.6" hidden="1" customHeight="1" x14ac:dyDescent="0.3">
      <c r="A35" s="183"/>
      <c r="C35" s="50"/>
    </row>
    <row r="36" spans="1:26" ht="12.6" hidden="1" customHeight="1" x14ac:dyDescent="0.3">
      <c r="A36" s="183"/>
    </row>
    <row r="37" spans="1:26" ht="12.6" hidden="1" customHeight="1" x14ac:dyDescent="0.3">
      <c r="A37" s="183"/>
    </row>
    <row r="38" spans="1:26" ht="12.6" hidden="1" customHeight="1" x14ac:dyDescent="0.3">
      <c r="A38" s="183"/>
    </row>
    <row r="39" spans="1:26" ht="12.6" hidden="1" customHeight="1" x14ac:dyDescent="0.3">
      <c r="A39" s="183"/>
      <c r="C39" s="202"/>
      <c r="D39" s="202"/>
    </row>
    <row r="40" spans="1:26" ht="12.6" hidden="1" customHeight="1" x14ac:dyDescent="0.3">
      <c r="A40" s="183"/>
    </row>
    <row r="41" spans="1:26" ht="12.6" hidden="1" customHeight="1" x14ac:dyDescent="0.3">
      <c r="A41" s="183"/>
    </row>
    <row r="42" spans="1:26" ht="12.6" hidden="1" customHeight="1" x14ac:dyDescent="0.3">
      <c r="A42" s="183"/>
      <c r="K42" s="199"/>
      <c r="L42" s="200"/>
      <c r="M42" s="200"/>
      <c r="N42" s="201"/>
      <c r="O42" s="201"/>
      <c r="P42" s="201"/>
      <c r="Q42" s="201"/>
      <c r="R42" s="201"/>
      <c r="S42" s="201"/>
      <c r="T42" s="201"/>
      <c r="U42" s="201"/>
      <c r="V42" s="201"/>
      <c r="W42" s="201"/>
      <c r="X42" s="201"/>
      <c r="Y42" s="201"/>
      <c r="Z42" s="201"/>
    </row>
    <row r="43" spans="1:26" ht="12.6" hidden="1" customHeight="1" x14ac:dyDescent="0.3">
      <c r="A43" s="183"/>
    </row>
    <row r="44" spans="1:26" ht="12.6" hidden="1" customHeight="1" x14ac:dyDescent="0.3">
      <c r="A44" s="183"/>
    </row>
    <row r="45" spans="1:26" ht="12.6" hidden="1" customHeight="1" x14ac:dyDescent="0.3">
      <c r="A45" s="183"/>
    </row>
    <row r="46" spans="1:26" ht="12.6" hidden="1" customHeight="1" x14ac:dyDescent="0.3">
      <c r="A46" s="183"/>
    </row>
    <row r="47" spans="1:26" ht="12.6" hidden="1" customHeight="1" x14ac:dyDescent="0.3">
      <c r="A47" s="183"/>
    </row>
    <row r="48" spans="1:26" ht="12.6" hidden="1" customHeight="1" x14ac:dyDescent="0.3">
      <c r="A48" s="183"/>
    </row>
    <row r="49" spans="1:26" ht="12.6" hidden="1" customHeight="1" x14ac:dyDescent="0.3">
      <c r="A49" s="183"/>
    </row>
    <row r="50" spans="1:26" ht="12.6" hidden="1" customHeight="1" x14ac:dyDescent="0.3">
      <c r="A50" s="183"/>
    </row>
    <row r="51" spans="1:26" ht="12.6" hidden="1" customHeight="1" x14ac:dyDescent="0.3">
      <c r="A51" s="183"/>
    </row>
    <row r="52" spans="1:26" ht="12.6" hidden="1" customHeight="1" x14ac:dyDescent="0.3">
      <c r="A52" s="183"/>
    </row>
    <row r="53" spans="1:26" ht="12.6" hidden="1" customHeight="1" x14ac:dyDescent="0.3">
      <c r="A53" s="183"/>
    </row>
    <row r="54" spans="1:26" ht="12.6" hidden="1" customHeight="1" x14ac:dyDescent="0.3">
      <c r="A54" s="183"/>
      <c r="K54" s="199"/>
      <c r="L54" s="200"/>
      <c r="M54" s="200"/>
      <c r="N54" s="201"/>
      <c r="O54" s="201"/>
      <c r="P54" s="201"/>
      <c r="Q54" s="201"/>
      <c r="R54" s="201"/>
      <c r="S54" s="201"/>
      <c r="T54" s="201"/>
      <c r="U54" s="201"/>
      <c r="V54" s="201"/>
      <c r="W54" s="201"/>
      <c r="X54" s="201"/>
      <c r="Y54" s="201"/>
      <c r="Z54" s="201"/>
    </row>
    <row r="55" spans="1:26" ht="12.6" hidden="1" customHeight="1" x14ac:dyDescent="0.3">
      <c r="A55" s="183"/>
    </row>
    <row r="56" spans="1:26" ht="12.6" hidden="1" customHeight="1" x14ac:dyDescent="0.3">
      <c r="A56" s="183"/>
    </row>
    <row r="57" spans="1:26" ht="12.6" hidden="1" customHeight="1" x14ac:dyDescent="0.3">
      <c r="A57" s="183"/>
    </row>
    <row r="58" spans="1:26" ht="12.6" hidden="1" customHeight="1" x14ac:dyDescent="0.3">
      <c r="A58" s="183"/>
    </row>
    <row r="59" spans="1:26" ht="12.6" hidden="1" customHeight="1" x14ac:dyDescent="0.3">
      <c r="A59" s="183"/>
    </row>
    <row r="60" spans="1:26" ht="12.6" hidden="1" customHeight="1" x14ac:dyDescent="0.3">
      <c r="A60" s="183"/>
    </row>
    <row r="61" spans="1:26" ht="12.6" hidden="1" customHeight="1" x14ac:dyDescent="0.3">
      <c r="A61" s="183"/>
    </row>
    <row r="62" spans="1:26" hidden="1" x14ac:dyDescent="0.3">
      <c r="A62" s="183"/>
    </row>
    <row r="63" spans="1:26" hidden="1" x14ac:dyDescent="0.3">
      <c r="A63" s="183"/>
    </row>
    <row r="64" spans="1:26" hidden="1" x14ac:dyDescent="0.3">
      <c r="A64" s="183"/>
    </row>
    <row r="65" spans="1:26" hidden="1" x14ac:dyDescent="0.3">
      <c r="A65" s="183"/>
    </row>
    <row r="66" spans="1:26" hidden="1" x14ac:dyDescent="0.3">
      <c r="A66" s="183"/>
    </row>
    <row r="67" spans="1:26" hidden="1" x14ac:dyDescent="0.3">
      <c r="A67" s="183"/>
    </row>
    <row r="68" spans="1:26" hidden="1" x14ac:dyDescent="0.3">
      <c r="A68" s="183"/>
    </row>
    <row r="69" spans="1:26" hidden="1" x14ac:dyDescent="0.3">
      <c r="A69" s="183"/>
    </row>
    <row r="70" spans="1:26" hidden="1" x14ac:dyDescent="0.3">
      <c r="A70" s="183"/>
    </row>
    <row r="71" spans="1:26" hidden="1" x14ac:dyDescent="0.3">
      <c r="A71" s="183"/>
    </row>
    <row r="72" spans="1:26" hidden="1" x14ac:dyDescent="0.3">
      <c r="A72" s="183"/>
    </row>
    <row r="73" spans="1:26" hidden="1" x14ac:dyDescent="0.3">
      <c r="A73" s="183"/>
    </row>
    <row r="74" spans="1:26" hidden="1" x14ac:dyDescent="0.3">
      <c r="A74" s="183"/>
    </row>
    <row r="75" spans="1:26" hidden="1" x14ac:dyDescent="0.3">
      <c r="A75" s="183"/>
    </row>
    <row r="76" spans="1:26" hidden="1" x14ac:dyDescent="0.3">
      <c r="A76" s="183"/>
    </row>
    <row r="77" spans="1:26" hidden="1" x14ac:dyDescent="0.3">
      <c r="A77" s="183"/>
      <c r="K77" s="199"/>
      <c r="L77" s="200"/>
      <c r="M77" s="200"/>
      <c r="N77" s="201"/>
      <c r="O77" s="201"/>
      <c r="P77" s="201"/>
      <c r="Q77" s="201"/>
      <c r="R77" s="201"/>
      <c r="S77" s="201"/>
      <c r="T77" s="201"/>
      <c r="U77" s="201"/>
      <c r="V77" s="201"/>
      <c r="W77" s="201"/>
      <c r="X77" s="201"/>
      <c r="Y77" s="201"/>
      <c r="Z77" s="201"/>
    </row>
    <row r="78" spans="1:26" hidden="1" x14ac:dyDescent="0.3">
      <c r="A78" s="183"/>
      <c r="B78" s="203"/>
      <c r="K78" s="199"/>
      <c r="L78" s="200"/>
      <c r="M78" s="200"/>
      <c r="N78" s="201"/>
      <c r="O78" s="201"/>
      <c r="P78" s="201"/>
      <c r="Q78" s="201"/>
      <c r="R78" s="201"/>
      <c r="S78" s="201"/>
      <c r="T78" s="201"/>
      <c r="U78" s="201"/>
      <c r="V78" s="201"/>
      <c r="W78" s="201"/>
      <c r="X78" s="201"/>
      <c r="Y78" s="201"/>
      <c r="Z78" s="201"/>
    </row>
    <row r="79" spans="1:26" hidden="1" x14ac:dyDescent="0.3">
      <c r="A79" s="183"/>
    </row>
    <row r="80" spans="1:26" hidden="1" x14ac:dyDescent="0.3">
      <c r="A80" s="183"/>
    </row>
    <row r="81" spans="1:26" hidden="1" x14ac:dyDescent="0.3">
      <c r="A81" s="183"/>
    </row>
    <row r="82" spans="1:26" hidden="1" x14ac:dyDescent="0.3">
      <c r="A82" s="183"/>
    </row>
    <row r="83" spans="1:26" hidden="1" x14ac:dyDescent="0.3">
      <c r="A83" s="183"/>
    </row>
    <row r="84" spans="1:26" hidden="1" x14ac:dyDescent="0.3">
      <c r="A84" s="183"/>
    </row>
    <row r="85" spans="1:26" hidden="1" x14ac:dyDescent="0.3">
      <c r="A85" s="183"/>
    </row>
    <row r="86" spans="1:26" hidden="1" x14ac:dyDescent="0.3">
      <c r="A86" s="183"/>
    </row>
    <row r="87" spans="1:26" hidden="1" x14ac:dyDescent="0.3">
      <c r="A87" s="183"/>
    </row>
    <row r="88" spans="1:26" hidden="1" x14ac:dyDescent="0.3">
      <c r="A88" s="183"/>
    </row>
    <row r="89" spans="1:26" hidden="1" x14ac:dyDescent="0.3">
      <c r="A89" s="183"/>
      <c r="K89" s="199"/>
      <c r="L89" s="200"/>
      <c r="M89" s="200"/>
      <c r="N89" s="201"/>
      <c r="O89" s="201"/>
      <c r="P89" s="201"/>
      <c r="Q89" s="201"/>
      <c r="R89" s="201"/>
      <c r="S89" s="201"/>
      <c r="T89" s="201"/>
      <c r="U89" s="201"/>
      <c r="V89" s="201"/>
      <c r="W89" s="201"/>
      <c r="X89" s="201"/>
      <c r="Y89" s="201"/>
      <c r="Z89" s="201"/>
    </row>
    <row r="90" spans="1:26" hidden="1" x14ac:dyDescent="0.3">
      <c r="A90" s="183"/>
      <c r="K90" s="204"/>
      <c r="L90" s="205"/>
      <c r="M90" s="205"/>
      <c r="N90" s="206"/>
      <c r="O90" s="206"/>
      <c r="P90" s="206"/>
      <c r="Q90" s="206"/>
      <c r="R90" s="206"/>
      <c r="S90" s="206"/>
      <c r="T90" s="206"/>
      <c r="U90" s="206"/>
      <c r="V90" s="206"/>
      <c r="W90" s="206"/>
      <c r="X90" s="206"/>
      <c r="Y90" s="206"/>
      <c r="Z90" s="206"/>
    </row>
    <row r="91" spans="1:26" hidden="1" x14ac:dyDescent="0.3">
      <c r="A91" s="183"/>
    </row>
    <row r="92" spans="1:26" hidden="1" x14ac:dyDescent="0.3">
      <c r="A92" s="183"/>
    </row>
    <row r="93" spans="1:26" hidden="1" x14ac:dyDescent="0.3">
      <c r="A93" s="183"/>
    </row>
    <row r="94" spans="1:26" hidden="1" x14ac:dyDescent="0.3">
      <c r="A94" s="183"/>
    </row>
    <row r="95" spans="1:26" hidden="1" x14ac:dyDescent="0.3">
      <c r="A95" s="183"/>
    </row>
    <row r="96" spans="1:26" hidden="1" x14ac:dyDescent="0.3">
      <c r="A96" s="183"/>
    </row>
    <row r="97" spans="1:43" hidden="1" x14ac:dyDescent="0.3">
      <c r="A97" s="183"/>
    </row>
    <row r="98" spans="1:43" hidden="1" x14ac:dyDescent="0.3">
      <c r="A98" s="183"/>
    </row>
    <row r="99" spans="1:43" hidden="1" x14ac:dyDescent="0.3">
      <c r="A99" s="183"/>
    </row>
    <row r="100" spans="1:43" hidden="1" x14ac:dyDescent="0.3">
      <c r="A100" s="183"/>
    </row>
    <row r="101" spans="1:43" hidden="1" x14ac:dyDescent="0.3">
      <c r="A101" s="183"/>
      <c r="K101" s="199"/>
      <c r="L101" s="200"/>
      <c r="M101" s="200"/>
      <c r="N101" s="201"/>
      <c r="O101" s="201"/>
      <c r="P101" s="201"/>
      <c r="Q101" s="201"/>
      <c r="R101" s="201"/>
      <c r="S101" s="201"/>
      <c r="T101" s="201"/>
      <c r="U101" s="201"/>
      <c r="V101" s="201"/>
      <c r="W101" s="201"/>
      <c r="X101" s="201"/>
      <c r="Y101" s="201"/>
      <c r="Z101" s="201"/>
    </row>
    <row r="102" spans="1:43" hidden="1" x14ac:dyDescent="0.3">
      <c r="A102" s="183"/>
      <c r="K102" s="199"/>
      <c r="L102" s="200"/>
      <c r="M102" s="200"/>
      <c r="N102" s="201"/>
      <c r="O102" s="201"/>
      <c r="P102" s="201"/>
      <c r="Q102" s="201"/>
      <c r="R102" s="201"/>
      <c r="S102" s="201"/>
      <c r="T102" s="201"/>
      <c r="U102" s="201"/>
      <c r="V102" s="201"/>
      <c r="W102" s="201"/>
      <c r="X102" s="201"/>
      <c r="Y102" s="201"/>
      <c r="Z102" s="201"/>
    </row>
    <row r="103" spans="1:43" hidden="1" x14ac:dyDescent="0.3">
      <c r="A103" s="183"/>
    </row>
    <row r="104" spans="1:43" hidden="1" x14ac:dyDescent="0.3">
      <c r="A104" s="183"/>
      <c r="AQ104" s="207"/>
    </row>
    <row r="105" spans="1:43" hidden="1" x14ac:dyDescent="0.3">
      <c r="A105" s="183"/>
      <c r="AQ105" s="207"/>
    </row>
    <row r="106" spans="1:43" hidden="1" x14ac:dyDescent="0.3">
      <c r="A106" s="183"/>
      <c r="AQ106" s="207"/>
    </row>
    <row r="107" spans="1:43" hidden="1" x14ac:dyDescent="0.3">
      <c r="A107" s="183"/>
    </row>
    <row r="108" spans="1:43" hidden="1" x14ac:dyDescent="0.3">
      <c r="A108" s="183"/>
    </row>
    <row r="109" spans="1:43" hidden="1" x14ac:dyDescent="0.3">
      <c r="A109" s="183"/>
    </row>
    <row r="110" spans="1:43" hidden="1" x14ac:dyDescent="0.3">
      <c r="A110" s="183"/>
    </row>
    <row r="111" spans="1:43" hidden="1" x14ac:dyDescent="0.3">
      <c r="A111" s="183"/>
    </row>
    <row r="112" spans="1:43" hidden="1" x14ac:dyDescent="0.3">
      <c r="A112" s="183"/>
    </row>
    <row r="113" spans="1:26" hidden="1" x14ac:dyDescent="0.3">
      <c r="A113" s="183"/>
      <c r="K113" s="199"/>
      <c r="L113" s="200"/>
      <c r="M113" s="200"/>
      <c r="N113" s="201"/>
      <c r="O113" s="201"/>
      <c r="P113" s="201"/>
      <c r="Q113" s="201"/>
      <c r="R113" s="201"/>
      <c r="S113" s="201"/>
      <c r="T113" s="201"/>
      <c r="U113" s="201"/>
      <c r="V113" s="201"/>
      <c r="W113" s="201"/>
      <c r="X113" s="201"/>
      <c r="Y113" s="201"/>
      <c r="Z113" s="201"/>
    </row>
    <row r="114" spans="1:26" hidden="1" x14ac:dyDescent="0.3">
      <c r="A114" s="183"/>
      <c r="K114" s="199"/>
      <c r="L114" s="200"/>
      <c r="M114" s="200"/>
      <c r="N114" s="201"/>
      <c r="O114" s="201"/>
      <c r="P114" s="201"/>
      <c r="Q114" s="201"/>
      <c r="R114" s="201"/>
      <c r="S114" s="201"/>
      <c r="T114" s="201"/>
      <c r="U114" s="201"/>
      <c r="V114" s="201"/>
      <c r="W114" s="201"/>
      <c r="X114" s="201"/>
      <c r="Y114" s="201"/>
      <c r="Z114" s="201"/>
    </row>
    <row r="115" spans="1:26" hidden="1" x14ac:dyDescent="0.3">
      <c r="A115" s="183"/>
    </row>
    <row r="116" spans="1:26" hidden="1" x14ac:dyDescent="0.3">
      <c r="A116" s="183"/>
    </row>
    <row r="117" spans="1:26" hidden="1" x14ac:dyDescent="0.3">
      <c r="A117" s="183"/>
    </row>
    <row r="118" spans="1:26" hidden="1" x14ac:dyDescent="0.3">
      <c r="A118" s="183"/>
    </row>
    <row r="119" spans="1:26" hidden="1" x14ac:dyDescent="0.3">
      <c r="A119" s="183"/>
    </row>
    <row r="120" spans="1:26" hidden="1" x14ac:dyDescent="0.3">
      <c r="A120" s="183"/>
    </row>
    <row r="121" spans="1:26" hidden="1" x14ac:dyDescent="0.3">
      <c r="A121" s="183"/>
    </row>
    <row r="122" spans="1:26" hidden="1" x14ac:dyDescent="0.3">
      <c r="A122" s="183"/>
    </row>
    <row r="123" spans="1:26" hidden="1" x14ac:dyDescent="0.3">
      <c r="A123" s="183"/>
    </row>
    <row r="124" spans="1:26" hidden="1" x14ac:dyDescent="0.3">
      <c r="A124" s="183"/>
    </row>
    <row r="125" spans="1:26" hidden="1" x14ac:dyDescent="0.3">
      <c r="A125" s="183"/>
      <c r="K125" s="199"/>
      <c r="L125" s="200"/>
      <c r="M125" s="200"/>
      <c r="N125" s="201"/>
      <c r="O125" s="201"/>
      <c r="P125" s="201"/>
      <c r="Q125" s="201"/>
      <c r="R125" s="201"/>
      <c r="S125" s="201"/>
      <c r="T125" s="201"/>
      <c r="U125" s="201"/>
      <c r="V125" s="201"/>
      <c r="W125" s="201"/>
      <c r="X125" s="201"/>
      <c r="Y125" s="201"/>
      <c r="Z125" s="201"/>
    </row>
    <row r="126" spans="1:26" hidden="1" x14ac:dyDescent="0.3">
      <c r="A126" s="183"/>
      <c r="K126" s="199"/>
      <c r="L126" s="200"/>
      <c r="M126" s="200"/>
      <c r="N126" s="201"/>
      <c r="O126" s="201"/>
      <c r="P126" s="201"/>
      <c r="Q126" s="201"/>
      <c r="R126" s="201"/>
      <c r="S126" s="201"/>
      <c r="T126" s="201"/>
      <c r="U126" s="201"/>
      <c r="V126" s="201"/>
      <c r="W126" s="201"/>
      <c r="X126" s="201"/>
      <c r="Y126" s="201"/>
      <c r="Z126" s="201"/>
    </row>
    <row r="127" spans="1:26" hidden="1" x14ac:dyDescent="0.3">
      <c r="A127" s="183"/>
    </row>
    <row r="128" spans="1:26" hidden="1" x14ac:dyDescent="0.3">
      <c r="A128" s="183"/>
    </row>
    <row r="129" spans="1:26" hidden="1" x14ac:dyDescent="0.3">
      <c r="A129" s="183"/>
    </row>
    <row r="130" spans="1:26" hidden="1" x14ac:dyDescent="0.3">
      <c r="A130" s="183"/>
    </row>
    <row r="131" spans="1:26" hidden="1" x14ac:dyDescent="0.3">
      <c r="A131" s="183"/>
    </row>
    <row r="132" spans="1:26" hidden="1" x14ac:dyDescent="0.3">
      <c r="A132" s="183"/>
    </row>
    <row r="133" spans="1:26" hidden="1" x14ac:dyDescent="0.3">
      <c r="A133" s="183"/>
    </row>
    <row r="134" spans="1:26" hidden="1" x14ac:dyDescent="0.3">
      <c r="A134" s="183"/>
    </row>
    <row r="135" spans="1:26" hidden="1" x14ac:dyDescent="0.3">
      <c r="A135" s="183"/>
    </row>
    <row r="136" spans="1:26" hidden="1" x14ac:dyDescent="0.3">
      <c r="A136" s="183"/>
    </row>
    <row r="137" spans="1:26" hidden="1" x14ac:dyDescent="0.3">
      <c r="A137" s="183"/>
      <c r="K137" s="199"/>
      <c r="L137" s="200"/>
      <c r="M137" s="200"/>
      <c r="N137" s="201"/>
      <c r="O137" s="201"/>
      <c r="P137" s="201"/>
      <c r="Q137" s="201"/>
      <c r="R137" s="201"/>
      <c r="S137" s="201"/>
      <c r="T137" s="201"/>
      <c r="U137" s="201"/>
      <c r="V137" s="201"/>
      <c r="W137" s="201"/>
      <c r="X137" s="201"/>
      <c r="Y137" s="201"/>
      <c r="Z137" s="201"/>
    </row>
    <row r="138" spans="1:26" hidden="1" x14ac:dyDescent="0.3">
      <c r="A138" s="183"/>
    </row>
    <row r="139" spans="1:26" hidden="1" x14ac:dyDescent="0.3">
      <c r="A139" s="183"/>
    </row>
    <row r="140" spans="1:26" hidden="1" x14ac:dyDescent="0.3">
      <c r="A140" s="183"/>
    </row>
    <row r="141" spans="1:26" hidden="1" x14ac:dyDescent="0.3">
      <c r="A141" s="183"/>
    </row>
    <row r="142" spans="1:26" hidden="1" x14ac:dyDescent="0.3">
      <c r="A142" s="183"/>
    </row>
    <row r="143" spans="1:26" hidden="1" x14ac:dyDescent="0.3">
      <c r="A143" s="183"/>
    </row>
    <row r="144" spans="1:26" hidden="1" x14ac:dyDescent="0.3">
      <c r="A144" s="183"/>
    </row>
    <row r="145" spans="1:26" hidden="1" x14ac:dyDescent="0.3">
      <c r="A145" s="183"/>
    </row>
    <row r="146" spans="1:26" hidden="1" x14ac:dyDescent="0.3">
      <c r="A146" s="183"/>
    </row>
    <row r="147" spans="1:26" hidden="1" x14ac:dyDescent="0.3">
      <c r="A147" s="183"/>
    </row>
    <row r="148" spans="1:26" hidden="1" x14ac:dyDescent="0.3">
      <c r="A148" s="183"/>
    </row>
    <row r="149" spans="1:26" hidden="1" x14ac:dyDescent="0.3">
      <c r="A149" s="183"/>
      <c r="K149" s="199"/>
      <c r="L149" s="200"/>
      <c r="M149" s="200"/>
      <c r="N149" s="201"/>
      <c r="O149" s="201"/>
      <c r="P149" s="201"/>
      <c r="Q149" s="201"/>
      <c r="R149" s="201"/>
      <c r="S149" s="201"/>
      <c r="T149" s="201"/>
      <c r="U149" s="201"/>
      <c r="V149" s="201"/>
      <c r="W149" s="201"/>
      <c r="X149" s="201"/>
      <c r="Y149" s="201"/>
      <c r="Z149" s="201"/>
    </row>
    <row r="150" spans="1:26" hidden="1" x14ac:dyDescent="0.3">
      <c r="A150" s="183"/>
      <c r="K150" s="50"/>
    </row>
    <row r="151" spans="1:26" hidden="1" x14ac:dyDescent="0.3">
      <c r="A151" s="183"/>
      <c r="K151" s="50"/>
    </row>
    <row r="152" spans="1:26" hidden="1" x14ac:dyDescent="0.3">
      <c r="A152" s="183"/>
      <c r="K152" s="50"/>
    </row>
    <row r="153" spans="1:26" hidden="1" x14ac:dyDescent="0.3">
      <c r="A153" s="183"/>
      <c r="K153" s="50"/>
    </row>
    <row r="154" spans="1:26" hidden="1" x14ac:dyDescent="0.3">
      <c r="A154" s="183"/>
      <c r="K154" s="50"/>
    </row>
    <row r="155" spans="1:26" hidden="1" x14ac:dyDescent="0.3">
      <c r="A155" s="183"/>
      <c r="K155" s="50"/>
    </row>
    <row r="156" spans="1:26" hidden="1" x14ac:dyDescent="0.3">
      <c r="A156" s="183"/>
      <c r="K156" s="50"/>
    </row>
    <row r="157" spans="1:26" hidden="1" x14ac:dyDescent="0.3">
      <c r="A157" s="183"/>
      <c r="K157" s="50"/>
    </row>
    <row r="158" spans="1:26" hidden="1" x14ac:dyDescent="0.3">
      <c r="A158" s="183"/>
      <c r="K158" s="50"/>
    </row>
    <row r="159" spans="1:26" hidden="1" x14ac:dyDescent="0.3">
      <c r="A159" s="183"/>
      <c r="K159" s="50"/>
    </row>
    <row r="160" spans="1:26" hidden="1" x14ac:dyDescent="0.3">
      <c r="A160" s="183"/>
      <c r="K160" s="50"/>
    </row>
    <row r="161" spans="1:26" hidden="1" x14ac:dyDescent="0.3">
      <c r="A161" s="183"/>
      <c r="K161" s="208"/>
      <c r="L161" s="200"/>
      <c r="M161" s="200"/>
      <c r="N161" s="201"/>
      <c r="O161" s="201"/>
      <c r="P161" s="201"/>
      <c r="Q161" s="201"/>
      <c r="R161" s="201"/>
      <c r="S161" s="201"/>
      <c r="T161" s="201"/>
      <c r="U161" s="201"/>
      <c r="V161" s="201"/>
      <c r="W161" s="201"/>
      <c r="X161" s="201"/>
      <c r="Y161" s="201"/>
      <c r="Z161" s="201"/>
    </row>
    <row r="162" spans="1:26" hidden="1" x14ac:dyDescent="0.3">
      <c r="A162" s="183"/>
      <c r="K162" s="50"/>
    </row>
    <row r="163" spans="1:26" hidden="1" x14ac:dyDescent="0.3">
      <c r="A163" s="183"/>
      <c r="K163" s="50"/>
    </row>
    <row r="164" spans="1:26" hidden="1" x14ac:dyDescent="0.3">
      <c r="A164" s="183"/>
      <c r="K164" s="50"/>
    </row>
    <row r="165" spans="1:26" hidden="1" x14ac:dyDescent="0.3">
      <c r="A165" s="183"/>
      <c r="K165" s="50"/>
    </row>
    <row r="166" spans="1:26" hidden="1" x14ac:dyDescent="0.3">
      <c r="A166" s="183"/>
      <c r="K166" s="50"/>
    </row>
    <row r="167" spans="1:26" hidden="1" x14ac:dyDescent="0.3">
      <c r="A167" s="183"/>
      <c r="K167" s="50"/>
    </row>
    <row r="168" spans="1:26" hidden="1" x14ac:dyDescent="0.3">
      <c r="A168" s="183"/>
      <c r="K168" s="50"/>
    </row>
    <row r="169" spans="1:26" hidden="1" x14ac:dyDescent="0.3">
      <c r="A169" s="183"/>
      <c r="K169" s="50"/>
    </row>
    <row r="170" spans="1:26" hidden="1" x14ac:dyDescent="0.3">
      <c r="A170" s="183"/>
      <c r="K170" s="50"/>
    </row>
    <row r="171" spans="1:26" hidden="1" x14ac:dyDescent="0.3">
      <c r="A171" s="183"/>
      <c r="K171" s="50"/>
    </row>
    <row r="172" spans="1:26" hidden="1" x14ac:dyDescent="0.3">
      <c r="A172" s="183"/>
      <c r="K172" s="50"/>
    </row>
    <row r="173" spans="1:26" hidden="1" x14ac:dyDescent="0.3">
      <c r="A173" s="183"/>
      <c r="K173" s="208"/>
      <c r="L173" s="200"/>
      <c r="M173" s="200"/>
      <c r="N173" s="201"/>
      <c r="O173" s="201"/>
      <c r="P173" s="201"/>
      <c r="Q173" s="201"/>
      <c r="R173" s="201"/>
      <c r="S173" s="201"/>
      <c r="T173" s="201"/>
      <c r="U173" s="201"/>
      <c r="V173" s="201"/>
      <c r="W173" s="201"/>
      <c r="X173" s="201"/>
      <c r="Y173" s="201"/>
      <c r="Z173" s="201"/>
    </row>
    <row r="174" spans="1:26" hidden="1" x14ac:dyDescent="0.3">
      <c r="A174" s="183"/>
      <c r="K174" s="199"/>
      <c r="L174" s="200"/>
      <c r="M174" s="200"/>
      <c r="N174" s="201"/>
      <c r="O174" s="201"/>
      <c r="P174" s="201"/>
      <c r="Q174" s="201"/>
      <c r="R174" s="201"/>
      <c r="S174" s="201"/>
      <c r="T174" s="201"/>
      <c r="U174" s="201"/>
      <c r="V174" s="201"/>
      <c r="W174" s="201"/>
      <c r="X174" s="201"/>
      <c r="Y174" s="201"/>
      <c r="Z174" s="201"/>
    </row>
    <row r="175" spans="1:26" hidden="1" x14ac:dyDescent="0.3">
      <c r="A175" s="183"/>
    </row>
    <row r="176" spans="1:26" hidden="1" x14ac:dyDescent="0.3">
      <c r="A176" s="183"/>
    </row>
    <row r="177" spans="1:26" hidden="1" x14ac:dyDescent="0.3">
      <c r="A177" s="183"/>
    </row>
    <row r="178" spans="1:26" hidden="1" x14ac:dyDescent="0.3">
      <c r="A178" s="183"/>
    </row>
    <row r="179" spans="1:26" hidden="1" x14ac:dyDescent="0.3">
      <c r="A179" s="183"/>
    </row>
    <row r="180" spans="1:26" hidden="1" x14ac:dyDescent="0.3">
      <c r="A180" s="183"/>
    </row>
    <row r="181" spans="1:26" hidden="1" x14ac:dyDescent="0.3">
      <c r="A181" s="183"/>
    </row>
    <row r="182" spans="1:26" hidden="1" x14ac:dyDescent="0.3">
      <c r="A182" s="183"/>
    </row>
    <row r="183" spans="1:26" hidden="1" x14ac:dyDescent="0.3"/>
    <row r="184" spans="1:26" hidden="1" x14ac:dyDescent="0.3"/>
    <row r="185" spans="1:26" hidden="1" x14ac:dyDescent="0.3">
      <c r="K185" s="199"/>
      <c r="L185" s="200"/>
      <c r="M185" s="200"/>
      <c r="N185" s="201"/>
      <c r="O185" s="201"/>
      <c r="P185" s="201"/>
      <c r="Q185" s="201"/>
      <c r="R185" s="201"/>
      <c r="S185" s="201"/>
      <c r="T185" s="201"/>
      <c r="U185" s="201"/>
      <c r="V185" s="201"/>
      <c r="W185" s="201"/>
      <c r="X185" s="201"/>
      <c r="Y185" s="201"/>
      <c r="Z185" s="201"/>
    </row>
    <row r="186" spans="1:26" hidden="1" x14ac:dyDescent="0.3">
      <c r="K186" s="199"/>
      <c r="L186" s="200"/>
      <c r="M186" s="200"/>
      <c r="N186" s="201"/>
      <c r="O186" s="201"/>
      <c r="P186" s="201"/>
      <c r="Q186" s="201"/>
      <c r="R186" s="201"/>
      <c r="S186" s="201"/>
      <c r="T186" s="201"/>
      <c r="U186" s="201"/>
      <c r="V186" s="201"/>
      <c r="W186" s="201"/>
      <c r="X186" s="201"/>
      <c r="Y186" s="201"/>
      <c r="Z186" s="201"/>
    </row>
    <row r="187" spans="1:26" hidden="1" x14ac:dyDescent="0.3"/>
    <row r="188" spans="1:26" hidden="1" x14ac:dyDescent="0.3"/>
    <row r="189" spans="1:26" hidden="1" x14ac:dyDescent="0.3"/>
    <row r="190" spans="1:26" hidden="1" x14ac:dyDescent="0.3"/>
    <row r="191" spans="1:26" hidden="1" x14ac:dyDescent="0.3"/>
    <row r="192" spans="1:26" hidden="1" x14ac:dyDescent="0.3"/>
    <row r="193" spans="11:26" hidden="1" x14ac:dyDescent="0.3"/>
    <row r="194" spans="11:26" hidden="1" x14ac:dyDescent="0.3"/>
    <row r="195" spans="11:26" hidden="1" x14ac:dyDescent="0.3"/>
    <row r="196" spans="11:26" hidden="1" x14ac:dyDescent="0.3"/>
    <row r="197" spans="11:26" hidden="1" x14ac:dyDescent="0.3"/>
    <row r="198" spans="11:26" hidden="1" x14ac:dyDescent="0.3">
      <c r="K198" s="208"/>
      <c r="L198" s="200"/>
      <c r="M198" s="200"/>
      <c r="N198" s="201"/>
      <c r="O198" s="201"/>
      <c r="P198" s="201"/>
      <c r="Q198" s="201"/>
      <c r="R198" s="201"/>
      <c r="S198" s="201"/>
      <c r="T198" s="201"/>
      <c r="U198" s="201"/>
      <c r="V198" s="201"/>
      <c r="W198" s="201"/>
      <c r="X198" s="201"/>
      <c r="Y198" s="201"/>
      <c r="Z198" s="201"/>
    </row>
    <row r="199" spans="11:26" hidden="1" x14ac:dyDescent="0.3">
      <c r="K199" s="50"/>
    </row>
    <row r="200" spans="11:26" hidden="1" x14ac:dyDescent="0.3">
      <c r="K200" s="50"/>
    </row>
    <row r="201" spans="11:26" hidden="1" x14ac:dyDescent="0.3">
      <c r="K201" s="50"/>
    </row>
    <row r="202" spans="11:26" hidden="1" x14ac:dyDescent="0.3">
      <c r="K202" s="50"/>
    </row>
    <row r="203" spans="11:26" hidden="1" x14ac:dyDescent="0.3">
      <c r="K203" s="50"/>
    </row>
    <row r="204" spans="11:26" hidden="1" x14ac:dyDescent="0.3">
      <c r="K204" s="50"/>
    </row>
    <row r="205" spans="11:26" hidden="1" x14ac:dyDescent="0.3">
      <c r="K205" s="50"/>
    </row>
    <row r="206" spans="11:26" hidden="1" x14ac:dyDescent="0.3">
      <c r="K206" s="50"/>
    </row>
    <row r="207" spans="11:26" hidden="1" x14ac:dyDescent="0.3">
      <c r="K207" s="50"/>
    </row>
    <row r="208" spans="11:26" hidden="1" x14ac:dyDescent="0.3">
      <c r="K208" s="50"/>
    </row>
    <row r="209" spans="11:26" hidden="1" x14ac:dyDescent="0.3">
      <c r="K209" s="50"/>
    </row>
    <row r="210" spans="11:26" hidden="1" x14ac:dyDescent="0.3">
      <c r="K210" s="208"/>
      <c r="L210" s="200"/>
      <c r="M210" s="200"/>
      <c r="N210" s="201"/>
      <c r="O210" s="201"/>
      <c r="P210" s="201"/>
      <c r="Q210" s="201"/>
      <c r="R210" s="201"/>
      <c r="S210" s="201"/>
      <c r="T210" s="201"/>
      <c r="U210" s="201"/>
      <c r="V210" s="201"/>
      <c r="W210" s="201"/>
      <c r="X210" s="201"/>
      <c r="Y210" s="201"/>
      <c r="Z210" s="201"/>
    </row>
    <row r="211" spans="11:26" hidden="1" x14ac:dyDescent="0.3">
      <c r="K211" s="50"/>
    </row>
    <row r="212" spans="11:26" hidden="1" x14ac:dyDescent="0.3">
      <c r="K212" s="50"/>
    </row>
    <row r="213" spans="11:26" hidden="1" x14ac:dyDescent="0.3">
      <c r="K213" s="50"/>
    </row>
    <row r="214" spans="11:26" hidden="1" x14ac:dyDescent="0.3">
      <c r="K214" s="50"/>
    </row>
    <row r="215" spans="11:26" hidden="1" x14ac:dyDescent="0.3">
      <c r="K215" s="50"/>
    </row>
    <row r="216" spans="11:26" hidden="1" x14ac:dyDescent="0.3">
      <c r="K216" s="50"/>
    </row>
    <row r="217" spans="11:26" hidden="1" x14ac:dyDescent="0.3">
      <c r="K217" s="50"/>
    </row>
    <row r="218" spans="11:26" hidden="1" x14ac:dyDescent="0.3">
      <c r="K218" s="50"/>
    </row>
    <row r="219" spans="11:26" hidden="1" x14ac:dyDescent="0.3">
      <c r="K219" s="50"/>
    </row>
    <row r="220" spans="11:26" hidden="1" x14ac:dyDescent="0.3">
      <c r="K220" s="50"/>
    </row>
    <row r="221" spans="11:26" hidden="1" x14ac:dyDescent="0.3">
      <c r="K221" s="50"/>
    </row>
    <row r="222" spans="11:26" hidden="1" x14ac:dyDescent="0.3">
      <c r="K222" s="208"/>
      <c r="L222" s="200"/>
      <c r="M222" s="200"/>
      <c r="N222" s="201"/>
      <c r="O222" s="201"/>
      <c r="P222" s="201"/>
      <c r="Q222" s="201"/>
      <c r="R222" s="201"/>
      <c r="S222" s="201"/>
      <c r="T222" s="201"/>
      <c r="U222" s="201"/>
      <c r="V222" s="201"/>
      <c r="W222" s="201"/>
      <c r="X222" s="201"/>
      <c r="Y222" s="201"/>
      <c r="Z222" s="201"/>
    </row>
    <row r="223" spans="11:26" hidden="1" x14ac:dyDescent="0.3">
      <c r="K223" s="50"/>
    </row>
    <row r="224" spans="11:26" hidden="1" x14ac:dyDescent="0.3">
      <c r="K224" s="50"/>
    </row>
    <row r="225" spans="11:26" hidden="1" x14ac:dyDescent="0.3">
      <c r="K225" s="50"/>
    </row>
    <row r="226" spans="11:26" hidden="1" x14ac:dyDescent="0.3">
      <c r="K226" s="50"/>
    </row>
    <row r="227" spans="11:26" hidden="1" x14ac:dyDescent="0.3">
      <c r="K227" s="50"/>
    </row>
    <row r="228" spans="11:26" hidden="1" x14ac:dyDescent="0.3">
      <c r="K228" s="50"/>
    </row>
    <row r="229" spans="11:26" hidden="1" x14ac:dyDescent="0.3">
      <c r="K229" s="50"/>
    </row>
    <row r="230" spans="11:26" hidden="1" x14ac:dyDescent="0.3">
      <c r="K230" s="50"/>
    </row>
    <row r="231" spans="11:26" hidden="1" x14ac:dyDescent="0.3">
      <c r="K231" s="50"/>
    </row>
    <row r="232" spans="11:26" hidden="1" x14ac:dyDescent="0.3">
      <c r="K232" s="50"/>
    </row>
    <row r="233" spans="11:26" hidden="1" x14ac:dyDescent="0.3">
      <c r="K233" s="50"/>
    </row>
    <row r="234" spans="11:26" hidden="1" x14ac:dyDescent="0.3">
      <c r="K234" s="208"/>
      <c r="L234" s="200"/>
      <c r="M234" s="200"/>
      <c r="N234" s="201"/>
      <c r="O234" s="201"/>
      <c r="P234" s="201"/>
      <c r="Q234" s="201"/>
      <c r="R234" s="201"/>
      <c r="S234" s="201"/>
      <c r="T234" s="201"/>
      <c r="U234" s="201"/>
      <c r="V234" s="201"/>
      <c r="W234" s="201"/>
      <c r="X234" s="201"/>
      <c r="Y234" s="201"/>
      <c r="Z234" s="201"/>
    </row>
    <row r="235" spans="11:26" hidden="1" x14ac:dyDescent="0.3">
      <c r="K235" s="50"/>
    </row>
    <row r="236" spans="11:26" hidden="1" x14ac:dyDescent="0.3">
      <c r="K236" s="50"/>
    </row>
    <row r="237" spans="11:26" hidden="1" x14ac:dyDescent="0.3">
      <c r="K237" s="50"/>
    </row>
    <row r="238" spans="11:26" hidden="1" x14ac:dyDescent="0.3">
      <c r="K238" s="50"/>
    </row>
    <row r="239" spans="11:26" hidden="1" x14ac:dyDescent="0.3">
      <c r="K239" s="50"/>
    </row>
    <row r="240" spans="11:26" hidden="1" x14ac:dyDescent="0.3">
      <c r="K240" s="50"/>
    </row>
    <row r="241" spans="11:11" hidden="1" x14ac:dyDescent="0.3">
      <c r="K241" s="50"/>
    </row>
    <row r="242" spans="11:11" hidden="1" x14ac:dyDescent="0.3">
      <c r="K242" s="50"/>
    </row>
    <row r="243" spans="11:11" hidden="1" x14ac:dyDescent="0.3">
      <c r="K243" s="50"/>
    </row>
    <row r="244" spans="11:11" hidden="1" x14ac:dyDescent="0.3">
      <c r="K244" s="50"/>
    </row>
    <row r="245" spans="11:11" hidden="1" x14ac:dyDescent="0.3">
      <c r="K245" s="50"/>
    </row>
    <row r="246" spans="11:11" hidden="1" x14ac:dyDescent="0.3">
      <c r="K246" s="50"/>
    </row>
    <row r="247" spans="11:11" hidden="1" x14ac:dyDescent="0.3">
      <c r="K247" s="50"/>
    </row>
    <row r="248" spans="11:11" hidden="1" x14ac:dyDescent="0.3">
      <c r="K248" s="50"/>
    </row>
    <row r="249" spans="11:11" hidden="1" x14ac:dyDescent="0.3"/>
    <row r="250" spans="11:11" hidden="1" x14ac:dyDescent="0.3"/>
    <row r="251" spans="11:11" hidden="1" x14ac:dyDescent="0.3"/>
    <row r="252" spans="11:11" hidden="1" x14ac:dyDescent="0.3"/>
    <row r="253" spans="11:11" hidden="1" x14ac:dyDescent="0.3"/>
    <row r="254" spans="11:11" hidden="1" x14ac:dyDescent="0.3"/>
    <row r="255" spans="11:11" hidden="1" x14ac:dyDescent="0.3"/>
    <row r="256" spans="11:11" hidden="1" x14ac:dyDescent="0.3"/>
    <row r="257" spans="11:11" hidden="1" x14ac:dyDescent="0.3"/>
    <row r="258" spans="11:11" ht="12.75" hidden="1" customHeight="1" x14ac:dyDescent="0.3">
      <c r="K258" s="50"/>
    </row>
    <row r="259" spans="11:11" hidden="1" x14ac:dyDescent="0.3">
      <c r="K259" s="50"/>
    </row>
    <row r="260" spans="11:11" hidden="1" x14ac:dyDescent="0.3">
      <c r="K260" s="50"/>
    </row>
    <row r="261" spans="11:11" hidden="1" x14ac:dyDescent="0.3"/>
    <row r="262" spans="11:11" hidden="1" x14ac:dyDescent="0.3"/>
    <row r="263" spans="11:11" hidden="1" x14ac:dyDescent="0.3"/>
    <row r="264" spans="11:11" hidden="1" x14ac:dyDescent="0.3"/>
    <row r="265" spans="11:11" hidden="1" x14ac:dyDescent="0.3"/>
    <row r="266" spans="11:11" hidden="1" x14ac:dyDescent="0.3"/>
    <row r="267" spans="11:11" hidden="1" x14ac:dyDescent="0.3"/>
    <row r="268" spans="11:11" hidden="1" x14ac:dyDescent="0.3"/>
    <row r="269" spans="11:11" hidden="1" x14ac:dyDescent="0.3"/>
    <row r="270" spans="11:11" hidden="1" x14ac:dyDescent="0.3"/>
    <row r="271" spans="11:11" hidden="1" x14ac:dyDescent="0.3"/>
    <row r="272" spans="11:11" hidden="1" x14ac:dyDescent="0.3"/>
    <row r="273" hidden="1" x14ac:dyDescent="0.3"/>
    <row r="274" hidden="1" x14ac:dyDescent="0.3"/>
    <row r="275" hidden="1" x14ac:dyDescent="0.3"/>
    <row r="276" hidden="1" x14ac:dyDescent="0.3"/>
    <row r="277" hidden="1" x14ac:dyDescent="0.3"/>
    <row r="278" hidden="1" x14ac:dyDescent="0.3"/>
    <row r="279" hidden="1" x14ac:dyDescent="0.3"/>
    <row r="280" hidden="1" x14ac:dyDescent="0.3"/>
    <row r="281" hidden="1" x14ac:dyDescent="0.3"/>
    <row r="282" hidden="1" x14ac:dyDescent="0.3"/>
    <row r="283" hidden="1" x14ac:dyDescent="0.3"/>
    <row r="284" hidden="1" x14ac:dyDescent="0.3"/>
    <row r="285" hidden="1" x14ac:dyDescent="0.3"/>
    <row r="286" hidden="1" x14ac:dyDescent="0.3"/>
    <row r="287" hidden="1" x14ac:dyDescent="0.3"/>
    <row r="288" hidden="1" x14ac:dyDescent="0.3"/>
    <row r="289" hidden="1" x14ac:dyDescent="0.3"/>
    <row r="290" hidden="1" x14ac:dyDescent="0.3"/>
    <row r="291" hidden="1" x14ac:dyDescent="0.3"/>
    <row r="292" hidden="1" x14ac:dyDescent="0.3"/>
    <row r="293" hidden="1" x14ac:dyDescent="0.3"/>
    <row r="294" hidden="1" x14ac:dyDescent="0.3"/>
    <row r="295" hidden="1" x14ac:dyDescent="0.3"/>
    <row r="296" hidden="1" x14ac:dyDescent="0.3"/>
    <row r="297" hidden="1" x14ac:dyDescent="0.3"/>
    <row r="298" hidden="1" x14ac:dyDescent="0.3"/>
    <row r="299" hidden="1" x14ac:dyDescent="0.3"/>
    <row r="300" hidden="1" x14ac:dyDescent="0.3"/>
    <row r="301" hidden="1" x14ac:dyDescent="0.3"/>
    <row r="302" hidden="1" x14ac:dyDescent="0.3"/>
    <row r="303" hidden="1" x14ac:dyDescent="0.3"/>
    <row r="304" hidden="1" x14ac:dyDescent="0.3"/>
    <row r="305" spans="26:26" hidden="1" x14ac:dyDescent="0.3"/>
    <row r="306" spans="26:26" hidden="1" x14ac:dyDescent="0.3"/>
    <row r="307" spans="26:26" hidden="1" x14ac:dyDescent="0.3"/>
    <row r="308" spans="26:26" hidden="1" x14ac:dyDescent="0.3"/>
    <row r="309" spans="26:26" hidden="1" x14ac:dyDescent="0.3"/>
    <row r="310" spans="26:26" hidden="1" x14ac:dyDescent="0.3"/>
    <row r="311" spans="26:26" hidden="1" x14ac:dyDescent="0.3"/>
    <row r="312" spans="26:26" hidden="1" x14ac:dyDescent="0.3"/>
    <row r="313" spans="26:26" hidden="1" x14ac:dyDescent="0.3"/>
    <row r="314" spans="26:26" hidden="1" x14ac:dyDescent="0.3"/>
    <row r="315" spans="26:26" hidden="1" x14ac:dyDescent="0.3">
      <c r="Z315" s="43">
        <v>5468.7226019783229</v>
      </c>
    </row>
    <row r="316" spans="26:26" hidden="1" x14ac:dyDescent="0.3">
      <c r="Z316" s="42" t="b">
        <f>Z315=K20</f>
        <v>0</v>
      </c>
    </row>
    <row r="317" spans="26:26" hidden="1" x14ac:dyDescent="0.3"/>
    <row r="318" spans="26:26" hidden="1" x14ac:dyDescent="0.3"/>
    <row r="319" spans="26:26" hidden="1" x14ac:dyDescent="0.3"/>
    <row r="320" spans="26:26" hidden="1" x14ac:dyDescent="0.3"/>
    <row r="321" hidden="1" x14ac:dyDescent="0.3"/>
    <row r="322" hidden="1" x14ac:dyDescent="0.3"/>
    <row r="323" hidden="1" x14ac:dyDescent="0.3"/>
    <row r="324" hidden="1" x14ac:dyDescent="0.3"/>
    <row r="325" hidden="1" x14ac:dyDescent="0.3"/>
    <row r="326" hidden="1" x14ac:dyDescent="0.3"/>
    <row r="327" hidden="1" x14ac:dyDescent="0.3"/>
    <row r="328" hidden="1" x14ac:dyDescent="0.3"/>
    <row r="329" hidden="1" x14ac:dyDescent="0.3"/>
    <row r="330" hidden="1" x14ac:dyDescent="0.3"/>
    <row r="331" hidden="1" x14ac:dyDescent="0.3"/>
    <row r="332" hidden="1" x14ac:dyDescent="0.3"/>
    <row r="333" hidden="1" x14ac:dyDescent="0.3"/>
    <row r="334" hidden="1" x14ac:dyDescent="0.3"/>
    <row r="335" hidden="1" x14ac:dyDescent="0.3"/>
    <row r="336" hidden="1" x14ac:dyDescent="0.3"/>
    <row r="337" hidden="1" x14ac:dyDescent="0.3"/>
    <row r="338" hidden="1" x14ac:dyDescent="0.3"/>
    <row r="339" hidden="1" x14ac:dyDescent="0.3"/>
    <row r="340" hidden="1" x14ac:dyDescent="0.3"/>
    <row r="341" hidden="1" x14ac:dyDescent="0.3"/>
    <row r="342" hidden="1" x14ac:dyDescent="0.3"/>
    <row r="343" hidden="1" x14ac:dyDescent="0.3"/>
    <row r="344" hidden="1" x14ac:dyDescent="0.3"/>
    <row r="345" hidden="1" x14ac:dyDescent="0.3"/>
    <row r="346" hidden="1" x14ac:dyDescent="0.3"/>
    <row r="347" hidden="1" x14ac:dyDescent="0.3"/>
    <row r="348" hidden="1" x14ac:dyDescent="0.3"/>
    <row r="349" hidden="1" x14ac:dyDescent="0.3"/>
    <row r="350" hidden="1" x14ac:dyDescent="0.3"/>
    <row r="351" hidden="1" x14ac:dyDescent="0.3"/>
    <row r="352" hidden="1" x14ac:dyDescent="0.3"/>
    <row r="353" hidden="1" x14ac:dyDescent="0.3"/>
    <row r="354" hidden="1" x14ac:dyDescent="0.3"/>
    <row r="355" hidden="1" x14ac:dyDescent="0.3"/>
    <row r="356" hidden="1" x14ac:dyDescent="0.3"/>
    <row r="357" hidden="1" x14ac:dyDescent="0.3"/>
    <row r="358" hidden="1" x14ac:dyDescent="0.3"/>
    <row r="359" hidden="1" x14ac:dyDescent="0.3"/>
    <row r="360" hidden="1" x14ac:dyDescent="0.3"/>
    <row r="361" hidden="1" x14ac:dyDescent="0.3"/>
    <row r="362" x14ac:dyDescent="0.3"/>
    <row r="363" x14ac:dyDescent="0.3"/>
    <row r="364" x14ac:dyDescent="0.3"/>
    <row r="365" hidden="1" x14ac:dyDescent="0.3"/>
    <row r="366" hidden="1" x14ac:dyDescent="0.3"/>
    <row r="367" hidden="1" x14ac:dyDescent="0.3"/>
  </sheetData>
  <mergeCells count="2">
    <mergeCell ref="B3:M3"/>
    <mergeCell ref="B2:M2"/>
  </mergeCells>
  <printOptions horizontalCentered="1" verticalCentered="1"/>
  <pageMargins left="0.39370078740157483" right="0.19685039370078741" top="0.19685039370078741" bottom="0.15748031496062992" header="0" footer="8.1889763779527556"/>
  <pageSetup scale="60"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79998168889431442"/>
  </sheetPr>
  <dimension ref="A1:O56"/>
  <sheetViews>
    <sheetView showGridLines="0" zoomScaleNormal="100" workbookViewId="0">
      <selection activeCell="B5" sqref="B5"/>
    </sheetView>
  </sheetViews>
  <sheetFormatPr baseColWidth="10" defaultColWidth="0" defaultRowHeight="12.75" customHeight="1" zeroHeight="1" x14ac:dyDescent="0.2"/>
  <cols>
    <col min="1" max="1" width="1" style="212" customWidth="1"/>
    <col min="2" max="2" width="40.5703125" style="212" customWidth="1"/>
    <col min="3" max="12" width="13.7109375" style="213" customWidth="1"/>
    <col min="13" max="13" width="2.28515625" style="212" customWidth="1"/>
    <col min="14" max="14" width="15.5703125" style="212" hidden="1" customWidth="1"/>
    <col min="15" max="15" width="12.7109375" style="212" hidden="1" customWidth="1"/>
    <col min="16" max="16384" width="11.42578125" style="212" hidden="1"/>
  </cols>
  <sheetData>
    <row r="1" spans="2:14" ht="18" customHeight="1" x14ac:dyDescent="0.2"/>
    <row r="2" spans="2:14" ht="27.75" customHeight="1" x14ac:dyDescent="0.2">
      <c r="B2" s="413" t="s">
        <v>84</v>
      </c>
      <c r="C2" s="413"/>
      <c r="D2" s="413"/>
      <c r="E2" s="413"/>
      <c r="F2" s="413"/>
      <c r="G2" s="413"/>
      <c r="H2" s="413"/>
      <c r="I2" s="413"/>
      <c r="J2" s="413"/>
      <c r="K2" s="413"/>
      <c r="L2" s="413"/>
    </row>
    <row r="3" spans="2:14" ht="21.75" customHeight="1" x14ac:dyDescent="0.2">
      <c r="B3" s="412" t="s">
        <v>85</v>
      </c>
      <c r="C3" s="412"/>
      <c r="D3" s="412"/>
      <c r="E3" s="412"/>
      <c r="F3" s="412"/>
      <c r="G3" s="412"/>
      <c r="H3" s="412"/>
      <c r="I3" s="412"/>
      <c r="J3" s="412"/>
      <c r="K3" s="412"/>
      <c r="L3" s="412"/>
    </row>
    <row r="4" spans="2:14" ht="10.5" customHeight="1" x14ac:dyDescent="0.35">
      <c r="B4" s="411"/>
      <c r="C4" s="411"/>
      <c r="D4" s="411"/>
      <c r="E4" s="411"/>
      <c r="F4" s="411"/>
      <c r="G4" s="411"/>
      <c r="H4" s="411"/>
      <c r="I4" s="411"/>
      <c r="J4" s="411"/>
      <c r="K4" s="411"/>
      <c r="L4" s="411"/>
    </row>
    <row r="5" spans="2:14" ht="22.5" customHeight="1" x14ac:dyDescent="0.25">
      <c r="B5" s="307" t="s">
        <v>71</v>
      </c>
      <c r="C5" s="308">
        <v>2011</v>
      </c>
      <c r="D5" s="308">
        <v>2012</v>
      </c>
      <c r="E5" s="309">
        <v>2013</v>
      </c>
      <c r="F5" s="310">
        <v>2014</v>
      </c>
      <c r="G5" s="311">
        <v>2015</v>
      </c>
      <c r="H5" s="312">
        <v>2016</v>
      </c>
      <c r="I5" s="313">
        <v>2017</v>
      </c>
      <c r="J5" s="314">
        <v>2018</v>
      </c>
      <c r="K5" s="315">
        <v>2019</v>
      </c>
      <c r="L5" s="315">
        <v>2020</v>
      </c>
    </row>
    <row r="6" spans="2:14" ht="4.5" customHeight="1" x14ac:dyDescent="0.25">
      <c r="B6" s="316"/>
      <c r="C6" s="317"/>
      <c r="D6" s="317"/>
      <c r="E6" s="318"/>
      <c r="F6" s="319"/>
      <c r="G6" s="320"/>
      <c r="H6" s="321"/>
      <c r="I6" s="322"/>
      <c r="J6" s="323"/>
      <c r="K6" s="324"/>
      <c r="L6" s="324"/>
    </row>
    <row r="7" spans="2:14" ht="19.5" customHeight="1" x14ac:dyDescent="0.25">
      <c r="B7" s="325" t="s">
        <v>31</v>
      </c>
      <c r="C7" s="326">
        <v>901990</v>
      </c>
      <c r="D7" s="326">
        <v>988621</v>
      </c>
      <c r="E7" s="327">
        <v>1132639.04</v>
      </c>
      <c r="F7" s="328">
        <v>987036</v>
      </c>
      <c r="G7" s="329">
        <v>1175566</v>
      </c>
      <c r="H7" s="330">
        <v>1226703</v>
      </c>
      <c r="I7" s="331">
        <v>1353736</v>
      </c>
      <c r="J7" s="332">
        <v>1409303</v>
      </c>
      <c r="K7" s="329">
        <v>1478551</v>
      </c>
      <c r="L7" s="329">
        <v>1549292</v>
      </c>
      <c r="N7" s="214"/>
    </row>
    <row r="8" spans="2:14" ht="19.5" customHeight="1" x14ac:dyDescent="0.25">
      <c r="B8" s="325" t="s">
        <v>32</v>
      </c>
      <c r="C8" s="326">
        <v>963207</v>
      </c>
      <c r="D8" s="326">
        <v>1082623</v>
      </c>
      <c r="E8" s="327">
        <v>1095671</v>
      </c>
      <c r="F8" s="328">
        <v>1154900</v>
      </c>
      <c r="G8" s="329">
        <v>1221736</v>
      </c>
      <c r="H8" s="330">
        <v>1395587</v>
      </c>
      <c r="I8" s="331">
        <v>1399949</v>
      </c>
      <c r="J8" s="332">
        <v>1446304</v>
      </c>
      <c r="K8" s="332">
        <v>1508200</v>
      </c>
      <c r="L8" s="332">
        <v>1652800</v>
      </c>
      <c r="N8" s="214"/>
    </row>
    <row r="9" spans="2:14" ht="19.5" customHeight="1" x14ac:dyDescent="0.25">
      <c r="B9" s="325" t="s">
        <v>33</v>
      </c>
      <c r="C9" s="326">
        <v>1095640</v>
      </c>
      <c r="D9" s="326">
        <v>1198013</v>
      </c>
      <c r="E9" s="327">
        <v>1184058</v>
      </c>
      <c r="F9" s="328">
        <v>1338900</v>
      </c>
      <c r="G9" s="329">
        <v>1411197</v>
      </c>
      <c r="H9" s="330">
        <v>1491736</v>
      </c>
      <c r="I9" s="331">
        <v>1599116</v>
      </c>
      <c r="J9" s="332">
        <v>1602388.9999999998</v>
      </c>
      <c r="K9" s="332">
        <v>1760231.9999999995</v>
      </c>
      <c r="L9" s="332">
        <v>1677820</v>
      </c>
      <c r="N9" s="214"/>
    </row>
    <row r="10" spans="2:14" ht="19.5" customHeight="1" x14ac:dyDescent="0.25">
      <c r="B10" s="325" t="s">
        <v>34</v>
      </c>
      <c r="C10" s="326">
        <v>1051910</v>
      </c>
      <c r="D10" s="326">
        <v>1138974</v>
      </c>
      <c r="E10" s="327">
        <v>1263011</v>
      </c>
      <c r="F10" s="328">
        <v>1295212</v>
      </c>
      <c r="G10" s="329">
        <v>1346627</v>
      </c>
      <c r="H10" s="330">
        <v>1482653</v>
      </c>
      <c r="I10" s="331">
        <v>1529344</v>
      </c>
      <c r="J10" s="332">
        <v>1703507.9999999998</v>
      </c>
      <c r="K10" s="332">
        <v>1723210</v>
      </c>
      <c r="L10" s="332">
        <v>1200924.9999999998</v>
      </c>
      <c r="N10" s="215"/>
    </row>
    <row r="11" spans="2:14" ht="19.5" customHeight="1" x14ac:dyDescent="0.25">
      <c r="B11" s="333" t="s">
        <v>35</v>
      </c>
      <c r="C11" s="326">
        <v>1195085</v>
      </c>
      <c r="D11" s="326">
        <v>1239574</v>
      </c>
      <c r="E11" s="327">
        <v>1326300</v>
      </c>
      <c r="F11" s="328">
        <v>1441157</v>
      </c>
      <c r="G11" s="329">
        <v>1508529</v>
      </c>
      <c r="H11" s="330">
        <v>1637804</v>
      </c>
      <c r="I11" s="331">
        <v>1752203</v>
      </c>
      <c r="J11" s="332">
        <v>1780472.9999999998</v>
      </c>
      <c r="K11" s="332">
        <v>1866352.0000000002</v>
      </c>
      <c r="L11" s="332">
        <v>1627555.9999999998</v>
      </c>
      <c r="N11" s="215"/>
    </row>
    <row r="12" spans="2:14" ht="19.5" customHeight="1" x14ac:dyDescent="0.25">
      <c r="B12" s="325" t="s">
        <v>36</v>
      </c>
      <c r="C12" s="326">
        <v>1058439</v>
      </c>
      <c r="D12" s="326">
        <v>1153351</v>
      </c>
      <c r="E12" s="327">
        <v>1205283</v>
      </c>
      <c r="F12" s="328">
        <v>1328883</v>
      </c>
      <c r="G12" s="329">
        <v>1426903</v>
      </c>
      <c r="H12" s="330">
        <v>1490844</v>
      </c>
      <c r="I12" s="331">
        <v>1585548</v>
      </c>
      <c r="J12" s="332">
        <v>1673347.0000000002</v>
      </c>
      <c r="K12" s="332">
        <v>1714832.9999999998</v>
      </c>
      <c r="L12" s="332">
        <v>1824714</v>
      </c>
      <c r="N12" s="215"/>
    </row>
    <row r="13" spans="2:14" ht="19.5" customHeight="1" x14ac:dyDescent="0.25">
      <c r="B13" s="325" t="s">
        <v>37</v>
      </c>
      <c r="C13" s="326">
        <v>1094397</v>
      </c>
      <c r="D13" s="326">
        <v>1177572</v>
      </c>
      <c r="E13" s="327">
        <v>1254344</v>
      </c>
      <c r="F13" s="328">
        <v>1343577</v>
      </c>
      <c r="G13" s="329">
        <v>1405623</v>
      </c>
      <c r="H13" s="330">
        <v>1496017</v>
      </c>
      <c r="I13" s="331">
        <v>1611307</v>
      </c>
      <c r="J13" s="332">
        <v>1693560.9999999998</v>
      </c>
      <c r="K13" s="332">
        <v>1771827</v>
      </c>
      <c r="L13" s="332"/>
      <c r="N13" s="215"/>
    </row>
    <row r="14" spans="2:14" ht="19.5" customHeight="1" x14ac:dyDescent="0.25">
      <c r="B14" s="325" t="s">
        <v>38</v>
      </c>
      <c r="C14" s="326">
        <v>1113156</v>
      </c>
      <c r="D14" s="326">
        <v>1144405</v>
      </c>
      <c r="E14" s="327">
        <v>1237529</v>
      </c>
      <c r="F14" s="328">
        <v>1339658</v>
      </c>
      <c r="G14" s="329">
        <v>1426547</v>
      </c>
      <c r="H14" s="330">
        <v>1532118</v>
      </c>
      <c r="I14" s="331">
        <v>1626682</v>
      </c>
      <c r="J14" s="332">
        <v>1668574</v>
      </c>
      <c r="K14" s="332">
        <v>1749886.9999999998</v>
      </c>
      <c r="L14" s="332"/>
      <c r="N14" s="215"/>
    </row>
    <row r="15" spans="2:14" ht="19.5" customHeight="1" x14ac:dyDescent="0.25">
      <c r="B15" s="325" t="s">
        <v>39</v>
      </c>
      <c r="C15" s="326">
        <v>1058699</v>
      </c>
      <c r="D15" s="326">
        <v>1114196</v>
      </c>
      <c r="E15" s="327">
        <v>1227017</v>
      </c>
      <c r="F15" s="328">
        <v>1346661</v>
      </c>
      <c r="G15" s="329">
        <v>1401538</v>
      </c>
      <c r="H15" s="330">
        <v>1482499</v>
      </c>
      <c r="I15" s="331">
        <v>1561675</v>
      </c>
      <c r="J15" s="332">
        <v>1627447</v>
      </c>
      <c r="K15" s="332">
        <v>1726203</v>
      </c>
      <c r="L15" s="332"/>
    </row>
    <row r="16" spans="2:14" ht="19.5" customHeight="1" x14ac:dyDescent="0.25">
      <c r="B16" s="325" t="s">
        <v>40</v>
      </c>
      <c r="C16" s="326">
        <v>1136461</v>
      </c>
      <c r="D16" s="326">
        <v>1219589</v>
      </c>
      <c r="E16" s="327">
        <v>1290138</v>
      </c>
      <c r="F16" s="328">
        <v>1382683</v>
      </c>
      <c r="G16" s="329">
        <v>1475930</v>
      </c>
      <c r="H16" s="330">
        <v>1598292</v>
      </c>
      <c r="I16" s="331">
        <v>1665763</v>
      </c>
      <c r="J16" s="332">
        <v>1751252</v>
      </c>
      <c r="K16" s="332">
        <v>1813643</v>
      </c>
      <c r="L16" s="332"/>
    </row>
    <row r="17" spans="2:14" ht="19.5" customHeight="1" x14ac:dyDescent="0.25">
      <c r="B17" s="325" t="s">
        <v>41</v>
      </c>
      <c r="C17" s="326">
        <v>1034822</v>
      </c>
      <c r="D17" s="326">
        <v>1100290</v>
      </c>
      <c r="E17" s="327">
        <v>1210168</v>
      </c>
      <c r="F17" s="328">
        <v>1277790</v>
      </c>
      <c r="G17" s="329">
        <v>1370972</v>
      </c>
      <c r="H17" s="330">
        <v>1482301</v>
      </c>
      <c r="I17" s="331">
        <v>1554344</v>
      </c>
      <c r="J17" s="332">
        <v>1608269.0000000005</v>
      </c>
      <c r="K17" s="332">
        <v>1721109.9999999998</v>
      </c>
      <c r="L17" s="332"/>
    </row>
    <row r="18" spans="2:14" ht="19.5" customHeight="1" x14ac:dyDescent="0.25">
      <c r="B18" s="325" t="s">
        <v>42</v>
      </c>
      <c r="C18" s="326">
        <v>1278581</v>
      </c>
      <c r="D18" s="326">
        <v>1363416</v>
      </c>
      <c r="E18" s="327">
        <v>1433816</v>
      </c>
      <c r="F18" s="328">
        <v>1538148</v>
      </c>
      <c r="G18" s="329">
        <v>1626672</v>
      </c>
      <c r="H18" s="330">
        <v>1820595</v>
      </c>
      <c r="I18" s="331">
        <v>1868958</v>
      </c>
      <c r="J18" s="332">
        <v>1948901</v>
      </c>
      <c r="K18" s="332">
        <v>2022271.9999999995</v>
      </c>
      <c r="L18" s="332"/>
      <c r="M18" s="214"/>
      <c r="N18" s="216"/>
    </row>
    <row r="19" spans="2:14" ht="6.75" customHeight="1" x14ac:dyDescent="0.25">
      <c r="B19" s="334"/>
      <c r="C19" s="335"/>
      <c r="D19" s="335"/>
      <c r="E19" s="336"/>
      <c r="F19" s="337"/>
      <c r="G19" s="338"/>
      <c r="H19" s="339"/>
      <c r="I19" s="340"/>
      <c r="J19" s="341"/>
      <c r="K19" s="332"/>
      <c r="L19" s="332"/>
      <c r="M19" s="214"/>
    </row>
    <row r="20" spans="2:14" ht="20.25" customHeight="1" x14ac:dyDescent="0.25">
      <c r="B20" s="342" t="s">
        <v>69</v>
      </c>
      <c r="C20" s="343">
        <f>SUM(C7:C18)</f>
        <v>12982387</v>
      </c>
      <c r="D20" s="343">
        <f t="shared" ref="D20:K20" si="0">SUM(D7:D18)</f>
        <v>13920624</v>
      </c>
      <c r="E20" s="344">
        <f t="shared" si="0"/>
        <v>14859974.039999999</v>
      </c>
      <c r="F20" s="345">
        <f t="shared" si="0"/>
        <v>15774605</v>
      </c>
      <c r="G20" s="346">
        <f t="shared" si="0"/>
        <v>16797840</v>
      </c>
      <c r="H20" s="347">
        <f t="shared" si="0"/>
        <v>18137149</v>
      </c>
      <c r="I20" s="348">
        <f t="shared" si="0"/>
        <v>19108625</v>
      </c>
      <c r="J20" s="349">
        <f t="shared" si="0"/>
        <v>19913328</v>
      </c>
      <c r="K20" s="350">
        <f t="shared" si="0"/>
        <v>20856320</v>
      </c>
      <c r="L20" s="350">
        <f t="shared" ref="L20" si="1">SUM(L7:L18)</f>
        <v>9533107</v>
      </c>
      <c r="N20" s="217"/>
    </row>
    <row r="21" spans="2:14" ht="20.25" customHeight="1" x14ac:dyDescent="0.25">
      <c r="B21" s="351" t="str">
        <f>'1. Monto'!B21</f>
        <v>Acumulado  Enero - Junio</v>
      </c>
      <c r="C21" s="352">
        <f t="shared" ref="C21:K21" si="2">SUM(C7:C12)</f>
        <v>6266271</v>
      </c>
      <c r="D21" s="352">
        <f t="shared" si="2"/>
        <v>6801156</v>
      </c>
      <c r="E21" s="352">
        <f t="shared" si="2"/>
        <v>7206962.04</v>
      </c>
      <c r="F21" s="352">
        <f t="shared" si="2"/>
        <v>7546088</v>
      </c>
      <c r="G21" s="352">
        <f t="shared" si="2"/>
        <v>8090558</v>
      </c>
      <c r="H21" s="352">
        <f t="shared" si="2"/>
        <v>8725327</v>
      </c>
      <c r="I21" s="352">
        <f t="shared" si="2"/>
        <v>9219896</v>
      </c>
      <c r="J21" s="352">
        <f t="shared" si="2"/>
        <v>9615324</v>
      </c>
      <c r="K21" s="352">
        <f t="shared" si="2"/>
        <v>10051378</v>
      </c>
      <c r="L21" s="352">
        <f>SUM(L7:L12)</f>
        <v>9533107</v>
      </c>
      <c r="M21" s="214"/>
    </row>
    <row r="22" spans="2:14" ht="20.25" customHeight="1" x14ac:dyDescent="0.25">
      <c r="B22" s="353" t="str">
        <f>'1. Monto'!B22</f>
        <v>Tasa de crecimiento  Enero - Junio</v>
      </c>
      <c r="C22" s="354"/>
      <c r="D22" s="355">
        <f>D21/C21-1</f>
        <v>8.5359378807587483E-2</v>
      </c>
      <c r="E22" s="355">
        <f t="shared" ref="E22:L22" si="3">E21/D21-1</f>
        <v>5.9667215396911999E-2</v>
      </c>
      <c r="F22" s="355">
        <f t="shared" si="3"/>
        <v>4.7055327628727106E-2</v>
      </c>
      <c r="G22" s="355">
        <f t="shared" si="3"/>
        <v>7.2152617356171733E-2</v>
      </c>
      <c r="H22" s="355">
        <f t="shared" si="3"/>
        <v>7.845800005388992E-2</v>
      </c>
      <c r="I22" s="355">
        <f t="shared" si="3"/>
        <v>5.6682001717528685E-2</v>
      </c>
      <c r="J22" s="355">
        <f t="shared" si="3"/>
        <v>4.2888553189754042E-2</v>
      </c>
      <c r="K22" s="356">
        <f t="shared" si="3"/>
        <v>4.5349901885781474E-2</v>
      </c>
      <c r="L22" s="356">
        <f t="shared" si="3"/>
        <v>-5.1562183812010609E-2</v>
      </c>
    </row>
    <row r="23" spans="2:14" s="220" customFormat="1" ht="18.75" x14ac:dyDescent="0.3">
      <c r="B23" s="218"/>
      <c r="C23" s="219"/>
      <c r="D23" s="219"/>
      <c r="E23" s="219"/>
      <c r="F23" s="219"/>
      <c r="G23" s="219"/>
      <c r="H23" s="219"/>
      <c r="I23" s="219"/>
      <c r="J23" s="219"/>
      <c r="K23" s="219"/>
      <c r="L23" s="219"/>
    </row>
    <row r="24" spans="2:14" ht="18.75" x14ac:dyDescent="0.3">
      <c r="B24" s="221" t="s">
        <v>70</v>
      </c>
      <c r="C24" s="222"/>
      <c r="D24" s="222"/>
      <c r="E24" s="222"/>
      <c r="F24" s="222"/>
      <c r="G24" s="222"/>
      <c r="H24" s="222"/>
      <c r="I24" s="222"/>
      <c r="J24" s="222"/>
      <c r="K24" s="222"/>
      <c r="L24" s="222"/>
    </row>
    <row r="25" spans="2:14" ht="18.75" x14ac:dyDescent="0.3">
      <c r="B25" s="221" t="s">
        <v>21</v>
      </c>
      <c r="C25" s="222"/>
      <c r="D25" s="222"/>
      <c r="E25" s="222"/>
      <c r="F25" s="222"/>
      <c r="G25" s="222"/>
      <c r="H25" s="222"/>
      <c r="I25" s="222"/>
      <c r="J25" s="222"/>
      <c r="K25" s="222"/>
      <c r="L25" s="222"/>
    </row>
    <row r="26" spans="2:14" hidden="1" x14ac:dyDescent="0.2">
      <c r="B26" s="223"/>
      <c r="C26" s="224"/>
      <c r="D26" s="224"/>
      <c r="E26" s="224"/>
      <c r="F26" s="224"/>
      <c r="G26" s="224"/>
    </row>
    <row r="27" spans="2:14" hidden="1" x14ac:dyDescent="0.2"/>
    <row r="28" spans="2:14" ht="12.75" hidden="1" customHeight="1" x14ac:dyDescent="0.2"/>
    <row r="29" spans="2:14" ht="12.75" hidden="1" customHeight="1" x14ac:dyDescent="0.2"/>
    <row r="30" spans="2:14" ht="12.75" hidden="1" customHeight="1" x14ac:dyDescent="0.2"/>
    <row r="31" spans="2:14" ht="12.75" hidden="1" customHeight="1" x14ac:dyDescent="0.2"/>
    <row r="32" spans="2:14" ht="12.75" hidden="1" customHeight="1" x14ac:dyDescent="0.2"/>
    <row r="33" ht="12.75" hidden="1" customHeight="1" x14ac:dyDescent="0.2"/>
    <row r="34" ht="12.75" hidden="1" customHeight="1" x14ac:dyDescent="0.2"/>
    <row r="35" ht="12.75" hidden="1" customHeight="1" x14ac:dyDescent="0.2"/>
    <row r="36" ht="12.75" hidden="1" customHeight="1" x14ac:dyDescent="0.2"/>
    <row r="37" ht="12.75" hidden="1" customHeight="1" x14ac:dyDescent="0.2"/>
    <row r="38" ht="12.75" hidden="1" customHeight="1" x14ac:dyDescent="0.2"/>
    <row r="39" ht="12.75" hidden="1" customHeight="1" x14ac:dyDescent="0.2"/>
    <row r="40" ht="12.75" hidden="1" customHeight="1" x14ac:dyDescent="0.2"/>
    <row r="41" ht="12.75" hidden="1" customHeight="1" x14ac:dyDescent="0.2"/>
    <row r="42" ht="12.75" hidden="1" customHeight="1" x14ac:dyDescent="0.2"/>
    <row r="43" ht="12.75" hidden="1" customHeight="1" x14ac:dyDescent="0.2"/>
    <row r="44" ht="12.75" hidden="1" customHeight="1" x14ac:dyDescent="0.2"/>
    <row r="45" ht="12.75" hidden="1" customHeight="1" x14ac:dyDescent="0.2"/>
    <row r="46" ht="12.75" hidden="1" customHeight="1" x14ac:dyDescent="0.2"/>
    <row r="47" ht="12.75" hidden="1" customHeight="1" x14ac:dyDescent="0.2"/>
    <row r="48" ht="12.75" hidden="1" customHeight="1" x14ac:dyDescent="0.2"/>
    <row r="49" ht="12.75" hidden="1" customHeight="1" x14ac:dyDescent="0.2"/>
    <row r="50" ht="12.75" customHeight="1" x14ac:dyDescent="0.2"/>
    <row r="51" ht="12.75" customHeight="1" x14ac:dyDescent="0.2"/>
    <row r="52" ht="12.75" hidden="1" customHeight="1" x14ac:dyDescent="0.2"/>
    <row r="53" ht="12.75" hidden="1" customHeight="1" x14ac:dyDescent="0.2"/>
    <row r="54" ht="12.75" hidden="1" customHeight="1" x14ac:dyDescent="0.2"/>
    <row r="55" ht="12.75" hidden="1" customHeight="1" x14ac:dyDescent="0.2"/>
    <row r="56" ht="12.75" hidden="1" customHeight="1" x14ac:dyDescent="0.2"/>
  </sheetData>
  <mergeCells count="3">
    <mergeCell ref="B4:L4"/>
    <mergeCell ref="B3:L3"/>
    <mergeCell ref="B2:L2"/>
  </mergeCells>
  <pageMargins left="0.19685039370078741" right="0.15748031496062992" top="0.55118110236220474" bottom="0.39370078740157483" header="0.31496062992125984" footer="0.31496062992125984"/>
  <pageSetup scale="67" orientation="landscape"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Hoja8">
    <tabColor theme="4" tint="0.59999389629810485"/>
  </sheetPr>
  <dimension ref="A1:AH77"/>
  <sheetViews>
    <sheetView showGridLines="0" zoomScaleNormal="100" workbookViewId="0">
      <selection activeCell="D8" sqref="D8"/>
    </sheetView>
  </sheetViews>
  <sheetFormatPr baseColWidth="10" defaultColWidth="0" defaultRowHeight="15" zeroHeight="1" x14ac:dyDescent="0.25"/>
  <cols>
    <col min="1" max="1" width="0.5703125" style="209" customWidth="1"/>
    <col min="2" max="2" width="5" style="225" customWidth="1"/>
    <col min="3" max="3" width="42.28515625" style="209" customWidth="1"/>
    <col min="4" max="9" width="12.42578125" style="209" customWidth="1"/>
    <col min="10" max="10" width="16.28515625" style="209" customWidth="1"/>
    <col min="11" max="11" width="11.42578125" style="209" customWidth="1"/>
    <col min="12" max="12" width="12.42578125" style="209" customWidth="1"/>
    <col min="13" max="13" width="1.85546875" style="209" customWidth="1"/>
    <col min="14" max="15" width="11.42578125" style="209" hidden="1" customWidth="1"/>
    <col min="16" max="16" width="11.85546875" style="209" hidden="1" customWidth="1"/>
    <col min="17" max="28" width="11.42578125" style="209" hidden="1" customWidth="1"/>
    <col min="29" max="34" width="0" style="209" hidden="1" customWidth="1"/>
    <col min="35" max="16384" width="11.42578125" style="209" hidden="1"/>
  </cols>
  <sheetData>
    <row r="1" spans="2:12" ht="11.25" customHeight="1" x14ac:dyDescent="0.25"/>
    <row r="2" spans="2:12" ht="46.5" customHeight="1" x14ac:dyDescent="0.35">
      <c r="B2" s="414" t="s">
        <v>88</v>
      </c>
      <c r="C2" s="415"/>
      <c r="D2" s="415"/>
      <c r="E2" s="415"/>
      <c r="F2" s="415"/>
      <c r="G2" s="415"/>
      <c r="H2" s="415"/>
      <c r="I2" s="415"/>
      <c r="J2" s="415"/>
      <c r="K2" s="415"/>
      <c r="L2" s="415"/>
    </row>
    <row r="3" spans="2:12" ht="21" x14ac:dyDescent="0.35">
      <c r="B3" s="416" t="s">
        <v>79</v>
      </c>
      <c r="C3" s="416"/>
      <c r="D3" s="416"/>
      <c r="E3" s="416"/>
      <c r="F3" s="416"/>
      <c r="G3" s="416"/>
      <c r="H3" s="416"/>
      <c r="I3" s="416"/>
      <c r="J3" s="416"/>
      <c r="K3" s="416"/>
      <c r="L3" s="416"/>
    </row>
    <row r="4" spans="2:12" ht="21" x14ac:dyDescent="0.35">
      <c r="B4" s="411" t="str">
        <f>Periodo</f>
        <v>Enero - Junio</v>
      </c>
      <c r="C4" s="411"/>
      <c r="D4" s="411"/>
      <c r="E4" s="411"/>
      <c r="F4" s="411"/>
      <c r="G4" s="411"/>
      <c r="H4" s="411"/>
      <c r="I4" s="411"/>
      <c r="J4" s="411"/>
      <c r="K4" s="411"/>
      <c r="L4" s="411"/>
    </row>
    <row r="5" spans="2:12" ht="9.75" customHeight="1" x14ac:dyDescent="0.3">
      <c r="B5" s="402"/>
      <c r="C5" s="402"/>
      <c r="D5" s="402"/>
      <c r="E5" s="402"/>
      <c r="F5" s="402"/>
      <c r="G5" s="402"/>
      <c r="H5" s="402"/>
      <c r="I5" s="402"/>
      <c r="J5" s="402"/>
      <c r="K5" s="402"/>
      <c r="L5" s="402"/>
    </row>
    <row r="6" spans="2:12" ht="22.5" customHeight="1" x14ac:dyDescent="0.25">
      <c r="B6" s="421" t="s">
        <v>23</v>
      </c>
      <c r="C6" s="417" t="s">
        <v>22</v>
      </c>
      <c r="D6" s="418" t="s">
        <v>80</v>
      </c>
      <c r="E6" s="419"/>
      <c r="F6" s="420"/>
      <c r="G6" s="418" t="s">
        <v>81</v>
      </c>
      <c r="H6" s="419"/>
      <c r="I6" s="420"/>
      <c r="J6" s="424" t="s">
        <v>209</v>
      </c>
      <c r="K6" s="417" t="s">
        <v>16</v>
      </c>
      <c r="L6" s="417"/>
    </row>
    <row r="7" spans="2:12" ht="25.5" customHeight="1" x14ac:dyDescent="0.25">
      <c r="B7" s="422"/>
      <c r="C7" s="421"/>
      <c r="D7" s="293">
        <v>2018</v>
      </c>
      <c r="E7" s="293">
        <v>2019</v>
      </c>
      <c r="F7" s="293">
        <v>2020</v>
      </c>
      <c r="G7" s="293">
        <v>2018</v>
      </c>
      <c r="H7" s="293">
        <v>2019</v>
      </c>
      <c r="I7" s="293">
        <v>2020</v>
      </c>
      <c r="J7" s="425"/>
      <c r="K7" s="294" t="s">
        <v>19</v>
      </c>
      <c r="L7" s="294" t="s">
        <v>20</v>
      </c>
    </row>
    <row r="8" spans="2:12" ht="21.75" customHeight="1" x14ac:dyDescent="0.25">
      <c r="B8" s="423"/>
      <c r="C8" s="389" t="s">
        <v>18</v>
      </c>
      <c r="D8" s="390">
        <f t="shared" ref="D8:J8" si="0">SUM(D9:D61)</f>
        <v>2651.2272362672406</v>
      </c>
      <c r="E8" s="390">
        <f>SUM(E9:E61)</f>
        <v>2742.4935857787227</v>
      </c>
      <c r="F8" s="390">
        <f>SUM(F9:F61)</f>
        <v>2523.2474469221447</v>
      </c>
      <c r="G8" s="390">
        <f t="shared" si="0"/>
        <v>11.942506000000002</v>
      </c>
      <c r="H8" s="390">
        <f t="shared" si="0"/>
        <v>12.054690000000003</v>
      </c>
      <c r="I8" s="390">
        <f t="shared" ref="I8" si="1">SUM(I9:I61)</f>
        <v>11.485617000000007</v>
      </c>
      <c r="J8" s="391">
        <f t="shared" si="0"/>
        <v>1</v>
      </c>
      <c r="K8" s="390">
        <f>F8-E8</f>
        <v>-219.246138856578</v>
      </c>
      <c r="L8" s="392">
        <f>IFERROR(((F8/E8)-1),0)</f>
        <v>-7.9944084461486042E-2</v>
      </c>
    </row>
    <row r="9" spans="2:12" ht="15.75" x14ac:dyDescent="0.25">
      <c r="B9" s="393">
        <v>1</v>
      </c>
      <c r="C9" s="15" t="s">
        <v>163</v>
      </c>
      <c r="D9" s="299">
        <v>2510.7959227298456</v>
      </c>
      <c r="E9" s="299">
        <v>2603.3505256198991</v>
      </c>
      <c r="F9" s="299">
        <v>2420.0832821498198</v>
      </c>
      <c r="G9" s="299">
        <v>9.2555180000000004</v>
      </c>
      <c r="H9" s="394">
        <v>9.6579930000000012</v>
      </c>
      <c r="I9" s="26">
        <v>9.1884920000000001</v>
      </c>
      <c r="J9" s="395">
        <f>(F9/$F$8)</f>
        <v>0.95911452723427326</v>
      </c>
      <c r="K9" s="299">
        <f t="shared" ref="K9:K60" si="2">F9-E9</f>
        <v>-183.26724347007939</v>
      </c>
      <c r="L9" s="396">
        <f t="shared" ref="L9:L60" si="3">IFERROR(((F9/E9)-1),0)</f>
        <v>-7.0396683683784933E-2</v>
      </c>
    </row>
    <row r="10" spans="2:12" ht="15.75" x14ac:dyDescent="0.25">
      <c r="B10" s="393">
        <v>2</v>
      </c>
      <c r="C10" s="15" t="s">
        <v>164</v>
      </c>
      <c r="D10" s="299">
        <v>23.442745340000023</v>
      </c>
      <c r="E10" s="299">
        <v>24.986871100000009</v>
      </c>
      <c r="F10" s="299">
        <v>24.363400520000006</v>
      </c>
      <c r="G10" s="299">
        <v>0.10563899999999998</v>
      </c>
      <c r="H10" s="27">
        <v>0.11154100000000002</v>
      </c>
      <c r="I10" s="26">
        <v>0.11452800000000002</v>
      </c>
      <c r="J10" s="397">
        <f t="shared" ref="J10:J60" si="4">(F10/$F$8)</f>
        <v>9.6555732374636761E-3</v>
      </c>
      <c r="K10" s="299">
        <f t="shared" si="2"/>
        <v>-0.62347058000000288</v>
      </c>
      <c r="L10" s="396">
        <f t="shared" si="3"/>
        <v>-2.4951926854099082E-2</v>
      </c>
    </row>
    <row r="11" spans="2:12" ht="15.75" x14ac:dyDescent="0.25">
      <c r="B11" s="393">
        <v>3</v>
      </c>
      <c r="C11" s="15" t="s">
        <v>165</v>
      </c>
      <c r="D11" s="299">
        <v>8.6241477799999995</v>
      </c>
      <c r="E11" s="299">
        <v>11.106073880000004</v>
      </c>
      <c r="F11" s="299">
        <v>9.8551677200000025</v>
      </c>
      <c r="G11" s="299">
        <v>3.8442999999999998E-2</v>
      </c>
      <c r="H11" s="27">
        <v>5.1150000000000001E-2</v>
      </c>
      <c r="I11" s="26">
        <v>4.6975000000000003E-2</v>
      </c>
      <c r="J11" s="397">
        <f t="shared" si="4"/>
        <v>3.9057476237700462E-3</v>
      </c>
      <c r="K11" s="299">
        <f t="shared" si="2"/>
        <v>-1.2509061600000013</v>
      </c>
      <c r="L11" s="396">
        <f t="shared" si="3"/>
        <v>-0.11263261648679046</v>
      </c>
    </row>
    <row r="12" spans="2:12" ht="15.75" x14ac:dyDescent="0.25">
      <c r="B12" s="393">
        <v>4</v>
      </c>
      <c r="C12" s="15" t="s">
        <v>166</v>
      </c>
      <c r="D12" s="299">
        <v>11.159111410000003</v>
      </c>
      <c r="E12" s="299">
        <v>11.888893319999999</v>
      </c>
      <c r="F12" s="299">
        <v>8.7990747700000007</v>
      </c>
      <c r="G12" s="299">
        <v>5.4096999999999992E-2</v>
      </c>
      <c r="H12" s="27">
        <v>6.0255999999999997E-2</v>
      </c>
      <c r="I12" s="26">
        <v>4.4576999999999999E-2</v>
      </c>
      <c r="J12" s="397">
        <f t="shared" si="4"/>
        <v>3.4872024861188726E-3</v>
      </c>
      <c r="K12" s="299">
        <f t="shared" si="2"/>
        <v>-3.0898185499999986</v>
      </c>
      <c r="L12" s="396">
        <f t="shared" si="3"/>
        <v>-0.25989118304242631</v>
      </c>
    </row>
    <row r="13" spans="2:12" ht="15.75" x14ac:dyDescent="0.25">
      <c r="B13" s="393">
        <v>5</v>
      </c>
      <c r="C13" s="15" t="s">
        <v>170</v>
      </c>
      <c r="D13" s="299">
        <v>2.8223672999999994</v>
      </c>
      <c r="E13" s="299">
        <v>2.8031092099999997</v>
      </c>
      <c r="F13" s="299">
        <v>2.8223901699999998</v>
      </c>
      <c r="G13" s="299">
        <v>2.349E-2</v>
      </c>
      <c r="H13" s="27">
        <v>2.3021E-2</v>
      </c>
      <c r="I13" s="26">
        <v>2.0497000000000001E-2</v>
      </c>
      <c r="J13" s="397">
        <f t="shared" si="4"/>
        <v>1.1185546520388831E-3</v>
      </c>
      <c r="K13" s="299">
        <f t="shared" si="2"/>
        <v>1.9280960000000125E-2</v>
      </c>
      <c r="L13" s="396">
        <f t="shared" si="3"/>
        <v>6.8784191251685112E-3</v>
      </c>
    </row>
    <row r="14" spans="2:12" ht="15.75" x14ac:dyDescent="0.25">
      <c r="B14" s="393">
        <v>6</v>
      </c>
      <c r="C14" s="15" t="s">
        <v>167</v>
      </c>
      <c r="D14" s="299">
        <v>3.0337359099999994</v>
      </c>
      <c r="E14" s="299">
        <v>3.8395484900000003</v>
      </c>
      <c r="F14" s="299">
        <v>2.7930927399999996</v>
      </c>
      <c r="G14" s="299">
        <v>2.5926000000000001E-2</v>
      </c>
      <c r="H14" s="27">
        <v>3.1313000000000001E-2</v>
      </c>
      <c r="I14" s="26">
        <v>2.5600000000000001E-2</v>
      </c>
      <c r="J14" s="397">
        <f t="shared" si="4"/>
        <v>1.106943650495718E-3</v>
      </c>
      <c r="K14" s="299">
        <f t="shared" si="2"/>
        <v>-1.0464557500000007</v>
      </c>
      <c r="L14" s="396">
        <f t="shared" si="3"/>
        <v>-0.27254656445294712</v>
      </c>
    </row>
    <row r="15" spans="2:12" ht="15.75" x14ac:dyDescent="0.25">
      <c r="B15" s="393">
        <v>7</v>
      </c>
      <c r="C15" s="15" t="s">
        <v>168</v>
      </c>
      <c r="D15" s="299">
        <v>4.1643018199999995</v>
      </c>
      <c r="E15" s="299">
        <v>4.1993977100000004</v>
      </c>
      <c r="F15" s="299">
        <v>2.4874939300000007</v>
      </c>
      <c r="G15" s="299">
        <v>2.4057000000000002E-2</v>
      </c>
      <c r="H15" s="27">
        <v>2.5349E-2</v>
      </c>
      <c r="I15" s="26">
        <v>1.4449E-2</v>
      </c>
      <c r="J15" s="397">
        <f t="shared" si="4"/>
        <v>9.8583035644571608E-4</v>
      </c>
      <c r="K15" s="299">
        <f t="shared" si="2"/>
        <v>-1.7119037799999997</v>
      </c>
      <c r="L15" s="396">
        <f t="shared" si="3"/>
        <v>-0.40765459673501592</v>
      </c>
    </row>
    <row r="16" spans="2:12" ht="15.75" x14ac:dyDescent="0.25">
      <c r="B16" s="393">
        <v>8</v>
      </c>
      <c r="C16" s="15" t="s">
        <v>171</v>
      </c>
      <c r="D16" s="299">
        <v>2.5820739900000005</v>
      </c>
      <c r="E16" s="299">
        <v>2.4894673200000002</v>
      </c>
      <c r="F16" s="299">
        <v>2.3457439200000003</v>
      </c>
      <c r="G16" s="299">
        <v>1.1093E-2</v>
      </c>
      <c r="H16" s="27">
        <v>1.1455E-2</v>
      </c>
      <c r="I16" s="26">
        <v>1.1744999999999998E-2</v>
      </c>
      <c r="J16" s="397">
        <f t="shared" si="4"/>
        <v>9.2965274684468104E-4</v>
      </c>
      <c r="K16" s="299">
        <f t="shared" si="2"/>
        <v>-0.14372339999999983</v>
      </c>
      <c r="L16" s="396">
        <f t="shared" si="3"/>
        <v>-5.7732591565009872E-2</v>
      </c>
    </row>
    <row r="17" spans="2:12" ht="15.75" x14ac:dyDescent="0.25">
      <c r="B17" s="393">
        <v>9</v>
      </c>
      <c r="C17" s="15" t="s">
        <v>169</v>
      </c>
      <c r="D17" s="299">
        <v>2.3755480000000002</v>
      </c>
      <c r="E17" s="299">
        <v>2.5201643599999999</v>
      </c>
      <c r="F17" s="299">
        <v>2.2282301499999999</v>
      </c>
      <c r="G17" s="299">
        <v>6.3899999999999998E-3</v>
      </c>
      <c r="H17" s="27">
        <v>7.1120000000000003E-3</v>
      </c>
      <c r="I17" s="26">
        <v>6.581E-3</v>
      </c>
      <c r="J17" s="397">
        <f t="shared" si="4"/>
        <v>8.8308031490054342E-4</v>
      </c>
      <c r="K17" s="299">
        <f t="shared" si="2"/>
        <v>-0.29193420999999997</v>
      </c>
      <c r="L17" s="396">
        <f t="shared" si="3"/>
        <v>-0.11583935343010721</v>
      </c>
    </row>
    <row r="18" spans="2:12" ht="15.75" x14ac:dyDescent="0.25">
      <c r="B18" s="393">
        <v>10</v>
      </c>
      <c r="C18" s="15" t="s">
        <v>172</v>
      </c>
      <c r="D18" s="299">
        <v>2.4778258700000002</v>
      </c>
      <c r="E18" s="299">
        <v>2.4725809399999994</v>
      </c>
      <c r="F18" s="299">
        <v>1.9975133599999999</v>
      </c>
      <c r="G18" s="299">
        <v>1.8449E-2</v>
      </c>
      <c r="H18" s="27">
        <v>1.839E-2</v>
      </c>
      <c r="I18" s="26">
        <v>1.4271000000000001E-2</v>
      </c>
      <c r="J18" s="397">
        <f t="shared" si="4"/>
        <v>7.9164386451141175E-4</v>
      </c>
      <c r="K18" s="299">
        <f t="shared" si="2"/>
        <v>-0.47506757999999949</v>
      </c>
      <c r="L18" s="396">
        <f t="shared" si="3"/>
        <v>-0.19213428863525883</v>
      </c>
    </row>
    <row r="19" spans="2:12" ht="15.75" x14ac:dyDescent="0.25">
      <c r="B19" s="393">
        <v>11</v>
      </c>
      <c r="C19" s="15" t="s">
        <v>173</v>
      </c>
      <c r="D19" s="299">
        <v>2.1781235400000001</v>
      </c>
      <c r="E19" s="299">
        <v>2.2121040699999996</v>
      </c>
      <c r="F19" s="299">
        <v>1.5403737199999998</v>
      </c>
      <c r="G19" s="299">
        <v>1.0757000000000001E-2</v>
      </c>
      <c r="H19" s="27">
        <v>1.0933E-2</v>
      </c>
      <c r="I19" s="26">
        <v>7.3400000000000002E-3</v>
      </c>
      <c r="J19" s="397">
        <f t="shared" si="4"/>
        <v>6.1047271518255037E-4</v>
      </c>
      <c r="K19" s="299">
        <f t="shared" si="2"/>
        <v>-0.67173034999999981</v>
      </c>
      <c r="L19" s="396">
        <f t="shared" si="3"/>
        <v>-0.30366127846778923</v>
      </c>
    </row>
    <row r="20" spans="2:12" ht="15.75" x14ac:dyDescent="0.25">
      <c r="B20" s="393">
        <v>12</v>
      </c>
      <c r="C20" s="15" t="s">
        <v>175</v>
      </c>
      <c r="D20" s="299">
        <v>0.97888971999999985</v>
      </c>
      <c r="E20" s="299">
        <v>0.99130096999999995</v>
      </c>
      <c r="F20" s="299">
        <v>0.99992380000000003</v>
      </c>
      <c r="G20" s="299">
        <v>4.1960000000000001E-3</v>
      </c>
      <c r="H20" s="27">
        <v>4.7029999999999997E-3</v>
      </c>
      <c r="I20" s="26">
        <v>4.5799999999999999E-3</v>
      </c>
      <c r="J20" s="397">
        <f t="shared" si="4"/>
        <v>3.9628447904295168E-4</v>
      </c>
      <c r="K20" s="299">
        <f t="shared" si="2"/>
        <v>8.6228300000000813E-3</v>
      </c>
      <c r="L20" s="396">
        <f t="shared" si="3"/>
        <v>8.6984984994014081E-3</v>
      </c>
    </row>
    <row r="21" spans="2:12" ht="15.75" x14ac:dyDescent="0.25">
      <c r="B21" s="393">
        <v>13</v>
      </c>
      <c r="C21" s="15" t="s">
        <v>174</v>
      </c>
      <c r="D21" s="299">
        <v>1.2267058500000001</v>
      </c>
      <c r="E21" s="299">
        <v>1.0133607200000001</v>
      </c>
      <c r="F21" s="299">
        <v>0.97828481</v>
      </c>
      <c r="G21" s="299">
        <v>6.3049999999999998E-3</v>
      </c>
      <c r="H21" s="27">
        <v>5.5300000000000002E-3</v>
      </c>
      <c r="I21" s="26">
        <v>5.5530000000000006E-3</v>
      </c>
      <c r="J21" s="397">
        <f t="shared" si="4"/>
        <v>3.8770862968406488E-4</v>
      </c>
      <c r="K21" s="299">
        <f t="shared" si="2"/>
        <v>-3.5075910000000099E-2</v>
      </c>
      <c r="L21" s="396">
        <f t="shared" si="3"/>
        <v>-3.4613449394407247E-2</v>
      </c>
    </row>
    <row r="22" spans="2:12" ht="15.75" x14ac:dyDescent="0.25">
      <c r="B22" s="393">
        <v>14</v>
      </c>
      <c r="C22" s="15" t="s">
        <v>177</v>
      </c>
      <c r="D22" s="299">
        <v>0.88535181000000007</v>
      </c>
      <c r="E22" s="299">
        <v>0.91498982999999989</v>
      </c>
      <c r="F22" s="299">
        <v>0.68852818999999998</v>
      </c>
      <c r="G22" s="299">
        <v>6.4689999999999999E-3</v>
      </c>
      <c r="H22" s="27">
        <v>6.6019999999999994E-3</v>
      </c>
      <c r="I22" s="26">
        <v>5.0340000000000003E-3</v>
      </c>
      <c r="J22" s="397">
        <f t="shared" si="4"/>
        <v>2.7287382806623508E-4</v>
      </c>
      <c r="K22" s="299">
        <f t="shared" si="2"/>
        <v>-0.22646163999999991</v>
      </c>
      <c r="L22" s="396">
        <f t="shared" si="3"/>
        <v>-0.24750181103105806</v>
      </c>
    </row>
    <row r="23" spans="2:12" ht="15.75" x14ac:dyDescent="0.25">
      <c r="B23" s="393">
        <v>15</v>
      </c>
      <c r="C23" s="15" t="s">
        <v>176</v>
      </c>
      <c r="D23" s="299">
        <v>0.50352335000000004</v>
      </c>
      <c r="E23" s="299">
        <v>0.56713132999999993</v>
      </c>
      <c r="F23" s="299">
        <v>0.66901392999999998</v>
      </c>
      <c r="G23" s="299">
        <v>1.3550000000000001E-3</v>
      </c>
      <c r="H23" s="27">
        <v>1.475E-3</v>
      </c>
      <c r="I23" s="26">
        <v>1.9059999999999999E-3</v>
      </c>
      <c r="J23" s="397">
        <f t="shared" si="4"/>
        <v>2.6514004039360575E-4</v>
      </c>
      <c r="K23" s="299">
        <f t="shared" si="2"/>
        <v>0.10188260000000005</v>
      </c>
      <c r="L23" s="396">
        <f t="shared" si="3"/>
        <v>0.17964551526363404</v>
      </c>
    </row>
    <row r="24" spans="2:12" ht="15.75" x14ac:dyDescent="0.25">
      <c r="B24" s="393">
        <v>16</v>
      </c>
      <c r="C24" s="15" t="s">
        <v>180</v>
      </c>
      <c r="D24" s="299">
        <v>0.43614580999999997</v>
      </c>
      <c r="E24" s="299">
        <v>0.53379796000000002</v>
      </c>
      <c r="F24" s="299">
        <v>0.51304080000000007</v>
      </c>
      <c r="G24" s="299">
        <v>1.768E-3</v>
      </c>
      <c r="H24" s="27">
        <v>2.1809999999999998E-3</v>
      </c>
      <c r="I24" s="26">
        <v>2.1979999999999999E-3</v>
      </c>
      <c r="J24" s="397">
        <f t="shared" si="4"/>
        <v>2.0332559956646616E-4</v>
      </c>
      <c r="K24" s="299">
        <f t="shared" si="2"/>
        <v>-2.0757159999999941E-2</v>
      </c>
      <c r="L24" s="396">
        <f t="shared" si="3"/>
        <v>-3.8885798664348492E-2</v>
      </c>
    </row>
    <row r="25" spans="2:12" ht="15.75" x14ac:dyDescent="0.25">
      <c r="B25" s="393">
        <v>17</v>
      </c>
      <c r="C25" s="15" t="s">
        <v>183</v>
      </c>
      <c r="D25" s="299">
        <v>0.21472221000000002</v>
      </c>
      <c r="E25" s="299">
        <v>0.27548892999999997</v>
      </c>
      <c r="F25" s="299">
        <v>0.42565969999999997</v>
      </c>
      <c r="G25" s="299">
        <v>1.0189999999999999E-3</v>
      </c>
      <c r="H25" s="27">
        <v>1.281E-3</v>
      </c>
      <c r="I25" s="26">
        <v>1.8969999999999998E-3</v>
      </c>
      <c r="J25" s="397">
        <f t="shared" si="4"/>
        <v>1.6869518703733133E-4</v>
      </c>
      <c r="K25" s="299">
        <f t="shared" si="2"/>
        <v>0.15017077000000001</v>
      </c>
      <c r="L25" s="396">
        <f t="shared" si="3"/>
        <v>0.54510636779488753</v>
      </c>
    </row>
    <row r="26" spans="2:12" ht="15.75" x14ac:dyDescent="0.25">
      <c r="B26" s="393">
        <v>18</v>
      </c>
      <c r="C26" s="15" t="s">
        <v>181</v>
      </c>
      <c r="D26" s="299">
        <v>0.39962041999999998</v>
      </c>
      <c r="E26" s="299">
        <v>0.31542294999999998</v>
      </c>
      <c r="F26" s="299">
        <v>0.4031266</v>
      </c>
      <c r="G26" s="299">
        <v>9.2499999999999993E-4</v>
      </c>
      <c r="H26" s="27">
        <v>8.9999999999999998E-4</v>
      </c>
      <c r="I26" s="26">
        <v>1.0069999999999999E-3</v>
      </c>
      <c r="J26" s="397">
        <f t="shared" si="4"/>
        <v>1.5976498876149999E-4</v>
      </c>
      <c r="K26" s="299">
        <f t="shared" si="2"/>
        <v>8.7703650000000022E-2</v>
      </c>
      <c r="L26" s="396">
        <f t="shared" si="3"/>
        <v>0.27805094714889966</v>
      </c>
    </row>
    <row r="27" spans="2:12" ht="15.75" x14ac:dyDescent="0.25">
      <c r="B27" s="393">
        <v>19</v>
      </c>
      <c r="C27" s="15" t="s">
        <v>179</v>
      </c>
      <c r="D27" s="299">
        <v>0.43212654000000006</v>
      </c>
      <c r="E27" s="299">
        <v>0.55421604999999996</v>
      </c>
      <c r="F27" s="299">
        <v>0.36554749999999997</v>
      </c>
      <c r="G27" s="299">
        <v>1.8619999999999999E-3</v>
      </c>
      <c r="H27" s="27">
        <v>2.4490000000000002E-3</v>
      </c>
      <c r="I27" s="26">
        <v>1.598E-3</v>
      </c>
      <c r="J27" s="397">
        <f t="shared" si="4"/>
        <v>1.4487183983714896E-4</v>
      </c>
      <c r="K27" s="299">
        <f t="shared" si="2"/>
        <v>-0.18866854999999999</v>
      </c>
      <c r="L27" s="396">
        <f t="shared" si="3"/>
        <v>-0.34042419016915881</v>
      </c>
    </row>
    <row r="28" spans="2:12" ht="15.75" x14ac:dyDescent="0.25">
      <c r="B28" s="393">
        <v>20</v>
      </c>
      <c r="C28" s="15" t="s">
        <v>178</v>
      </c>
      <c r="D28" s="299">
        <v>1.9032847299999998</v>
      </c>
      <c r="E28" s="299">
        <v>1.0255090099999999</v>
      </c>
      <c r="F28" s="299">
        <v>0.34693242999999996</v>
      </c>
      <c r="G28" s="299">
        <v>1.9269999999999999E-3</v>
      </c>
      <c r="H28" s="27">
        <v>1.6750000000000003E-3</v>
      </c>
      <c r="I28" s="26">
        <v>7.18E-4</v>
      </c>
      <c r="J28" s="397">
        <f t="shared" si="4"/>
        <v>1.3749441436002952E-4</v>
      </c>
      <c r="K28" s="299">
        <f t="shared" si="2"/>
        <v>-0.67857657999999998</v>
      </c>
      <c r="L28" s="396">
        <f t="shared" si="3"/>
        <v>-0.66169733603803249</v>
      </c>
    </row>
    <row r="29" spans="2:12" ht="15.75" x14ac:dyDescent="0.25">
      <c r="B29" s="393">
        <v>21</v>
      </c>
      <c r="C29" s="15" t="s">
        <v>182</v>
      </c>
      <c r="D29" s="299">
        <v>0.40706656999999996</v>
      </c>
      <c r="E29" s="299">
        <v>0.40033835000000001</v>
      </c>
      <c r="F29" s="299">
        <v>0.32724154999999999</v>
      </c>
      <c r="G29" s="299">
        <v>1.859E-3</v>
      </c>
      <c r="H29" s="27">
        <v>1.8570000000000001E-3</v>
      </c>
      <c r="I29" s="26">
        <v>1.4119999999999998E-3</v>
      </c>
      <c r="J29" s="397">
        <f t="shared" si="4"/>
        <v>1.2969062958893271E-4</v>
      </c>
      <c r="K29" s="299">
        <f t="shared" si="2"/>
        <v>-7.3096800000000017E-2</v>
      </c>
      <c r="L29" s="396">
        <f t="shared" si="3"/>
        <v>-0.1825875537529692</v>
      </c>
    </row>
    <row r="30" spans="2:12" ht="15.75" x14ac:dyDescent="0.25">
      <c r="B30" s="393">
        <v>22</v>
      </c>
      <c r="C30" s="15" t="s">
        <v>187</v>
      </c>
      <c r="D30" s="299">
        <v>0.22865349999999998</v>
      </c>
      <c r="E30" s="299">
        <v>0.33399442000000001</v>
      </c>
      <c r="F30" s="299">
        <v>0.31817990000000002</v>
      </c>
      <c r="G30" s="299">
        <v>1.2949999999999999E-3</v>
      </c>
      <c r="H30" s="27">
        <v>1.5430000000000003E-3</v>
      </c>
      <c r="I30" s="26">
        <v>1.6389999999999998E-3</v>
      </c>
      <c r="J30" s="397">
        <f t="shared" si="4"/>
        <v>1.2609936468502747E-4</v>
      </c>
      <c r="K30" s="299">
        <f t="shared" si="2"/>
        <v>-1.5814519999999999E-2</v>
      </c>
      <c r="L30" s="396">
        <f t="shared" si="3"/>
        <v>-4.7349653326543617E-2</v>
      </c>
    </row>
    <row r="31" spans="2:12" ht="15.75" x14ac:dyDescent="0.25">
      <c r="B31" s="393">
        <v>23</v>
      </c>
      <c r="C31" s="15" t="s">
        <v>185</v>
      </c>
      <c r="D31" s="299">
        <v>0.30338899999999996</v>
      </c>
      <c r="E31" s="299">
        <v>0.27524512000000001</v>
      </c>
      <c r="F31" s="299">
        <v>0.23535586999999994</v>
      </c>
      <c r="G31" s="299">
        <v>1.127E-3</v>
      </c>
      <c r="H31" s="27">
        <v>1.3579999999999998E-3</v>
      </c>
      <c r="I31" s="26">
        <v>9.4700000000000003E-4</v>
      </c>
      <c r="J31" s="397">
        <f t="shared" si="4"/>
        <v>9.3274985886575193E-5</v>
      </c>
      <c r="K31" s="299">
        <f t="shared" si="2"/>
        <v>-3.988925000000007E-2</v>
      </c>
      <c r="L31" s="396">
        <f t="shared" si="3"/>
        <v>-0.14492264204357219</v>
      </c>
    </row>
    <row r="32" spans="2:12" ht="15.75" x14ac:dyDescent="0.25">
      <c r="B32" s="393">
        <v>24</v>
      </c>
      <c r="C32" s="15" t="s">
        <v>186</v>
      </c>
      <c r="D32" s="299">
        <v>0.47344602000000002</v>
      </c>
      <c r="E32" s="299">
        <v>0.38894195000000004</v>
      </c>
      <c r="F32" s="299">
        <v>0.23352106</v>
      </c>
      <c r="G32" s="299">
        <v>2.5089999999999999E-3</v>
      </c>
      <c r="H32" s="27">
        <v>2.4390000000000002E-3</v>
      </c>
      <c r="I32" s="26">
        <v>1.585E-3</v>
      </c>
      <c r="J32" s="397">
        <f t="shared" si="4"/>
        <v>9.2547823751827757E-5</v>
      </c>
      <c r="K32" s="299">
        <f t="shared" si="2"/>
        <v>-0.15542089000000003</v>
      </c>
      <c r="L32" s="396">
        <f t="shared" si="3"/>
        <v>-0.3995991946870221</v>
      </c>
    </row>
    <row r="33" spans="2:12" ht="15.75" x14ac:dyDescent="0.25">
      <c r="B33" s="393">
        <v>25</v>
      </c>
      <c r="C33" s="15" t="s">
        <v>189</v>
      </c>
      <c r="D33" s="299">
        <v>5.9329929999999996E-2</v>
      </c>
      <c r="E33" s="299">
        <v>0.12749478</v>
      </c>
      <c r="F33" s="299">
        <v>0.21050944000000002</v>
      </c>
      <c r="G33" s="299">
        <v>1.8100000000000001E-4</v>
      </c>
      <c r="H33" s="27">
        <v>3.9399999999999998E-4</v>
      </c>
      <c r="I33" s="26">
        <v>8.9400000000000005E-4</v>
      </c>
      <c r="J33" s="397">
        <f t="shared" si="4"/>
        <v>8.3427980976173881E-5</v>
      </c>
      <c r="K33" s="299">
        <f t="shared" si="2"/>
        <v>8.3014660000000018E-2</v>
      </c>
      <c r="L33" s="396">
        <f t="shared" si="3"/>
        <v>0.65112203025096416</v>
      </c>
    </row>
    <row r="34" spans="2:12" ht="15.75" x14ac:dyDescent="0.25">
      <c r="B34" s="393">
        <v>26</v>
      </c>
      <c r="C34" s="15" t="s">
        <v>184</v>
      </c>
      <c r="D34" s="299">
        <v>0.19467540999999999</v>
      </c>
      <c r="E34" s="299">
        <v>0.34683483000000004</v>
      </c>
      <c r="F34" s="299">
        <v>0.19454832999999996</v>
      </c>
      <c r="G34" s="299">
        <v>7.94E-4</v>
      </c>
      <c r="H34" s="27">
        <v>1.0640000000000001E-3</v>
      </c>
      <c r="I34" s="26">
        <v>7.9199999999999995E-4</v>
      </c>
      <c r="J34" s="397">
        <f t="shared" si="4"/>
        <v>7.710235880246698E-5</v>
      </c>
      <c r="K34" s="299">
        <f t="shared" si="2"/>
        <v>-0.15228650000000007</v>
      </c>
      <c r="L34" s="396">
        <f t="shared" si="3"/>
        <v>-0.43907499140152695</v>
      </c>
    </row>
    <row r="35" spans="2:12" ht="15.75" x14ac:dyDescent="0.25">
      <c r="B35" s="393">
        <v>27</v>
      </c>
      <c r="C35" s="15" t="s">
        <v>188</v>
      </c>
      <c r="D35" s="299">
        <v>0.22787184999999999</v>
      </c>
      <c r="E35" s="299">
        <v>0.23660059</v>
      </c>
      <c r="F35" s="299">
        <v>0.18663922000000005</v>
      </c>
      <c r="G35" s="299">
        <v>1.176E-3</v>
      </c>
      <c r="H35" s="27">
        <v>1.145E-3</v>
      </c>
      <c r="I35" s="26">
        <v>8.7500000000000002E-4</v>
      </c>
      <c r="J35" s="397">
        <f t="shared" si="4"/>
        <v>7.3967862417799099E-5</v>
      </c>
      <c r="K35" s="299">
        <f t="shared" si="2"/>
        <v>-4.9961369999999949E-2</v>
      </c>
      <c r="L35" s="396">
        <f t="shared" si="3"/>
        <v>-0.21116333649041175</v>
      </c>
    </row>
    <row r="36" spans="2:12" ht="15.75" x14ac:dyDescent="0.25">
      <c r="B36" s="393">
        <v>28</v>
      </c>
      <c r="C36" s="15" t="s">
        <v>194</v>
      </c>
      <c r="D36" s="299">
        <v>0.17294642999999998</v>
      </c>
      <c r="E36" s="299">
        <v>0.19577081000000002</v>
      </c>
      <c r="F36" s="299">
        <v>0.15725462000000001</v>
      </c>
      <c r="G36" s="299">
        <v>2.1100000000000001E-4</v>
      </c>
      <c r="H36" s="27">
        <v>1.75E-4</v>
      </c>
      <c r="I36" s="26">
        <v>2.7300000000000002E-4</v>
      </c>
      <c r="J36" s="397">
        <f t="shared" si="4"/>
        <v>6.2322314124133596E-5</v>
      </c>
      <c r="K36" s="299">
        <f t="shared" si="2"/>
        <v>-3.8516190000000006E-2</v>
      </c>
      <c r="L36" s="396">
        <f t="shared" si="3"/>
        <v>-0.19674123021710954</v>
      </c>
    </row>
    <row r="37" spans="2:12" ht="15.75" x14ac:dyDescent="0.25">
      <c r="B37" s="393">
        <v>29</v>
      </c>
      <c r="C37" s="15" t="s">
        <v>192</v>
      </c>
      <c r="D37" s="299">
        <v>9.7415109999999999E-2</v>
      </c>
      <c r="E37" s="299">
        <v>0.12366866</v>
      </c>
      <c r="F37" s="299">
        <v>0.12673959999999998</v>
      </c>
      <c r="G37" s="299">
        <v>2.6800000000000001E-4</v>
      </c>
      <c r="H37" s="27">
        <v>3.3900000000000005E-4</v>
      </c>
      <c r="I37" s="26">
        <v>4.2900000000000002E-4</v>
      </c>
      <c r="J37" s="397">
        <f t="shared" si="4"/>
        <v>5.0228763791913018E-5</v>
      </c>
      <c r="K37" s="299">
        <f t="shared" si="2"/>
        <v>3.0709399999999804E-3</v>
      </c>
      <c r="L37" s="396">
        <f t="shared" si="3"/>
        <v>2.483199866481911E-2</v>
      </c>
    </row>
    <row r="38" spans="2:12" ht="15.75" x14ac:dyDescent="0.25">
      <c r="B38" s="393">
        <v>30</v>
      </c>
      <c r="C38" s="15" t="s">
        <v>191</v>
      </c>
      <c r="D38" s="299">
        <v>0.13280844</v>
      </c>
      <c r="E38" s="299">
        <v>0.13620622999999998</v>
      </c>
      <c r="F38" s="299">
        <v>0.12669740999999998</v>
      </c>
      <c r="G38" s="299">
        <v>5.0200000000000006E-4</v>
      </c>
      <c r="H38" s="27">
        <v>4.8099999999999998E-4</v>
      </c>
      <c r="I38" s="26">
        <v>5.2000000000000006E-4</v>
      </c>
      <c r="J38" s="397">
        <f t="shared" si="4"/>
        <v>5.0212043275638857E-5</v>
      </c>
      <c r="K38" s="299">
        <f t="shared" si="2"/>
        <v>-9.5088200000000012E-3</v>
      </c>
      <c r="L38" s="396">
        <f t="shared" si="3"/>
        <v>-6.9811931510034508E-2</v>
      </c>
    </row>
    <row r="39" spans="2:12" ht="15.75" x14ac:dyDescent="0.25">
      <c r="B39" s="393">
        <v>31</v>
      </c>
      <c r="C39" s="15" t="s">
        <v>190</v>
      </c>
      <c r="D39" s="299">
        <v>0.32022870999999997</v>
      </c>
      <c r="E39" s="299">
        <v>0.19003576999999999</v>
      </c>
      <c r="F39" s="299">
        <v>9.0956309999999999E-2</v>
      </c>
      <c r="G39" s="299">
        <v>5.5900000000000004E-4</v>
      </c>
      <c r="H39" s="27">
        <v>4.8899999999999996E-4</v>
      </c>
      <c r="I39" s="26">
        <v>3.5000000000000005E-4</v>
      </c>
      <c r="J39" s="397">
        <f t="shared" si="4"/>
        <v>3.6047320729858832E-5</v>
      </c>
      <c r="K39" s="299">
        <f t="shared" si="2"/>
        <v>-9.9079459999999994E-2</v>
      </c>
      <c r="L39" s="396">
        <f t="shared" si="3"/>
        <v>-0.52137268683679916</v>
      </c>
    </row>
    <row r="40" spans="2:12" ht="15.75" x14ac:dyDescent="0.25">
      <c r="B40" s="393">
        <v>32</v>
      </c>
      <c r="C40" s="15" t="s">
        <v>195</v>
      </c>
      <c r="D40" s="299">
        <v>0.11476008</v>
      </c>
      <c r="E40" s="299">
        <v>0.15542844</v>
      </c>
      <c r="F40" s="299">
        <v>8.2873399999999986E-2</v>
      </c>
      <c r="G40" s="299">
        <v>2.1600000000000002E-4</v>
      </c>
      <c r="H40" s="27">
        <v>3.0699999999999998E-4</v>
      </c>
      <c r="I40" s="26">
        <v>1.2999999999999999E-4</v>
      </c>
      <c r="J40" s="397">
        <f t="shared" si="4"/>
        <v>3.2843944854116033E-5</v>
      </c>
      <c r="K40" s="299">
        <f t="shared" si="2"/>
        <v>-7.2555040000000015E-2</v>
      </c>
      <c r="L40" s="396">
        <f t="shared" si="3"/>
        <v>-0.46680671825568099</v>
      </c>
    </row>
    <row r="41" spans="2:12" ht="15.75" x14ac:dyDescent="0.25">
      <c r="B41" s="393">
        <v>33</v>
      </c>
      <c r="C41" s="15" t="s">
        <v>198</v>
      </c>
      <c r="D41" s="299">
        <v>0.12037138999999999</v>
      </c>
      <c r="E41" s="299">
        <v>0.11030599000000001</v>
      </c>
      <c r="F41" s="299">
        <v>8.0254069999999997E-2</v>
      </c>
      <c r="G41" s="299">
        <v>4.1899999999999999E-4</v>
      </c>
      <c r="H41" s="27">
        <v>3.9300000000000001E-4</v>
      </c>
      <c r="I41" s="26">
        <v>4.0299999999999998E-4</v>
      </c>
      <c r="J41" s="397">
        <f t="shared" si="4"/>
        <v>3.1805865928010291E-5</v>
      </c>
      <c r="K41" s="299">
        <f t="shared" si="2"/>
        <v>-3.005192000000001E-2</v>
      </c>
      <c r="L41" s="396">
        <f t="shared" si="3"/>
        <v>-0.27244141501291097</v>
      </c>
    </row>
    <row r="42" spans="2:12" ht="15.75" x14ac:dyDescent="0.25">
      <c r="B42" s="393">
        <v>34</v>
      </c>
      <c r="C42" s="15" t="s">
        <v>199</v>
      </c>
      <c r="D42" s="299">
        <v>9.4140749999999995E-2</v>
      </c>
      <c r="E42" s="299">
        <v>0.10611675</v>
      </c>
      <c r="F42" s="299">
        <v>7.7913380000000004E-2</v>
      </c>
      <c r="G42" s="299">
        <v>2.0900000000000001E-4</v>
      </c>
      <c r="H42" s="27">
        <v>2.42E-4</v>
      </c>
      <c r="I42" s="26">
        <v>1.6100000000000001E-4</v>
      </c>
      <c r="J42" s="397">
        <f t="shared" si="4"/>
        <v>3.0878216123844168E-5</v>
      </c>
      <c r="K42" s="299">
        <f t="shared" si="2"/>
        <v>-2.8203369999999992E-2</v>
      </c>
      <c r="L42" s="396">
        <f t="shared" si="3"/>
        <v>-0.26577679772514695</v>
      </c>
    </row>
    <row r="43" spans="2:12" ht="15.75" x14ac:dyDescent="0.25">
      <c r="B43" s="393">
        <v>35</v>
      </c>
      <c r="C43" s="15" t="s">
        <v>204</v>
      </c>
      <c r="D43" s="299">
        <v>7.8777009999999995E-2</v>
      </c>
      <c r="E43" s="299">
        <v>5.6349370000000003E-2</v>
      </c>
      <c r="F43" s="299">
        <v>7.5163179999999996E-2</v>
      </c>
      <c r="G43" s="299">
        <v>1.64E-4</v>
      </c>
      <c r="H43" s="27">
        <v>1.3900000000000002E-4</v>
      </c>
      <c r="I43" s="26">
        <v>1.7699999999999997E-4</v>
      </c>
      <c r="J43" s="397">
        <f t="shared" si="4"/>
        <v>2.9788271495799583E-5</v>
      </c>
      <c r="K43" s="299">
        <f t="shared" si="2"/>
        <v>1.8813809999999993E-2</v>
      </c>
      <c r="L43" s="396">
        <f t="shared" si="3"/>
        <v>0.33387791203344408</v>
      </c>
    </row>
    <row r="44" spans="2:12" ht="15.75" x14ac:dyDescent="0.25">
      <c r="B44" s="393">
        <v>36</v>
      </c>
      <c r="C44" s="15" t="s">
        <v>196</v>
      </c>
      <c r="D44" s="299">
        <v>4.2984380000000003E-2</v>
      </c>
      <c r="E44" s="299">
        <v>6.158628E-2</v>
      </c>
      <c r="F44" s="299">
        <v>6.670218E-2</v>
      </c>
      <c r="G44" s="299">
        <v>1.65E-4</v>
      </c>
      <c r="H44" s="27">
        <v>1.8100000000000001E-4</v>
      </c>
      <c r="I44" s="26">
        <v>1.9099999999999998E-4</v>
      </c>
      <c r="J44" s="397">
        <f t="shared" si="4"/>
        <v>2.6435053003368049E-5</v>
      </c>
      <c r="K44" s="299">
        <f t="shared" si="2"/>
        <v>5.1158999999999996E-3</v>
      </c>
      <c r="L44" s="396">
        <f t="shared" si="3"/>
        <v>8.3068826368470461E-2</v>
      </c>
    </row>
    <row r="45" spans="2:12" ht="15.75" x14ac:dyDescent="0.25">
      <c r="B45" s="393">
        <v>37</v>
      </c>
      <c r="C45" s="15" t="s">
        <v>193</v>
      </c>
      <c r="D45" s="299">
        <v>4.4566950000000001E-2</v>
      </c>
      <c r="E45" s="299">
        <v>6.6424659999999996E-2</v>
      </c>
      <c r="F45" s="299">
        <v>6.5819409999999995E-2</v>
      </c>
      <c r="G45" s="299">
        <v>1.5900000000000002E-4</v>
      </c>
      <c r="H45" s="27">
        <v>1.7000000000000001E-4</v>
      </c>
      <c r="I45" s="26">
        <v>1.8599999999999999E-4</v>
      </c>
      <c r="J45" s="397">
        <f t="shared" si="4"/>
        <v>2.608519829487451E-5</v>
      </c>
      <c r="K45" s="299">
        <f t="shared" si="2"/>
        <v>-6.0525000000000162E-4</v>
      </c>
      <c r="L45" s="396">
        <f t="shared" si="3"/>
        <v>-9.1118268426214621E-3</v>
      </c>
    </row>
    <row r="46" spans="2:12" ht="15.75" x14ac:dyDescent="0.25">
      <c r="B46" s="393">
        <v>38</v>
      </c>
      <c r="C46" s="15" t="s">
        <v>197</v>
      </c>
      <c r="D46" s="299">
        <v>0.20136804999999999</v>
      </c>
      <c r="E46" s="299">
        <v>0.12364635</v>
      </c>
      <c r="F46" s="299">
        <v>6.0190800000000003E-2</v>
      </c>
      <c r="G46" s="299">
        <v>1.188E-3</v>
      </c>
      <c r="H46" s="27">
        <v>8.9400000000000005E-4</v>
      </c>
      <c r="I46" s="26">
        <v>4.7000000000000004E-4</v>
      </c>
      <c r="J46" s="397">
        <f t="shared" si="4"/>
        <v>2.3854497533890581E-5</v>
      </c>
      <c r="K46" s="299">
        <f t="shared" si="2"/>
        <v>-6.3455549999999999E-2</v>
      </c>
      <c r="L46" s="396">
        <f t="shared" si="3"/>
        <v>-0.51320196673820129</v>
      </c>
    </row>
    <row r="47" spans="2:12" ht="15.75" x14ac:dyDescent="0.25">
      <c r="B47" s="393">
        <v>39</v>
      </c>
      <c r="C47" s="15" t="s">
        <v>201</v>
      </c>
      <c r="D47" s="299">
        <v>0.13354653999999999</v>
      </c>
      <c r="E47" s="299">
        <v>0.11310779</v>
      </c>
      <c r="F47" s="299">
        <v>5.8965210000000004E-2</v>
      </c>
      <c r="G47" s="299">
        <v>4.3300000000000001E-4</v>
      </c>
      <c r="H47" s="27">
        <v>4.0900000000000002E-4</v>
      </c>
      <c r="I47" s="26">
        <v>2.0100000000000001E-4</v>
      </c>
      <c r="J47" s="397">
        <f t="shared" si="4"/>
        <v>2.3368778227409175E-5</v>
      </c>
      <c r="K47" s="299">
        <f t="shared" si="2"/>
        <v>-5.4142579999999996E-2</v>
      </c>
      <c r="L47" s="396">
        <f t="shared" si="3"/>
        <v>-0.47868126501278119</v>
      </c>
    </row>
    <row r="48" spans="2:12" ht="15.75" x14ac:dyDescent="0.25">
      <c r="B48" s="393">
        <v>40</v>
      </c>
      <c r="C48" s="15" t="s">
        <v>202</v>
      </c>
      <c r="D48" s="299">
        <v>1.3583039999999999E-2</v>
      </c>
      <c r="E48" s="299">
        <v>3.4758140000000007E-2</v>
      </c>
      <c r="F48" s="299">
        <v>4.9664670000000001E-2</v>
      </c>
      <c r="G48" s="299">
        <v>7.2000000000000002E-5</v>
      </c>
      <c r="H48" s="27">
        <v>1.6200000000000001E-4</v>
      </c>
      <c r="I48" s="26">
        <v>1.7700000000000002E-4</v>
      </c>
      <c r="J48" s="397">
        <f t="shared" si="4"/>
        <v>1.9682837710023615E-5</v>
      </c>
      <c r="K48" s="299">
        <f t="shared" si="2"/>
        <v>1.4906529999999994E-2</v>
      </c>
      <c r="L48" s="396">
        <f t="shared" si="3"/>
        <v>0.42886443290693887</v>
      </c>
    </row>
    <row r="49" spans="2:12" ht="15.75" x14ac:dyDescent="0.25">
      <c r="B49" s="393">
        <v>41</v>
      </c>
      <c r="C49" s="15" t="s">
        <v>205</v>
      </c>
      <c r="D49" s="299">
        <v>8.0469600000000002E-2</v>
      </c>
      <c r="E49" s="299">
        <v>7.5335609999999997E-2</v>
      </c>
      <c r="F49" s="299">
        <v>3.8278380000000001E-2</v>
      </c>
      <c r="G49" s="299">
        <v>2.41E-4</v>
      </c>
      <c r="H49" s="27">
        <v>2.6900000000000003E-4</v>
      </c>
      <c r="I49" s="26">
        <v>2.02E-4</v>
      </c>
      <c r="J49" s="397">
        <f t="shared" si="4"/>
        <v>1.5170283852537704E-5</v>
      </c>
      <c r="K49" s="299">
        <f t="shared" si="2"/>
        <v>-3.7057229999999997E-2</v>
      </c>
      <c r="L49" s="396">
        <f t="shared" si="3"/>
        <v>-0.49189526705896447</v>
      </c>
    </row>
    <row r="50" spans="2:12" ht="15.75" x14ac:dyDescent="0.25">
      <c r="B50" s="393">
        <v>42</v>
      </c>
      <c r="C50" s="15" t="s">
        <v>200</v>
      </c>
      <c r="D50" s="299">
        <v>3.4991640000000004E-2</v>
      </c>
      <c r="E50" s="299">
        <v>4.0542290000000009E-2</v>
      </c>
      <c r="F50" s="299">
        <v>3.7159730000000002E-2</v>
      </c>
      <c r="G50" s="299">
        <v>6.4999999999999994E-5</v>
      </c>
      <c r="H50" s="27">
        <v>5.1999999999999997E-5</v>
      </c>
      <c r="I50" s="26">
        <v>6.7000000000000002E-5</v>
      </c>
      <c r="J50" s="397">
        <f t="shared" si="4"/>
        <v>1.4726946437745299E-5</v>
      </c>
      <c r="K50" s="299">
        <f t="shared" si="2"/>
        <v>-3.3825600000000067E-3</v>
      </c>
      <c r="L50" s="396">
        <f t="shared" si="3"/>
        <v>-8.3432879593136056E-2</v>
      </c>
    </row>
    <row r="51" spans="2:12" ht="15.75" x14ac:dyDescent="0.25">
      <c r="B51" s="393">
        <v>43</v>
      </c>
      <c r="C51" s="15" t="s">
        <v>203</v>
      </c>
      <c r="D51" s="299">
        <v>1.2356260000000001E-2</v>
      </c>
      <c r="E51" s="299">
        <v>2.4717169999999997E-2</v>
      </c>
      <c r="F51" s="299">
        <v>2.6396889999999999E-2</v>
      </c>
      <c r="G51" s="299">
        <v>3.4E-5</v>
      </c>
      <c r="H51" s="27">
        <v>8.2000000000000001E-5</v>
      </c>
      <c r="I51" s="26">
        <v>6.9999999999999994E-5</v>
      </c>
      <c r="J51" s="397">
        <f t="shared" si="4"/>
        <v>1.0461474966396541E-5</v>
      </c>
      <c r="K51" s="299">
        <f t="shared" si="2"/>
        <v>1.6797200000000026E-3</v>
      </c>
      <c r="L51" s="396">
        <f t="shared" si="3"/>
        <v>6.795761812537604E-2</v>
      </c>
    </row>
    <row r="52" spans="2:12" ht="15.75" x14ac:dyDescent="0.25">
      <c r="B52" s="393">
        <v>44</v>
      </c>
      <c r="C52" s="15" t="s">
        <v>208</v>
      </c>
      <c r="D52" s="299">
        <v>3.6333260000000006E-2</v>
      </c>
      <c r="E52" s="299">
        <v>3.431447E-2</v>
      </c>
      <c r="F52" s="299">
        <v>2.4801709999999998E-2</v>
      </c>
      <c r="G52" s="299">
        <v>1.2199999999999998E-4</v>
      </c>
      <c r="H52" s="27">
        <v>1.36E-4</v>
      </c>
      <c r="I52" s="26">
        <v>9.8999999999999994E-5</v>
      </c>
      <c r="J52" s="397">
        <f t="shared" si="4"/>
        <v>9.8292817179912747E-6</v>
      </c>
      <c r="K52" s="299">
        <f t="shared" si="2"/>
        <v>-9.512760000000002E-3</v>
      </c>
      <c r="L52" s="396">
        <f t="shared" si="3"/>
        <v>-0.27722299076745183</v>
      </c>
    </row>
    <row r="53" spans="2:12" ht="15.75" x14ac:dyDescent="0.25">
      <c r="B53" s="393">
        <v>45</v>
      </c>
      <c r="C53" s="15" t="s">
        <v>207</v>
      </c>
      <c r="D53" s="299">
        <v>1.143565E-2</v>
      </c>
      <c r="E53" s="299">
        <v>1.4606790000000001E-2</v>
      </c>
      <c r="F53" s="299">
        <v>2.430848E-2</v>
      </c>
      <c r="G53" s="299">
        <v>2.9E-5</v>
      </c>
      <c r="H53" s="27">
        <v>3.4E-5</v>
      </c>
      <c r="I53" s="26">
        <v>4.6E-5</v>
      </c>
      <c r="J53" s="397">
        <f t="shared" si="4"/>
        <v>9.6338074292521199E-6</v>
      </c>
      <c r="K53" s="299">
        <f t="shared" si="2"/>
        <v>9.7016899999999989E-3</v>
      </c>
      <c r="L53" s="396">
        <f t="shared" si="3"/>
        <v>0.66419042103021941</v>
      </c>
    </row>
    <row r="54" spans="2:12" ht="15.75" x14ac:dyDescent="0.25">
      <c r="B54" s="393">
        <v>46</v>
      </c>
      <c r="C54" s="15" t="s">
        <v>224</v>
      </c>
      <c r="D54" s="299">
        <v>2.38833E-2</v>
      </c>
      <c r="E54" s="299">
        <v>3.5653549999999999E-2</v>
      </c>
      <c r="F54" s="299">
        <v>2.368663E-2</v>
      </c>
      <c r="G54" s="299">
        <v>9.2999999999999997E-5</v>
      </c>
      <c r="H54" s="27">
        <v>1.37E-4</v>
      </c>
      <c r="I54" s="26">
        <v>1.2E-4</v>
      </c>
      <c r="J54" s="397">
        <f t="shared" si="4"/>
        <v>9.3873591466001211E-6</v>
      </c>
      <c r="K54" s="299">
        <f t="shared" si="2"/>
        <v>-1.1966919999999999E-2</v>
      </c>
      <c r="L54" s="396">
        <f t="shared" si="3"/>
        <v>-0.33564455713386188</v>
      </c>
    </row>
    <row r="55" spans="2:12" ht="15.75" x14ac:dyDescent="0.25">
      <c r="B55" s="393">
        <v>47</v>
      </c>
      <c r="C55" s="15" t="s">
        <v>222</v>
      </c>
      <c r="D55" s="299">
        <v>1.6392730000000001E-2</v>
      </c>
      <c r="E55" s="299">
        <v>1.733382E-2</v>
      </c>
      <c r="F55" s="299">
        <v>2.2491879999999999E-2</v>
      </c>
      <c r="G55" s="299">
        <v>5.7000000000000003E-5</v>
      </c>
      <c r="H55" s="27">
        <v>4.7999999999999994E-5</v>
      </c>
      <c r="I55" s="26">
        <v>3.8999999999999999E-5</v>
      </c>
      <c r="J55" s="397">
        <f t="shared" si="4"/>
        <v>8.9138621847950645E-6</v>
      </c>
      <c r="K55" s="299">
        <f t="shared" si="2"/>
        <v>5.158059999999999E-3</v>
      </c>
      <c r="L55" s="396">
        <f t="shared" si="3"/>
        <v>0.29757202970839658</v>
      </c>
    </row>
    <row r="56" spans="2:12" ht="15.75" x14ac:dyDescent="0.25">
      <c r="B56" s="393">
        <v>48</v>
      </c>
      <c r="C56" s="15" t="s">
        <v>228</v>
      </c>
      <c r="D56" s="299">
        <v>2.7552009999999998E-2</v>
      </c>
      <c r="E56" s="299">
        <v>2.2218410000000004E-2</v>
      </c>
      <c r="F56" s="299">
        <v>2.1943130000000002E-2</v>
      </c>
      <c r="G56" s="299">
        <v>6.9999999999999994E-5</v>
      </c>
      <c r="H56" s="27">
        <v>9.1000000000000003E-5</v>
      </c>
      <c r="I56" s="26">
        <v>1.1999999999999999E-4</v>
      </c>
      <c r="J56" s="397">
        <f t="shared" si="4"/>
        <v>8.6963845051210557E-6</v>
      </c>
      <c r="K56" s="299">
        <f t="shared" si="2"/>
        <v>-2.7528000000000274E-4</v>
      </c>
      <c r="L56" s="396">
        <f t="shared" si="3"/>
        <v>-1.2389725457402356E-2</v>
      </c>
    </row>
    <row r="57" spans="2:12" ht="15.75" x14ac:dyDescent="0.25">
      <c r="B57" s="393">
        <v>49</v>
      </c>
      <c r="C57" s="15" t="s">
        <v>206</v>
      </c>
      <c r="D57" s="299">
        <v>2.0750199999999999E-3</v>
      </c>
      <c r="E57" s="299">
        <v>5.0002E-4</v>
      </c>
      <c r="F57" s="299">
        <v>2.1613E-2</v>
      </c>
      <c r="G57" s="299">
        <v>6.0000000000000002E-6</v>
      </c>
      <c r="H57" s="27">
        <v>6.9999999999999999E-6</v>
      </c>
      <c r="I57" s="26">
        <v>1.1999999999999999E-5</v>
      </c>
      <c r="J57" s="397">
        <f t="shared" si="4"/>
        <v>8.5655491403998126E-6</v>
      </c>
      <c r="K57" s="299">
        <f t="shared" si="2"/>
        <v>2.111298E-2</v>
      </c>
      <c r="L57" s="396">
        <f t="shared" si="3"/>
        <v>42.224271029158835</v>
      </c>
    </row>
    <row r="58" spans="2:12" ht="15.75" x14ac:dyDescent="0.25">
      <c r="B58" s="393">
        <v>50</v>
      </c>
      <c r="C58" s="15" t="s">
        <v>229</v>
      </c>
      <c r="D58" s="299">
        <v>7.1688999999999998E-3</v>
      </c>
      <c r="E58" s="299">
        <v>1.631287E-2</v>
      </c>
      <c r="F58" s="299">
        <v>2.0175129999999999E-2</v>
      </c>
      <c r="G58" s="299">
        <v>2.9999999999999997E-5</v>
      </c>
      <c r="H58" s="27">
        <v>4.5000000000000003E-5</v>
      </c>
      <c r="I58" s="26">
        <v>3.8000000000000002E-5</v>
      </c>
      <c r="J58" s="397">
        <f t="shared" si="4"/>
        <v>7.9957001540255625E-6</v>
      </c>
      <c r="K58" s="299">
        <f t="shared" si="2"/>
        <v>3.8622599999999993E-3</v>
      </c>
      <c r="L58" s="396">
        <f t="shared" si="3"/>
        <v>0.23676152632859826</v>
      </c>
    </row>
    <row r="59" spans="2:12" ht="15.75" x14ac:dyDescent="0.25">
      <c r="B59" s="393"/>
      <c r="C59" s="15" t="s">
        <v>225</v>
      </c>
      <c r="D59" s="27">
        <v>1.1184276800000001</v>
      </c>
      <c r="E59" s="27">
        <v>0.38752153</v>
      </c>
      <c r="F59" s="27">
        <v>0.35449247</v>
      </c>
      <c r="G59" s="27">
        <v>1.3859999999999986E-3</v>
      </c>
      <c r="H59" s="27">
        <v>9.870000000000009E-4</v>
      </c>
      <c r="I59" s="26">
        <v>9.3600000000000085E-4</v>
      </c>
      <c r="J59" s="397">
        <f t="shared" si="4"/>
        <v>1.4049056917997068E-4</v>
      </c>
      <c r="K59" s="299">
        <f t="shared" si="2"/>
        <v>-3.3029059999999999E-2</v>
      </c>
      <c r="L59" s="396">
        <f t="shared" si="3"/>
        <v>-8.5231548296168191E-2</v>
      </c>
    </row>
    <row r="60" spans="2:12" ht="15.75" x14ac:dyDescent="0.25">
      <c r="B60" s="393"/>
      <c r="C60" s="15" t="s">
        <v>92</v>
      </c>
      <c r="D60" s="398">
        <v>65.757946927394457</v>
      </c>
      <c r="E60" s="299">
        <v>60.181720198823811</v>
      </c>
      <c r="F60" s="299">
        <v>35.101088972325854</v>
      </c>
      <c r="G60" s="31">
        <v>2.3271820000000001</v>
      </c>
      <c r="H60" s="27">
        <v>2.0033119999999998</v>
      </c>
      <c r="I60" s="26">
        <v>1.9525100000000002</v>
      </c>
      <c r="J60" s="397">
        <f t="shared" si="4"/>
        <v>1.3911076781289182E-2</v>
      </c>
      <c r="K60" s="299">
        <f t="shared" si="2"/>
        <v>-25.080631226497957</v>
      </c>
      <c r="L60" s="396">
        <f t="shared" si="3"/>
        <v>-0.41674832729337852</v>
      </c>
    </row>
    <row r="61" spans="2:12" ht="8.25" customHeight="1" x14ac:dyDescent="0.3">
      <c r="B61" s="287"/>
      <c r="C61" s="288"/>
      <c r="D61" s="289"/>
      <c r="E61" s="290"/>
      <c r="F61" s="290"/>
      <c r="G61" s="291"/>
      <c r="H61" s="290"/>
      <c r="I61" s="290"/>
      <c r="J61" s="292"/>
      <c r="K61" s="290"/>
      <c r="L61" s="290"/>
    </row>
    <row r="62" spans="2:12" ht="3" customHeight="1" x14ac:dyDescent="0.25">
      <c r="D62" s="226"/>
      <c r="E62" s="226"/>
      <c r="F62" s="226"/>
      <c r="G62" s="226"/>
      <c r="H62" s="226"/>
      <c r="I62" s="226"/>
      <c r="J62" s="226"/>
      <c r="K62" s="226"/>
      <c r="L62" s="1"/>
    </row>
    <row r="63" spans="2:12" ht="5.25" customHeight="1" x14ac:dyDescent="0.25">
      <c r="D63" s="227"/>
    </row>
    <row r="64" spans="2:12" x14ac:dyDescent="0.25">
      <c r="B64" s="209" t="s">
        <v>21</v>
      </c>
      <c r="D64" s="32"/>
    </row>
    <row r="65" spans="11:11" hidden="1" x14ac:dyDescent="0.25">
      <c r="K65" s="210"/>
    </row>
    <row r="66" spans="11:11" hidden="1" x14ac:dyDescent="0.25"/>
    <row r="67" spans="11:11" hidden="1" x14ac:dyDescent="0.25"/>
    <row r="68" spans="11:11" x14ac:dyDescent="0.25"/>
    <row r="69" spans="11:11" x14ac:dyDescent="0.25"/>
    <row r="70" spans="11:11" x14ac:dyDescent="0.25"/>
    <row r="71" spans="11:11" x14ac:dyDescent="0.25"/>
    <row r="72" spans="11:11" hidden="1" x14ac:dyDescent="0.25"/>
    <row r="73" spans="11:11" hidden="1" x14ac:dyDescent="0.25"/>
    <row r="74" spans="11:11" hidden="1" x14ac:dyDescent="0.25"/>
    <row r="75" spans="11:11" hidden="1" x14ac:dyDescent="0.25"/>
    <row r="76" spans="11:11" hidden="1" x14ac:dyDescent="0.25"/>
    <row r="77" spans="11:11" hidden="1" x14ac:dyDescent="0.25"/>
  </sheetData>
  <mergeCells count="10">
    <mergeCell ref="B2:L2"/>
    <mergeCell ref="B3:L3"/>
    <mergeCell ref="B4:L4"/>
    <mergeCell ref="K6:L6"/>
    <mergeCell ref="D6:F6"/>
    <mergeCell ref="G6:I6"/>
    <mergeCell ref="B6:B8"/>
    <mergeCell ref="C6:C7"/>
    <mergeCell ref="J6:J7"/>
    <mergeCell ref="B5:L5"/>
  </mergeCells>
  <pageMargins left="0.09" right="0.15748031496062992" top="0.43307086614173229" bottom="0.27559055118110237" header="0.31496062992125984" footer="0.19685039370078741"/>
  <pageSetup scale="70"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13</vt:i4>
      </vt:variant>
      <vt:variant>
        <vt:lpstr>Rangos con nombre</vt:lpstr>
      </vt:variant>
      <vt:variant>
        <vt:i4>6</vt:i4>
      </vt:variant>
    </vt:vector>
  </HeadingPairs>
  <TitlesOfParts>
    <vt:vector size="19" baseType="lpstr">
      <vt:lpstr>Portada</vt:lpstr>
      <vt:lpstr>Portadaant</vt:lpstr>
      <vt:lpstr>Contenido</vt:lpstr>
      <vt:lpstr>Hoja1</vt:lpstr>
      <vt:lpstr>CONSISTENCIAS</vt:lpstr>
      <vt:lpstr>Glosario</vt:lpstr>
      <vt:lpstr>1. Monto</vt:lpstr>
      <vt:lpstr>2. No._operaciones</vt:lpstr>
      <vt:lpstr>3. País_origen</vt:lpstr>
      <vt:lpstr>4. Zona_geográfica_deptos.</vt:lpstr>
      <vt:lpstr>5. Municipios</vt:lpstr>
      <vt:lpstr>6. Agentes_y_tipo_transferencia</vt:lpstr>
      <vt:lpstr>7.Remesas corrientes y capital</vt:lpstr>
      <vt:lpstr>'3. País_origen'!Área_de_impresión</vt:lpstr>
      <vt:lpstr>'4. Zona_geográfica_deptos.'!Área_de_impresión</vt:lpstr>
      <vt:lpstr>'5. Municipios'!Área_de_impresión</vt:lpstr>
      <vt:lpstr>'6. Agentes_y_tipo_transferencia'!Área_de_impresión</vt:lpstr>
      <vt:lpstr>'7.Remesas corrientes y capital'!Área_de_impresión</vt:lpstr>
      <vt:lpstr>Periodo</vt:lpstr>
    </vt:vector>
  </TitlesOfParts>
  <Company>Banco Central de Reserva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Margarita Alas</dc:creator>
  <cp:lastModifiedBy>ELIAS PREZA</cp:lastModifiedBy>
  <cp:lastPrinted>2020-02-14T20:12:54Z</cp:lastPrinted>
  <dcterms:created xsi:type="dcterms:W3CDTF">2019-01-16T13:44:37Z</dcterms:created>
  <dcterms:modified xsi:type="dcterms:W3CDTF">2020-07-17T00:40:48Z</dcterms:modified>
</cp:coreProperties>
</file>